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6"/>
  </bookViews>
  <sheets>
    <sheet name="п.1" sheetId="8" r:id="rId1"/>
    <sheet name="п.2" sheetId="3" r:id="rId2"/>
    <sheet name="п.3" sheetId="5" r:id="rId3"/>
    <sheet name="п.4" sheetId="6" r:id="rId4"/>
    <sheet name="п.5" sheetId="1" r:id="rId5"/>
    <sheet name="п.6" sheetId="13" r:id="rId6"/>
    <sheet name="п.7" sheetId="16" r:id="rId7"/>
    <sheet name="Лист1" sheetId="17" r:id="rId8"/>
    <sheet name="сравнительная таблица" sheetId="18" r:id="rId9"/>
  </sheets>
  <definedNames>
    <definedName name="_xlnm.Print_Area" localSheetId="0">п.1!$A$1:$P$20</definedName>
  </definedNames>
  <calcPr calcId="145621"/>
</workbook>
</file>

<file path=xl/calcChain.xml><?xml version="1.0" encoding="utf-8"?>
<calcChain xmlns="http://schemas.openxmlformats.org/spreadsheetml/2006/main">
  <c r="E18" i="13" l="1"/>
  <c r="E21" i="13"/>
  <c r="E25" i="13"/>
  <c r="E28" i="13"/>
  <c r="E29" i="13"/>
  <c r="E36" i="13"/>
  <c r="E43" i="13"/>
  <c r="E50" i="13"/>
  <c r="E57" i="13"/>
  <c r="E64" i="13"/>
  <c r="E71" i="13"/>
  <c r="E78" i="13"/>
  <c r="E85" i="13"/>
  <c r="E95" i="13"/>
  <c r="E103" i="13"/>
  <c r="E100" i="13" s="1"/>
  <c r="E93" i="13" s="1"/>
  <c r="E107" i="13"/>
  <c r="E114" i="13"/>
  <c r="E121" i="13"/>
  <c r="E128" i="13"/>
  <c r="E138" i="13"/>
  <c r="E157" i="13"/>
  <c r="E158" i="13"/>
  <c r="E156" i="13" s="1"/>
  <c r="E160" i="13"/>
  <c r="E161" i="13"/>
  <c r="E162" i="13"/>
  <c r="E170" i="13"/>
  <c r="E171" i="13"/>
  <c r="E150" i="13" s="1"/>
  <c r="E172" i="13"/>
  <c r="E151" i="13" s="1"/>
  <c r="E174" i="13"/>
  <c r="E153" i="13" s="1"/>
  <c r="E26" i="13" s="1"/>
  <c r="E175" i="13"/>
  <c r="E154" i="13" s="1"/>
  <c r="E176" i="13"/>
  <c r="E155" i="13" s="1"/>
  <c r="E23" i="13" l="1"/>
  <c r="E149" i="13"/>
  <c r="E168" i="13"/>
  <c r="E147" i="13" s="1"/>
  <c r="E140" i="13" s="1"/>
  <c r="E165" i="13"/>
  <c r="E144" i="13" s="1"/>
  <c r="E96" i="13"/>
  <c r="E11" i="13" s="1"/>
  <c r="E169" i="13"/>
  <c r="E148" i="13" s="1"/>
  <c r="E141" i="13" s="1"/>
  <c r="E14" i="13" s="1"/>
  <c r="E167" i="13"/>
  <c r="E146" i="13" s="1"/>
  <c r="E164" i="13"/>
  <c r="J27" i="13"/>
  <c r="I27" i="13"/>
  <c r="H27" i="13"/>
  <c r="G27" i="13"/>
  <c r="F27" i="13"/>
  <c r="F26" i="13"/>
  <c r="J24" i="13"/>
  <c r="I24" i="13"/>
  <c r="H24" i="13"/>
  <c r="G24" i="13"/>
  <c r="F24" i="13"/>
  <c r="F23" i="13"/>
  <c r="F16" i="13"/>
  <c r="F19" i="13"/>
  <c r="F20" i="13"/>
  <c r="J157" i="13"/>
  <c r="F157" i="13"/>
  <c r="F156" i="13" s="1"/>
  <c r="G157" i="13"/>
  <c r="G156" i="13" s="1"/>
  <c r="H157" i="13"/>
  <c r="H156" i="13" s="1"/>
  <c r="I157" i="13"/>
  <c r="I156" i="13" s="1"/>
  <c r="J160" i="13"/>
  <c r="I163" i="13"/>
  <c r="J164" i="13"/>
  <c r="J163" i="13" s="1"/>
  <c r="J165" i="13"/>
  <c r="E143" i="13" l="1"/>
  <c r="E163" i="13"/>
  <c r="E17" i="13"/>
  <c r="E137" i="13"/>
  <c r="E19" i="13"/>
  <c r="E139" i="13"/>
  <c r="H30" i="16"/>
  <c r="E12" i="13" l="1"/>
  <c r="E10" i="13"/>
  <c r="E24" i="13"/>
  <c r="E22" i="13" s="1"/>
  <c r="E16" i="13"/>
  <c r="E136" i="13"/>
  <c r="E142" i="13"/>
  <c r="E135" i="13" s="1"/>
  <c r="I33" i="16"/>
  <c r="J33" i="16"/>
  <c r="K33" i="16"/>
  <c r="L33" i="16"/>
  <c r="M33" i="16"/>
  <c r="H33" i="16"/>
  <c r="I32" i="16"/>
  <c r="J32" i="16"/>
  <c r="K32" i="16"/>
  <c r="L32" i="16"/>
  <c r="M32" i="16"/>
  <c r="H32" i="16"/>
  <c r="J31" i="16"/>
  <c r="K31" i="16"/>
  <c r="L31" i="16"/>
  <c r="M31" i="16"/>
  <c r="I30" i="16"/>
  <c r="J30" i="16"/>
  <c r="K30" i="16"/>
  <c r="L30" i="16"/>
  <c r="M30" i="16"/>
  <c r="I29" i="16"/>
  <c r="J29" i="16"/>
  <c r="K29" i="16"/>
  <c r="L29" i="16"/>
  <c r="M29" i="16"/>
  <c r="H29" i="16"/>
  <c r="M27" i="16"/>
  <c r="I27" i="16"/>
  <c r="J27" i="16"/>
  <c r="K27" i="16"/>
  <c r="L27" i="16"/>
  <c r="H27" i="16"/>
  <c r="M26" i="16"/>
  <c r="I26" i="16"/>
  <c r="J26" i="16"/>
  <c r="K26" i="16"/>
  <c r="L26" i="16"/>
  <c r="H26" i="16"/>
  <c r="I25" i="16"/>
  <c r="J25" i="16"/>
  <c r="K25" i="16"/>
  <c r="L25" i="16"/>
  <c r="M25" i="16"/>
  <c r="H25" i="16"/>
  <c r="I24" i="16"/>
  <c r="J24" i="16"/>
  <c r="K24" i="16"/>
  <c r="L24" i="16"/>
  <c r="M24" i="16"/>
  <c r="H24" i="16"/>
  <c r="I23" i="16"/>
  <c r="J23" i="16"/>
  <c r="K23" i="16"/>
  <c r="L23" i="16"/>
  <c r="M23" i="16"/>
  <c r="I20" i="16"/>
  <c r="J20" i="16"/>
  <c r="K20" i="16"/>
  <c r="L20" i="16"/>
  <c r="M20" i="16"/>
  <c r="H20" i="16"/>
  <c r="B85" i="13"/>
  <c r="B78" i="13"/>
  <c r="B71" i="13"/>
  <c r="I19" i="16"/>
  <c r="J19" i="16"/>
  <c r="K19" i="16"/>
  <c r="L19" i="16"/>
  <c r="M19" i="16"/>
  <c r="H19" i="16"/>
  <c r="I18" i="16"/>
  <c r="J18" i="16"/>
  <c r="K18" i="16"/>
  <c r="L18" i="16"/>
  <c r="M18" i="16"/>
  <c r="H18" i="16"/>
  <c r="M17" i="16"/>
  <c r="I17" i="16"/>
  <c r="J17" i="16"/>
  <c r="K17" i="16"/>
  <c r="L17" i="16"/>
  <c r="H17" i="16"/>
  <c r="M16" i="16"/>
  <c r="I16" i="16"/>
  <c r="J16" i="16"/>
  <c r="K16" i="16"/>
  <c r="L16" i="16"/>
  <c r="H16" i="16"/>
  <c r="I15" i="16"/>
  <c r="J15" i="16"/>
  <c r="K15" i="16"/>
  <c r="L15" i="16"/>
  <c r="M15" i="16"/>
  <c r="H15" i="16"/>
  <c r="I14" i="16"/>
  <c r="J14" i="16"/>
  <c r="K14" i="16"/>
  <c r="L14" i="16"/>
  <c r="M14" i="16"/>
  <c r="H14" i="16"/>
  <c r="I13" i="16"/>
  <c r="J13" i="16"/>
  <c r="K13" i="16"/>
  <c r="L13" i="16"/>
  <c r="M13" i="16"/>
  <c r="H13" i="16"/>
  <c r="H12" i="16"/>
  <c r="I9" i="1"/>
  <c r="I149" i="13"/>
  <c r="F32" i="13"/>
  <c r="G32" i="13" s="1"/>
  <c r="F96" i="13"/>
  <c r="I22" i="16" s="1"/>
  <c r="G96" i="13"/>
  <c r="H96" i="13"/>
  <c r="I96" i="13"/>
  <c r="J96" i="13"/>
  <c r="F18" i="13"/>
  <c r="F25" i="13" s="1"/>
  <c r="F21" i="13"/>
  <c r="F28" i="13" s="1"/>
  <c r="G21" i="13"/>
  <c r="G28" i="13" s="1"/>
  <c r="H21" i="13"/>
  <c r="H28" i="13" s="1"/>
  <c r="I21" i="13"/>
  <c r="J21" i="13"/>
  <c r="J28" i="13" s="1"/>
  <c r="F85" i="13"/>
  <c r="G85" i="13"/>
  <c r="H85" i="13"/>
  <c r="I85" i="13"/>
  <c r="F95" i="13"/>
  <c r="F22" i="13" s="1"/>
  <c r="G95" i="13"/>
  <c r="H95" i="13"/>
  <c r="I95" i="13"/>
  <c r="J95" i="13"/>
  <c r="F100" i="13"/>
  <c r="G100" i="13"/>
  <c r="H100" i="13"/>
  <c r="I100" i="13"/>
  <c r="J100" i="13"/>
  <c r="F138" i="13"/>
  <c r="I28" i="16" s="1"/>
  <c r="G138" i="13"/>
  <c r="J28" i="16" s="1"/>
  <c r="H138" i="13"/>
  <c r="K28" i="16" s="1"/>
  <c r="I138" i="13"/>
  <c r="I135" i="13" s="1"/>
  <c r="J138" i="13"/>
  <c r="M28" i="16" s="1"/>
  <c r="I142" i="13"/>
  <c r="F163" i="13"/>
  <c r="G163" i="13"/>
  <c r="H163" i="13"/>
  <c r="F170" i="13"/>
  <c r="G170" i="13"/>
  <c r="H170" i="13"/>
  <c r="J170" i="13"/>
  <c r="E15" i="13" l="1"/>
  <c r="E9" i="13"/>
  <c r="E8" i="13" s="1"/>
  <c r="I14" i="13"/>
  <c r="I28" i="13"/>
  <c r="M22" i="16"/>
  <c r="J26" i="13"/>
  <c r="K22" i="16"/>
  <c r="H26" i="13"/>
  <c r="I10" i="16"/>
  <c r="I11" i="16" s="1"/>
  <c r="F11" i="13"/>
  <c r="L22" i="16"/>
  <c r="I26" i="13"/>
  <c r="J22" i="16"/>
  <c r="G26" i="13"/>
  <c r="J12" i="16"/>
  <c r="K9" i="1"/>
  <c r="G18" i="13"/>
  <c r="G25" i="13" s="1"/>
  <c r="H32" i="13"/>
  <c r="J9" i="1"/>
  <c r="I12" i="16"/>
  <c r="L28" i="16"/>
  <c r="J156" i="13"/>
  <c r="H28" i="16"/>
  <c r="I9" i="16" l="1"/>
  <c r="H10" i="16"/>
  <c r="H11" i="16" s="1"/>
  <c r="J10" i="16"/>
  <c r="J11" i="16" s="1"/>
  <c r="G11" i="13"/>
  <c r="J9" i="16" s="1"/>
  <c r="H22" i="16"/>
  <c r="H23" i="16"/>
  <c r="H18" i="13"/>
  <c r="I32" i="13"/>
  <c r="K12" i="16"/>
  <c r="L9" i="1"/>
  <c r="J149" i="13"/>
  <c r="H149" i="13"/>
  <c r="G149" i="13"/>
  <c r="F149" i="13"/>
  <c r="I78" i="13"/>
  <c r="I71" i="13"/>
  <c r="I64" i="13"/>
  <c r="I57" i="13"/>
  <c r="H11" i="13" l="1"/>
  <c r="H25" i="13"/>
  <c r="H9" i="16"/>
  <c r="K10" i="16"/>
  <c r="K11" i="16" s="1"/>
  <c r="K9" i="16"/>
  <c r="L12" i="16"/>
  <c r="M9" i="1"/>
  <c r="I18" i="13"/>
  <c r="J32" i="13"/>
  <c r="I107" i="13"/>
  <c r="I93" i="13" s="1"/>
  <c r="I23" i="13" s="1"/>
  <c r="I50" i="13"/>
  <c r="I43" i="13"/>
  <c r="I36" i="13"/>
  <c r="I20" i="13"/>
  <c r="I13" i="13" s="1"/>
  <c r="I19" i="13"/>
  <c r="I12" i="13" s="1"/>
  <c r="I17" i="13"/>
  <c r="I10" i="13" s="1"/>
  <c r="I16" i="13"/>
  <c r="I9" i="13" s="1"/>
  <c r="I11" i="13" l="1"/>
  <c r="I25" i="13"/>
  <c r="I22" i="13" s="1"/>
  <c r="J18" i="13"/>
  <c r="M12" i="16"/>
  <c r="N9" i="1"/>
  <c r="L10" i="16"/>
  <c r="L11" i="16" s="1"/>
  <c r="L9" i="16"/>
  <c r="I29" i="13"/>
  <c r="I15" i="13"/>
  <c r="J11" i="13" l="1"/>
  <c r="J25" i="13"/>
  <c r="I8" i="13"/>
  <c r="M10" i="16"/>
  <c r="M11" i="16" s="1"/>
  <c r="M9" i="16"/>
  <c r="I10" i="18"/>
  <c r="M15" i="18" l="1"/>
  <c r="M16" i="18"/>
  <c r="M24" i="18" l="1"/>
  <c r="M26" i="18"/>
  <c r="M27" i="18"/>
  <c r="M29" i="18"/>
  <c r="M30" i="18"/>
  <c r="M31" i="18"/>
  <c r="M32" i="18"/>
  <c r="M33" i="18"/>
  <c r="M34" i="18"/>
  <c r="M35" i="18"/>
  <c r="M36" i="18"/>
  <c r="M37" i="18"/>
  <c r="M39" i="18"/>
  <c r="M40" i="18"/>
  <c r="M41" i="18"/>
  <c r="M43" i="18"/>
  <c r="M18" i="18"/>
  <c r="M9" i="18"/>
  <c r="J20" i="18" l="1"/>
  <c r="M20" i="18" s="1"/>
  <c r="J19" i="18"/>
  <c r="M19" i="18" s="1"/>
  <c r="J17" i="18"/>
  <c r="M17" i="18" s="1"/>
  <c r="J14" i="18"/>
  <c r="M14" i="18" s="1"/>
  <c r="J13" i="18"/>
  <c r="M13" i="18" s="1"/>
  <c r="J12" i="18"/>
  <c r="M12" i="18" s="1"/>
  <c r="H10" i="18" l="1"/>
  <c r="H28" i="18" l="1"/>
  <c r="L42" i="18" l="1"/>
  <c r="K42" i="18"/>
  <c r="J42" i="18"/>
  <c r="I42" i="18"/>
  <c r="M42" i="18" s="1"/>
  <c r="H42" i="18"/>
  <c r="L38" i="18"/>
  <c r="K38" i="18"/>
  <c r="J38" i="18"/>
  <c r="H38" i="18"/>
  <c r="L28" i="18"/>
  <c r="K28" i="18"/>
  <c r="J28" i="18"/>
  <c r="M28" i="18" s="1"/>
  <c r="L25" i="18"/>
  <c r="K25" i="18"/>
  <c r="J25" i="18"/>
  <c r="M25" i="18" s="1"/>
  <c r="H25" i="18"/>
  <c r="H9" i="18"/>
  <c r="L23" i="18"/>
  <c r="K23" i="18"/>
  <c r="K22" i="18" s="1"/>
  <c r="J23" i="18"/>
  <c r="I23" i="18"/>
  <c r="H23" i="18"/>
  <c r="H8" i="18" s="1"/>
  <c r="L22" i="18"/>
  <c r="J22" i="18"/>
  <c r="L10" i="18"/>
  <c r="L8" i="18" s="1"/>
  <c r="L7" i="18" s="1"/>
  <c r="K10" i="18"/>
  <c r="J10" i="18"/>
  <c r="J8" i="18" s="1"/>
  <c r="J7" i="18" s="1"/>
  <c r="K8" i="18"/>
  <c r="K7" i="18" s="1"/>
  <c r="M10" i="18" l="1"/>
  <c r="I22" i="18"/>
  <c r="M22" i="18" s="1"/>
  <c r="M23" i="18"/>
  <c r="I38" i="18"/>
  <c r="H22" i="18"/>
  <c r="H7" i="18"/>
  <c r="H40" i="17"/>
  <c r="I40" i="17"/>
  <c r="J40" i="17"/>
  <c r="H34" i="17"/>
  <c r="I34" i="17"/>
  <c r="J34" i="17"/>
  <c r="H36" i="17"/>
  <c r="I36" i="17"/>
  <c r="J36" i="17"/>
  <c r="H37" i="17"/>
  <c r="I37" i="17"/>
  <c r="J37" i="17"/>
  <c r="H38" i="17"/>
  <c r="I38" i="17"/>
  <c r="J38" i="17"/>
  <c r="H28" i="17"/>
  <c r="I28" i="17"/>
  <c r="J28" i="17"/>
  <c r="H29" i="17"/>
  <c r="I29" i="17"/>
  <c r="J29" i="17"/>
  <c r="H30" i="17"/>
  <c r="I30" i="17"/>
  <c r="J30" i="17"/>
  <c r="H31" i="17"/>
  <c r="I31" i="17"/>
  <c r="J31" i="17"/>
  <c r="H32" i="17"/>
  <c r="I32" i="17"/>
  <c r="J32" i="17"/>
  <c r="H33" i="17"/>
  <c r="I33" i="17"/>
  <c r="J33" i="17"/>
  <c r="I26" i="17"/>
  <c r="J26" i="17"/>
  <c r="I27" i="17"/>
  <c r="J27" i="17"/>
  <c r="H26" i="17"/>
  <c r="H27" i="17"/>
  <c r="H24" i="17"/>
  <c r="I24" i="17"/>
  <c r="J24" i="17"/>
  <c r="I23" i="17"/>
  <c r="J23" i="17"/>
  <c r="H23" i="17"/>
  <c r="I8" i="18" l="1"/>
  <c r="M8" i="18" s="1"/>
  <c r="M38" i="18"/>
  <c r="I7" i="18"/>
  <c r="M7" i="18" s="1"/>
  <c r="J12" i="17"/>
  <c r="H13" i="17"/>
  <c r="I13" i="17"/>
  <c r="J13" i="17"/>
  <c r="H14" i="17"/>
  <c r="I14" i="17"/>
  <c r="J14" i="17"/>
  <c r="H15" i="17"/>
  <c r="I15" i="17"/>
  <c r="J15" i="17"/>
  <c r="H16" i="17"/>
  <c r="I16" i="17"/>
  <c r="J16" i="17"/>
  <c r="H17" i="17"/>
  <c r="I17" i="17"/>
  <c r="J17" i="17"/>
  <c r="H18" i="17"/>
  <c r="I18" i="17"/>
  <c r="J18" i="17"/>
  <c r="I19" i="17"/>
  <c r="J19" i="17"/>
  <c r="H19" i="17"/>
  <c r="I11" i="17"/>
  <c r="J11" i="17"/>
  <c r="I12" i="17"/>
  <c r="H11" i="17"/>
  <c r="H12" i="17"/>
  <c r="A25" i="17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H25" i="17"/>
  <c r="I25" i="17"/>
  <c r="J25" i="17"/>
  <c r="H16" i="13"/>
  <c r="J16" i="13"/>
  <c r="H17" i="13"/>
  <c r="H10" i="13" s="1"/>
  <c r="J17" i="13"/>
  <c r="J10" i="13" s="1"/>
  <c r="H19" i="13"/>
  <c r="J19" i="13"/>
  <c r="H20" i="13"/>
  <c r="J20" i="13"/>
  <c r="G16" i="13"/>
  <c r="G17" i="13"/>
  <c r="G10" i="13" s="1"/>
  <c r="G19" i="13"/>
  <c r="G20" i="13"/>
  <c r="J85" i="13"/>
  <c r="J78" i="13"/>
  <c r="H78" i="13"/>
  <c r="G78" i="13"/>
  <c r="F78" i="13"/>
  <c r="J71" i="13"/>
  <c r="H71" i="13"/>
  <c r="G71" i="13"/>
  <c r="F71" i="13"/>
  <c r="I10" i="17"/>
  <c r="J10" i="17"/>
  <c r="F17" i="13" l="1"/>
  <c r="F10" i="13" s="1"/>
  <c r="H22" i="17" l="1"/>
  <c r="J22" i="17" l="1"/>
  <c r="I22" i="17"/>
  <c r="I21" i="17" l="1"/>
  <c r="J21" i="17"/>
  <c r="I35" i="17"/>
  <c r="J35" i="17"/>
  <c r="I39" i="17"/>
  <c r="J39" i="17"/>
  <c r="H107" i="13"/>
  <c r="H93" i="13" s="1"/>
  <c r="H23" i="13" s="1"/>
  <c r="H22" i="13" s="1"/>
  <c r="J107" i="13"/>
  <c r="J114" i="13"/>
  <c r="J121" i="13"/>
  <c r="J128" i="13"/>
  <c r="H136" i="13"/>
  <c r="H9" i="13" s="1"/>
  <c r="J136" i="13"/>
  <c r="J9" i="13" s="1"/>
  <c r="H137" i="13"/>
  <c r="J137" i="13"/>
  <c r="H139" i="13"/>
  <c r="H12" i="13" s="1"/>
  <c r="J139" i="13"/>
  <c r="J12" i="13" s="1"/>
  <c r="H140" i="13"/>
  <c r="H13" i="13" s="1"/>
  <c r="J140" i="13"/>
  <c r="J13" i="13" s="1"/>
  <c r="H141" i="13"/>
  <c r="H14" i="13" s="1"/>
  <c r="J141" i="13"/>
  <c r="J14" i="13" s="1"/>
  <c r="H142" i="13"/>
  <c r="J142" i="13"/>
  <c r="H35" i="17"/>
  <c r="H39" i="17"/>
  <c r="J93" i="13" l="1"/>
  <c r="J23" i="13" s="1"/>
  <c r="J22" i="13" s="1"/>
  <c r="J135" i="13"/>
  <c r="I9" i="17"/>
  <c r="J9" i="17"/>
  <c r="H135" i="13"/>
  <c r="H21" i="17" l="1"/>
  <c r="F136" i="13"/>
  <c r="F9" i="13" s="1"/>
  <c r="G136" i="13"/>
  <c r="G9" i="13" s="1"/>
  <c r="F137" i="13"/>
  <c r="G137" i="13"/>
  <c r="F139" i="13"/>
  <c r="F12" i="13" s="1"/>
  <c r="G139" i="13"/>
  <c r="G12" i="13" s="1"/>
  <c r="F140" i="13"/>
  <c r="F13" i="13" s="1"/>
  <c r="G140" i="13"/>
  <c r="G13" i="13" s="1"/>
  <c r="F141" i="13"/>
  <c r="F14" i="13" s="1"/>
  <c r="G141" i="13"/>
  <c r="G14" i="13" s="1"/>
  <c r="F142" i="13"/>
  <c r="G142" i="13"/>
  <c r="G135" i="13" l="1"/>
  <c r="H9" i="17"/>
  <c r="H10" i="17"/>
  <c r="F135" i="13"/>
  <c r="F128" i="13"/>
  <c r="G128" i="13"/>
  <c r="F29" i="13" l="1"/>
  <c r="G29" i="13"/>
  <c r="H29" i="13"/>
  <c r="J29" i="13"/>
  <c r="F36" i="13"/>
  <c r="G36" i="13"/>
  <c r="H36" i="13"/>
  <c r="J36" i="13"/>
  <c r="F43" i="13"/>
  <c r="G43" i="13"/>
  <c r="H43" i="13"/>
  <c r="J43" i="13"/>
  <c r="F50" i="13"/>
  <c r="G50" i="13"/>
  <c r="H50" i="13"/>
  <c r="J50" i="13"/>
  <c r="F57" i="13"/>
  <c r="G57" i="13"/>
  <c r="H57" i="13"/>
  <c r="J57" i="13"/>
  <c r="F64" i="13"/>
  <c r="G64" i="13"/>
  <c r="H64" i="13"/>
  <c r="J64" i="13"/>
  <c r="F107" i="13"/>
  <c r="G107" i="13"/>
  <c r="G114" i="13"/>
  <c r="F114" i="13"/>
  <c r="G121" i="13"/>
  <c r="F121" i="13"/>
  <c r="F93" i="13" l="1"/>
  <c r="F8" i="13"/>
  <c r="G93" i="13"/>
  <c r="G23" i="13" s="1"/>
  <c r="G22" i="13" s="1"/>
  <c r="G8" i="13"/>
  <c r="H8" i="13"/>
  <c r="J15" i="13"/>
  <c r="H15" i="13"/>
  <c r="F15" i="13"/>
  <c r="G15" i="13"/>
  <c r="J8" i="13" l="1"/>
</calcChain>
</file>

<file path=xl/sharedStrings.xml><?xml version="1.0" encoding="utf-8"?>
<sst xmlns="http://schemas.openxmlformats.org/spreadsheetml/2006/main" count="858" uniqueCount="295">
  <si>
    <t>№ п/п</t>
  </si>
  <si>
    <t>Целевой индикатор, показатель (наименование)</t>
  </si>
  <si>
    <t>Единица измерения</t>
  </si>
  <si>
    <t>Значение целевого индикатора, показателя</t>
  </si>
  <si>
    <t>1.</t>
  </si>
  <si>
    <t>%</t>
  </si>
  <si>
    <t>Наименование подпрограммы, отдельного мероприятия муниципальной программы</t>
  </si>
  <si>
    <t>Ответственный исполнитель, соисполнители</t>
  </si>
  <si>
    <t>Срок</t>
  </si>
  <si>
    <t>Ожидаемый результат (краткое описание)</t>
  </si>
  <si>
    <t>Управление культуры, спорта и молодежной политики администрации Дальнегорского городского округа</t>
  </si>
  <si>
    <t>2015 год</t>
  </si>
  <si>
    <t>2019 год</t>
  </si>
  <si>
    <t xml:space="preserve">Управление культуры, спорта и молодежной политики администрации Дальнегорского городского округа </t>
  </si>
  <si>
    <t>Отдельные мероприятия</t>
  </si>
  <si>
    <t>Начала реализации подпрограммы, отдельного мероприятия</t>
  </si>
  <si>
    <t>Окончания реализации подпрограммы, отдельного мероприятия</t>
  </si>
  <si>
    <t>Создание условий для эффективного использования новых форм и технологий образовательного процесса</t>
  </si>
  <si>
    <t>Повышения энергетической эффективности на основе модернизации, технологического развития и перехода к рациональному и экологически ответственному использованию энергетических ресурсов</t>
  </si>
  <si>
    <t xml:space="preserve">Создание дополнительных условий для занятий физической культурой и спортом, возможность проведения официальных краевых, региональных соревнований
</t>
  </si>
  <si>
    <t xml:space="preserve">Обеспечение выполнения ежегодного календарного плана физкультурных и спортивных мероприятий
</t>
  </si>
  <si>
    <t>Распространение норм и установок здорового образа жизни, толерантного сознания и законопослушного поведения</t>
  </si>
  <si>
    <t>Наименование меры государственного регулирования</t>
  </si>
  <si>
    <t>Объем доходов/расходов Дальнегорского городского округа* (тыс. руб.)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</si>
  <si>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</si>
  <si>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Финансовая оценка результатов применения мер государственного регулирования (тыс. руб.), годы</t>
  </si>
  <si>
    <t>Второй год планового периода</t>
  </si>
  <si>
    <t>Первый год планового периода</t>
  </si>
  <si>
    <t>Очередной финансовый год</t>
  </si>
  <si>
    <t>Реализация мероприятий муниципальной программы не требует дополнительного применения налоговых, тарифных и иных мер государственного регулирования</t>
  </si>
  <si>
    <t>* - объем выпадающих доходов бюджета Дальнегорского городского округа, увеличение расходных обязательств Дальнегорского городского  округа</t>
  </si>
  <si>
    <t>-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</si>
  <si>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</si>
  <si>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Основные положения проекта нормативного правового акта</t>
  </si>
  <si>
    <t>Ожидаемые сроки принятия</t>
  </si>
  <si>
    <t>Реализация мероприятий муниципальной программы не требует дополнительного применения мер правового регулирования</t>
  </si>
  <si>
    <t>Третий год планового периода (2018)</t>
  </si>
  <si>
    <t>Расходы бюджета Дальнегорского городского округа на оказание муниципальной услуги (выполнение работы), тыс. руб.</t>
  </si>
  <si>
    <t>Наименование муниципальной
услуги (выполняемой работы), показателя объёма услуги (выполняемой работы)</t>
  </si>
  <si>
    <t>Наименование подпрограммы, мероприятия подпрограммы, отдельного мероприятия</t>
  </si>
  <si>
    <t>ГРБС</t>
  </si>
  <si>
    <t>РзПр</t>
  </si>
  <si>
    <t>ЦСР</t>
  </si>
  <si>
    <t>ВР</t>
  </si>
  <si>
    <t>Программа «Развитие физической культуры и спорта в Дальнегорском городском округе на 2015-2019 годы»</t>
  </si>
  <si>
    <t>Всего, в том числе:</t>
  </si>
  <si>
    <t>Управление культуры, спорта и молодёжной политики</t>
  </si>
  <si>
    <t>Управление образования</t>
  </si>
  <si>
    <t>Х</t>
  </si>
  <si>
    <t>Оценка расходов (тыс. руб.), годы</t>
  </si>
  <si>
    <t>Наименование подпрограммы, отдельного мероприятия</t>
  </si>
  <si>
    <t>Источники ресурсного обеспечения</t>
  </si>
  <si>
    <t>Четвертый год планового периода (2019)</t>
  </si>
  <si>
    <t>всего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</si>
  <si>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</si>
  <si>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</si>
  <si>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бюджет Дальнегорского городского округа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</si>
  <si>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</si>
  <si>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</si>
  <si>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 xml:space="preserve">иные внебюджетные источники </t>
  </si>
  <si>
    <t>иные внебюджетные источники</t>
  </si>
  <si>
    <t>Ответственный исполнитель, соисполнитель</t>
  </si>
  <si>
    <t>Мероприятие 3
Массовый спорт</t>
  </si>
  <si>
    <t xml:space="preserve">Мероприятие 4
Школьный спорт
</t>
  </si>
  <si>
    <t>3</t>
  </si>
  <si>
    <t>4</t>
  </si>
  <si>
    <t>Наименование муниципальной программы, подпрограммы, отдельного мероприятия</t>
  </si>
  <si>
    <t>Ожидаемый непосредственный результат (краткое описание)</t>
  </si>
  <si>
    <t xml:space="preserve">Код бюджетной классификации (бюджет Дальнегорского городского округа) </t>
  </si>
  <si>
    <t>начала реализации мероприятия подпрограммы, отдельного мероприятия</t>
  </si>
  <si>
    <t>окончания реализации мероприятия подпрограммы, отдельного мероприятия</t>
  </si>
  <si>
    <t>Значение показателя объема муниципальной услуги (выполняемой работы),  количество обучающихся (человек)</t>
  </si>
  <si>
    <t>Мероприятие 1.1
Расходы на финансовое обеспечение выполнения муниципального задания на оказание муниципальной услуги</t>
  </si>
  <si>
    <t>Мероприятие 1.2
Организация и проведение соревнований, игр, турниров</t>
  </si>
  <si>
    <t>Мероприятие 1.3
Укрепление материально-технической базы МОБУ ДОД ДЮСШ "Гранит" (оснащение медицинского кабинета, приобретение спортивного инвентаря)</t>
  </si>
  <si>
    <t>5</t>
  </si>
  <si>
    <t>6</t>
  </si>
  <si>
    <t>7</t>
  </si>
  <si>
    <t>8</t>
  </si>
  <si>
    <t>9</t>
  </si>
  <si>
    <t>10</t>
  </si>
  <si>
    <t>Мероприятие 2
Развитие материально-технической базы для занятий физической культурой и спортом в Дальнегорском городском округе</t>
  </si>
  <si>
    <t>Мероприятие 2.1
Реконструкция МОБУ ДОД ДЮСШ "Гранит"</t>
  </si>
  <si>
    <t>Мероприятие 2.4
Приобретение спортивного инвентаря, оборудования и спортивных транспортных средств</t>
  </si>
  <si>
    <t>Мероприятие 2.5
Проведение сертификации в системе добровольной сертификации в области физической культуры и спорта</t>
  </si>
  <si>
    <t>Мероприятие 2.6
Установка многофункциональных спортивных площадок</t>
  </si>
  <si>
    <t>11</t>
  </si>
  <si>
    <t>12</t>
  </si>
  <si>
    <t>13</t>
  </si>
  <si>
    <t>14</t>
  </si>
  <si>
    <t>15</t>
  </si>
  <si>
    <t>16</t>
  </si>
  <si>
    <t>17</t>
  </si>
  <si>
    <t>Мероприятие 3.1
Организация проведения массовых спортивных мероприятий на территории Дальнегорского городского округа</t>
  </si>
  <si>
    <t>Мероприятие 3.2
Участие в спортивных соревнованиях краевого и регионального уровня по различным видам спорта</t>
  </si>
  <si>
    <t>Мероприятие 3.3
Обеспечение профессиональной подготовки, переподготовки и повышение квалификации тренеров по видам спорта</t>
  </si>
  <si>
    <t>18</t>
  </si>
  <si>
    <t>19</t>
  </si>
  <si>
    <t>20</t>
  </si>
  <si>
    <t>21</t>
  </si>
  <si>
    <t>22</t>
  </si>
  <si>
    <t>23</t>
  </si>
  <si>
    <t>Подпрограмма 1 «Развитие детско-юношеского спорта на территории Дальнегорского городского округа»</t>
  </si>
  <si>
    <t>Мероприятия подпрограммы</t>
  </si>
  <si>
    <t xml:space="preserve">Мероприятие 2.1
Реконструкция МОБУ ДОД ДЮСШ "Гранит" </t>
  </si>
  <si>
    <t>Мероприятие 1.3
Укрепление материально-технической базы (оснащение медицинского кабинета, приобретение спортивного инвентаря)</t>
  </si>
  <si>
    <t>Подпрограмма  «Развитие детско-юношеского спорта на территории Дальнегорского городского округа»</t>
  </si>
  <si>
    <t>Увеличение количества обучающихся, систематически занимающихся физической культурой и спортом</t>
  </si>
  <si>
    <t>Мероприятие 2.1.1
Оплата работ по реконструкции за 2014 год в рамках исполнительного судебного решения</t>
  </si>
  <si>
    <t>Мероприятие 2.2.1
Оплата работ по реконструкции за 2014 год в рамках исполнительного судебного решения</t>
  </si>
  <si>
    <t>Мероприятие 4
Школьный спорт</t>
  </si>
  <si>
    <t>Управление образования / Управление культуры, спорта и молодёжной политики</t>
  </si>
  <si>
    <t>965 / 966</t>
  </si>
  <si>
    <t>Мероприятие 2.8
Исполнение решений, принятых судебными органами  МОБУ ДОД ДЮСШ «Гранит»</t>
  </si>
  <si>
    <t>24</t>
  </si>
  <si>
    <t>25</t>
  </si>
  <si>
    <t>26</t>
  </si>
  <si>
    <t>27</t>
  </si>
  <si>
    <t>28</t>
  </si>
  <si>
    <t xml:space="preserve">Мероприятие 2
Развитие материально-технической базы для занятий физической культурой и спортом в Дальнегорском городском округе
</t>
  </si>
  <si>
    <t xml:space="preserve">Мероприятие 1.2
Организация и проведение соревнований, игр, турниров
</t>
  </si>
  <si>
    <t xml:space="preserve">Мероприятие 1.1
Расходы на финансовое обеспечение выполнения муниципального задания на оказание муниципальной услуги
</t>
  </si>
  <si>
    <t>Управление культуры, спорта и молодежной политики администрации Дальнегорского городского округа, Управление образования администрации Дальнегорского городского округа</t>
  </si>
  <si>
    <t>Мероприятие 4.1
Обеспечение наградной атрибутикой школьных спортивных и физкультурно-оздоровительных мероприятий на территории Дальнегорского городского округа</t>
  </si>
  <si>
    <t>Мероприятие 2.3
Реконструкция МБУ ДО ДЮСШ "Лотос"</t>
  </si>
  <si>
    <t>Мероприятие 2.9
Исполнение решений, принятых судебными органами  МБУ ДО ДЮСШ «Вертикаль»</t>
  </si>
  <si>
    <t>Мероприятие 2.2
Реконструкция МБУ ДО ДЮСШ "Вертикаль"</t>
  </si>
  <si>
    <t xml:space="preserve">Мероприятие 2.3
Реконструкция МБУ ДО ДЮСШ "Лотос" </t>
  </si>
  <si>
    <t xml:space="preserve">Мероприятие 2.2
Реконструкция МБУ ДО ДЮСШ "Вертикаль" </t>
  </si>
  <si>
    <t>Мероприятие 2.7
Укрепление матереально-технической базы (оснащение медицинского кабинета, приобретение спортивного инвентаря)</t>
  </si>
  <si>
    <t>Мероприятие 1.4
Обеспечение доступной среды, создание условий для доступа населения к услугам учреждений дополнительного образования для полноценной жизнедеятельности лиц с ограниченными возможностями</t>
  </si>
  <si>
    <t xml:space="preserve">Мероприятие 1.5
Улучшение условий и охрана труда </t>
  </si>
  <si>
    <t xml:space="preserve">Мероприятие 1.6
Энергосбережение и повышение энергетической эффективности </t>
  </si>
  <si>
    <t xml:space="preserve">Мероприятие 1.5
Улучшение условий и охрана труда
</t>
  </si>
  <si>
    <t xml:space="preserve">Мероприятие 1.6
Энергосбережение и повышение энергетической эффективности
</t>
  </si>
  <si>
    <t>Мероприятие 2.1.2
Реконструкция МОБУ ДОД ДЮСШ "Гранит" в том числе изготовление ПСД</t>
  </si>
  <si>
    <t>Мероприятие 2.2.2
Реконструкция  МБУ ДО ДЮСШ "Вертикаль"</t>
  </si>
  <si>
    <t>Мероприятие 2.2.2
Реконструкция МБУ ДО ДЮСШ "Вертикаль"</t>
  </si>
  <si>
    <t xml:space="preserve">Проведение занятий физкультурно-спортивной направленности по месту проживания граждан                         </t>
  </si>
  <si>
    <t>Мероприятие 2.1.2 Реконструкция МОБУ ДОД ДЮСШ "Гранит" в том числе изготовление ПСД</t>
  </si>
  <si>
    <t>000 09 1 0000 000      000 09 1 00 00000 000</t>
  </si>
  <si>
    <t>000 09 0 0000 000      000 09 0 00 00000 000</t>
  </si>
  <si>
    <t>966 09 1 8059 600             966 09 1 01 8059 600</t>
  </si>
  <si>
    <t>000 09 9 0000 000           000 09 9 00 00000 000</t>
  </si>
  <si>
    <t>966 09 9 4100 400             966 09 9 00 41030 400</t>
  </si>
  <si>
    <t>966 09 9 4100 400</t>
  </si>
  <si>
    <t xml:space="preserve">966 09 9 4100 400          966 09 9 00 41030 400            </t>
  </si>
  <si>
    <t>965  09 9 9219 400</t>
  </si>
  <si>
    <t>965  09 9 9219 000</t>
  </si>
  <si>
    <t>966 09 9 00 41040 400</t>
  </si>
  <si>
    <t>2016 год</t>
  </si>
  <si>
    <t>966 09 9 8059 600           966 09 9 00 8059 600</t>
  </si>
  <si>
    <t>965 09 9 4100 600</t>
  </si>
  <si>
    <t>966 09 9 1205 600</t>
  </si>
  <si>
    <t>965 09 9 1205 600</t>
  </si>
  <si>
    <t>966 09 9 7400 000           966 09 9 00 23400 000</t>
  </si>
  <si>
    <t>966 09 9 7400 200           966 09 9 00 23400 200</t>
  </si>
  <si>
    <t>Мероприятие 1.5
Улучшение условий и охрана труда</t>
  </si>
  <si>
    <t>Мероприятие 1.6
Энергосбережение и повышение энергетической эффективности</t>
  </si>
  <si>
    <t>Обеспечение условий для развития на территории городского округа физической культуры и массового спорта, организация проведения  спортивных мероприятий городского округа</t>
  </si>
  <si>
    <t>Создание условий и  обеспечение доступности качественного дополнительного образования в области физичес
кой культуры и спорта.</t>
  </si>
  <si>
    <t>Создание дополнительных условий для занятий физической культурой и спортом, возможность проведения официальных краевых, региональных соревнований.</t>
  </si>
  <si>
    <t xml:space="preserve">Обеспечение выполнения ежегодного календарного плана физкультурных и спортивных мероприятий. Возможность повышения и роста профессионального мастерства, накопление методического опыта
</t>
  </si>
  <si>
    <t>Программа «Развитие физической культуры и спорта в Дальнегорском городском округе" на 2015-2019 годы»</t>
  </si>
  <si>
    <t>Ресурсное обеспечение реализации муниципальной программы
за счет средств  бюджета Дальнегорского городского округа
«Развитие физической культуры и спорта Дальнегорского городского округа» на 2015 – 2019 годы»</t>
  </si>
  <si>
    <t>Приложение № 6
к  муниципальной программе «Развитие              
физической культуры и спорта Дальнегорского городского округа»
на 2015 – 2019 годы»</t>
  </si>
  <si>
    <t>Приложение №11
к  муниципальной программе «Развитие              
физической культуры и спорта Дальнегорского городского округа»
на 2015 – 2019 годы»</t>
  </si>
  <si>
    <t>Мероприятие 1.7
Обеспечение пожарной безопасности</t>
  </si>
  <si>
    <t>Мероприятие 1.8
Обеспечение общественного порядка, в том числе защита от проявлений терроризма и экстремизма</t>
  </si>
  <si>
    <t>Мероприятие 1.9
Ремонт объектов  спорта Дальнегорского городского округа</t>
  </si>
  <si>
    <t>2017 год</t>
  </si>
  <si>
    <t>966 09 1 01 8059 600</t>
  </si>
  <si>
    <t>29</t>
  </si>
  <si>
    <t>30</t>
  </si>
  <si>
    <t>31</t>
  </si>
  <si>
    <t>Объем финансирования (тыс. руб.)
(тыс. руб.)</t>
  </si>
  <si>
    <t>Сравнительная таблица</t>
  </si>
  <si>
    <t>Мероприятие 1.7     Обеспечение пожарной безопасности</t>
  </si>
  <si>
    <t>Мероприятие 1.8    Обеспечение общественного порядка, в том числе защита от проявлений терроризма и экстремизма</t>
  </si>
  <si>
    <t>Мероприятие 1.9   Ремонт объектов спорта Дальнегорского городского округа</t>
  </si>
  <si>
    <t xml:space="preserve"> Приведение зданий (помещений) учреждений в соответствие с общими требованиям пожарной безопасности </t>
  </si>
  <si>
    <t xml:space="preserve">Приведение зданий (помещений) учреждений в соответствие с нормами антитеррористической защищенности </t>
  </si>
  <si>
    <t>Проведение капитальных и текущих ремонтных работ, приобретение материальных запасов для выполнения ремонтов помещений, подготовка проектно-сметной документации</t>
  </si>
  <si>
    <t>Увеличение уровня удовлетворенности населения Дальнегорского городского округа качеством предоставления услуг в сфере физической культуры и спорта</t>
  </si>
  <si>
    <t>Второй год планового периода (2017) было по состоянию на 16.02.2017</t>
  </si>
  <si>
    <t xml:space="preserve">Первый год планового периода (2016) </t>
  </si>
  <si>
    <t>Второй год планового периода (2017) необходимо</t>
  </si>
  <si>
    <t>Отклонения</t>
  </si>
  <si>
    <t>отчетный финансовый год (2016)</t>
  </si>
  <si>
    <t>текущий финансовый год (2017)</t>
  </si>
  <si>
    <t>Увеличение доли обучающихся, имеющих спортивные разряды (от общей численности обучающихся в спортивной школе)</t>
  </si>
  <si>
    <t xml:space="preserve">Единиц </t>
  </si>
  <si>
    <t>План реализации муниципальной программы на очередной 2018 финансовый год и плановый период 2019-2022 гг.
«Развитие  физической культуры и спорта Дальнегорского городского округа на 2018 – 2022 годы»</t>
  </si>
  <si>
    <t xml:space="preserve">Увеличение доли обучайющихся, систематически занимающегося физической культурой и спортом, в общей численности </t>
  </si>
  <si>
    <t>Увеличение доли населения, систематически занимающегося физической культурой и спортом, в общей численности населения</t>
  </si>
  <si>
    <t>2018 год</t>
  </si>
  <si>
    <t>2022 год</t>
  </si>
  <si>
    <t>с учетом дополнительных ресурсов</t>
  </si>
  <si>
    <t>без учета дополнительных ресурсов</t>
  </si>
  <si>
    <t>первый год планового периода (2018)</t>
  </si>
  <si>
    <t>второй год планового периода (2019)</t>
  </si>
  <si>
    <t>пятый год планового периода (2022)</t>
  </si>
  <si>
    <t>четвертый год планового периода (2021)</t>
  </si>
  <si>
    <t>третий год планового периода (2020)</t>
  </si>
  <si>
    <t>х</t>
  </si>
  <si>
    <t xml:space="preserve">Мероприятие 1.3
Укрепление материально- технической базы </t>
  </si>
  <si>
    <t>Мероприятие 1.4
Обеспечение доступной среды, в том числе повышение уровня доступности для людей с ограниченными возможностями</t>
  </si>
  <si>
    <t>Мероприятие 2.1
Реконструкция МБУ СШ «Гранит»</t>
  </si>
  <si>
    <t>Мероприятие 2.2
Реконструкция МБУ СШ «Вертикаль»</t>
  </si>
  <si>
    <t>Мероприятие 2.4
Проведение сертификации в системе добровольной сертификации в области физической культуры и спорта</t>
  </si>
  <si>
    <t>Мероприятие 2.5
Установка многофункциональных спортивных площадок</t>
  </si>
  <si>
    <t>Мероприятие 3 Развитие 
массового спорта</t>
  </si>
  <si>
    <t>Первый год планового периода (2018)</t>
  </si>
  <si>
    <t>Второй год планового периода (2019)</t>
  </si>
  <si>
    <t>Третий год планового периода (2020)</t>
  </si>
  <si>
    <t>Четвёртый год планового периода (2021)</t>
  </si>
  <si>
    <r>
      <t>Отчетный финансовый год (201</t>
    </r>
    <r>
      <rPr>
        <sz val="11"/>
        <color theme="1"/>
        <rFont val="Times New Roman"/>
        <family val="1"/>
        <charset val="204"/>
      </rPr>
      <t>7</t>
    </r>
    <r>
      <rPr>
        <sz val="12"/>
        <color theme="1"/>
        <rFont val="Times New Roman"/>
        <family val="1"/>
        <charset val="204"/>
      </rPr>
      <t>)</t>
    </r>
  </si>
  <si>
    <t>Пятый год планового периода (2022)</t>
  </si>
  <si>
    <t xml:space="preserve">Ответственный исполнитель, соисполнитель/ГРБС*мероприятия, отдельного мероприятия </t>
  </si>
  <si>
    <t>Очередной финансовый год (2017)</t>
  </si>
  <si>
    <t>Мероприятие 2.3
Реконструкция МБУ СШ «Лотос», в т.ч. изготовление ПСД</t>
  </si>
  <si>
    <t xml:space="preserve">Мероприятие 1.3
Укрепление материально-технической базы  
</t>
  </si>
  <si>
    <t>Мероприятие 2.1
Реконструкция МБУ СШ "Гранит"</t>
  </si>
  <si>
    <t xml:space="preserve">Мероприятие 2.2
Реконструкция МБУ СШ "Вертикаль" 
</t>
  </si>
  <si>
    <t xml:space="preserve">Мероприятие 2.3
Реконструкция МБУ  СШ "Лотос" , в т. ч. изготовление ПСД
</t>
  </si>
  <si>
    <t>Мероприятие 3.3
Приобретение спортивного инвентаря, оборудования и спортивных транспортных средств</t>
  </si>
  <si>
    <t>Мероприятие 3.4 Внедрение Всероссийского физкультурно-спортивного комплекса ГТО</t>
  </si>
  <si>
    <t>Мероприятие 3.5
Обеспечение профессиональной подготовки, переподготовки и повышение квалификации тренеров по видам спорта</t>
  </si>
  <si>
    <t>Мероприятие 3.4
Внедрение Всероссийского физкультурно-спортивного комплекса ГТО</t>
  </si>
  <si>
    <t xml:space="preserve">Мероприятие 3.5
Обеспечение профессиональной подготовки, переподготовки и повышение квалификации тренеров по видам спорта
</t>
  </si>
  <si>
    <t>Мероприятие 3 Развитие
массового спорта</t>
  </si>
  <si>
    <t xml:space="preserve">Мероприятие 2.4
Проведение сертификации в системе добровольной сертификации в области физической культуры и спорта
</t>
  </si>
  <si>
    <t xml:space="preserve">Мероприятие 2.5
Установка многофункциональных спортивных площадок
</t>
  </si>
  <si>
    <t xml:space="preserve">Мероприятие 2.1
Реконструкция МБУ СШ "Гранит" </t>
  </si>
  <si>
    <t xml:space="preserve">Мероприятие 2.2
Реконструкция МБУ СШ "Вертикаль" </t>
  </si>
  <si>
    <t>Мероприятие 2.3
Реконструкция МБУ СШ "Лотос" , в т. ч. изготовление ПСД</t>
  </si>
  <si>
    <t>Мероприятие 3.3 Приобретение спортивного инвентаря, оборудования и спортивных транспортных средств</t>
  </si>
  <si>
    <t>Объем финансирования на текущий финансовый год (2017)
(тыс. руб.)</t>
  </si>
  <si>
    <t>2</t>
  </si>
  <si>
    <t>Мероприятие 3                            Развитие
массового спорта</t>
  </si>
  <si>
    <t>Исполнитель: Управление культуры, спорта и молодежной политики администрации Дальнегорского городского округа, соисполнители: МБУ СШ "Гранит" г.Дальнегорска, МБУ СШ "Вертикаль" г.Дальнегорска,  МБУ СШ "Лотос" г.Дальнегорска.</t>
  </si>
  <si>
    <t>МБУ СШ "Лотос" г.Дальнегорска</t>
  </si>
  <si>
    <t>МБУ СШ "Гранит" г.Дальнегорска</t>
  </si>
  <si>
    <t>МБУ СШ "Вертикаль" г.Дальнегорска</t>
  </si>
  <si>
    <t xml:space="preserve"> Индикаторы</t>
  </si>
  <si>
    <t>Сведения об индикаторах и показателях  муниципальной программы
"Развитие физической культуры и спорта Дальнегорского городского округа" на 2018 – 2022 годы</t>
  </si>
  <si>
    <t>Приложение № 1
к  муниципальной программе "Развитие              
физической культуры и спорта Дальнегорского городского округа"
на 2018 – 2022 годы</t>
  </si>
  <si>
    <t>Приложение № 2
к  муниципальной программе"Развитие физической культуры и спорта Дальнегорского городского округа" на 2018 – 2022 годы</t>
  </si>
  <si>
    <t>Обобщенная характеристика реализуемых в составе муниципальной программы подпрограмм и отдельных мероприятий
"Развитие физической культуры и спорта Дальнегорского городского округа" на 2018 – 2022 годы</t>
  </si>
  <si>
    <t>Подпрограмма "Развитие детско-юношеского спорта на территории Дальнегорского городского округа" на 2018-2022 годы</t>
  </si>
  <si>
    <t>Приложение № 3
к  муниципальной программе "Развитие физической культуры и спорта Дальнегорского городского округа" на 2018 – 2022 годы</t>
  </si>
  <si>
    <t>Оценка применения мер государственного регулирования в сфере реализации муниципальной программы
"Развитие физической культуры и спорта Дальнегорского городского округа" на 2018 – 2022 годы</t>
  </si>
  <si>
    <t>Сведения об основных мерах правового регулирования в сфере реализации муниципальной программы
"Развитие физической культуры и спорта Дальнегорского городского округа" на 2018 – 2022 годы</t>
  </si>
  <si>
    <t>Приложение № 4
к  муниципальной программе "Развитие физической культуры и спорта Дальнегорского городского округа" на 2018 – 2022 годы</t>
  </si>
  <si>
    <t>Приложение № 5
к  муниципальной программе "Развитие физической культуры и спорта Дальнегорского городского округа" на 2018 – 2022 годы</t>
  </si>
  <si>
    <t>Прогноз сводных показателей муниципальных заданий на оказание муниципальных услуг (выполнение работ) муниципальными бюджетными и автономными учреждениями по муниципальной программе "Развитие физической культуры и спорта Дальнегорского городского округа" на 2018 – 2022 годы</t>
  </si>
  <si>
    <t>Информация о ресурсном обеспечении муниципальной программы за счет средств бюджета Дальнегорского городского округа
 и прогнозная оценка привлекаемых на реализацию ее целей средств федерального бюджета, краевого бюджета, 
бюджетов государственных внебюджетных фондов, иных внебюджетных источников
"Развитие физической культуры и спорта Дальнегорского городского округа" на 2018 – 2022 годы</t>
  </si>
  <si>
    <t>Программа "Развитие физической культуры и спорта Дальнегорского городского округа" на 2018 – 2022 годы</t>
  </si>
  <si>
    <t>Приложение № 6
к  муниципальной программе"Развитие физической культуры и спорта Дальнегорского городского округа" на 2018 – 2022 годы</t>
  </si>
  <si>
    <t>Приложение № 7
к  муниципальной программе "Развитие физической культуры и спорта Дальнегорского городского округа" на 2018 – 2022 годы</t>
  </si>
  <si>
    <t>План реализации муниципальной программы на очередной финансовый год и плановый период
"Развитие физической культуры и спорта Дальнегорского городского округа" на 2018 – 2022 годы</t>
  </si>
  <si>
    <t>Увеличение количества граждан, выполнивших нормативы комплекса ГТО</t>
  </si>
  <si>
    <t>Повышение уровень обеспеченности населения спортивным инвентарем, оборудованием и транспортным средством</t>
  </si>
  <si>
    <t xml:space="preserve">Мероприятие 1.3
Укрепление материально-технической базы </t>
  </si>
  <si>
    <t>Мероприятие 3.2
Участие в соревнованиях, турнирах различного уровня, в том числе оплата проезда, проживания и суточных</t>
  </si>
  <si>
    <t>Мероприятие 3.1
Организация проведения городских спортивно-массовых мероприятий на территории Дальнегорского городского округа</t>
  </si>
  <si>
    <t>Мероприятие 3.3
Приобретение спортивного инвентаря, оборудования и спортивных транспортных средств, в т.ч. наградной атрибутики</t>
  </si>
  <si>
    <t>Мероприятие 1 Обеспечение деятельности муниципальных учреждений физической культуры и спорта Дальнегорского городского округа</t>
  </si>
  <si>
    <t>Увеличение количества занятых призовых мест учащимися спортивных школ на  соревнованиях различного уровня</t>
  </si>
  <si>
    <t>Муниципальная программа "Развитие физической культуры и спорта Дальнегорского городского округа" на 2018 – 20122 годы</t>
  </si>
  <si>
    <t xml:space="preserve"> Показатели</t>
  </si>
  <si>
    <t>Выявление и поддержка одаренных детей; пропаганда здорового образа жизни</t>
  </si>
  <si>
    <t>Улучшение условий труда работников</t>
  </si>
  <si>
    <t>Возможность повышения профессионального мастерства, накопление методического опыта</t>
  </si>
  <si>
    <t xml:space="preserve">Мероприятие 1 Обеспечение деятельности муниципальных учреждений физической культуры и спорта Дальнегорского городского округа
</t>
  </si>
  <si>
    <t xml:space="preserve">Подпрограмма 
Подпрограмма "Развитие детско-юношеского спорта на территории Дальнегорского городского округа" на 2018-2022 годы
</t>
  </si>
  <si>
    <t>Мероприятие 3.1
Организация проведения городских спортивно-массовых  мероприятий на территории Дальнегорского городского округа</t>
  </si>
  <si>
    <t>000 09 0 00 00000 000</t>
  </si>
  <si>
    <t>000 09 1 00 00000 000</t>
  </si>
  <si>
    <t xml:space="preserve"> 000 09 1 01 00000 000</t>
  </si>
  <si>
    <t xml:space="preserve"> 000 09 9 00 00000 000</t>
  </si>
  <si>
    <t>966 09 9 00 41030 400</t>
  </si>
  <si>
    <t>966 09 9 00 23400 000</t>
  </si>
  <si>
    <t>966 09 9 00 23400 200</t>
  </si>
  <si>
    <t>966 09 9 00 8059 600</t>
  </si>
  <si>
    <t>Очередной финансовый год  (2018)</t>
  </si>
  <si>
    <t>Первый год планового периода (2019)</t>
  </si>
  <si>
    <t>Второй год планового периода (2020)</t>
  </si>
  <si>
    <t>Третий год планового периода (2021)</t>
  </si>
  <si>
    <t>Четвертый год планового периода (2022)</t>
  </si>
  <si>
    <t>Объем финансирования на очередной финансовый год (2018), (тыс. руб.)</t>
  </si>
  <si>
    <t>первый год планового периода (2019), тыс. руб.</t>
  </si>
  <si>
    <t xml:space="preserve">второй год планового периода (2020), тыс. руб. </t>
  </si>
  <si>
    <t xml:space="preserve">третий год планового периода (2021), тыс. руб. </t>
  </si>
  <si>
    <t>четвертый год планового периода (2022),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</si>
</sst>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5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horizontal="center" wrapText="1"/>
    </xf>
    <xf numFmtId="49" fontId="1" fillId="0" borderId="0" xfId="0" applyNumberFormat="1" applyFont="1" applyAlignment="1">
      <alignment wrapText="1"/>
    </xf>
    <xf numFmtId="4" fontId="3" fillId="0" borderId="3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3" fillId="0" borderId="3" xfId="0" applyNumberFormat="1" applyFont="1" applyBorder="1" applyAlignment="1">
      <alignment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Border="1"/>
    <xf numFmtId="49" fontId="7" fillId="0" borderId="3" xfId="0" applyNumberFormat="1" applyFont="1" applyBorder="1" applyAlignment="1">
      <alignment vertical="top" wrapText="1"/>
    </xf>
    <xf numFmtId="49" fontId="6" fillId="0" borderId="3" xfId="0" applyNumberFormat="1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7" fillId="0" borderId="3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7" fillId="0" borderId="0" xfId="0" applyFont="1"/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8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Font="1"/>
    <xf numFmtId="0" fontId="1" fillId="0" borderId="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164" fontId="7" fillId="0" borderId="3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0" fontId="7" fillId="0" borderId="3" xfId="0" applyFont="1" applyFill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top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top" wrapText="1"/>
    </xf>
    <xf numFmtId="0" fontId="8" fillId="0" borderId="3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vertical="top" wrapText="1"/>
    </xf>
    <xf numFmtId="49" fontId="2" fillId="0" borderId="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3" xfId="0" applyNumberFormat="1" applyBorder="1"/>
    <xf numFmtId="4" fontId="15" fillId="0" borderId="3" xfId="0" applyNumberFormat="1" applyFont="1" applyBorder="1" applyAlignment="1">
      <alignment horizontal="center" vertical="center"/>
    </xf>
    <xf numFmtId="4" fontId="14" fillId="0" borderId="3" xfId="0" applyNumberFormat="1" applyFont="1" applyBorder="1"/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4" fontId="0" fillId="0" borderId="3" xfId="0" applyNumberFormat="1" applyBorder="1" applyAlignment="1">
      <alignment vertical="top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3" xfId="0" applyNumberFormat="1" applyFont="1" applyBorder="1" applyAlignment="1">
      <alignment vertical="top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top" wrapText="1"/>
    </xf>
    <xf numFmtId="49" fontId="7" fillId="0" borderId="9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49" fontId="6" fillId="0" borderId="3" xfId="0" applyNumberFormat="1" applyFont="1" applyFill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165" fontId="7" fillId="0" borderId="3" xfId="0" applyNumberFormat="1" applyFont="1" applyBorder="1" applyAlignment="1">
      <alignment vertical="top" wrapText="1"/>
    </xf>
    <xf numFmtId="165" fontId="7" fillId="0" borderId="9" xfId="0" applyNumberFormat="1" applyFont="1" applyBorder="1" applyAlignment="1">
      <alignment vertical="top" wrapText="1"/>
    </xf>
    <xf numFmtId="165" fontId="7" fillId="0" borderId="3" xfId="0" applyNumberFormat="1" applyFont="1" applyFill="1" applyBorder="1" applyAlignment="1">
      <alignment vertical="top" wrapText="1"/>
    </xf>
    <xf numFmtId="165" fontId="2" fillId="0" borderId="3" xfId="0" applyNumberFormat="1" applyFont="1" applyBorder="1" applyAlignment="1">
      <alignment horizontal="right" vertical="center" wrapText="1"/>
    </xf>
    <xf numFmtId="165" fontId="2" fillId="0" borderId="3" xfId="0" applyNumberFormat="1" applyFont="1" applyFill="1" applyBorder="1" applyAlignment="1">
      <alignment horizontal="right" vertical="center" wrapText="1"/>
    </xf>
    <xf numFmtId="165" fontId="1" fillId="0" borderId="3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left" vertical="top" wrapText="1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wrapText="1"/>
    </xf>
    <xf numFmtId="0" fontId="9" fillId="0" borderId="3" xfId="0" applyFont="1" applyFill="1" applyBorder="1" applyAlignment="1">
      <alignment horizontal="left" vertical="top" wrapText="1"/>
    </xf>
    <xf numFmtId="165" fontId="0" fillId="0" borderId="0" xfId="0" applyNumberFormat="1"/>
    <xf numFmtId="165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0" fillId="0" borderId="9" xfId="0" applyBorder="1" applyAlignment="1">
      <alignment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165" fontId="1" fillId="0" borderId="8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10" xfId="0" applyBorder="1" applyAlignment="1">
      <alignment horizontal="left" vertical="top" wrapText="1"/>
    </xf>
    <xf numFmtId="0" fontId="7" fillId="0" borderId="8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49" fontId="6" fillId="0" borderId="8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view="pageLayout" topLeftCell="A13" zoomScale="70" zoomScaleNormal="70" zoomScalePageLayoutView="70" workbookViewId="0">
      <selection activeCell="B23" sqref="B23:L23"/>
    </sheetView>
  </sheetViews>
  <sheetFormatPr defaultRowHeight="15" x14ac:dyDescent="0.25"/>
  <cols>
    <col min="1" max="1" width="4.7109375" style="1" customWidth="1"/>
    <col min="2" max="2" width="40.42578125" style="1" customWidth="1"/>
    <col min="3" max="3" width="9" style="1" customWidth="1"/>
    <col min="4" max="4" width="9" style="146" customWidth="1"/>
    <col min="5" max="5" width="10.7109375" style="1" customWidth="1"/>
    <col min="6" max="6" width="10.42578125" style="1" customWidth="1"/>
    <col min="7" max="7" width="10.140625" style="1" customWidth="1"/>
    <col min="8" max="8" width="10.7109375" style="1" customWidth="1"/>
    <col min="9" max="9" width="11" style="60" customWidth="1"/>
    <col min="10" max="10" width="10.28515625" style="1" customWidth="1"/>
    <col min="11" max="11" width="10.28515625" style="146" customWidth="1"/>
    <col min="12" max="12" width="11.140625" style="1" customWidth="1"/>
    <col min="13" max="15" width="11.140625" style="146" customWidth="1"/>
    <col min="16" max="16" width="12.140625" style="1" customWidth="1"/>
    <col min="17" max="16384" width="9.140625" style="1"/>
  </cols>
  <sheetData>
    <row r="1" spans="1:17" ht="90" customHeight="1" x14ac:dyDescent="0.3">
      <c r="A1" s="5"/>
      <c r="B1" s="45"/>
      <c r="C1" s="5"/>
      <c r="D1" s="147"/>
      <c r="E1" s="5"/>
      <c r="F1" s="5"/>
      <c r="G1" s="5"/>
      <c r="H1" s="263"/>
      <c r="I1" s="263"/>
      <c r="J1" s="263"/>
      <c r="K1" s="263"/>
      <c r="L1" s="263"/>
      <c r="M1" s="267" t="s">
        <v>246</v>
      </c>
      <c r="N1" s="267"/>
      <c r="O1" s="267"/>
      <c r="P1" s="267"/>
    </row>
    <row r="2" spans="1:17" ht="15" customHeight="1" x14ac:dyDescent="0.25">
      <c r="A2" s="5"/>
      <c r="B2" s="5"/>
      <c r="C2" s="5"/>
      <c r="D2" s="147"/>
      <c r="E2" s="5"/>
      <c r="F2" s="5"/>
      <c r="G2" s="5"/>
      <c r="H2" s="4"/>
      <c r="I2" s="135"/>
      <c r="J2" s="4"/>
      <c r="K2" s="142"/>
      <c r="L2" s="4"/>
      <c r="M2" s="142"/>
      <c r="N2" s="142"/>
      <c r="O2" s="142"/>
    </row>
    <row r="3" spans="1:17" ht="39" customHeight="1" x14ac:dyDescent="0.25">
      <c r="A3" s="268" t="s">
        <v>245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7" ht="15.75" x14ac:dyDescent="0.25">
      <c r="A4" s="5"/>
      <c r="B4" s="5"/>
      <c r="C4" s="5"/>
      <c r="D4" s="147"/>
      <c r="E4" s="5"/>
      <c r="F4" s="5"/>
      <c r="G4" s="5"/>
      <c r="H4" s="5"/>
      <c r="I4" s="136"/>
      <c r="J4" s="5"/>
      <c r="K4" s="147"/>
      <c r="L4" s="5"/>
      <c r="M4" s="147"/>
      <c r="N4" s="147"/>
      <c r="O4" s="147"/>
    </row>
    <row r="5" spans="1:17" ht="24" customHeight="1" x14ac:dyDescent="0.25">
      <c r="A5" s="264" t="s">
        <v>0</v>
      </c>
      <c r="B5" s="264" t="s">
        <v>1</v>
      </c>
      <c r="C5" s="264" t="s">
        <v>2</v>
      </c>
      <c r="D5" s="183"/>
      <c r="E5" s="250" t="s">
        <v>3</v>
      </c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2"/>
    </row>
    <row r="6" spans="1:17" s="146" customFormat="1" ht="51" customHeight="1" x14ac:dyDescent="0.25">
      <c r="A6" s="264"/>
      <c r="B6" s="264"/>
      <c r="C6" s="264"/>
      <c r="D6" s="265" t="s">
        <v>188</v>
      </c>
      <c r="E6" s="253" t="s">
        <v>189</v>
      </c>
      <c r="F6" s="254"/>
      <c r="G6" s="253" t="s">
        <v>199</v>
      </c>
      <c r="H6" s="254"/>
      <c r="I6" s="253" t="s">
        <v>200</v>
      </c>
      <c r="J6" s="254"/>
      <c r="K6" s="253" t="s">
        <v>203</v>
      </c>
      <c r="L6" s="254"/>
      <c r="M6" s="253" t="s">
        <v>202</v>
      </c>
      <c r="N6" s="254"/>
      <c r="O6" s="253" t="s">
        <v>201</v>
      </c>
      <c r="P6" s="254"/>
      <c r="Q6" s="153"/>
    </row>
    <row r="7" spans="1:17" ht="73.5" customHeight="1" x14ac:dyDescent="0.25">
      <c r="A7" s="264"/>
      <c r="B7" s="264"/>
      <c r="C7" s="264"/>
      <c r="D7" s="266"/>
      <c r="E7" s="3" t="s">
        <v>197</v>
      </c>
      <c r="F7" s="143" t="s">
        <v>198</v>
      </c>
      <c r="G7" s="3" t="s">
        <v>197</v>
      </c>
      <c r="H7" s="143" t="s">
        <v>198</v>
      </c>
      <c r="I7" s="3" t="s">
        <v>197</v>
      </c>
      <c r="J7" s="143" t="s">
        <v>198</v>
      </c>
      <c r="K7" s="3" t="s">
        <v>197</v>
      </c>
      <c r="L7" s="145" t="s">
        <v>198</v>
      </c>
      <c r="M7" s="155" t="s">
        <v>197</v>
      </c>
      <c r="N7" s="145" t="s">
        <v>198</v>
      </c>
      <c r="O7" s="155" t="s">
        <v>197</v>
      </c>
      <c r="P7" s="145" t="s">
        <v>198</v>
      </c>
    </row>
    <row r="8" spans="1:17" ht="15.75" x14ac:dyDescent="0.25">
      <c r="A8" s="145">
        <v>1</v>
      </c>
      <c r="B8" s="145">
        <v>2</v>
      </c>
      <c r="C8" s="194">
        <v>3</v>
      </c>
      <c r="D8" s="194">
        <v>4</v>
      </c>
      <c r="E8" s="194">
        <v>5</v>
      </c>
      <c r="F8" s="194">
        <v>6</v>
      </c>
      <c r="G8" s="194">
        <v>7</v>
      </c>
      <c r="H8" s="194">
        <v>8</v>
      </c>
      <c r="I8" s="194">
        <v>9</v>
      </c>
      <c r="J8" s="194">
        <v>10</v>
      </c>
      <c r="K8" s="156">
        <v>11</v>
      </c>
      <c r="L8" s="198">
        <v>12</v>
      </c>
      <c r="M8" s="198">
        <v>13</v>
      </c>
      <c r="N8" s="198">
        <v>14</v>
      </c>
      <c r="O8" s="198">
        <v>15</v>
      </c>
      <c r="P8" s="195">
        <v>16</v>
      </c>
      <c r="Q8" s="153"/>
    </row>
    <row r="9" spans="1:17" ht="25.5" customHeight="1" x14ac:dyDescent="0.25">
      <c r="A9" s="250" t="s">
        <v>269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2"/>
    </row>
    <row r="10" spans="1:17" s="138" customFormat="1" ht="51" customHeight="1" x14ac:dyDescent="0.25">
      <c r="A10" s="255" t="s">
        <v>244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7"/>
    </row>
    <row r="11" spans="1:17" ht="93" customHeight="1" x14ac:dyDescent="0.25">
      <c r="A11" s="166">
        <v>1</v>
      </c>
      <c r="B11" s="160" t="s">
        <v>183</v>
      </c>
      <c r="C11" s="161" t="s">
        <v>5</v>
      </c>
      <c r="D11" s="161"/>
      <c r="E11" s="196" t="s">
        <v>204</v>
      </c>
      <c r="F11" s="196">
        <v>85</v>
      </c>
      <c r="G11" s="162" t="s">
        <v>204</v>
      </c>
      <c r="H11" s="162">
        <v>85</v>
      </c>
      <c r="I11" s="162" t="s">
        <v>204</v>
      </c>
      <c r="J11" s="162">
        <v>86</v>
      </c>
      <c r="K11" s="173" t="s">
        <v>204</v>
      </c>
      <c r="L11" s="206">
        <v>87</v>
      </c>
      <c r="M11" s="206" t="s">
        <v>204</v>
      </c>
      <c r="N11" s="206">
        <v>88</v>
      </c>
      <c r="O11" s="206" t="s">
        <v>204</v>
      </c>
      <c r="P11" s="206">
        <v>89</v>
      </c>
      <c r="Q11" s="154"/>
    </row>
    <row r="12" spans="1:17" s="138" customFormat="1" ht="22.5" customHeight="1" x14ac:dyDescent="0.25">
      <c r="A12" s="259" t="s">
        <v>270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1"/>
    </row>
    <row r="13" spans="1:17" ht="72" customHeight="1" x14ac:dyDescent="0.25">
      <c r="A13" s="163">
        <v>1</v>
      </c>
      <c r="B13" s="157" t="s">
        <v>194</v>
      </c>
      <c r="C13" s="158" t="s">
        <v>5</v>
      </c>
      <c r="D13" s="158">
        <v>19.190000000000001</v>
      </c>
      <c r="E13" s="164" t="s">
        <v>204</v>
      </c>
      <c r="F13" s="164">
        <v>19.2</v>
      </c>
      <c r="G13" s="196" t="s">
        <v>204</v>
      </c>
      <c r="H13" s="160">
        <v>19.22</v>
      </c>
      <c r="I13" s="160" t="s">
        <v>204</v>
      </c>
      <c r="J13" s="157">
        <v>19.3</v>
      </c>
      <c r="K13" s="157" t="s">
        <v>204</v>
      </c>
      <c r="L13" s="157">
        <v>19.38</v>
      </c>
      <c r="M13" s="157" t="s">
        <v>204</v>
      </c>
      <c r="N13" s="157">
        <v>19.46</v>
      </c>
      <c r="O13" s="157" t="s">
        <v>204</v>
      </c>
      <c r="P13" s="157">
        <v>19.54</v>
      </c>
    </row>
    <row r="14" spans="1:17" ht="75" customHeight="1" x14ac:dyDescent="0.25">
      <c r="A14" s="137">
        <v>2</v>
      </c>
      <c r="B14" s="145" t="s">
        <v>193</v>
      </c>
      <c r="C14" s="165" t="s">
        <v>5</v>
      </c>
      <c r="D14" s="165"/>
      <c r="E14" s="197"/>
      <c r="F14" s="207"/>
      <c r="G14" s="203" t="s">
        <v>204</v>
      </c>
      <c r="H14" s="205">
        <v>59.19</v>
      </c>
      <c r="I14" s="204" t="s">
        <v>204</v>
      </c>
      <c r="J14" s="208">
        <v>59.26</v>
      </c>
      <c r="K14" s="148" t="s">
        <v>204</v>
      </c>
      <c r="L14" s="148">
        <v>59.33</v>
      </c>
      <c r="M14" s="148" t="s">
        <v>204</v>
      </c>
      <c r="N14" s="148">
        <v>59.41</v>
      </c>
      <c r="O14" s="148" t="s">
        <v>204</v>
      </c>
      <c r="P14" s="148">
        <v>59.48</v>
      </c>
    </row>
    <row r="15" spans="1:17" ht="18.75" customHeight="1" x14ac:dyDescent="0.25">
      <c r="A15" s="250" t="s">
        <v>249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2"/>
    </row>
    <row r="16" spans="1:17" s="138" customFormat="1" ht="18.75" customHeight="1" x14ac:dyDescent="0.25">
      <c r="A16" s="262" t="s">
        <v>244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7"/>
    </row>
    <row r="17" spans="1:16" s="134" customFormat="1" ht="77.25" customHeight="1" x14ac:dyDescent="0.25">
      <c r="A17" s="166">
        <v>1</v>
      </c>
      <c r="B17" s="160" t="s">
        <v>183</v>
      </c>
      <c r="C17" s="161" t="s">
        <v>5</v>
      </c>
      <c r="D17" s="161"/>
      <c r="E17" s="196" t="s">
        <v>204</v>
      </c>
      <c r="F17" s="196">
        <v>85</v>
      </c>
      <c r="G17" s="162" t="s">
        <v>204</v>
      </c>
      <c r="H17" s="162">
        <v>85</v>
      </c>
      <c r="I17" s="162" t="s">
        <v>204</v>
      </c>
      <c r="J17" s="162">
        <v>86</v>
      </c>
      <c r="K17" s="173" t="s">
        <v>204</v>
      </c>
      <c r="L17" s="48">
        <v>87</v>
      </c>
      <c r="M17" s="48" t="s">
        <v>204</v>
      </c>
      <c r="N17" s="48">
        <v>88</v>
      </c>
      <c r="O17" s="48" t="s">
        <v>204</v>
      </c>
      <c r="P17" s="48">
        <v>89</v>
      </c>
    </row>
    <row r="18" spans="1:16" s="138" customFormat="1" ht="22.5" customHeight="1" x14ac:dyDescent="0.25">
      <c r="A18" s="259" t="s">
        <v>270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1"/>
    </row>
    <row r="19" spans="1:16" s="44" customFormat="1" ht="69" customHeight="1" x14ac:dyDescent="0.25">
      <c r="A19" s="167">
        <v>1</v>
      </c>
      <c r="B19" s="167" t="s">
        <v>268</v>
      </c>
      <c r="C19" s="159" t="s">
        <v>191</v>
      </c>
      <c r="D19" s="159">
        <v>520</v>
      </c>
      <c r="E19" s="159" t="s">
        <v>204</v>
      </c>
      <c r="F19" s="159">
        <v>522</v>
      </c>
      <c r="G19" s="159" t="s">
        <v>204</v>
      </c>
      <c r="H19" s="159">
        <v>524</v>
      </c>
      <c r="I19" s="159" t="s">
        <v>204</v>
      </c>
      <c r="J19" s="159">
        <v>525</v>
      </c>
      <c r="K19" s="159" t="s">
        <v>204</v>
      </c>
      <c r="L19" s="159">
        <v>527</v>
      </c>
      <c r="M19" s="162" t="s">
        <v>204</v>
      </c>
      <c r="N19" s="162">
        <v>528</v>
      </c>
      <c r="O19" s="162" t="s">
        <v>204</v>
      </c>
      <c r="P19" s="172">
        <v>530</v>
      </c>
    </row>
    <row r="20" spans="1:16" s="44" customFormat="1" ht="72" customHeight="1" x14ac:dyDescent="0.25">
      <c r="A20" s="41">
        <v>2</v>
      </c>
      <c r="B20" s="41" t="s">
        <v>190</v>
      </c>
      <c r="C20" s="42" t="s">
        <v>5</v>
      </c>
      <c r="D20" s="42">
        <v>22.16</v>
      </c>
      <c r="E20" s="46" t="s">
        <v>204</v>
      </c>
      <c r="F20" s="46">
        <v>22.19</v>
      </c>
      <c r="G20" s="46" t="s">
        <v>204</v>
      </c>
      <c r="H20" s="46">
        <v>22.22</v>
      </c>
      <c r="I20" s="46" t="s">
        <v>204</v>
      </c>
      <c r="J20" s="46">
        <v>22.25</v>
      </c>
      <c r="K20" s="46" t="s">
        <v>204</v>
      </c>
      <c r="L20" s="168">
        <v>22.27</v>
      </c>
      <c r="M20" s="169" t="s">
        <v>204</v>
      </c>
      <c r="N20" s="170">
        <v>22.3</v>
      </c>
      <c r="O20" s="171" t="s">
        <v>204</v>
      </c>
      <c r="P20" s="18">
        <v>22.33</v>
      </c>
    </row>
    <row r="23" spans="1:16" ht="45" customHeight="1" x14ac:dyDescent="0.25"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144"/>
      <c r="N23" s="144"/>
      <c r="O23" s="144"/>
    </row>
  </sheetData>
  <mergeCells count="21">
    <mergeCell ref="H1:L1"/>
    <mergeCell ref="A5:A7"/>
    <mergeCell ref="B5:B7"/>
    <mergeCell ref="C5:C7"/>
    <mergeCell ref="E6:F6"/>
    <mergeCell ref="G6:H6"/>
    <mergeCell ref="I6:J6"/>
    <mergeCell ref="D6:D7"/>
    <mergeCell ref="K6:L6"/>
    <mergeCell ref="E5:P5"/>
    <mergeCell ref="O6:P6"/>
    <mergeCell ref="M1:P1"/>
    <mergeCell ref="A3:P3"/>
    <mergeCell ref="A9:P9"/>
    <mergeCell ref="M6:N6"/>
    <mergeCell ref="A10:P10"/>
    <mergeCell ref="B23:L23"/>
    <mergeCell ref="A12:P12"/>
    <mergeCell ref="A15:P15"/>
    <mergeCell ref="A16:P16"/>
    <mergeCell ref="A18:P18"/>
  </mergeCells>
  <pageMargins left="0.82677165354330717" right="0.23622047244094491" top="0.55118110236220474" bottom="0.35433070866141736" header="0.11811023622047245" footer="0.11811023622047245"/>
  <pageSetup paperSize="9" scale="55" firstPageNumber="12" fitToHeight="0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Layout" topLeftCell="A31" zoomScale="70" zoomScaleNormal="70" zoomScalePageLayoutView="70" workbookViewId="0">
      <selection activeCell="B9" sqref="B9"/>
    </sheetView>
  </sheetViews>
  <sheetFormatPr defaultRowHeight="15" x14ac:dyDescent="0.25"/>
  <cols>
    <col min="1" max="1" width="4.42578125" style="1" customWidth="1"/>
    <col min="2" max="2" width="20.42578125" style="1" customWidth="1"/>
    <col min="3" max="3" width="16.85546875" style="1" customWidth="1"/>
    <col min="4" max="4" width="22" style="1" customWidth="1"/>
    <col min="5" max="5" width="23.7109375" style="1" customWidth="1"/>
    <col min="6" max="6" width="45.140625" style="1" customWidth="1"/>
    <col min="7" max="7" width="27.5703125" style="1" customWidth="1"/>
    <col min="8" max="16384" width="9.140625" style="1"/>
  </cols>
  <sheetData>
    <row r="1" spans="1:6" ht="90" customHeight="1" x14ac:dyDescent="0.25">
      <c r="A1" s="5"/>
      <c r="B1" s="5"/>
      <c r="C1" s="5"/>
      <c r="D1" s="5"/>
      <c r="E1" s="5"/>
      <c r="F1" s="199" t="s">
        <v>247</v>
      </c>
    </row>
    <row r="2" spans="1:6" ht="10.5" customHeight="1" x14ac:dyDescent="0.25">
      <c r="A2" s="5"/>
      <c r="B2" s="5"/>
      <c r="C2" s="5"/>
      <c r="D2" s="5"/>
      <c r="E2" s="5"/>
      <c r="F2" s="5"/>
    </row>
    <row r="3" spans="1:6" ht="38.25" customHeight="1" x14ac:dyDescent="0.25">
      <c r="A3" s="268" t="s">
        <v>248</v>
      </c>
      <c r="B3" s="268"/>
      <c r="C3" s="268"/>
      <c r="D3" s="268"/>
      <c r="E3" s="268"/>
      <c r="F3" s="268"/>
    </row>
    <row r="4" spans="1:6" ht="12" customHeight="1" x14ac:dyDescent="0.25">
      <c r="A4" s="5"/>
      <c r="B4" s="5"/>
      <c r="C4" s="5"/>
      <c r="D4" s="5"/>
      <c r="E4" s="5"/>
      <c r="F4" s="5"/>
    </row>
    <row r="5" spans="1:6" ht="21" customHeight="1" x14ac:dyDescent="0.25">
      <c r="A5" s="271" t="s">
        <v>0</v>
      </c>
      <c r="B5" s="272" t="s">
        <v>6</v>
      </c>
      <c r="C5" s="272" t="s">
        <v>7</v>
      </c>
      <c r="D5" s="272" t="s">
        <v>8</v>
      </c>
      <c r="E5" s="272"/>
      <c r="F5" s="272"/>
    </row>
    <row r="6" spans="1:6" ht="115.5" customHeight="1" x14ac:dyDescent="0.25">
      <c r="A6" s="271"/>
      <c r="B6" s="272"/>
      <c r="C6" s="272"/>
      <c r="D6" s="6" t="s">
        <v>15</v>
      </c>
      <c r="E6" s="6" t="s">
        <v>16</v>
      </c>
      <c r="F6" s="6" t="s">
        <v>9</v>
      </c>
    </row>
    <row r="7" spans="1:6" ht="15.75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</row>
    <row r="8" spans="1:6" ht="20.25" customHeight="1" x14ac:dyDescent="0.25">
      <c r="A8" s="271" t="s">
        <v>249</v>
      </c>
      <c r="B8" s="271"/>
      <c r="C8" s="271"/>
      <c r="D8" s="271"/>
      <c r="E8" s="271"/>
      <c r="F8" s="271"/>
    </row>
    <row r="9" spans="1:6" s="151" customFormat="1" ht="152.25" customHeight="1" x14ac:dyDescent="0.25">
      <c r="A9" s="150">
        <v>1</v>
      </c>
      <c r="B9" s="232" t="s">
        <v>267</v>
      </c>
      <c r="C9" s="229" t="s">
        <v>10</v>
      </c>
      <c r="D9" s="226" t="s">
        <v>195</v>
      </c>
      <c r="E9" s="226" t="s">
        <v>196</v>
      </c>
      <c r="F9" s="227" t="s">
        <v>107</v>
      </c>
    </row>
    <row r="10" spans="1:6" ht="163.5" customHeight="1" x14ac:dyDescent="0.25">
      <c r="A10" s="190" t="s">
        <v>238</v>
      </c>
      <c r="B10" s="35" t="s">
        <v>72</v>
      </c>
      <c r="C10" s="273" t="s">
        <v>10</v>
      </c>
      <c r="D10" s="36" t="s">
        <v>195</v>
      </c>
      <c r="E10" s="36" t="s">
        <v>196</v>
      </c>
      <c r="F10" s="219" t="s">
        <v>107</v>
      </c>
    </row>
    <row r="11" spans="1:6" s="224" customFormat="1" ht="83.25" customHeight="1" x14ac:dyDescent="0.25">
      <c r="A11" s="220" t="s">
        <v>64</v>
      </c>
      <c r="B11" s="233" t="s">
        <v>73</v>
      </c>
      <c r="C11" s="274"/>
      <c r="D11" s="223" t="s">
        <v>195</v>
      </c>
      <c r="E11" s="223" t="s">
        <v>196</v>
      </c>
      <c r="F11" s="222" t="s">
        <v>271</v>
      </c>
    </row>
    <row r="12" spans="1:6" ht="66.75" customHeight="1" x14ac:dyDescent="0.25">
      <c r="A12" s="190" t="s">
        <v>65</v>
      </c>
      <c r="B12" s="174" t="s">
        <v>205</v>
      </c>
      <c r="C12" s="274"/>
      <c r="D12" s="140" t="s">
        <v>195</v>
      </c>
      <c r="E12" s="140" t="s">
        <v>196</v>
      </c>
      <c r="F12" s="43" t="s">
        <v>17</v>
      </c>
    </row>
    <row r="13" spans="1:6" s="224" customFormat="1" ht="186" customHeight="1" x14ac:dyDescent="0.25">
      <c r="A13" s="225" t="s">
        <v>75</v>
      </c>
      <c r="B13" s="233" t="s">
        <v>130</v>
      </c>
      <c r="C13" s="274"/>
      <c r="D13" s="226" t="s">
        <v>195</v>
      </c>
      <c r="E13" s="226" t="s">
        <v>196</v>
      </c>
      <c r="F13" s="221" t="s">
        <v>17</v>
      </c>
    </row>
    <row r="14" spans="1:6" s="224" customFormat="1" ht="72" customHeight="1" x14ac:dyDescent="0.25">
      <c r="A14" s="225" t="s">
        <v>76</v>
      </c>
      <c r="B14" s="244" t="s">
        <v>157</v>
      </c>
      <c r="C14" s="274"/>
      <c r="D14" s="226" t="s">
        <v>195</v>
      </c>
      <c r="E14" s="226" t="s">
        <v>196</v>
      </c>
      <c r="F14" s="221" t="s">
        <v>272</v>
      </c>
    </row>
    <row r="15" spans="1:6" ht="99.75" customHeight="1" x14ac:dyDescent="0.25">
      <c r="A15" s="234" t="s">
        <v>77</v>
      </c>
      <c r="B15" s="117" t="s">
        <v>158</v>
      </c>
      <c r="C15" s="274"/>
      <c r="D15" s="140" t="s">
        <v>195</v>
      </c>
      <c r="E15" s="140" t="s">
        <v>196</v>
      </c>
      <c r="F15" s="115" t="s">
        <v>18</v>
      </c>
    </row>
    <row r="16" spans="1:6" s="116" customFormat="1" ht="67.5" customHeight="1" x14ac:dyDescent="0.25">
      <c r="A16" s="190" t="s">
        <v>78</v>
      </c>
      <c r="B16" s="28" t="s">
        <v>177</v>
      </c>
      <c r="C16" s="274"/>
      <c r="D16" s="114" t="s">
        <v>195</v>
      </c>
      <c r="E16" s="114" t="s">
        <v>196</v>
      </c>
      <c r="F16" s="200" t="s">
        <v>180</v>
      </c>
    </row>
    <row r="17" spans="1:6" s="116" customFormat="1" ht="138" customHeight="1" x14ac:dyDescent="0.25">
      <c r="A17" s="190" t="s">
        <v>79</v>
      </c>
      <c r="B17" s="28" t="s">
        <v>178</v>
      </c>
      <c r="C17" s="274"/>
      <c r="D17" s="114" t="s">
        <v>195</v>
      </c>
      <c r="E17" s="114" t="s">
        <v>196</v>
      </c>
      <c r="F17" s="201" t="s">
        <v>181</v>
      </c>
    </row>
    <row r="18" spans="1:6" s="116" customFormat="1" ht="124.5" customHeight="1" x14ac:dyDescent="0.25">
      <c r="A18" s="190" t="s">
        <v>80</v>
      </c>
      <c r="B18" s="37" t="s">
        <v>179</v>
      </c>
      <c r="C18" s="275"/>
      <c r="D18" s="140" t="s">
        <v>195</v>
      </c>
      <c r="E18" s="140" t="s">
        <v>196</v>
      </c>
      <c r="F18" s="202" t="s">
        <v>182</v>
      </c>
    </row>
    <row r="19" spans="1:6" ht="18.75" customHeight="1" x14ac:dyDescent="0.25">
      <c r="A19" s="271" t="s">
        <v>14</v>
      </c>
      <c r="B19" s="276"/>
      <c r="C19" s="276"/>
      <c r="D19" s="276"/>
      <c r="E19" s="276"/>
      <c r="F19" s="276"/>
    </row>
    <row r="20" spans="1:6" ht="165" customHeight="1" x14ac:dyDescent="0.25">
      <c r="A20" s="118" t="s">
        <v>86</v>
      </c>
      <c r="B20" s="119" t="s">
        <v>81</v>
      </c>
      <c r="C20" s="277" t="s">
        <v>13</v>
      </c>
      <c r="D20" s="272" t="s">
        <v>195</v>
      </c>
      <c r="E20" s="269" t="s">
        <v>196</v>
      </c>
      <c r="F20" s="280" t="s">
        <v>19</v>
      </c>
    </row>
    <row r="21" spans="1:6" ht="67.5" customHeight="1" x14ac:dyDescent="0.25">
      <c r="A21" s="39" t="s">
        <v>87</v>
      </c>
      <c r="B21" s="174" t="s">
        <v>207</v>
      </c>
      <c r="C21" s="278"/>
      <c r="D21" s="272"/>
      <c r="E21" s="269"/>
      <c r="F21" s="281"/>
    </row>
    <row r="22" spans="1:6" ht="65.25" customHeight="1" x14ac:dyDescent="0.25">
      <c r="A22" s="39" t="s">
        <v>88</v>
      </c>
      <c r="B22" s="174" t="s">
        <v>208</v>
      </c>
      <c r="C22" s="278"/>
      <c r="D22" s="272"/>
      <c r="E22" s="269"/>
      <c r="F22" s="281"/>
    </row>
    <row r="23" spans="1:6" ht="79.5" customHeight="1" x14ac:dyDescent="0.25">
      <c r="A23" s="39" t="s">
        <v>89</v>
      </c>
      <c r="B23" s="174" t="s">
        <v>220</v>
      </c>
      <c r="C23" s="278"/>
      <c r="D23" s="272"/>
      <c r="E23" s="269"/>
      <c r="F23" s="281"/>
    </row>
    <row r="24" spans="1:6" s="224" customFormat="1" ht="154.5" customHeight="1" x14ac:dyDescent="0.25">
      <c r="A24" s="39" t="s">
        <v>90</v>
      </c>
      <c r="B24" s="174" t="s">
        <v>209</v>
      </c>
      <c r="C24" s="278"/>
      <c r="D24" s="227" t="s">
        <v>195</v>
      </c>
      <c r="E24" s="225" t="s">
        <v>196</v>
      </c>
      <c r="F24" s="278"/>
    </row>
    <row r="25" spans="1:6" s="224" customFormat="1" ht="90" customHeight="1" x14ac:dyDescent="0.25">
      <c r="A25" s="39" t="s">
        <v>91</v>
      </c>
      <c r="B25" s="174" t="s">
        <v>210</v>
      </c>
      <c r="C25" s="279"/>
      <c r="D25" s="227" t="s">
        <v>195</v>
      </c>
      <c r="E25" s="225" t="s">
        <v>196</v>
      </c>
      <c r="F25" s="279"/>
    </row>
    <row r="26" spans="1:6" s="33" customFormat="1" ht="51" customHeight="1" x14ac:dyDescent="0.25">
      <c r="A26" s="39" t="s">
        <v>92</v>
      </c>
      <c r="B26" s="228" t="s">
        <v>211</v>
      </c>
      <c r="C26" s="273" t="s">
        <v>10</v>
      </c>
      <c r="D26" s="273" t="s">
        <v>195</v>
      </c>
      <c r="E26" s="273" t="s">
        <v>196</v>
      </c>
      <c r="F26" s="269" t="s">
        <v>20</v>
      </c>
    </row>
    <row r="27" spans="1:6" ht="165.75" customHeight="1" x14ac:dyDescent="0.25">
      <c r="A27" s="39" t="s">
        <v>96</v>
      </c>
      <c r="B27" s="35" t="s">
        <v>265</v>
      </c>
      <c r="C27" s="278"/>
      <c r="D27" s="274"/>
      <c r="E27" s="274"/>
      <c r="F27" s="270"/>
    </row>
    <row r="28" spans="1:6" ht="177.75" customHeight="1" x14ac:dyDescent="0.25">
      <c r="A28" s="39" t="s">
        <v>97</v>
      </c>
      <c r="B28" s="38" t="s">
        <v>264</v>
      </c>
      <c r="C28" s="278"/>
      <c r="D28" s="274"/>
      <c r="E28" s="274"/>
      <c r="F28" s="32" t="s">
        <v>21</v>
      </c>
    </row>
    <row r="29" spans="1:6" s="151" customFormat="1" ht="165" customHeight="1" x14ac:dyDescent="0.25">
      <c r="A29" s="39" t="s">
        <v>98</v>
      </c>
      <c r="B29" s="38" t="s">
        <v>266</v>
      </c>
      <c r="C29" s="278"/>
      <c r="D29" s="274"/>
      <c r="E29" s="274"/>
      <c r="F29" s="212" t="s">
        <v>262</v>
      </c>
    </row>
    <row r="30" spans="1:6" s="141" customFormat="1" ht="99" customHeight="1" x14ac:dyDescent="0.25">
      <c r="A30" s="240" t="s">
        <v>99</v>
      </c>
      <c r="B30" s="241" t="s">
        <v>226</v>
      </c>
      <c r="C30" s="278"/>
      <c r="D30" s="274"/>
      <c r="E30" s="274"/>
      <c r="F30" s="237" t="s">
        <v>261</v>
      </c>
    </row>
    <row r="31" spans="1:6" ht="153.75" customHeight="1" x14ac:dyDescent="0.25">
      <c r="A31" s="242">
        <v>22</v>
      </c>
      <c r="B31" s="243" t="s">
        <v>227</v>
      </c>
      <c r="C31" s="282"/>
      <c r="D31" s="282"/>
      <c r="E31" s="282"/>
      <c r="F31" s="236" t="s">
        <v>273</v>
      </c>
    </row>
    <row r="32" spans="1:6" x14ac:dyDescent="0.25">
      <c r="B32" s="238"/>
    </row>
  </sheetData>
  <mergeCells count="16">
    <mergeCell ref="A3:F3"/>
    <mergeCell ref="A5:A6"/>
    <mergeCell ref="B5:B6"/>
    <mergeCell ref="C5:C6"/>
    <mergeCell ref="D5:F5"/>
    <mergeCell ref="F26:F27"/>
    <mergeCell ref="A8:F8"/>
    <mergeCell ref="D20:D23"/>
    <mergeCell ref="E20:E23"/>
    <mergeCell ref="C10:C18"/>
    <mergeCell ref="A19:F19"/>
    <mergeCell ref="C20:C25"/>
    <mergeCell ref="F20:F25"/>
    <mergeCell ref="C26:C31"/>
    <mergeCell ref="D26:D31"/>
    <mergeCell ref="E26:E31"/>
  </mergeCells>
  <pageMargins left="0.43307086614173229" right="0.23622047244094491" top="0.55118110236220474" bottom="0.35433070866141736" header="0.11811023622047245" footer="0.11811023622047245"/>
  <pageSetup paperSize="9" scale="60" firstPageNumber="13" fitToHeight="0" orientation="portrait" useFirstPageNumber="1" r:id="rId1"/>
  <headerFooter differentFirst="1">
    <oddHeader>&amp;C&amp;P</oddHeader>
    <firstHeader>&amp;C13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0"/>
  <sheetViews>
    <sheetView view="pageLayout" zoomScaleNormal="70" workbookViewId="0">
      <selection activeCell="G8" sqref="G8"/>
    </sheetView>
  </sheetViews>
  <sheetFormatPr defaultRowHeight="15" x14ac:dyDescent="0.25"/>
  <cols>
    <col min="1" max="1" width="6.5703125" style="1" customWidth="1"/>
    <col min="2" max="2" width="36" style="1" customWidth="1"/>
    <col min="3" max="3" width="19.28515625" style="1" customWidth="1"/>
    <col min="4" max="4" width="13.28515625" style="1" customWidth="1"/>
    <col min="5" max="5" width="12.5703125" style="1" customWidth="1"/>
    <col min="6" max="6" width="12.7109375" style="1" customWidth="1"/>
    <col min="7" max="7" width="41.85546875" style="1" customWidth="1"/>
    <col min="8" max="8" width="27.5703125" style="1" customWidth="1"/>
    <col min="9" max="16384" width="9.140625" style="1"/>
  </cols>
  <sheetData>
    <row r="1" spans="1:7" ht="90" customHeight="1" x14ac:dyDescent="0.25">
      <c r="A1" s="5"/>
      <c r="B1" s="5"/>
      <c r="C1" s="5"/>
      <c r="D1" s="5"/>
      <c r="E1" s="5"/>
      <c r="F1" s="5"/>
      <c r="G1" s="4" t="s">
        <v>250</v>
      </c>
    </row>
    <row r="2" spans="1:7" ht="10.5" customHeight="1" x14ac:dyDescent="0.25">
      <c r="A2" s="5"/>
      <c r="B2" s="5"/>
      <c r="C2" s="5"/>
      <c r="D2" s="5"/>
      <c r="E2" s="5"/>
      <c r="F2" s="5"/>
      <c r="G2" s="4"/>
    </row>
    <row r="3" spans="1:7" ht="38.25" customHeight="1" x14ac:dyDescent="0.25">
      <c r="A3" s="268" t="s">
        <v>251</v>
      </c>
      <c r="B3" s="268"/>
      <c r="C3" s="268"/>
      <c r="D3" s="268"/>
      <c r="E3" s="268"/>
      <c r="F3" s="268"/>
      <c r="G3" s="268"/>
    </row>
    <row r="4" spans="1:7" ht="12" customHeight="1" x14ac:dyDescent="0.25">
      <c r="A4" s="5"/>
      <c r="B4" s="5"/>
      <c r="C4" s="5"/>
      <c r="D4" s="5"/>
      <c r="E4" s="5"/>
      <c r="F4" s="5"/>
      <c r="G4" s="5"/>
    </row>
    <row r="5" spans="1:7" ht="36" customHeight="1" x14ac:dyDescent="0.25">
      <c r="A5" s="283" t="s">
        <v>0</v>
      </c>
      <c r="B5" s="283" t="s">
        <v>22</v>
      </c>
      <c r="C5" s="283" t="s">
        <v>23</v>
      </c>
      <c r="D5" s="284" t="s">
        <v>25</v>
      </c>
      <c r="E5" s="285"/>
      <c r="F5" s="286"/>
      <c r="G5" s="287" t="s">
        <v>24</v>
      </c>
    </row>
    <row r="6" spans="1:7" ht="63.75" customHeight="1" x14ac:dyDescent="0.25">
      <c r="A6" s="283"/>
      <c r="B6" s="283"/>
      <c r="C6" s="283"/>
      <c r="D6" s="10" t="s">
        <v>28</v>
      </c>
      <c r="E6" s="10" t="s">
        <v>27</v>
      </c>
      <c r="F6" s="10" t="s">
        <v>26</v>
      </c>
      <c r="G6" s="288"/>
    </row>
    <row r="7" spans="1:7" ht="15.75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ht="167.25" customHeight="1" x14ac:dyDescent="0.25">
      <c r="A8" s="8" t="s">
        <v>4</v>
      </c>
      <c r="B8" s="6" t="s">
        <v>29</v>
      </c>
      <c r="C8" s="12" t="s">
        <v>31</v>
      </c>
      <c r="D8" s="12" t="s">
        <v>31</v>
      </c>
      <c r="E8" s="12" t="s">
        <v>31</v>
      </c>
      <c r="F8" s="12" t="s">
        <v>31</v>
      </c>
      <c r="G8" s="12" t="s">
        <v>31</v>
      </c>
    </row>
    <row r="9" spans="1:7" ht="15.75" x14ac:dyDescent="0.25">
      <c r="A9" s="13"/>
      <c r="B9" s="13"/>
      <c r="C9" s="13"/>
      <c r="D9" s="13"/>
      <c r="E9" s="13"/>
      <c r="F9" s="13"/>
      <c r="G9" s="13"/>
    </row>
    <row r="10" spans="1:7" ht="36" customHeight="1" x14ac:dyDescent="0.25">
      <c r="A10" s="263" t="s">
        <v>30</v>
      </c>
      <c r="B10" s="263"/>
      <c r="C10" s="263"/>
      <c r="D10" s="263"/>
      <c r="E10" s="263"/>
      <c r="F10" s="263"/>
      <c r="G10" s="263"/>
    </row>
  </sheetData>
  <mergeCells count="7">
    <mergeCell ref="A10:G10"/>
    <mergeCell ref="A3:G3"/>
    <mergeCell ref="A5:A6"/>
    <mergeCell ref="B5:B6"/>
    <mergeCell ref="C5:C6"/>
    <mergeCell ref="D5:F5"/>
    <mergeCell ref="G5:G6"/>
  </mergeCells>
  <pageMargins left="0.82677165354330717" right="3.937007874015748E-2" top="0.74803149606299213" bottom="0.55118110236220474" header="0.11811023622047245" footer="0.11811023622047245"/>
  <pageSetup paperSize="9" scale="90" firstPageNumber="15" fitToHeight="0" orientation="landscape" useFirstPageNumber="1" r:id="rId1"/>
  <headerFooter>
    <oddHeader>&amp;C16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10"/>
  <sheetViews>
    <sheetView view="pageLayout" zoomScaleNormal="70" workbookViewId="0">
      <selection activeCell="E1" sqref="E1"/>
    </sheetView>
  </sheetViews>
  <sheetFormatPr defaultRowHeight="15" x14ac:dyDescent="0.25"/>
  <cols>
    <col min="1" max="1" width="6.28515625" style="1" customWidth="1"/>
    <col min="2" max="2" width="35.140625" style="1" customWidth="1"/>
    <col min="3" max="3" width="35.28515625" style="1" customWidth="1"/>
    <col min="4" max="4" width="30.140625" style="186" customWidth="1"/>
    <col min="5" max="5" width="42.140625" style="1" customWidth="1"/>
    <col min="6" max="6" width="27.5703125" style="1" customWidth="1"/>
    <col min="7" max="16384" width="9.140625" style="1"/>
  </cols>
  <sheetData>
    <row r="1" spans="1:5" ht="90" customHeight="1" x14ac:dyDescent="0.25">
      <c r="A1" s="5"/>
      <c r="B1" s="5"/>
      <c r="C1" s="5"/>
      <c r="D1" s="187"/>
      <c r="E1" s="4" t="s">
        <v>253</v>
      </c>
    </row>
    <row r="2" spans="1:5" ht="10.5" customHeight="1" x14ac:dyDescent="0.25">
      <c r="A2" s="5"/>
      <c r="B2" s="5"/>
      <c r="C2" s="5"/>
      <c r="D2" s="187"/>
      <c r="E2" s="4"/>
    </row>
    <row r="3" spans="1:5" ht="38.25" customHeight="1" x14ac:dyDescent="0.25">
      <c r="A3" s="268" t="s">
        <v>252</v>
      </c>
      <c r="B3" s="268"/>
      <c r="C3" s="268"/>
      <c r="D3" s="268"/>
      <c r="E3" s="268"/>
    </row>
    <row r="4" spans="1:5" ht="12" customHeight="1" x14ac:dyDescent="0.25">
      <c r="A4" s="5"/>
      <c r="B4" s="5"/>
      <c r="C4" s="5"/>
      <c r="D4" s="187"/>
      <c r="E4" s="5"/>
    </row>
    <row r="5" spans="1:5" ht="36" customHeight="1" x14ac:dyDescent="0.25">
      <c r="A5" s="283" t="s">
        <v>0</v>
      </c>
      <c r="B5" s="283" t="s">
        <v>32</v>
      </c>
      <c r="C5" s="283" t="s">
        <v>33</v>
      </c>
      <c r="D5" s="287" t="s">
        <v>61</v>
      </c>
      <c r="E5" s="287" t="s">
        <v>34</v>
      </c>
    </row>
    <row r="6" spans="1:5" ht="14.25" customHeight="1" x14ac:dyDescent="0.25">
      <c r="A6" s="283"/>
      <c r="B6" s="283"/>
      <c r="C6" s="283"/>
      <c r="D6" s="292"/>
      <c r="E6" s="288"/>
    </row>
    <row r="7" spans="1:5" ht="15.75" x14ac:dyDescent="0.25">
      <c r="A7" s="14">
        <v>1</v>
      </c>
      <c r="B7" s="7">
        <v>2</v>
      </c>
      <c r="C7" s="7">
        <v>3</v>
      </c>
      <c r="D7" s="185">
        <v>4</v>
      </c>
      <c r="E7" s="7">
        <v>5</v>
      </c>
    </row>
    <row r="8" spans="1:5" ht="21" customHeight="1" x14ac:dyDescent="0.25">
      <c r="A8" s="8" t="s">
        <v>4</v>
      </c>
      <c r="B8" s="289" t="s">
        <v>35</v>
      </c>
      <c r="C8" s="290"/>
      <c r="D8" s="290"/>
      <c r="E8" s="291"/>
    </row>
    <row r="9" spans="1:5" ht="163.5" customHeight="1" x14ac:dyDescent="0.25">
      <c r="A9" s="13"/>
      <c r="B9" s="13"/>
      <c r="C9" s="13"/>
      <c r="D9" s="209"/>
      <c r="E9" s="13"/>
    </row>
    <row r="10" spans="1:5" ht="16.5" customHeight="1" x14ac:dyDescent="0.25">
      <c r="A10" s="4"/>
      <c r="B10" s="4"/>
      <c r="C10" s="4"/>
      <c r="D10" s="184"/>
      <c r="E10" s="4"/>
    </row>
  </sheetData>
  <mergeCells count="7">
    <mergeCell ref="B8:E8"/>
    <mergeCell ref="A3:E3"/>
    <mergeCell ref="A5:A6"/>
    <mergeCell ref="B5:B6"/>
    <mergeCell ref="C5:C6"/>
    <mergeCell ref="E5:E6"/>
    <mergeCell ref="D5:D6"/>
  </mergeCells>
  <pageMargins left="0.82677165354330717" right="0.23622047244094491" top="0.74803149606299213" bottom="0.74803149606299213" header="0.31496062992125984" footer="0.31496062992125984"/>
  <pageSetup paperSize="9" scale="90" firstPageNumber="20" fitToHeight="0" orientation="landscape" useFirstPageNumber="1" r:id="rId1"/>
  <headerFooter>
    <oddHeader>&amp;C17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1"/>
  <sheetViews>
    <sheetView view="pageLayout" zoomScale="85" zoomScaleNormal="70" zoomScalePageLayoutView="85" workbookViewId="0">
      <selection activeCell="F18" sqref="F18"/>
    </sheetView>
  </sheetViews>
  <sheetFormatPr defaultRowHeight="15" x14ac:dyDescent="0.25"/>
  <cols>
    <col min="1" max="1" width="4" style="1" customWidth="1"/>
    <col min="2" max="2" width="21.140625" style="1" customWidth="1"/>
    <col min="3" max="3" width="10.140625" style="1" customWidth="1"/>
    <col min="4" max="4" width="15" style="1" customWidth="1"/>
    <col min="5" max="5" width="13.140625" style="1" customWidth="1"/>
    <col min="6" max="6" width="13.28515625" style="1" customWidth="1"/>
    <col min="7" max="7" width="13.28515625" style="151" customWidth="1"/>
    <col min="8" max="8" width="12.85546875" style="1" customWidth="1"/>
    <col min="9" max="9" width="12" style="1" customWidth="1"/>
    <col min="10" max="11" width="11.42578125" style="1" customWidth="1"/>
    <col min="12" max="12" width="11.140625" style="1" customWidth="1"/>
    <col min="13" max="13" width="11.140625" style="151" customWidth="1"/>
    <col min="14" max="14" width="11.7109375" style="1" customWidth="1"/>
    <col min="15" max="16384" width="9.140625" style="1"/>
  </cols>
  <sheetData>
    <row r="1" spans="1:14" ht="90" customHeight="1" x14ac:dyDescent="0.25">
      <c r="A1" s="5"/>
      <c r="B1" s="5"/>
      <c r="C1" s="5"/>
      <c r="D1" s="5"/>
      <c r="E1" s="5"/>
      <c r="F1" s="5"/>
      <c r="G1" s="152"/>
      <c r="H1" s="4"/>
      <c r="I1" s="4"/>
      <c r="J1" s="263" t="s">
        <v>254</v>
      </c>
      <c r="K1" s="299"/>
      <c r="L1" s="299"/>
      <c r="M1" s="299"/>
      <c r="N1" s="299"/>
    </row>
    <row r="2" spans="1:14" ht="15" customHeight="1" x14ac:dyDescent="0.25">
      <c r="A2" s="5"/>
      <c r="B2" s="5"/>
      <c r="C2" s="5"/>
      <c r="D2" s="5"/>
      <c r="E2" s="5"/>
      <c r="F2" s="5"/>
      <c r="G2" s="152"/>
      <c r="H2" s="2"/>
      <c r="I2" s="2"/>
      <c r="J2" s="4"/>
      <c r="K2" s="4"/>
      <c r="L2" s="2"/>
      <c r="M2" s="149"/>
      <c r="N2" s="2"/>
    </row>
    <row r="3" spans="1:14" ht="58.5" customHeight="1" x14ac:dyDescent="0.25">
      <c r="A3" s="268" t="s">
        <v>255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</row>
    <row r="4" spans="1:14" ht="15.75" x14ac:dyDescent="0.25">
      <c r="A4" s="40"/>
      <c r="B4" s="40"/>
      <c r="C4" s="40"/>
      <c r="D4" s="40"/>
      <c r="E4" s="40"/>
      <c r="F4" s="40"/>
      <c r="G4" s="149"/>
      <c r="H4" s="40"/>
      <c r="I4" s="40"/>
      <c r="J4" s="40"/>
      <c r="K4" s="40"/>
      <c r="L4" s="40"/>
      <c r="M4" s="149"/>
      <c r="N4" s="40"/>
    </row>
    <row r="5" spans="1:14" ht="60" customHeight="1" x14ac:dyDescent="0.25">
      <c r="A5" s="271" t="s">
        <v>0</v>
      </c>
      <c r="B5" s="271" t="s">
        <v>38</v>
      </c>
      <c r="C5" s="271" t="s">
        <v>71</v>
      </c>
      <c r="D5" s="300"/>
      <c r="E5" s="300"/>
      <c r="F5" s="300"/>
      <c r="G5" s="300"/>
      <c r="H5" s="300"/>
      <c r="I5" s="271" t="s">
        <v>37</v>
      </c>
      <c r="J5" s="300"/>
      <c r="K5" s="300"/>
      <c r="L5" s="300"/>
      <c r="M5" s="300"/>
      <c r="N5" s="300"/>
    </row>
    <row r="6" spans="1:14" ht="81" customHeight="1" x14ac:dyDescent="0.25">
      <c r="A6" s="271"/>
      <c r="B6" s="271"/>
      <c r="C6" s="48" t="s">
        <v>216</v>
      </c>
      <c r="D6" s="48" t="s">
        <v>212</v>
      </c>
      <c r="E6" s="48" t="s">
        <v>213</v>
      </c>
      <c r="F6" s="48" t="s">
        <v>214</v>
      </c>
      <c r="G6" s="48" t="s">
        <v>215</v>
      </c>
      <c r="H6" s="48" t="s">
        <v>217</v>
      </c>
      <c r="I6" s="48" t="s">
        <v>216</v>
      </c>
      <c r="J6" s="48" t="s">
        <v>212</v>
      </c>
      <c r="K6" s="48" t="s">
        <v>213</v>
      </c>
      <c r="L6" s="48" t="s">
        <v>214</v>
      </c>
      <c r="M6" s="48" t="s">
        <v>215</v>
      </c>
      <c r="N6" s="48" t="s">
        <v>217</v>
      </c>
    </row>
    <row r="7" spans="1:14" ht="15.75" x14ac:dyDescent="0.25">
      <c r="A7" s="7">
        <v>1</v>
      </c>
      <c r="B7" s="7">
        <v>2</v>
      </c>
      <c r="C7" s="70">
        <v>3</v>
      </c>
      <c r="D7" s="70">
        <v>4</v>
      </c>
      <c r="E7" s="70">
        <v>5</v>
      </c>
      <c r="F7" s="70">
        <v>6</v>
      </c>
      <c r="G7" s="70">
        <v>7</v>
      </c>
      <c r="H7" s="70">
        <v>8</v>
      </c>
      <c r="I7" s="48">
        <v>9</v>
      </c>
      <c r="J7" s="48">
        <v>10</v>
      </c>
      <c r="K7" s="48">
        <v>11</v>
      </c>
      <c r="L7" s="48">
        <v>12</v>
      </c>
      <c r="M7" s="48">
        <v>13</v>
      </c>
      <c r="N7" s="48">
        <v>14</v>
      </c>
    </row>
    <row r="8" spans="1:14" ht="84.75" customHeight="1" x14ac:dyDescent="0.25">
      <c r="A8" s="296">
        <v>2</v>
      </c>
      <c r="B8" s="28" t="s">
        <v>138</v>
      </c>
      <c r="C8" s="182"/>
      <c r="D8" s="180"/>
      <c r="E8" s="180"/>
      <c r="F8" s="181"/>
      <c r="G8" s="181"/>
      <c r="H8" s="181"/>
      <c r="I8" s="181"/>
      <c r="J8" s="181"/>
      <c r="K8" s="181"/>
      <c r="L8" s="181"/>
      <c r="M8" s="181"/>
      <c r="N8" s="181"/>
    </row>
    <row r="9" spans="1:14" s="47" customFormat="1" ht="50.25" customHeight="1" x14ac:dyDescent="0.25">
      <c r="A9" s="297"/>
      <c r="B9" s="28" t="s">
        <v>241</v>
      </c>
      <c r="C9" s="182">
        <v>6512</v>
      </c>
      <c r="D9" s="182">
        <v>6512</v>
      </c>
      <c r="E9" s="182">
        <v>6512</v>
      </c>
      <c r="F9" s="179">
        <v>6512</v>
      </c>
      <c r="G9" s="182">
        <v>6512</v>
      </c>
      <c r="H9" s="179">
        <v>6512</v>
      </c>
      <c r="I9" s="293">
        <f>п.6!E32</f>
        <v>47622</v>
      </c>
      <c r="J9" s="293">
        <f>п.6!F32</f>
        <v>50003.1</v>
      </c>
      <c r="K9" s="293">
        <f>п.6!G32</f>
        <v>50503.131000000001</v>
      </c>
      <c r="L9" s="293">
        <f>п.6!H32</f>
        <v>51008.16231</v>
      </c>
      <c r="M9" s="293">
        <f>п.6!I32</f>
        <v>51518.243933099999</v>
      </c>
      <c r="N9" s="293">
        <f>п.6!J32</f>
        <v>52033.426372431</v>
      </c>
    </row>
    <row r="10" spans="1:14" s="47" customFormat="1" ht="51.75" customHeight="1" x14ac:dyDescent="0.25">
      <c r="A10" s="297"/>
      <c r="B10" s="28" t="s">
        <v>242</v>
      </c>
      <c r="C10" s="182">
        <v>5698</v>
      </c>
      <c r="D10" s="182">
        <v>5698</v>
      </c>
      <c r="E10" s="182">
        <v>5698</v>
      </c>
      <c r="F10" s="179">
        <v>5698</v>
      </c>
      <c r="G10" s="182">
        <v>5698</v>
      </c>
      <c r="H10" s="179">
        <v>5698</v>
      </c>
      <c r="I10" s="294"/>
      <c r="J10" s="294"/>
      <c r="K10" s="294"/>
      <c r="L10" s="294"/>
      <c r="M10" s="294"/>
      <c r="N10" s="294"/>
    </row>
    <row r="11" spans="1:14" s="47" customFormat="1" ht="48.75" customHeight="1" x14ac:dyDescent="0.25">
      <c r="A11" s="298"/>
      <c r="B11" s="28" t="s">
        <v>243</v>
      </c>
      <c r="C11" s="182">
        <v>6000</v>
      </c>
      <c r="D11" s="182">
        <v>6000</v>
      </c>
      <c r="E11" s="182">
        <v>6000</v>
      </c>
      <c r="F11" s="179">
        <v>6000</v>
      </c>
      <c r="G11" s="182">
        <v>6000</v>
      </c>
      <c r="H11" s="179">
        <v>6000</v>
      </c>
      <c r="I11" s="295"/>
      <c r="J11" s="295"/>
      <c r="K11" s="295"/>
      <c r="L11" s="295"/>
      <c r="M11" s="295"/>
      <c r="N11" s="295"/>
    </row>
  </sheetData>
  <mergeCells count="13">
    <mergeCell ref="J1:N1"/>
    <mergeCell ref="A3:N3"/>
    <mergeCell ref="A5:A6"/>
    <mergeCell ref="B5:B6"/>
    <mergeCell ref="C5:H5"/>
    <mergeCell ref="I5:N5"/>
    <mergeCell ref="M9:M11"/>
    <mergeCell ref="N9:N11"/>
    <mergeCell ref="A8:A11"/>
    <mergeCell ref="I9:I11"/>
    <mergeCell ref="J9:J11"/>
    <mergeCell ref="K9:K11"/>
    <mergeCell ref="L9:L11"/>
  </mergeCells>
  <pageMargins left="0.62992125984251968" right="3.937007874015748E-2" top="0.51181102362204722" bottom="0.35433070866141736" header="0.11811023622047245" footer="0.11811023622047245"/>
  <pageSetup paperSize="9" scale="80" firstPageNumber="22" fitToHeight="0" orientation="landscape" useFirstPageNumber="1" r:id="rId1"/>
  <headerFooter>
    <oddHeader>&amp;C18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76"/>
  <sheetViews>
    <sheetView view="pageLayout" zoomScale="70" zoomScaleNormal="70" zoomScalePageLayoutView="70" workbookViewId="0">
      <selection activeCell="P9" sqref="P9"/>
    </sheetView>
  </sheetViews>
  <sheetFormatPr defaultRowHeight="15" x14ac:dyDescent="0.25"/>
  <cols>
    <col min="1" max="1" width="4.42578125" style="1" customWidth="1"/>
    <col min="2" max="2" width="28" style="1" customWidth="1"/>
    <col min="3" max="3" width="28" style="177" customWidth="1"/>
    <col min="4" max="4" width="25.28515625" style="1" customWidth="1"/>
    <col min="5" max="5" width="16.140625" style="1" hidden="1" customWidth="1"/>
    <col min="6" max="6" width="18" style="1" customWidth="1"/>
    <col min="7" max="7" width="15.5703125" style="60" customWidth="1"/>
    <col min="8" max="8" width="15.85546875" style="1" customWidth="1"/>
    <col min="9" max="9" width="15.85546875" style="177" customWidth="1"/>
    <col min="10" max="10" width="18.42578125" style="1" customWidth="1"/>
    <col min="11" max="13" width="9.140625" style="1"/>
    <col min="14" max="14" width="10.28515625" style="1" bestFit="1" customWidth="1"/>
    <col min="15" max="16384" width="9.140625" style="1"/>
  </cols>
  <sheetData>
    <row r="1" spans="1:14" ht="90" customHeight="1" x14ac:dyDescent="0.25">
      <c r="A1" s="5"/>
      <c r="B1" s="5"/>
      <c r="C1" s="178"/>
      <c r="D1" s="5"/>
      <c r="E1" s="5"/>
      <c r="F1" s="5"/>
      <c r="G1" s="263" t="s">
        <v>258</v>
      </c>
      <c r="H1" s="299"/>
      <c r="I1" s="299"/>
      <c r="J1" s="299"/>
    </row>
    <row r="2" spans="1:14" ht="0.75" customHeight="1" x14ac:dyDescent="0.25">
      <c r="A2" s="5"/>
      <c r="B2" s="5"/>
      <c r="C2" s="178"/>
      <c r="D2" s="5"/>
      <c r="E2" s="5"/>
      <c r="F2" s="5"/>
      <c r="G2" s="178"/>
      <c r="H2" s="19"/>
      <c r="I2" s="175"/>
      <c r="J2" s="19"/>
    </row>
    <row r="3" spans="1:14" ht="66.75" customHeight="1" x14ac:dyDescent="0.25">
      <c r="A3" s="268" t="s">
        <v>256</v>
      </c>
      <c r="B3" s="268"/>
      <c r="C3" s="268"/>
      <c r="D3" s="268"/>
      <c r="E3" s="268"/>
      <c r="F3" s="268"/>
      <c r="G3" s="268"/>
      <c r="H3" s="268"/>
      <c r="I3" s="268"/>
      <c r="J3" s="268"/>
      <c r="N3" s="247"/>
    </row>
    <row r="4" spans="1:14" ht="15.75" x14ac:dyDescent="0.25">
      <c r="A4" s="5"/>
      <c r="B4" s="5"/>
      <c r="C4" s="178"/>
      <c r="D4" s="5"/>
      <c r="E4" s="5"/>
      <c r="F4" s="5"/>
      <c r="G4" s="178"/>
      <c r="H4" s="5"/>
      <c r="I4" s="178"/>
      <c r="J4" s="5"/>
    </row>
    <row r="5" spans="1:14" ht="29.25" customHeight="1" x14ac:dyDescent="0.25">
      <c r="A5" s="296" t="s">
        <v>0</v>
      </c>
      <c r="B5" s="309" t="s">
        <v>50</v>
      </c>
      <c r="C5" s="309" t="s">
        <v>218</v>
      </c>
      <c r="D5" s="309" t="s">
        <v>51</v>
      </c>
      <c r="E5" s="248"/>
      <c r="F5" s="251" t="s">
        <v>49</v>
      </c>
      <c r="G5" s="251"/>
      <c r="H5" s="251"/>
      <c r="I5" s="251"/>
      <c r="J5" s="252"/>
    </row>
    <row r="6" spans="1:14" ht="68.25" customHeight="1" x14ac:dyDescent="0.25">
      <c r="A6" s="298"/>
      <c r="B6" s="310"/>
      <c r="C6" s="310"/>
      <c r="D6" s="310"/>
      <c r="E6" s="20" t="s">
        <v>219</v>
      </c>
      <c r="F6" s="48" t="s">
        <v>285</v>
      </c>
      <c r="G6" s="48" t="s">
        <v>286</v>
      </c>
      <c r="H6" s="48" t="s">
        <v>287</v>
      </c>
      <c r="I6" s="48" t="s">
        <v>288</v>
      </c>
      <c r="J6" s="48" t="s">
        <v>289</v>
      </c>
    </row>
    <row r="7" spans="1:14" ht="15.75" x14ac:dyDescent="0.25">
      <c r="A7" s="20">
        <v>1</v>
      </c>
      <c r="B7" s="20">
        <v>2</v>
      </c>
      <c r="C7" s="176">
        <v>3</v>
      </c>
      <c r="D7" s="20">
        <v>4</v>
      </c>
      <c r="E7" s="20">
        <v>5</v>
      </c>
      <c r="F7" s="20">
        <v>6</v>
      </c>
      <c r="G7" s="176">
        <v>7</v>
      </c>
      <c r="H7" s="20">
        <v>8</v>
      </c>
      <c r="I7" s="176">
        <v>9</v>
      </c>
      <c r="J7" s="20">
        <v>10</v>
      </c>
    </row>
    <row r="8" spans="1:14" ht="15.75" x14ac:dyDescent="0.25">
      <c r="A8" s="296">
        <v>1</v>
      </c>
      <c r="B8" s="283" t="s">
        <v>257</v>
      </c>
      <c r="C8" s="301" t="s">
        <v>240</v>
      </c>
      <c r="D8" s="9" t="s">
        <v>53</v>
      </c>
      <c r="E8" s="216">
        <f t="shared" ref="E8:J8" si="0">SUM(E9:E14)</f>
        <v>88414.399999999994</v>
      </c>
      <c r="F8" s="216">
        <f t="shared" si="0"/>
        <v>57866.551370000001</v>
      </c>
      <c r="G8" s="216">
        <f t="shared" ref="G8" si="1">SUM(G9:G14)</f>
        <v>58366.582370000004</v>
      </c>
      <c r="H8" s="216">
        <f t="shared" ref="H8:I8" si="2">SUM(H9:H14)</f>
        <v>58871.613680000002</v>
      </c>
      <c r="I8" s="216">
        <f t="shared" si="2"/>
        <v>59381.695303100001</v>
      </c>
      <c r="J8" s="216">
        <f t="shared" si="0"/>
        <v>59896.877742431003</v>
      </c>
    </row>
    <row r="9" spans="1:14" ht="71.25" customHeight="1" x14ac:dyDescent="0.25">
      <c r="A9" s="297"/>
      <c r="B9" s="283"/>
      <c r="C9" s="302"/>
      <c r="D9" s="9" t="s">
        <v>54</v>
      </c>
      <c r="E9" s="216">
        <f t="shared" ref="E9:J9" si="3">SUM(E16,E94,E136)</f>
        <v>0</v>
      </c>
      <c r="F9" s="216">
        <f t="shared" si="3"/>
        <v>0</v>
      </c>
      <c r="G9" s="216">
        <f t="shared" si="3"/>
        <v>0</v>
      </c>
      <c r="H9" s="216">
        <f t="shared" si="3"/>
        <v>0</v>
      </c>
      <c r="I9" s="216">
        <f t="shared" si="3"/>
        <v>0</v>
      </c>
      <c r="J9" s="216">
        <f t="shared" si="3"/>
        <v>0</v>
      </c>
      <c r="N9" s="23"/>
    </row>
    <row r="10" spans="1:14" ht="66" customHeight="1" x14ac:dyDescent="0.25">
      <c r="A10" s="297"/>
      <c r="B10" s="283"/>
      <c r="C10" s="302"/>
      <c r="D10" s="9" t="s">
        <v>55</v>
      </c>
      <c r="E10" s="216">
        <f>E17</f>
        <v>20000</v>
      </c>
      <c r="F10" s="216">
        <f t="shared" ref="F10:J10" si="4">F17</f>
        <v>0</v>
      </c>
      <c r="G10" s="216">
        <f t="shared" si="4"/>
        <v>0</v>
      </c>
      <c r="H10" s="216">
        <f t="shared" si="4"/>
        <v>0</v>
      </c>
      <c r="I10" s="216">
        <f t="shared" si="4"/>
        <v>0</v>
      </c>
      <c r="J10" s="216">
        <f t="shared" si="4"/>
        <v>0</v>
      </c>
      <c r="N10" s="23"/>
    </row>
    <row r="11" spans="1:14" ht="53.25" customHeight="1" x14ac:dyDescent="0.25">
      <c r="A11" s="297"/>
      <c r="B11" s="283"/>
      <c r="C11" s="303"/>
      <c r="D11" s="9" t="s">
        <v>56</v>
      </c>
      <c r="E11" s="216">
        <f t="shared" ref="E11:J11" si="5">E18+E96+E138</f>
        <v>63557.4</v>
      </c>
      <c r="F11" s="216">
        <f t="shared" si="5"/>
        <v>53009.551370000001</v>
      </c>
      <c r="G11" s="216">
        <f t="shared" si="5"/>
        <v>53509.582370000004</v>
      </c>
      <c r="H11" s="216">
        <f t="shared" si="5"/>
        <v>54014.613680000002</v>
      </c>
      <c r="I11" s="216">
        <f t="shared" si="5"/>
        <v>54524.695303100001</v>
      </c>
      <c r="J11" s="216">
        <f t="shared" si="5"/>
        <v>55039.877742431003</v>
      </c>
      <c r="N11" s="246"/>
    </row>
    <row r="12" spans="1:14" ht="52.5" customHeight="1" x14ac:dyDescent="0.25">
      <c r="A12" s="297"/>
      <c r="B12" s="283"/>
      <c r="C12" s="303"/>
      <c r="D12" s="9" t="s">
        <v>57</v>
      </c>
      <c r="E12" s="216">
        <f t="shared" ref="E12:J12" si="6">SUM(E19,E97,E139)</f>
        <v>0</v>
      </c>
      <c r="F12" s="216">
        <f t="shared" si="6"/>
        <v>0</v>
      </c>
      <c r="G12" s="216">
        <f t="shared" si="6"/>
        <v>0</v>
      </c>
      <c r="H12" s="216">
        <f t="shared" si="6"/>
        <v>0</v>
      </c>
      <c r="I12" s="216">
        <f t="shared" si="6"/>
        <v>0</v>
      </c>
      <c r="J12" s="216">
        <f t="shared" si="6"/>
        <v>0</v>
      </c>
      <c r="N12" s="23"/>
    </row>
    <row r="13" spans="1:14" ht="51.75" customHeight="1" x14ac:dyDescent="0.25">
      <c r="A13" s="297"/>
      <c r="B13" s="283"/>
      <c r="C13" s="303"/>
      <c r="D13" s="9" t="s">
        <v>58</v>
      </c>
      <c r="E13" s="216">
        <v>0</v>
      </c>
      <c r="F13" s="216">
        <f>SUM(F20,F98,F140)</f>
        <v>0</v>
      </c>
      <c r="G13" s="216">
        <f>SUM(G20,G98,G140)</f>
        <v>0</v>
      </c>
      <c r="H13" s="216">
        <f>SUM(H20,H98,H140)</f>
        <v>0</v>
      </c>
      <c r="I13" s="216">
        <f>SUM(I20,I98,I140)</f>
        <v>0</v>
      </c>
      <c r="J13" s="216">
        <f>SUM(J20,J98,J140)</f>
        <v>0</v>
      </c>
      <c r="N13" s="23"/>
    </row>
    <row r="14" spans="1:14" ht="31.5" x14ac:dyDescent="0.25">
      <c r="A14" s="298"/>
      <c r="B14" s="283"/>
      <c r="C14" s="304"/>
      <c r="D14" s="9" t="s">
        <v>59</v>
      </c>
      <c r="E14" s="216">
        <f t="shared" ref="E14:J14" si="7">E21+E99+E141</f>
        <v>4857</v>
      </c>
      <c r="F14" s="216">
        <f t="shared" si="7"/>
        <v>4857</v>
      </c>
      <c r="G14" s="216">
        <f t="shared" si="7"/>
        <v>4857</v>
      </c>
      <c r="H14" s="216">
        <f t="shared" si="7"/>
        <v>4857</v>
      </c>
      <c r="I14" s="216">
        <f t="shared" si="7"/>
        <v>4857</v>
      </c>
      <c r="J14" s="216">
        <f t="shared" si="7"/>
        <v>4857</v>
      </c>
      <c r="N14" s="24"/>
    </row>
    <row r="15" spans="1:14" ht="15.75" customHeight="1" x14ac:dyDescent="0.25">
      <c r="A15" s="296">
        <v>2</v>
      </c>
      <c r="B15" s="283" t="s">
        <v>275</v>
      </c>
      <c r="C15" s="301" t="s">
        <v>240</v>
      </c>
      <c r="D15" s="9" t="s">
        <v>53</v>
      </c>
      <c r="E15" s="216">
        <f t="shared" ref="E15:J15" si="8">SUM(E16:E21)</f>
        <v>76755.451369999995</v>
      </c>
      <c r="F15" s="216">
        <f t="shared" si="8"/>
        <v>56136.551370000001</v>
      </c>
      <c r="G15" s="216">
        <f t="shared" si="8"/>
        <v>56636.582370000004</v>
      </c>
      <c r="H15" s="216">
        <f t="shared" si="8"/>
        <v>57141.613680000002</v>
      </c>
      <c r="I15" s="216">
        <f t="shared" si="8"/>
        <v>57651.695303100001</v>
      </c>
      <c r="J15" s="216">
        <f t="shared" si="8"/>
        <v>58166.877742431003</v>
      </c>
    </row>
    <row r="16" spans="1:14" ht="63" x14ac:dyDescent="0.25">
      <c r="A16" s="297"/>
      <c r="B16" s="283"/>
      <c r="C16" s="302"/>
      <c r="D16" s="9" t="s">
        <v>54</v>
      </c>
      <c r="E16" s="216">
        <f>SUM(E30,E101,E143,)</f>
        <v>0</v>
      </c>
      <c r="F16" s="216">
        <f>SUM(F30,F101,F143)</f>
        <v>0</v>
      </c>
      <c r="G16" s="216">
        <f t="shared" ref="G16:J17" si="9">SUM(G30,G37,G44,G51,G58,G65,G72,G79,G86)</f>
        <v>0</v>
      </c>
      <c r="H16" s="216">
        <f t="shared" si="9"/>
        <v>0</v>
      </c>
      <c r="I16" s="216">
        <f t="shared" si="9"/>
        <v>0</v>
      </c>
      <c r="J16" s="216">
        <f t="shared" si="9"/>
        <v>0</v>
      </c>
    </row>
    <row r="17" spans="1:10" ht="63" x14ac:dyDescent="0.25">
      <c r="A17" s="297"/>
      <c r="B17" s="283"/>
      <c r="C17" s="302"/>
      <c r="D17" s="9" t="s">
        <v>55</v>
      </c>
      <c r="E17" s="216">
        <f>SUM(E31,E102,E144)</f>
        <v>20000</v>
      </c>
      <c r="F17" s="216">
        <f t="shared" ref="F17" si="10">SUM(F31,F38,F45,,F52,F59,F66)</f>
        <v>0</v>
      </c>
      <c r="G17" s="216">
        <f t="shared" si="9"/>
        <v>0</v>
      </c>
      <c r="H17" s="216">
        <f t="shared" si="9"/>
        <v>0</v>
      </c>
      <c r="I17" s="216">
        <f t="shared" si="9"/>
        <v>0</v>
      </c>
      <c r="J17" s="216">
        <f t="shared" si="9"/>
        <v>0</v>
      </c>
    </row>
    <row r="18" spans="1:10" ht="31.5" x14ac:dyDescent="0.25">
      <c r="A18" s="297"/>
      <c r="B18" s="283"/>
      <c r="C18" s="302"/>
      <c r="D18" s="9" t="s">
        <v>56</v>
      </c>
      <c r="E18" s="216">
        <f>E32+E39+E46+E53+E60+E67+E74+E81+E88</f>
        <v>51898.451370000002</v>
      </c>
      <c r="F18" s="216">
        <f t="shared" ref="F18:J18" si="11">F32+F39+F46+F53+F60+F67+F74+F81+F88</f>
        <v>51279.551370000001</v>
      </c>
      <c r="G18" s="216">
        <f t="shared" si="11"/>
        <v>51779.582370000004</v>
      </c>
      <c r="H18" s="216">
        <f t="shared" si="11"/>
        <v>52284.613680000002</v>
      </c>
      <c r="I18" s="216">
        <f t="shared" si="11"/>
        <v>52794.695303100001</v>
      </c>
      <c r="J18" s="216">
        <f t="shared" si="11"/>
        <v>53309.877742431003</v>
      </c>
    </row>
    <row r="19" spans="1:10" ht="47.25" x14ac:dyDescent="0.25">
      <c r="A19" s="297"/>
      <c r="B19" s="283"/>
      <c r="C19" s="302"/>
      <c r="D19" s="9" t="s">
        <v>57</v>
      </c>
      <c r="E19" s="216">
        <f>SUM(E33,E104,E146)</f>
        <v>0</v>
      </c>
      <c r="F19" s="216">
        <f>SUM(F33,F104,F146)</f>
        <v>0</v>
      </c>
      <c r="G19" s="216">
        <f t="shared" ref="G19:J20" si="12">SUM(G33,G40,G47,G54,G61,G68,G75,G82,G89)</f>
        <v>0</v>
      </c>
      <c r="H19" s="216">
        <f t="shared" si="12"/>
        <v>0</v>
      </c>
      <c r="I19" s="216">
        <f t="shared" si="12"/>
        <v>0</v>
      </c>
      <c r="J19" s="216">
        <f t="shared" si="12"/>
        <v>0</v>
      </c>
    </row>
    <row r="20" spans="1:10" ht="47.25" x14ac:dyDescent="0.25">
      <c r="A20" s="297"/>
      <c r="B20" s="283"/>
      <c r="C20" s="302"/>
      <c r="D20" s="9" t="s">
        <v>58</v>
      </c>
      <c r="E20" s="216">
        <v>0</v>
      </c>
      <c r="F20" s="216">
        <f>SUM(F34,F105,F147)</f>
        <v>0</v>
      </c>
      <c r="G20" s="216">
        <f t="shared" si="12"/>
        <v>0</v>
      </c>
      <c r="H20" s="216">
        <f t="shared" si="12"/>
        <v>0</v>
      </c>
      <c r="I20" s="216">
        <f t="shared" si="12"/>
        <v>0</v>
      </c>
      <c r="J20" s="216">
        <f t="shared" si="12"/>
        <v>0</v>
      </c>
    </row>
    <row r="21" spans="1:10" ht="31.5" x14ac:dyDescent="0.25">
      <c r="A21" s="298"/>
      <c r="B21" s="283"/>
      <c r="C21" s="302"/>
      <c r="D21" s="9" t="s">
        <v>59</v>
      </c>
      <c r="E21" s="217">
        <f>E35+E42+E49+E56+E63+E70+E77+E84+E91</f>
        <v>4857</v>
      </c>
      <c r="F21" s="217">
        <f t="shared" ref="F21:J21" si="13">F35+F42+F49+F56+F63+F70+F77+F84+F91</f>
        <v>4857</v>
      </c>
      <c r="G21" s="217">
        <f t="shared" si="13"/>
        <v>4857</v>
      </c>
      <c r="H21" s="217">
        <f t="shared" si="13"/>
        <v>4857</v>
      </c>
      <c r="I21" s="217">
        <f t="shared" si="13"/>
        <v>4857</v>
      </c>
      <c r="J21" s="217">
        <f t="shared" si="13"/>
        <v>4857</v>
      </c>
    </row>
    <row r="22" spans="1:10" s="239" customFormat="1" ht="15.75" customHeight="1" x14ac:dyDescent="0.25">
      <c r="A22" s="296">
        <v>3</v>
      </c>
      <c r="B22" s="283" t="s">
        <v>274</v>
      </c>
      <c r="C22" s="302"/>
      <c r="D22" s="9" t="s">
        <v>53</v>
      </c>
      <c r="E22" s="216">
        <f t="shared" ref="E22:J22" si="14">SUM(E23:E28)</f>
        <v>76755.451369999995</v>
      </c>
      <c r="F22" s="216">
        <f t="shared" si="14"/>
        <v>56136.551370000001</v>
      </c>
      <c r="G22" s="216">
        <f t="shared" si="14"/>
        <v>56636.582370000004</v>
      </c>
      <c r="H22" s="216">
        <f t="shared" si="14"/>
        <v>57141.613680000002</v>
      </c>
      <c r="I22" s="216">
        <f t="shared" si="14"/>
        <v>57651.695303100001</v>
      </c>
      <c r="J22" s="216">
        <f t="shared" si="14"/>
        <v>58166.877742431003</v>
      </c>
    </row>
    <row r="23" spans="1:10" s="239" customFormat="1" ht="63" x14ac:dyDescent="0.25">
      <c r="A23" s="297"/>
      <c r="B23" s="283"/>
      <c r="C23" s="302"/>
      <c r="D23" s="9" t="s">
        <v>54</v>
      </c>
      <c r="E23" s="216">
        <f>SUM(E37,E108,E150,)</f>
        <v>0</v>
      </c>
      <c r="F23" s="216">
        <f>SUM(F37,F108,F150)</f>
        <v>0</v>
      </c>
      <c r="G23" s="216">
        <f t="shared" ref="G23:J23" si="15">SUM(G37,G44,G51,G58,G65,G72,G79,G86,G93)</f>
        <v>0</v>
      </c>
      <c r="H23" s="216">
        <f t="shared" si="15"/>
        <v>0</v>
      </c>
      <c r="I23" s="216">
        <f t="shared" si="15"/>
        <v>0</v>
      </c>
      <c r="J23" s="216">
        <f t="shared" si="15"/>
        <v>0</v>
      </c>
    </row>
    <row r="24" spans="1:10" s="239" customFormat="1" ht="63" x14ac:dyDescent="0.25">
      <c r="A24" s="297"/>
      <c r="B24" s="283"/>
      <c r="C24" s="302"/>
      <c r="D24" s="9" t="s">
        <v>55</v>
      </c>
      <c r="E24" s="216">
        <f>E17</f>
        <v>20000</v>
      </c>
      <c r="F24" s="216">
        <f t="shared" ref="F24" si="16">SUM(F38,F45,F52,,F59,F66,F73)</f>
        <v>0</v>
      </c>
      <c r="G24" s="216">
        <f t="shared" ref="G24:J24" si="17">SUM(G38,G45,G52,G59,G66,G73,G80,G87,G94)</f>
        <v>0</v>
      </c>
      <c r="H24" s="216">
        <f t="shared" si="17"/>
        <v>0</v>
      </c>
      <c r="I24" s="216">
        <f t="shared" si="17"/>
        <v>0</v>
      </c>
      <c r="J24" s="216">
        <f t="shared" si="17"/>
        <v>0</v>
      </c>
    </row>
    <row r="25" spans="1:10" s="239" customFormat="1" ht="31.5" x14ac:dyDescent="0.25">
      <c r="A25" s="297"/>
      <c r="B25" s="283"/>
      <c r="C25" s="302"/>
      <c r="D25" s="9" t="s">
        <v>56</v>
      </c>
      <c r="E25" s="216">
        <f>E18</f>
        <v>51898.451370000002</v>
      </c>
      <c r="F25" s="216">
        <f t="shared" ref="F25:J25" si="18">F18</f>
        <v>51279.551370000001</v>
      </c>
      <c r="G25" s="216">
        <f t="shared" si="18"/>
        <v>51779.582370000004</v>
      </c>
      <c r="H25" s="216">
        <f t="shared" si="18"/>
        <v>52284.613680000002</v>
      </c>
      <c r="I25" s="216">
        <f t="shared" si="18"/>
        <v>52794.695303100001</v>
      </c>
      <c r="J25" s="216">
        <f t="shared" si="18"/>
        <v>53309.877742431003</v>
      </c>
    </row>
    <row r="26" spans="1:10" s="239" customFormat="1" ht="47.25" x14ac:dyDescent="0.25">
      <c r="A26" s="297"/>
      <c r="B26" s="283"/>
      <c r="C26" s="302"/>
      <c r="D26" s="9" t="s">
        <v>57</v>
      </c>
      <c r="E26" s="216">
        <f>SUM(E40,E111,E153)</f>
        <v>0</v>
      </c>
      <c r="F26" s="216">
        <f>SUM(F40,F111,F153)</f>
        <v>0</v>
      </c>
      <c r="G26" s="216">
        <f t="shared" ref="G26:J26" si="19">SUM(G40,G47,G54,G61,G68,G75,G82,G89,G96)</f>
        <v>0</v>
      </c>
      <c r="H26" s="216">
        <f t="shared" si="19"/>
        <v>0</v>
      </c>
      <c r="I26" s="216">
        <f t="shared" si="19"/>
        <v>0</v>
      </c>
      <c r="J26" s="216">
        <f t="shared" si="19"/>
        <v>0</v>
      </c>
    </row>
    <row r="27" spans="1:10" s="239" customFormat="1" ht="47.25" x14ac:dyDescent="0.25">
      <c r="A27" s="297"/>
      <c r="B27" s="283"/>
      <c r="C27" s="302"/>
      <c r="D27" s="9" t="s">
        <v>58</v>
      </c>
      <c r="E27" s="216">
        <v>0</v>
      </c>
      <c r="F27" s="216">
        <f>SUM(F41,F112,F154)</f>
        <v>0</v>
      </c>
      <c r="G27" s="216">
        <f t="shared" ref="G27:J27" si="20">SUM(G41,G48,G55,G62,G69,G76,G83,G90,G97)</f>
        <v>0</v>
      </c>
      <c r="H27" s="216">
        <f t="shared" si="20"/>
        <v>0</v>
      </c>
      <c r="I27" s="216">
        <f t="shared" si="20"/>
        <v>0</v>
      </c>
      <c r="J27" s="216">
        <f t="shared" si="20"/>
        <v>0</v>
      </c>
    </row>
    <row r="28" spans="1:10" s="239" customFormat="1" ht="31.5" x14ac:dyDescent="0.25">
      <c r="A28" s="298"/>
      <c r="B28" s="283"/>
      <c r="C28" s="302"/>
      <c r="D28" s="9" t="s">
        <v>59</v>
      </c>
      <c r="E28" s="217">
        <f>E21</f>
        <v>4857</v>
      </c>
      <c r="F28" s="217">
        <f t="shared" ref="F28:J28" si="21">F21</f>
        <v>4857</v>
      </c>
      <c r="G28" s="217">
        <f t="shared" si="21"/>
        <v>4857</v>
      </c>
      <c r="H28" s="217">
        <f t="shared" si="21"/>
        <v>4857</v>
      </c>
      <c r="I28" s="217">
        <f t="shared" si="21"/>
        <v>4857</v>
      </c>
      <c r="J28" s="217">
        <f t="shared" si="21"/>
        <v>4857</v>
      </c>
    </row>
    <row r="29" spans="1:10" ht="15.75" x14ac:dyDescent="0.25">
      <c r="A29" s="296">
        <v>4</v>
      </c>
      <c r="B29" s="287" t="s">
        <v>121</v>
      </c>
      <c r="C29" s="302"/>
      <c r="D29" s="9" t="s">
        <v>53</v>
      </c>
      <c r="E29" s="216">
        <f t="shared" ref="E29:J29" si="22">SUM(E30:E35)</f>
        <v>51808.91</v>
      </c>
      <c r="F29" s="216">
        <f t="shared" si="22"/>
        <v>54190.009999999995</v>
      </c>
      <c r="G29" s="216">
        <f t="shared" si="22"/>
        <v>54690.040999999997</v>
      </c>
      <c r="H29" s="216">
        <f t="shared" si="22"/>
        <v>55195.072310000003</v>
      </c>
      <c r="I29" s="216">
        <f t="shared" si="22"/>
        <v>55705.153933099995</v>
      </c>
      <c r="J29" s="216">
        <f t="shared" si="22"/>
        <v>56220.336372431004</v>
      </c>
    </row>
    <row r="30" spans="1:10" ht="66" customHeight="1" x14ac:dyDescent="0.25">
      <c r="A30" s="297"/>
      <c r="B30" s="306"/>
      <c r="C30" s="302"/>
      <c r="D30" s="9" t="s">
        <v>54</v>
      </c>
      <c r="E30" s="216">
        <v>0</v>
      </c>
      <c r="F30" s="216">
        <v>0</v>
      </c>
      <c r="G30" s="216">
        <v>0</v>
      </c>
      <c r="H30" s="216">
        <v>0</v>
      </c>
      <c r="I30" s="216">
        <v>0</v>
      </c>
      <c r="J30" s="216">
        <v>0</v>
      </c>
    </row>
    <row r="31" spans="1:10" ht="68.25" customHeight="1" x14ac:dyDescent="0.25">
      <c r="A31" s="297"/>
      <c r="B31" s="306"/>
      <c r="C31" s="302"/>
      <c r="D31" s="9" t="s">
        <v>55</v>
      </c>
      <c r="E31" s="216">
        <v>0</v>
      </c>
      <c r="F31" s="216">
        <v>0</v>
      </c>
      <c r="G31" s="216">
        <v>0</v>
      </c>
      <c r="H31" s="216">
        <v>0</v>
      </c>
      <c r="I31" s="216">
        <v>0</v>
      </c>
      <c r="J31" s="216">
        <v>0</v>
      </c>
    </row>
    <row r="32" spans="1:10" ht="48.75" customHeight="1" x14ac:dyDescent="0.25">
      <c r="A32" s="297"/>
      <c r="B32" s="306"/>
      <c r="C32" s="302"/>
      <c r="D32" s="9" t="s">
        <v>56</v>
      </c>
      <c r="E32" s="216">
        <v>47622</v>
      </c>
      <c r="F32" s="216">
        <f>E32*1.05</f>
        <v>50003.1</v>
      </c>
      <c r="G32" s="216">
        <f>F32*1.01</f>
        <v>50503.131000000001</v>
      </c>
      <c r="H32" s="216">
        <f>G32*1.01</f>
        <v>51008.16231</v>
      </c>
      <c r="I32" s="216">
        <f>H32*1.01</f>
        <v>51518.243933099999</v>
      </c>
      <c r="J32" s="216">
        <f>I32*1.01</f>
        <v>52033.426372431</v>
      </c>
    </row>
    <row r="33" spans="1:10" ht="49.5" customHeight="1" x14ac:dyDescent="0.25">
      <c r="A33" s="297"/>
      <c r="B33" s="306"/>
      <c r="C33" s="302"/>
      <c r="D33" s="9" t="s">
        <v>57</v>
      </c>
      <c r="E33" s="216">
        <v>0</v>
      </c>
      <c r="F33" s="216">
        <v>0</v>
      </c>
      <c r="G33" s="216">
        <v>0</v>
      </c>
      <c r="H33" s="216">
        <v>0</v>
      </c>
      <c r="I33" s="216">
        <v>0</v>
      </c>
      <c r="J33" s="216">
        <v>0</v>
      </c>
    </row>
    <row r="34" spans="1:10" ht="54" customHeight="1" x14ac:dyDescent="0.25">
      <c r="A34" s="297"/>
      <c r="B34" s="306"/>
      <c r="C34" s="302"/>
      <c r="D34" s="9" t="s">
        <v>58</v>
      </c>
      <c r="E34" s="216">
        <v>0</v>
      </c>
      <c r="F34" s="216">
        <v>0</v>
      </c>
      <c r="G34" s="216">
        <v>0</v>
      </c>
      <c r="H34" s="216">
        <v>0</v>
      </c>
      <c r="I34" s="216">
        <v>0</v>
      </c>
      <c r="J34" s="216">
        <v>0</v>
      </c>
    </row>
    <row r="35" spans="1:10" s="21" customFormat="1" ht="36" customHeight="1" x14ac:dyDescent="0.25">
      <c r="A35" s="308"/>
      <c r="B35" s="307"/>
      <c r="C35" s="302"/>
      <c r="D35" s="9" t="s">
        <v>60</v>
      </c>
      <c r="E35" s="216">
        <v>4186.91</v>
      </c>
      <c r="F35" s="216">
        <v>4186.91</v>
      </c>
      <c r="G35" s="216">
        <v>4186.91</v>
      </c>
      <c r="H35" s="216">
        <v>4186.91</v>
      </c>
      <c r="I35" s="216">
        <v>4186.91</v>
      </c>
      <c r="J35" s="216">
        <v>4186.91</v>
      </c>
    </row>
    <row r="36" spans="1:10" ht="15.75" customHeight="1" x14ac:dyDescent="0.25">
      <c r="A36" s="271">
        <v>5</v>
      </c>
      <c r="B36" s="283" t="s">
        <v>120</v>
      </c>
      <c r="C36" s="302"/>
      <c r="D36" s="9" t="s">
        <v>53</v>
      </c>
      <c r="E36" s="216">
        <f t="shared" ref="E36:J36" si="23">SUM(E37:E42)</f>
        <v>277</v>
      </c>
      <c r="F36" s="216">
        <f t="shared" si="23"/>
        <v>277</v>
      </c>
      <c r="G36" s="216">
        <f t="shared" si="23"/>
        <v>277</v>
      </c>
      <c r="H36" s="216">
        <f t="shared" si="23"/>
        <v>277</v>
      </c>
      <c r="I36" s="216">
        <f t="shared" si="23"/>
        <v>277</v>
      </c>
      <c r="J36" s="216">
        <f t="shared" si="23"/>
        <v>277</v>
      </c>
    </row>
    <row r="37" spans="1:10" ht="66.75" customHeight="1" x14ac:dyDescent="0.25">
      <c r="A37" s="271"/>
      <c r="B37" s="283"/>
      <c r="C37" s="302"/>
      <c r="D37" s="9" t="s">
        <v>54</v>
      </c>
      <c r="E37" s="216">
        <v>0</v>
      </c>
      <c r="F37" s="216">
        <v>0</v>
      </c>
      <c r="G37" s="216">
        <v>0</v>
      </c>
      <c r="H37" s="216">
        <v>0</v>
      </c>
      <c r="I37" s="216">
        <v>0</v>
      </c>
      <c r="J37" s="216">
        <v>0</v>
      </c>
    </row>
    <row r="38" spans="1:10" ht="63.75" customHeight="1" x14ac:dyDescent="0.25">
      <c r="A38" s="271"/>
      <c r="B38" s="283"/>
      <c r="C38" s="302"/>
      <c r="D38" s="9" t="s">
        <v>55</v>
      </c>
      <c r="E38" s="216">
        <v>0</v>
      </c>
      <c r="F38" s="216">
        <v>0</v>
      </c>
      <c r="G38" s="216">
        <v>0</v>
      </c>
      <c r="H38" s="216">
        <v>0</v>
      </c>
      <c r="I38" s="216">
        <v>0</v>
      </c>
      <c r="J38" s="216">
        <v>0</v>
      </c>
    </row>
    <row r="39" spans="1:10" ht="36" customHeight="1" x14ac:dyDescent="0.25">
      <c r="A39" s="271"/>
      <c r="B39" s="283"/>
      <c r="C39" s="302"/>
      <c r="D39" s="9" t="s">
        <v>56</v>
      </c>
      <c r="E39" s="216">
        <v>220</v>
      </c>
      <c r="F39" s="216">
        <v>220</v>
      </c>
      <c r="G39" s="216">
        <v>220</v>
      </c>
      <c r="H39" s="216">
        <v>220</v>
      </c>
      <c r="I39" s="216">
        <v>220</v>
      </c>
      <c r="J39" s="216">
        <v>220</v>
      </c>
    </row>
    <row r="40" spans="1:10" ht="49.5" customHeight="1" x14ac:dyDescent="0.25">
      <c r="A40" s="271"/>
      <c r="B40" s="283"/>
      <c r="C40" s="302"/>
      <c r="D40" s="9" t="s">
        <v>57</v>
      </c>
      <c r="E40" s="216">
        <v>0</v>
      </c>
      <c r="F40" s="216">
        <v>0</v>
      </c>
      <c r="G40" s="216">
        <v>0</v>
      </c>
      <c r="H40" s="216">
        <v>0</v>
      </c>
      <c r="I40" s="216">
        <v>0</v>
      </c>
      <c r="J40" s="216">
        <v>0</v>
      </c>
    </row>
    <row r="41" spans="1:10" ht="49.5" customHeight="1" x14ac:dyDescent="0.25">
      <c r="A41" s="271"/>
      <c r="B41" s="283"/>
      <c r="C41" s="302"/>
      <c r="D41" s="9" t="s">
        <v>58</v>
      </c>
      <c r="E41" s="216">
        <v>0</v>
      </c>
      <c r="F41" s="216">
        <v>0</v>
      </c>
      <c r="G41" s="216">
        <v>0</v>
      </c>
      <c r="H41" s="216">
        <v>0</v>
      </c>
      <c r="I41" s="216">
        <v>0</v>
      </c>
      <c r="J41" s="216">
        <v>0</v>
      </c>
    </row>
    <row r="42" spans="1:10" ht="36" customHeight="1" x14ac:dyDescent="0.25">
      <c r="A42" s="271"/>
      <c r="B42" s="283"/>
      <c r="C42" s="302"/>
      <c r="D42" s="9" t="s">
        <v>60</v>
      </c>
      <c r="E42" s="216">
        <v>57</v>
      </c>
      <c r="F42" s="216">
        <v>57</v>
      </c>
      <c r="G42" s="216">
        <v>57</v>
      </c>
      <c r="H42" s="216">
        <v>57</v>
      </c>
      <c r="I42" s="216">
        <v>57</v>
      </c>
      <c r="J42" s="216">
        <v>57</v>
      </c>
    </row>
    <row r="43" spans="1:10" ht="19.5" customHeight="1" x14ac:dyDescent="0.25">
      <c r="A43" s="271">
        <v>6</v>
      </c>
      <c r="B43" s="283" t="s">
        <v>221</v>
      </c>
      <c r="C43" s="302"/>
      <c r="D43" s="9" t="s">
        <v>53</v>
      </c>
      <c r="E43" s="216">
        <f t="shared" ref="E43:J43" si="24">SUM(E44:E49)</f>
        <v>368.5</v>
      </c>
      <c r="F43" s="216">
        <f t="shared" si="24"/>
        <v>368.5</v>
      </c>
      <c r="G43" s="216">
        <f t="shared" si="24"/>
        <v>368.5</v>
      </c>
      <c r="H43" s="216">
        <f t="shared" si="24"/>
        <v>368.5</v>
      </c>
      <c r="I43" s="216">
        <f t="shared" si="24"/>
        <v>368.5</v>
      </c>
      <c r="J43" s="216">
        <f t="shared" si="24"/>
        <v>368.5</v>
      </c>
    </row>
    <row r="44" spans="1:10" ht="68.25" customHeight="1" x14ac:dyDescent="0.25">
      <c r="A44" s="271"/>
      <c r="B44" s="283"/>
      <c r="C44" s="302"/>
      <c r="D44" s="9" t="s">
        <v>54</v>
      </c>
      <c r="E44" s="216">
        <v>0</v>
      </c>
      <c r="F44" s="216">
        <v>0</v>
      </c>
      <c r="G44" s="216">
        <v>0</v>
      </c>
      <c r="H44" s="216">
        <v>0</v>
      </c>
      <c r="I44" s="216">
        <v>0</v>
      </c>
      <c r="J44" s="216">
        <v>0</v>
      </c>
    </row>
    <row r="45" spans="1:10" ht="66.75" customHeight="1" x14ac:dyDescent="0.25">
      <c r="A45" s="271"/>
      <c r="B45" s="283"/>
      <c r="C45" s="302"/>
      <c r="D45" s="9" t="s">
        <v>55</v>
      </c>
      <c r="E45" s="216">
        <v>0</v>
      </c>
      <c r="F45" s="216">
        <v>0</v>
      </c>
      <c r="G45" s="216">
        <v>0</v>
      </c>
      <c r="H45" s="216">
        <v>0</v>
      </c>
      <c r="I45" s="216">
        <v>0</v>
      </c>
      <c r="J45" s="216">
        <v>0</v>
      </c>
    </row>
    <row r="46" spans="1:10" ht="35.25" customHeight="1" x14ac:dyDescent="0.25">
      <c r="A46" s="271"/>
      <c r="B46" s="283"/>
      <c r="C46" s="302"/>
      <c r="D46" s="9" t="s">
        <v>56</v>
      </c>
      <c r="E46" s="216">
        <v>121.5</v>
      </c>
      <c r="F46" s="216">
        <v>121.5</v>
      </c>
      <c r="G46" s="216">
        <v>121.5</v>
      </c>
      <c r="H46" s="216">
        <v>121.5</v>
      </c>
      <c r="I46" s="216">
        <v>121.5</v>
      </c>
      <c r="J46" s="216">
        <v>121.5</v>
      </c>
    </row>
    <row r="47" spans="1:10" ht="48" customHeight="1" x14ac:dyDescent="0.25">
      <c r="A47" s="271"/>
      <c r="B47" s="283"/>
      <c r="C47" s="302"/>
      <c r="D47" s="9" t="s">
        <v>57</v>
      </c>
      <c r="E47" s="216">
        <v>0</v>
      </c>
      <c r="F47" s="216">
        <v>0</v>
      </c>
      <c r="G47" s="216">
        <v>0</v>
      </c>
      <c r="H47" s="216">
        <v>0</v>
      </c>
      <c r="I47" s="216">
        <v>0</v>
      </c>
      <c r="J47" s="216">
        <v>0</v>
      </c>
    </row>
    <row r="48" spans="1:10" ht="47.25" customHeight="1" x14ac:dyDescent="0.25">
      <c r="A48" s="271"/>
      <c r="B48" s="283"/>
      <c r="C48" s="302"/>
      <c r="D48" s="9" t="s">
        <v>58</v>
      </c>
      <c r="E48" s="216">
        <v>0</v>
      </c>
      <c r="F48" s="216">
        <v>0</v>
      </c>
      <c r="G48" s="216">
        <v>0</v>
      </c>
      <c r="H48" s="216">
        <v>0</v>
      </c>
      <c r="I48" s="216">
        <v>0</v>
      </c>
      <c r="J48" s="216">
        <v>0</v>
      </c>
    </row>
    <row r="49" spans="1:10" ht="33" customHeight="1" x14ac:dyDescent="0.25">
      <c r="A49" s="271"/>
      <c r="B49" s="283"/>
      <c r="C49" s="302"/>
      <c r="D49" s="9" t="s">
        <v>60</v>
      </c>
      <c r="E49" s="216">
        <v>247</v>
      </c>
      <c r="F49" s="216">
        <v>247</v>
      </c>
      <c r="G49" s="216">
        <v>247</v>
      </c>
      <c r="H49" s="216">
        <v>247</v>
      </c>
      <c r="I49" s="216">
        <v>247</v>
      </c>
      <c r="J49" s="216">
        <v>247</v>
      </c>
    </row>
    <row r="50" spans="1:10" ht="15.75" x14ac:dyDescent="0.25">
      <c r="A50" s="271">
        <v>7</v>
      </c>
      <c r="B50" s="283" t="s">
        <v>206</v>
      </c>
      <c r="C50" s="302"/>
      <c r="D50" s="9" t="s">
        <v>53</v>
      </c>
      <c r="E50" s="216">
        <f t="shared" ref="E50:J50" si="25">SUM(E51:E56)</f>
        <v>0</v>
      </c>
      <c r="F50" s="216">
        <f t="shared" si="25"/>
        <v>0</v>
      </c>
      <c r="G50" s="216">
        <f t="shared" si="25"/>
        <v>0</v>
      </c>
      <c r="H50" s="216">
        <f t="shared" si="25"/>
        <v>0</v>
      </c>
      <c r="I50" s="216">
        <f t="shared" si="25"/>
        <v>0</v>
      </c>
      <c r="J50" s="216">
        <f t="shared" si="25"/>
        <v>0</v>
      </c>
    </row>
    <row r="51" spans="1:10" ht="63" x14ac:dyDescent="0.25">
      <c r="A51" s="271"/>
      <c r="B51" s="283"/>
      <c r="C51" s="302"/>
      <c r="D51" s="9" t="s">
        <v>54</v>
      </c>
      <c r="E51" s="216">
        <v>0</v>
      </c>
      <c r="F51" s="216">
        <v>0</v>
      </c>
      <c r="G51" s="216">
        <v>0</v>
      </c>
      <c r="H51" s="216">
        <v>0</v>
      </c>
      <c r="I51" s="216">
        <v>0</v>
      </c>
      <c r="J51" s="216">
        <v>0</v>
      </c>
    </row>
    <row r="52" spans="1:10" ht="63" x14ac:dyDescent="0.25">
      <c r="A52" s="271"/>
      <c r="B52" s="283"/>
      <c r="C52" s="302"/>
      <c r="D52" s="9" t="s">
        <v>55</v>
      </c>
      <c r="E52" s="216">
        <v>0</v>
      </c>
      <c r="F52" s="216">
        <v>0</v>
      </c>
      <c r="G52" s="216">
        <v>0</v>
      </c>
      <c r="H52" s="216">
        <v>0</v>
      </c>
      <c r="I52" s="216">
        <v>0</v>
      </c>
      <c r="J52" s="216">
        <v>0</v>
      </c>
    </row>
    <row r="53" spans="1:10" ht="31.5" x14ac:dyDescent="0.25">
      <c r="A53" s="271"/>
      <c r="B53" s="283"/>
      <c r="C53" s="302"/>
      <c r="D53" s="9" t="s">
        <v>56</v>
      </c>
      <c r="E53" s="216">
        <v>0</v>
      </c>
      <c r="F53" s="216">
        <v>0</v>
      </c>
      <c r="G53" s="216">
        <v>0</v>
      </c>
      <c r="H53" s="216">
        <v>0</v>
      </c>
      <c r="I53" s="216">
        <v>0</v>
      </c>
      <c r="J53" s="216">
        <v>0</v>
      </c>
    </row>
    <row r="54" spans="1:10" ht="47.25" x14ac:dyDescent="0.25">
      <c r="A54" s="271"/>
      <c r="B54" s="283"/>
      <c r="C54" s="302"/>
      <c r="D54" s="9" t="s">
        <v>57</v>
      </c>
      <c r="E54" s="216">
        <v>0</v>
      </c>
      <c r="F54" s="216">
        <v>0</v>
      </c>
      <c r="G54" s="216">
        <v>0</v>
      </c>
      <c r="H54" s="216">
        <v>0</v>
      </c>
      <c r="I54" s="216">
        <v>0</v>
      </c>
      <c r="J54" s="216">
        <v>0</v>
      </c>
    </row>
    <row r="55" spans="1:10" ht="47.25" x14ac:dyDescent="0.25">
      <c r="A55" s="271"/>
      <c r="B55" s="283"/>
      <c r="C55" s="302"/>
      <c r="D55" s="9" t="s">
        <v>58</v>
      </c>
      <c r="E55" s="216">
        <v>0</v>
      </c>
      <c r="F55" s="216">
        <v>0</v>
      </c>
      <c r="G55" s="216">
        <v>0</v>
      </c>
      <c r="H55" s="216">
        <v>0</v>
      </c>
      <c r="I55" s="216">
        <v>0</v>
      </c>
      <c r="J55" s="216">
        <v>0</v>
      </c>
    </row>
    <row r="56" spans="1:10" ht="31.5" x14ac:dyDescent="0.25">
      <c r="A56" s="271"/>
      <c r="B56" s="283"/>
      <c r="C56" s="302"/>
      <c r="D56" s="9" t="s">
        <v>60</v>
      </c>
      <c r="E56" s="216">
        <v>0</v>
      </c>
      <c r="F56" s="216">
        <v>0</v>
      </c>
      <c r="G56" s="216">
        <v>0</v>
      </c>
      <c r="H56" s="216">
        <v>0</v>
      </c>
      <c r="I56" s="216">
        <v>0</v>
      </c>
      <c r="J56" s="216">
        <v>0</v>
      </c>
    </row>
    <row r="57" spans="1:10" ht="15.75" x14ac:dyDescent="0.25">
      <c r="A57" s="271">
        <v>8</v>
      </c>
      <c r="B57" s="283" t="s">
        <v>133</v>
      </c>
      <c r="C57" s="302"/>
      <c r="D57" s="9" t="s">
        <v>53</v>
      </c>
      <c r="E57" s="216">
        <f t="shared" ref="E57:J57" si="26">SUM(E58:E63)</f>
        <v>206.09</v>
      </c>
      <c r="F57" s="216">
        <f t="shared" si="26"/>
        <v>206.09</v>
      </c>
      <c r="G57" s="216">
        <f t="shared" si="26"/>
        <v>206.09</v>
      </c>
      <c r="H57" s="216">
        <f t="shared" si="26"/>
        <v>206.09</v>
      </c>
      <c r="I57" s="216">
        <f t="shared" si="26"/>
        <v>206.09</v>
      </c>
      <c r="J57" s="216">
        <f t="shared" si="26"/>
        <v>206.09</v>
      </c>
    </row>
    <row r="58" spans="1:10" ht="63" x14ac:dyDescent="0.25">
      <c r="A58" s="271"/>
      <c r="B58" s="283"/>
      <c r="C58" s="302"/>
      <c r="D58" s="9" t="s">
        <v>54</v>
      </c>
      <c r="E58" s="216">
        <v>0</v>
      </c>
      <c r="F58" s="216">
        <v>0</v>
      </c>
      <c r="G58" s="216">
        <v>0</v>
      </c>
      <c r="H58" s="216">
        <v>0</v>
      </c>
      <c r="I58" s="216">
        <v>0</v>
      </c>
      <c r="J58" s="216">
        <v>0</v>
      </c>
    </row>
    <row r="59" spans="1:10" ht="63" x14ac:dyDescent="0.25">
      <c r="A59" s="271"/>
      <c r="B59" s="283"/>
      <c r="C59" s="302"/>
      <c r="D59" s="9" t="s">
        <v>55</v>
      </c>
      <c r="E59" s="216">
        <v>0</v>
      </c>
      <c r="F59" s="216">
        <v>0</v>
      </c>
      <c r="G59" s="216">
        <v>0</v>
      </c>
      <c r="H59" s="216">
        <v>0</v>
      </c>
      <c r="I59" s="216">
        <v>0</v>
      </c>
      <c r="J59" s="216">
        <v>0</v>
      </c>
    </row>
    <row r="60" spans="1:10" ht="31.5" x14ac:dyDescent="0.25">
      <c r="A60" s="271"/>
      <c r="B60" s="283"/>
      <c r="C60" s="302"/>
      <c r="D60" s="9" t="s">
        <v>56</v>
      </c>
      <c r="E60" s="216">
        <v>0</v>
      </c>
      <c r="F60" s="216">
        <v>0</v>
      </c>
      <c r="G60" s="216">
        <v>0</v>
      </c>
      <c r="H60" s="216">
        <v>0</v>
      </c>
      <c r="I60" s="216">
        <v>0</v>
      </c>
      <c r="J60" s="216">
        <v>0</v>
      </c>
    </row>
    <row r="61" spans="1:10" ht="47.25" x14ac:dyDescent="0.25">
      <c r="A61" s="271"/>
      <c r="B61" s="283"/>
      <c r="C61" s="302"/>
      <c r="D61" s="9" t="s">
        <v>57</v>
      </c>
      <c r="E61" s="216">
        <v>0</v>
      </c>
      <c r="F61" s="216">
        <v>0</v>
      </c>
      <c r="G61" s="216">
        <v>0</v>
      </c>
      <c r="H61" s="216">
        <v>0</v>
      </c>
      <c r="I61" s="216">
        <v>0</v>
      </c>
      <c r="J61" s="216">
        <v>0</v>
      </c>
    </row>
    <row r="62" spans="1:10" ht="47.25" x14ac:dyDescent="0.25">
      <c r="A62" s="271"/>
      <c r="B62" s="283"/>
      <c r="C62" s="302"/>
      <c r="D62" s="9" t="s">
        <v>58</v>
      </c>
      <c r="E62" s="216">
        <v>0</v>
      </c>
      <c r="F62" s="216">
        <v>0</v>
      </c>
      <c r="G62" s="216">
        <v>0</v>
      </c>
      <c r="H62" s="216">
        <v>0</v>
      </c>
      <c r="I62" s="216">
        <v>0</v>
      </c>
      <c r="J62" s="216">
        <v>0</v>
      </c>
    </row>
    <row r="63" spans="1:10" ht="31.5" x14ac:dyDescent="0.25">
      <c r="A63" s="271"/>
      <c r="B63" s="283"/>
      <c r="C63" s="302"/>
      <c r="D63" s="9" t="s">
        <v>60</v>
      </c>
      <c r="E63" s="216">
        <v>206.09</v>
      </c>
      <c r="F63" s="216">
        <v>206.09</v>
      </c>
      <c r="G63" s="216">
        <v>206.09</v>
      </c>
      <c r="H63" s="216">
        <v>206.09</v>
      </c>
      <c r="I63" s="216">
        <v>206.09</v>
      </c>
      <c r="J63" s="216">
        <v>206.09</v>
      </c>
    </row>
    <row r="64" spans="1:10" ht="15.75" x14ac:dyDescent="0.25">
      <c r="A64" s="271">
        <v>9</v>
      </c>
      <c r="B64" s="283" t="s">
        <v>134</v>
      </c>
      <c r="C64" s="302"/>
      <c r="D64" s="9" t="s">
        <v>53</v>
      </c>
      <c r="E64" s="216">
        <f t="shared" ref="E64:J64" si="27">SUM(E65:E70)</f>
        <v>784.95137</v>
      </c>
      <c r="F64" s="216">
        <f t="shared" si="27"/>
        <v>784.95137</v>
      </c>
      <c r="G64" s="216">
        <f t="shared" si="27"/>
        <v>784.95137</v>
      </c>
      <c r="H64" s="216">
        <f t="shared" si="27"/>
        <v>784.95137</v>
      </c>
      <c r="I64" s="216">
        <f t="shared" si="27"/>
        <v>784.95137</v>
      </c>
      <c r="J64" s="216">
        <f t="shared" si="27"/>
        <v>784.95137</v>
      </c>
    </row>
    <row r="65" spans="1:10" ht="63" x14ac:dyDescent="0.25">
      <c r="A65" s="271"/>
      <c r="B65" s="283"/>
      <c r="C65" s="302"/>
      <c r="D65" s="9" t="s">
        <v>54</v>
      </c>
      <c r="E65" s="216">
        <v>0</v>
      </c>
      <c r="F65" s="216">
        <v>0</v>
      </c>
      <c r="G65" s="216">
        <v>0</v>
      </c>
      <c r="H65" s="216">
        <v>0</v>
      </c>
      <c r="I65" s="216">
        <v>0</v>
      </c>
      <c r="J65" s="216">
        <v>0</v>
      </c>
    </row>
    <row r="66" spans="1:10" ht="63" x14ac:dyDescent="0.25">
      <c r="A66" s="271"/>
      <c r="B66" s="283"/>
      <c r="C66" s="302"/>
      <c r="D66" s="9" t="s">
        <v>55</v>
      </c>
      <c r="E66" s="216">
        <v>0</v>
      </c>
      <c r="F66" s="216">
        <v>0</v>
      </c>
      <c r="G66" s="216">
        <v>0</v>
      </c>
      <c r="H66" s="216">
        <v>0</v>
      </c>
      <c r="I66" s="216">
        <v>0</v>
      </c>
      <c r="J66" s="216">
        <v>0</v>
      </c>
    </row>
    <row r="67" spans="1:10" ht="31.5" x14ac:dyDescent="0.25">
      <c r="A67" s="271"/>
      <c r="B67" s="283"/>
      <c r="C67" s="302"/>
      <c r="D67" s="9" t="s">
        <v>56</v>
      </c>
      <c r="E67" s="216">
        <v>684.95137</v>
      </c>
      <c r="F67" s="216">
        <v>684.95137</v>
      </c>
      <c r="G67" s="216">
        <v>684.95137</v>
      </c>
      <c r="H67" s="216">
        <v>684.95137</v>
      </c>
      <c r="I67" s="216">
        <v>684.95137</v>
      </c>
      <c r="J67" s="216">
        <v>684.95137</v>
      </c>
    </row>
    <row r="68" spans="1:10" ht="47.25" x14ac:dyDescent="0.25">
      <c r="A68" s="271"/>
      <c r="B68" s="283"/>
      <c r="C68" s="302"/>
      <c r="D68" s="9" t="s">
        <v>57</v>
      </c>
      <c r="E68" s="216">
        <v>0</v>
      </c>
      <c r="F68" s="216">
        <v>0</v>
      </c>
      <c r="G68" s="216">
        <v>0</v>
      </c>
      <c r="H68" s="216">
        <v>0</v>
      </c>
      <c r="I68" s="216">
        <v>0</v>
      </c>
      <c r="J68" s="216">
        <v>0</v>
      </c>
    </row>
    <row r="69" spans="1:10" ht="47.25" x14ac:dyDescent="0.25">
      <c r="A69" s="271"/>
      <c r="B69" s="283"/>
      <c r="C69" s="302"/>
      <c r="D69" s="9" t="s">
        <v>58</v>
      </c>
      <c r="E69" s="216">
        <v>0</v>
      </c>
      <c r="F69" s="216">
        <v>0</v>
      </c>
      <c r="G69" s="216">
        <v>0</v>
      </c>
      <c r="H69" s="216">
        <v>0</v>
      </c>
      <c r="I69" s="216">
        <v>0</v>
      </c>
      <c r="J69" s="216">
        <v>0</v>
      </c>
    </row>
    <row r="70" spans="1:10" ht="30" customHeight="1" x14ac:dyDescent="0.25">
      <c r="A70" s="271"/>
      <c r="B70" s="283"/>
      <c r="C70" s="302"/>
      <c r="D70" s="9" t="s">
        <v>60</v>
      </c>
      <c r="E70" s="216">
        <v>100</v>
      </c>
      <c r="F70" s="216">
        <v>100</v>
      </c>
      <c r="G70" s="216">
        <v>100</v>
      </c>
      <c r="H70" s="216">
        <v>100</v>
      </c>
      <c r="I70" s="216">
        <v>100</v>
      </c>
      <c r="J70" s="216">
        <v>100</v>
      </c>
    </row>
    <row r="71" spans="1:10" s="75" customFormat="1" ht="15.75" x14ac:dyDescent="0.25">
      <c r="A71" s="271">
        <v>10</v>
      </c>
      <c r="B71" s="283" t="str">
        <f>п.2!B16</f>
        <v>Мероприятие 1.7     Обеспечение пожарной безопасности</v>
      </c>
      <c r="C71" s="302"/>
      <c r="D71" s="9" t="s">
        <v>53</v>
      </c>
      <c r="E71" s="216">
        <f t="shared" ref="E71:J71" si="28">SUM(E72:E77)</f>
        <v>60</v>
      </c>
      <c r="F71" s="216">
        <f t="shared" si="28"/>
        <v>60</v>
      </c>
      <c r="G71" s="216">
        <f t="shared" si="28"/>
        <v>60</v>
      </c>
      <c r="H71" s="216">
        <f t="shared" si="28"/>
        <v>60</v>
      </c>
      <c r="I71" s="216">
        <f t="shared" si="28"/>
        <v>60</v>
      </c>
      <c r="J71" s="216">
        <f t="shared" si="28"/>
        <v>60</v>
      </c>
    </row>
    <row r="72" spans="1:10" s="75" customFormat="1" ht="63" x14ac:dyDescent="0.25">
      <c r="A72" s="271"/>
      <c r="B72" s="283"/>
      <c r="C72" s="302"/>
      <c r="D72" s="9" t="s">
        <v>54</v>
      </c>
      <c r="E72" s="216">
        <v>0</v>
      </c>
      <c r="F72" s="216">
        <v>0</v>
      </c>
      <c r="G72" s="216">
        <v>0</v>
      </c>
      <c r="H72" s="216">
        <v>0</v>
      </c>
      <c r="I72" s="216">
        <v>0</v>
      </c>
      <c r="J72" s="216">
        <v>0</v>
      </c>
    </row>
    <row r="73" spans="1:10" s="75" customFormat="1" ht="63" x14ac:dyDescent="0.25">
      <c r="A73" s="271"/>
      <c r="B73" s="283"/>
      <c r="C73" s="302"/>
      <c r="D73" s="9" t="s">
        <v>55</v>
      </c>
      <c r="E73" s="216">
        <v>0</v>
      </c>
      <c r="F73" s="216">
        <v>0</v>
      </c>
      <c r="G73" s="216">
        <v>0</v>
      </c>
      <c r="H73" s="216">
        <v>0</v>
      </c>
      <c r="I73" s="216">
        <v>0</v>
      </c>
      <c r="J73" s="216">
        <v>0</v>
      </c>
    </row>
    <row r="74" spans="1:10" s="75" customFormat="1" ht="31.5" x14ac:dyDescent="0.25">
      <c r="A74" s="271"/>
      <c r="B74" s="283"/>
      <c r="C74" s="302"/>
      <c r="D74" s="9" t="s">
        <v>56</v>
      </c>
      <c r="E74" s="216">
        <v>0</v>
      </c>
      <c r="F74" s="216">
        <v>0</v>
      </c>
      <c r="G74" s="216">
        <v>0</v>
      </c>
      <c r="H74" s="216">
        <v>0</v>
      </c>
      <c r="I74" s="216">
        <v>0</v>
      </c>
      <c r="J74" s="216">
        <v>0</v>
      </c>
    </row>
    <row r="75" spans="1:10" s="75" customFormat="1" ht="47.25" x14ac:dyDescent="0.25">
      <c r="A75" s="271"/>
      <c r="B75" s="283"/>
      <c r="C75" s="302"/>
      <c r="D75" s="9" t="s">
        <v>57</v>
      </c>
      <c r="E75" s="216">
        <v>0</v>
      </c>
      <c r="F75" s="216">
        <v>0</v>
      </c>
      <c r="G75" s="216">
        <v>0</v>
      </c>
      <c r="H75" s="216">
        <v>0</v>
      </c>
      <c r="I75" s="216">
        <v>0</v>
      </c>
      <c r="J75" s="216">
        <v>0</v>
      </c>
    </row>
    <row r="76" spans="1:10" s="75" customFormat="1" ht="47.25" x14ac:dyDescent="0.25">
      <c r="A76" s="271"/>
      <c r="B76" s="283"/>
      <c r="C76" s="302"/>
      <c r="D76" s="9" t="s">
        <v>58</v>
      </c>
      <c r="E76" s="216">
        <v>0</v>
      </c>
      <c r="F76" s="216">
        <v>0</v>
      </c>
      <c r="G76" s="216">
        <v>0</v>
      </c>
      <c r="H76" s="216">
        <v>0</v>
      </c>
      <c r="I76" s="216">
        <v>0</v>
      </c>
      <c r="J76" s="216">
        <v>0</v>
      </c>
    </row>
    <row r="77" spans="1:10" s="75" customFormat="1" ht="30" customHeight="1" x14ac:dyDescent="0.25">
      <c r="A77" s="271"/>
      <c r="B77" s="283"/>
      <c r="C77" s="302"/>
      <c r="D77" s="9" t="s">
        <v>60</v>
      </c>
      <c r="E77" s="216">
        <v>60</v>
      </c>
      <c r="F77" s="216">
        <v>60</v>
      </c>
      <c r="G77" s="216">
        <v>60</v>
      </c>
      <c r="H77" s="216">
        <v>60</v>
      </c>
      <c r="I77" s="216">
        <v>60</v>
      </c>
      <c r="J77" s="216">
        <v>60</v>
      </c>
    </row>
    <row r="78" spans="1:10" s="75" customFormat="1" ht="15.75" x14ac:dyDescent="0.25">
      <c r="A78" s="271">
        <v>11</v>
      </c>
      <c r="B78" s="283" t="str">
        <f>п.2!B17</f>
        <v>Мероприятие 1.8    Обеспечение общественного порядка, в том числе защита от проявлений терроризма и экстремизма</v>
      </c>
      <c r="C78" s="302"/>
      <c r="D78" s="9" t="s">
        <v>53</v>
      </c>
      <c r="E78" s="216">
        <f t="shared" ref="E78:J78" si="29">SUM(E79:E84)</f>
        <v>250</v>
      </c>
      <c r="F78" s="216">
        <f t="shared" si="29"/>
        <v>250</v>
      </c>
      <c r="G78" s="216">
        <f t="shared" si="29"/>
        <v>250</v>
      </c>
      <c r="H78" s="216">
        <f t="shared" si="29"/>
        <v>250</v>
      </c>
      <c r="I78" s="216">
        <f t="shared" si="29"/>
        <v>250</v>
      </c>
      <c r="J78" s="216">
        <f t="shared" si="29"/>
        <v>250</v>
      </c>
    </row>
    <row r="79" spans="1:10" s="75" customFormat="1" ht="63" x14ac:dyDescent="0.25">
      <c r="A79" s="271"/>
      <c r="B79" s="283"/>
      <c r="C79" s="302"/>
      <c r="D79" s="9" t="s">
        <v>54</v>
      </c>
      <c r="E79" s="216">
        <v>0</v>
      </c>
      <c r="F79" s="216">
        <v>0</v>
      </c>
      <c r="G79" s="216">
        <v>0</v>
      </c>
      <c r="H79" s="216">
        <v>0</v>
      </c>
      <c r="I79" s="216">
        <v>0</v>
      </c>
      <c r="J79" s="216">
        <v>0</v>
      </c>
    </row>
    <row r="80" spans="1:10" s="75" customFormat="1" ht="63" x14ac:dyDescent="0.25">
      <c r="A80" s="271"/>
      <c r="B80" s="283"/>
      <c r="C80" s="302"/>
      <c r="D80" s="9" t="s">
        <v>55</v>
      </c>
      <c r="E80" s="216">
        <v>0</v>
      </c>
      <c r="F80" s="216">
        <v>0</v>
      </c>
      <c r="G80" s="216">
        <v>0</v>
      </c>
      <c r="H80" s="216">
        <v>0</v>
      </c>
      <c r="I80" s="216">
        <v>0</v>
      </c>
      <c r="J80" s="216">
        <v>0</v>
      </c>
    </row>
    <row r="81" spans="1:10" s="75" customFormat="1" ht="31.5" x14ac:dyDescent="0.25">
      <c r="A81" s="271"/>
      <c r="B81" s="283"/>
      <c r="C81" s="302"/>
      <c r="D81" s="9" t="s">
        <v>56</v>
      </c>
      <c r="E81" s="216">
        <v>250</v>
      </c>
      <c r="F81" s="216">
        <v>250</v>
      </c>
      <c r="G81" s="216">
        <v>250</v>
      </c>
      <c r="H81" s="216">
        <v>250</v>
      </c>
      <c r="I81" s="216">
        <v>250</v>
      </c>
      <c r="J81" s="216">
        <v>250</v>
      </c>
    </row>
    <row r="82" spans="1:10" s="75" customFormat="1" ht="47.25" x14ac:dyDescent="0.25">
      <c r="A82" s="271"/>
      <c r="B82" s="283"/>
      <c r="C82" s="302"/>
      <c r="D82" s="9" t="s">
        <v>57</v>
      </c>
      <c r="E82" s="216">
        <v>0</v>
      </c>
      <c r="F82" s="216">
        <v>0</v>
      </c>
      <c r="G82" s="216">
        <v>0</v>
      </c>
      <c r="H82" s="216">
        <v>0</v>
      </c>
      <c r="I82" s="216">
        <v>0</v>
      </c>
      <c r="J82" s="216">
        <v>0</v>
      </c>
    </row>
    <row r="83" spans="1:10" s="75" customFormat="1" ht="47.25" x14ac:dyDescent="0.25">
      <c r="A83" s="271"/>
      <c r="B83" s="283"/>
      <c r="C83" s="302"/>
      <c r="D83" s="9" t="s">
        <v>58</v>
      </c>
      <c r="E83" s="216">
        <v>0</v>
      </c>
      <c r="F83" s="216">
        <v>0</v>
      </c>
      <c r="G83" s="216">
        <v>0</v>
      </c>
      <c r="H83" s="216">
        <v>0</v>
      </c>
      <c r="I83" s="216">
        <v>0</v>
      </c>
      <c r="J83" s="216">
        <v>0</v>
      </c>
    </row>
    <row r="84" spans="1:10" s="75" customFormat="1" ht="30" customHeight="1" x14ac:dyDescent="0.25">
      <c r="A84" s="271"/>
      <c r="B84" s="283"/>
      <c r="C84" s="302"/>
      <c r="D84" s="9" t="s">
        <v>60</v>
      </c>
      <c r="E84" s="216">
        <v>0</v>
      </c>
      <c r="F84" s="216">
        <v>0</v>
      </c>
      <c r="G84" s="216">
        <v>0</v>
      </c>
      <c r="H84" s="216">
        <v>0</v>
      </c>
      <c r="I84" s="216">
        <v>0</v>
      </c>
      <c r="J84" s="216">
        <v>0</v>
      </c>
    </row>
    <row r="85" spans="1:10" s="75" customFormat="1" ht="15.75" x14ac:dyDescent="0.25">
      <c r="A85" s="271">
        <v>12</v>
      </c>
      <c r="B85" s="283" t="str">
        <f>п.2!B18</f>
        <v>Мероприятие 1.9   Ремонт объектов спорта Дальнегорского городского округа</v>
      </c>
      <c r="C85" s="302"/>
      <c r="D85" s="9" t="s">
        <v>53</v>
      </c>
      <c r="E85" s="216">
        <f t="shared" ref="E85:J85" si="30">SUM(E86:E91)</f>
        <v>3000</v>
      </c>
      <c r="F85" s="216">
        <f t="shared" si="30"/>
        <v>0</v>
      </c>
      <c r="G85" s="216">
        <f t="shared" si="30"/>
        <v>0</v>
      </c>
      <c r="H85" s="216">
        <f t="shared" si="30"/>
        <v>0</v>
      </c>
      <c r="I85" s="216">
        <f t="shared" si="30"/>
        <v>0</v>
      </c>
      <c r="J85" s="216">
        <f t="shared" si="30"/>
        <v>0</v>
      </c>
    </row>
    <row r="86" spans="1:10" s="75" customFormat="1" ht="63" x14ac:dyDescent="0.25">
      <c r="A86" s="271"/>
      <c r="B86" s="283"/>
      <c r="C86" s="302"/>
      <c r="D86" s="9" t="s">
        <v>54</v>
      </c>
      <c r="E86" s="216">
        <v>0</v>
      </c>
      <c r="F86" s="216">
        <v>0</v>
      </c>
      <c r="G86" s="216">
        <v>0</v>
      </c>
      <c r="H86" s="216">
        <v>0</v>
      </c>
      <c r="I86" s="216">
        <v>0</v>
      </c>
      <c r="J86" s="216">
        <v>0</v>
      </c>
    </row>
    <row r="87" spans="1:10" s="75" customFormat="1" ht="63" x14ac:dyDescent="0.25">
      <c r="A87" s="271"/>
      <c r="B87" s="283"/>
      <c r="C87" s="302"/>
      <c r="D87" s="9" t="s">
        <v>55</v>
      </c>
      <c r="E87" s="216">
        <v>0</v>
      </c>
      <c r="F87" s="216">
        <v>0</v>
      </c>
      <c r="G87" s="216">
        <v>0</v>
      </c>
      <c r="H87" s="216">
        <v>0</v>
      </c>
      <c r="I87" s="216">
        <v>0</v>
      </c>
      <c r="J87" s="216">
        <v>0</v>
      </c>
    </row>
    <row r="88" spans="1:10" s="75" customFormat="1" ht="31.5" x14ac:dyDescent="0.25">
      <c r="A88" s="271"/>
      <c r="B88" s="283"/>
      <c r="C88" s="302"/>
      <c r="D88" s="9" t="s">
        <v>56</v>
      </c>
      <c r="E88" s="216">
        <v>3000</v>
      </c>
      <c r="F88" s="216">
        <v>0</v>
      </c>
      <c r="G88" s="216">
        <v>0</v>
      </c>
      <c r="H88" s="216">
        <v>0</v>
      </c>
      <c r="I88" s="216">
        <v>0</v>
      </c>
      <c r="J88" s="216">
        <v>0</v>
      </c>
    </row>
    <row r="89" spans="1:10" s="75" customFormat="1" ht="47.25" x14ac:dyDescent="0.25">
      <c r="A89" s="271"/>
      <c r="B89" s="283"/>
      <c r="C89" s="302"/>
      <c r="D89" s="9" t="s">
        <v>57</v>
      </c>
      <c r="E89" s="216">
        <v>0</v>
      </c>
      <c r="F89" s="216">
        <v>0</v>
      </c>
      <c r="G89" s="216">
        <v>0</v>
      </c>
      <c r="H89" s="216">
        <v>0</v>
      </c>
      <c r="I89" s="216">
        <v>0</v>
      </c>
      <c r="J89" s="216">
        <v>0</v>
      </c>
    </row>
    <row r="90" spans="1:10" s="75" customFormat="1" ht="47.25" x14ac:dyDescent="0.25">
      <c r="A90" s="271"/>
      <c r="B90" s="283"/>
      <c r="C90" s="302"/>
      <c r="D90" s="9" t="s">
        <v>58</v>
      </c>
      <c r="E90" s="216">
        <v>0</v>
      </c>
      <c r="F90" s="216">
        <v>0</v>
      </c>
      <c r="G90" s="216">
        <v>0</v>
      </c>
      <c r="H90" s="216">
        <v>0</v>
      </c>
      <c r="I90" s="216">
        <v>0</v>
      </c>
      <c r="J90" s="216">
        <v>0</v>
      </c>
    </row>
    <row r="91" spans="1:10" s="75" customFormat="1" ht="30" customHeight="1" x14ac:dyDescent="0.25">
      <c r="A91" s="271"/>
      <c r="B91" s="283"/>
      <c r="C91" s="305"/>
      <c r="D91" s="9" t="s">
        <v>60</v>
      </c>
      <c r="E91" s="216">
        <v>0</v>
      </c>
      <c r="F91" s="216">
        <v>0</v>
      </c>
      <c r="G91" s="216">
        <v>0</v>
      </c>
      <c r="H91" s="216">
        <v>0</v>
      </c>
      <c r="I91" s="216">
        <v>0</v>
      </c>
      <c r="J91" s="216">
        <v>0</v>
      </c>
    </row>
    <row r="92" spans="1:10" ht="22.5" customHeight="1" x14ac:dyDescent="0.25">
      <c r="A92" s="211"/>
      <c r="B92" s="312" t="s">
        <v>14</v>
      </c>
      <c r="C92" s="313"/>
      <c r="D92" s="313"/>
      <c r="E92" s="313"/>
      <c r="F92" s="313"/>
      <c r="G92" s="313"/>
      <c r="H92" s="313"/>
      <c r="I92" s="313"/>
      <c r="J92" s="314"/>
    </row>
    <row r="93" spans="1:10" ht="15.75" x14ac:dyDescent="0.25">
      <c r="A93" s="271">
        <v>13</v>
      </c>
      <c r="B93" s="283" t="s">
        <v>119</v>
      </c>
      <c r="C93" s="301"/>
      <c r="D93" s="9" t="s">
        <v>53</v>
      </c>
      <c r="E93" s="216">
        <f>E100+E107+E114+E121+E128</f>
        <v>30658.948629999999</v>
      </c>
      <c r="F93" s="216">
        <f t="shared" ref="F93:J93" si="31">F100+F107+F114+F121+F128</f>
        <v>0</v>
      </c>
      <c r="G93" s="216">
        <f t="shared" si="31"/>
        <v>0</v>
      </c>
      <c r="H93" s="216">
        <f t="shared" si="31"/>
        <v>0</v>
      </c>
      <c r="I93" s="216">
        <f t="shared" si="31"/>
        <v>0</v>
      </c>
      <c r="J93" s="216">
        <f t="shared" si="31"/>
        <v>0</v>
      </c>
    </row>
    <row r="94" spans="1:10" ht="63" x14ac:dyDescent="0.25">
      <c r="A94" s="271"/>
      <c r="B94" s="283"/>
      <c r="C94" s="302"/>
      <c r="D94" s="9" t="s">
        <v>54</v>
      </c>
      <c r="E94" s="216">
        <v>0</v>
      </c>
      <c r="F94" s="216">
        <v>0</v>
      </c>
      <c r="G94" s="216">
        <v>0</v>
      </c>
      <c r="H94" s="216">
        <v>0</v>
      </c>
      <c r="I94" s="216">
        <v>0</v>
      </c>
      <c r="J94" s="216">
        <v>0</v>
      </c>
    </row>
    <row r="95" spans="1:10" ht="63" x14ac:dyDescent="0.25">
      <c r="A95" s="271"/>
      <c r="B95" s="283"/>
      <c r="C95" s="302"/>
      <c r="D95" s="9" t="s">
        <v>55</v>
      </c>
      <c r="E95" s="216">
        <f>E102</f>
        <v>20000</v>
      </c>
      <c r="F95" s="216">
        <f t="shared" ref="F95:J95" si="32">F102</f>
        <v>0</v>
      </c>
      <c r="G95" s="216">
        <f t="shared" si="32"/>
        <v>0</v>
      </c>
      <c r="H95" s="216">
        <f t="shared" si="32"/>
        <v>0</v>
      </c>
      <c r="I95" s="216">
        <f t="shared" si="32"/>
        <v>0</v>
      </c>
      <c r="J95" s="216">
        <f t="shared" si="32"/>
        <v>0</v>
      </c>
    </row>
    <row r="96" spans="1:10" ht="31.5" x14ac:dyDescent="0.25">
      <c r="A96" s="271"/>
      <c r="B96" s="283"/>
      <c r="C96" s="302"/>
      <c r="D96" s="9" t="s">
        <v>56</v>
      </c>
      <c r="E96" s="216">
        <f>E103+E110+E117+E124+E131</f>
        <v>10658.948629999999</v>
      </c>
      <c r="F96" s="216">
        <f t="shared" ref="F96:J96" si="33">F103+F110+F117+F124+F131</f>
        <v>0</v>
      </c>
      <c r="G96" s="216">
        <f t="shared" si="33"/>
        <v>0</v>
      </c>
      <c r="H96" s="216">
        <f t="shared" si="33"/>
        <v>0</v>
      </c>
      <c r="I96" s="216">
        <f t="shared" si="33"/>
        <v>0</v>
      </c>
      <c r="J96" s="216">
        <f t="shared" si="33"/>
        <v>0</v>
      </c>
    </row>
    <row r="97" spans="1:10" ht="47.25" x14ac:dyDescent="0.25">
      <c r="A97" s="271"/>
      <c r="B97" s="283"/>
      <c r="C97" s="302"/>
      <c r="D97" s="9" t="s">
        <v>57</v>
      </c>
      <c r="E97" s="216">
        <v>0</v>
      </c>
      <c r="F97" s="216">
        <v>0</v>
      </c>
      <c r="G97" s="216">
        <v>0</v>
      </c>
      <c r="H97" s="216">
        <v>0</v>
      </c>
      <c r="I97" s="216">
        <v>0</v>
      </c>
      <c r="J97" s="216">
        <v>0</v>
      </c>
    </row>
    <row r="98" spans="1:10" ht="47.25" x14ac:dyDescent="0.25">
      <c r="A98" s="271"/>
      <c r="B98" s="283"/>
      <c r="C98" s="302"/>
      <c r="D98" s="9" t="s">
        <v>58</v>
      </c>
      <c r="E98" s="216">
        <v>0</v>
      </c>
      <c r="F98" s="216">
        <v>0</v>
      </c>
      <c r="G98" s="216">
        <v>0</v>
      </c>
      <c r="H98" s="216">
        <v>0</v>
      </c>
      <c r="I98" s="216">
        <v>0</v>
      </c>
      <c r="J98" s="216">
        <v>0</v>
      </c>
    </row>
    <row r="99" spans="1:10" ht="34.5" customHeight="1" x14ac:dyDescent="0.25">
      <c r="A99" s="271"/>
      <c r="B99" s="283"/>
      <c r="C99" s="302"/>
      <c r="D99" s="9" t="s">
        <v>60</v>
      </c>
      <c r="E99" s="216">
        <v>0</v>
      </c>
      <c r="F99" s="216">
        <v>0</v>
      </c>
      <c r="G99" s="216">
        <v>0</v>
      </c>
      <c r="H99" s="216">
        <v>0</v>
      </c>
      <c r="I99" s="216">
        <v>0</v>
      </c>
      <c r="J99" s="216">
        <v>0</v>
      </c>
    </row>
    <row r="100" spans="1:10" ht="15.75" x14ac:dyDescent="0.25">
      <c r="A100" s="271">
        <v>14</v>
      </c>
      <c r="B100" s="283" t="s">
        <v>222</v>
      </c>
      <c r="C100" s="302"/>
      <c r="D100" s="9" t="s">
        <v>53</v>
      </c>
      <c r="E100" s="216">
        <f>E101+E102+E103+E104+E105+E106</f>
        <v>25658.948629999999</v>
      </c>
      <c r="F100" s="216">
        <f t="shared" ref="F100:J100" si="34">F101+F102+F103+F104+F105+F106</f>
        <v>0</v>
      </c>
      <c r="G100" s="216">
        <f t="shared" si="34"/>
        <v>0</v>
      </c>
      <c r="H100" s="216">
        <f t="shared" si="34"/>
        <v>0</v>
      </c>
      <c r="I100" s="216">
        <f t="shared" si="34"/>
        <v>0</v>
      </c>
      <c r="J100" s="216">
        <f t="shared" si="34"/>
        <v>0</v>
      </c>
    </row>
    <row r="101" spans="1:10" ht="63" x14ac:dyDescent="0.25">
      <c r="A101" s="271"/>
      <c r="B101" s="283"/>
      <c r="C101" s="302"/>
      <c r="D101" s="9" t="s">
        <v>54</v>
      </c>
      <c r="E101" s="216">
        <v>0</v>
      </c>
      <c r="F101" s="216">
        <v>0</v>
      </c>
      <c r="G101" s="216">
        <v>0</v>
      </c>
      <c r="H101" s="216">
        <v>0</v>
      </c>
      <c r="I101" s="216">
        <v>0</v>
      </c>
      <c r="J101" s="216">
        <v>0</v>
      </c>
    </row>
    <row r="102" spans="1:10" ht="63" x14ac:dyDescent="0.25">
      <c r="A102" s="271"/>
      <c r="B102" s="283"/>
      <c r="C102" s="302"/>
      <c r="D102" s="9" t="s">
        <v>55</v>
      </c>
      <c r="E102" s="216">
        <v>20000</v>
      </c>
      <c r="F102" s="216">
        <v>0</v>
      </c>
      <c r="G102" s="216">
        <v>0</v>
      </c>
      <c r="H102" s="216">
        <v>0</v>
      </c>
      <c r="I102" s="216">
        <v>0</v>
      </c>
      <c r="J102" s="216">
        <v>0</v>
      </c>
    </row>
    <row r="103" spans="1:10" ht="31.5" x14ac:dyDescent="0.25">
      <c r="A103" s="271"/>
      <c r="B103" s="283"/>
      <c r="C103" s="302"/>
      <c r="D103" s="9" t="s">
        <v>56</v>
      </c>
      <c r="E103" s="216">
        <f>5643.08663+15.862</f>
        <v>5658.9486299999999</v>
      </c>
      <c r="F103" s="216">
        <v>0</v>
      </c>
      <c r="G103" s="216">
        <v>0</v>
      </c>
      <c r="H103" s="216">
        <v>0</v>
      </c>
      <c r="I103" s="216">
        <v>0</v>
      </c>
      <c r="J103" s="216">
        <v>0</v>
      </c>
    </row>
    <row r="104" spans="1:10" ht="47.25" x14ac:dyDescent="0.25">
      <c r="A104" s="271"/>
      <c r="B104" s="283"/>
      <c r="C104" s="302"/>
      <c r="D104" s="9" t="s">
        <v>57</v>
      </c>
      <c r="E104" s="216">
        <v>0</v>
      </c>
      <c r="F104" s="216">
        <v>0</v>
      </c>
      <c r="G104" s="216">
        <v>0</v>
      </c>
      <c r="H104" s="216">
        <v>0</v>
      </c>
      <c r="I104" s="216">
        <v>0</v>
      </c>
      <c r="J104" s="216">
        <v>0</v>
      </c>
    </row>
    <row r="105" spans="1:10" ht="47.25" x14ac:dyDescent="0.25">
      <c r="A105" s="271"/>
      <c r="B105" s="283"/>
      <c r="C105" s="302"/>
      <c r="D105" s="9" t="s">
        <v>58</v>
      </c>
      <c r="E105" s="216">
        <v>0</v>
      </c>
      <c r="F105" s="216">
        <v>0</v>
      </c>
      <c r="G105" s="216">
        <v>0</v>
      </c>
      <c r="H105" s="216">
        <v>0</v>
      </c>
      <c r="I105" s="216">
        <v>0</v>
      </c>
      <c r="J105" s="216">
        <v>0</v>
      </c>
    </row>
    <row r="106" spans="1:10" ht="31.5" x14ac:dyDescent="0.25">
      <c r="A106" s="271"/>
      <c r="B106" s="283"/>
      <c r="C106" s="302"/>
      <c r="D106" s="9" t="s">
        <v>60</v>
      </c>
      <c r="E106" s="216">
        <v>0</v>
      </c>
      <c r="F106" s="216">
        <v>0</v>
      </c>
      <c r="G106" s="216">
        <v>0</v>
      </c>
      <c r="H106" s="216">
        <v>0</v>
      </c>
      <c r="I106" s="216">
        <v>0</v>
      </c>
      <c r="J106" s="216">
        <v>0</v>
      </c>
    </row>
    <row r="107" spans="1:10" ht="15.75" x14ac:dyDescent="0.25">
      <c r="A107" s="271">
        <v>15</v>
      </c>
      <c r="B107" s="283" t="s">
        <v>223</v>
      </c>
      <c r="C107" s="302"/>
      <c r="D107" s="9" t="s">
        <v>53</v>
      </c>
      <c r="E107" s="216">
        <f t="shared" ref="E107:J107" si="35">SUM(E108:E113)</f>
        <v>5000</v>
      </c>
      <c r="F107" s="216">
        <f t="shared" si="35"/>
        <v>0</v>
      </c>
      <c r="G107" s="216">
        <f t="shared" si="35"/>
        <v>0</v>
      </c>
      <c r="H107" s="216">
        <f t="shared" si="35"/>
        <v>0</v>
      </c>
      <c r="I107" s="216">
        <f t="shared" si="35"/>
        <v>0</v>
      </c>
      <c r="J107" s="216">
        <f t="shared" si="35"/>
        <v>0</v>
      </c>
    </row>
    <row r="108" spans="1:10" ht="63" x14ac:dyDescent="0.25">
      <c r="A108" s="271"/>
      <c r="B108" s="283"/>
      <c r="C108" s="302"/>
      <c r="D108" s="9" t="s">
        <v>54</v>
      </c>
      <c r="E108" s="216">
        <v>0</v>
      </c>
      <c r="F108" s="216">
        <v>0</v>
      </c>
      <c r="G108" s="216">
        <v>0</v>
      </c>
      <c r="H108" s="216">
        <v>0</v>
      </c>
      <c r="I108" s="216">
        <v>0</v>
      </c>
      <c r="J108" s="216">
        <v>0</v>
      </c>
    </row>
    <row r="109" spans="1:10" ht="63" x14ac:dyDescent="0.25">
      <c r="A109" s="271"/>
      <c r="B109" s="283"/>
      <c r="C109" s="302"/>
      <c r="D109" s="9" t="s">
        <v>55</v>
      </c>
      <c r="E109" s="216">
        <v>0</v>
      </c>
      <c r="F109" s="216">
        <v>0</v>
      </c>
      <c r="G109" s="216">
        <v>0</v>
      </c>
      <c r="H109" s="216">
        <v>0</v>
      </c>
      <c r="I109" s="216">
        <v>0</v>
      </c>
      <c r="J109" s="216">
        <v>0</v>
      </c>
    </row>
    <row r="110" spans="1:10" ht="31.5" x14ac:dyDescent="0.25">
      <c r="A110" s="271"/>
      <c r="B110" s="283"/>
      <c r="C110" s="302"/>
      <c r="D110" s="9" t="s">
        <v>56</v>
      </c>
      <c r="E110" s="216">
        <v>5000</v>
      </c>
      <c r="F110" s="216">
        <v>0</v>
      </c>
      <c r="G110" s="216">
        <v>0</v>
      </c>
      <c r="H110" s="216">
        <v>0</v>
      </c>
      <c r="I110" s="216">
        <v>0</v>
      </c>
      <c r="J110" s="216">
        <v>0</v>
      </c>
    </row>
    <row r="111" spans="1:10" ht="47.25" x14ac:dyDescent="0.25">
      <c r="A111" s="271"/>
      <c r="B111" s="283"/>
      <c r="C111" s="302"/>
      <c r="D111" s="9" t="s">
        <v>57</v>
      </c>
      <c r="E111" s="216">
        <v>0</v>
      </c>
      <c r="F111" s="216">
        <v>0</v>
      </c>
      <c r="G111" s="216">
        <v>0</v>
      </c>
      <c r="H111" s="216">
        <v>0</v>
      </c>
      <c r="I111" s="216">
        <v>0</v>
      </c>
      <c r="J111" s="216">
        <v>0</v>
      </c>
    </row>
    <row r="112" spans="1:10" ht="47.25" x14ac:dyDescent="0.25">
      <c r="A112" s="271"/>
      <c r="B112" s="283"/>
      <c r="C112" s="302"/>
      <c r="D112" s="9" t="s">
        <v>58</v>
      </c>
      <c r="E112" s="216">
        <v>0</v>
      </c>
      <c r="F112" s="216">
        <v>0</v>
      </c>
      <c r="G112" s="216">
        <v>0</v>
      </c>
      <c r="H112" s="216">
        <v>0</v>
      </c>
      <c r="I112" s="216">
        <v>0</v>
      </c>
      <c r="J112" s="216">
        <v>0</v>
      </c>
    </row>
    <row r="113" spans="1:10" ht="31.5" x14ac:dyDescent="0.25">
      <c r="A113" s="271"/>
      <c r="B113" s="283"/>
      <c r="C113" s="302"/>
      <c r="D113" s="9" t="s">
        <v>60</v>
      </c>
      <c r="E113" s="216">
        <v>0</v>
      </c>
      <c r="F113" s="216">
        <v>0</v>
      </c>
      <c r="G113" s="216">
        <v>0</v>
      </c>
      <c r="H113" s="216">
        <v>0</v>
      </c>
      <c r="I113" s="216">
        <v>0</v>
      </c>
      <c r="J113" s="216">
        <v>0</v>
      </c>
    </row>
    <row r="114" spans="1:10" ht="15.75" x14ac:dyDescent="0.25">
      <c r="A114" s="271">
        <v>16</v>
      </c>
      <c r="B114" s="283" t="s">
        <v>224</v>
      </c>
      <c r="C114" s="302"/>
      <c r="D114" s="9" t="s">
        <v>53</v>
      </c>
      <c r="E114" s="216">
        <f>SUM(E115:E120)</f>
        <v>0</v>
      </c>
      <c r="F114" s="216">
        <f>SUM(F115:F120)</f>
        <v>0</v>
      </c>
      <c r="G114" s="216">
        <f>SUM(G115:G120)</f>
        <v>0</v>
      </c>
      <c r="H114" s="216">
        <v>0</v>
      </c>
      <c r="I114" s="216">
        <v>0</v>
      </c>
      <c r="J114" s="216">
        <f>SUM(J115:J120)</f>
        <v>0</v>
      </c>
    </row>
    <row r="115" spans="1:10" ht="63" x14ac:dyDescent="0.25">
      <c r="A115" s="271"/>
      <c r="B115" s="283"/>
      <c r="C115" s="302"/>
      <c r="D115" s="9" t="s">
        <v>54</v>
      </c>
      <c r="E115" s="216">
        <v>0</v>
      </c>
      <c r="F115" s="216">
        <v>0</v>
      </c>
      <c r="G115" s="216">
        <v>0</v>
      </c>
      <c r="H115" s="216">
        <v>0</v>
      </c>
      <c r="I115" s="216">
        <v>0</v>
      </c>
      <c r="J115" s="216">
        <v>0</v>
      </c>
    </row>
    <row r="116" spans="1:10" ht="63" x14ac:dyDescent="0.25">
      <c r="A116" s="271"/>
      <c r="B116" s="283"/>
      <c r="C116" s="302"/>
      <c r="D116" s="9" t="s">
        <v>55</v>
      </c>
      <c r="E116" s="216">
        <v>0</v>
      </c>
      <c r="F116" s="216">
        <v>0</v>
      </c>
      <c r="G116" s="216">
        <v>0</v>
      </c>
      <c r="H116" s="216">
        <v>0</v>
      </c>
      <c r="I116" s="216">
        <v>0</v>
      </c>
      <c r="J116" s="216">
        <v>0</v>
      </c>
    </row>
    <row r="117" spans="1:10" ht="37.5" customHeight="1" x14ac:dyDescent="0.25">
      <c r="A117" s="271"/>
      <c r="B117" s="283"/>
      <c r="C117" s="302"/>
      <c r="D117" s="9" t="s">
        <v>56</v>
      </c>
      <c r="E117" s="216">
        <v>0</v>
      </c>
      <c r="F117" s="216">
        <v>0</v>
      </c>
      <c r="G117" s="216">
        <v>0</v>
      </c>
      <c r="H117" s="216">
        <v>0</v>
      </c>
      <c r="I117" s="216">
        <v>0</v>
      </c>
      <c r="J117" s="216">
        <v>0</v>
      </c>
    </row>
    <row r="118" spans="1:10" ht="57" customHeight="1" x14ac:dyDescent="0.25">
      <c r="A118" s="271"/>
      <c r="B118" s="283"/>
      <c r="C118" s="302"/>
      <c r="D118" s="9" t="s">
        <v>57</v>
      </c>
      <c r="E118" s="216">
        <v>0</v>
      </c>
      <c r="F118" s="216">
        <v>0</v>
      </c>
      <c r="G118" s="216">
        <v>0</v>
      </c>
      <c r="H118" s="216">
        <v>0</v>
      </c>
      <c r="I118" s="216">
        <v>0</v>
      </c>
      <c r="J118" s="216">
        <v>0</v>
      </c>
    </row>
    <row r="119" spans="1:10" ht="47.25" x14ac:dyDescent="0.25">
      <c r="A119" s="271"/>
      <c r="B119" s="283"/>
      <c r="C119" s="302"/>
      <c r="D119" s="9" t="s">
        <v>58</v>
      </c>
      <c r="E119" s="216">
        <v>0</v>
      </c>
      <c r="F119" s="216">
        <v>0</v>
      </c>
      <c r="G119" s="216">
        <v>0</v>
      </c>
      <c r="H119" s="216">
        <v>0</v>
      </c>
      <c r="I119" s="216">
        <v>0</v>
      </c>
      <c r="J119" s="216">
        <v>0</v>
      </c>
    </row>
    <row r="120" spans="1:10" ht="31.5" x14ac:dyDescent="0.25">
      <c r="A120" s="271"/>
      <c r="B120" s="283"/>
      <c r="C120" s="302"/>
      <c r="D120" s="9" t="s">
        <v>60</v>
      </c>
      <c r="E120" s="216">
        <v>0</v>
      </c>
      <c r="F120" s="216">
        <v>0</v>
      </c>
      <c r="G120" s="216">
        <v>0</v>
      </c>
      <c r="H120" s="216">
        <v>0</v>
      </c>
      <c r="I120" s="216">
        <v>0</v>
      </c>
      <c r="J120" s="216">
        <v>0</v>
      </c>
    </row>
    <row r="121" spans="1:10" ht="15.75" x14ac:dyDescent="0.25">
      <c r="A121" s="271">
        <v>17</v>
      </c>
      <c r="B121" s="283" t="s">
        <v>231</v>
      </c>
      <c r="C121" s="302"/>
      <c r="D121" s="9" t="s">
        <v>53</v>
      </c>
      <c r="E121" s="216">
        <f>SUM(E122:E127)</f>
        <v>0</v>
      </c>
      <c r="F121" s="216">
        <f>SUM(F122:F127)</f>
        <v>0</v>
      </c>
      <c r="G121" s="216">
        <f>SUM(G122:G127)</f>
        <v>0</v>
      </c>
      <c r="H121" s="216">
        <v>0</v>
      </c>
      <c r="I121" s="216">
        <v>0</v>
      </c>
      <c r="J121" s="216">
        <f>SUM(J122:J127)</f>
        <v>0</v>
      </c>
    </row>
    <row r="122" spans="1:10" ht="63" x14ac:dyDescent="0.25">
      <c r="A122" s="271"/>
      <c r="B122" s="283"/>
      <c r="C122" s="302"/>
      <c r="D122" s="9" t="s">
        <v>54</v>
      </c>
      <c r="E122" s="216">
        <v>0</v>
      </c>
      <c r="F122" s="216">
        <v>0</v>
      </c>
      <c r="G122" s="216">
        <v>0</v>
      </c>
      <c r="H122" s="216">
        <v>0</v>
      </c>
      <c r="I122" s="216">
        <v>0</v>
      </c>
      <c r="J122" s="216">
        <v>0</v>
      </c>
    </row>
    <row r="123" spans="1:10" ht="63" x14ac:dyDescent="0.25">
      <c r="A123" s="271"/>
      <c r="B123" s="283"/>
      <c r="C123" s="302"/>
      <c r="D123" s="9" t="s">
        <v>55</v>
      </c>
      <c r="E123" s="216">
        <v>0</v>
      </c>
      <c r="F123" s="216">
        <v>0</v>
      </c>
      <c r="G123" s="216">
        <v>0</v>
      </c>
      <c r="H123" s="216">
        <v>0</v>
      </c>
      <c r="I123" s="216">
        <v>0</v>
      </c>
      <c r="J123" s="216">
        <v>0</v>
      </c>
    </row>
    <row r="124" spans="1:10" ht="31.5" x14ac:dyDescent="0.25">
      <c r="A124" s="271"/>
      <c r="B124" s="283"/>
      <c r="C124" s="302"/>
      <c r="D124" s="9" t="s">
        <v>56</v>
      </c>
      <c r="E124" s="216">
        <v>0</v>
      </c>
      <c r="F124" s="216">
        <v>0</v>
      </c>
      <c r="G124" s="216">
        <v>0</v>
      </c>
      <c r="H124" s="216">
        <v>0</v>
      </c>
      <c r="I124" s="216">
        <v>0</v>
      </c>
      <c r="J124" s="216">
        <v>0</v>
      </c>
    </row>
    <row r="125" spans="1:10" ht="47.25" x14ac:dyDescent="0.25">
      <c r="A125" s="271"/>
      <c r="B125" s="283"/>
      <c r="C125" s="302"/>
      <c r="D125" s="9" t="s">
        <v>57</v>
      </c>
      <c r="E125" s="216">
        <v>0</v>
      </c>
      <c r="F125" s="216">
        <v>0</v>
      </c>
      <c r="G125" s="216">
        <v>0</v>
      </c>
      <c r="H125" s="216">
        <v>0</v>
      </c>
      <c r="I125" s="216">
        <v>0</v>
      </c>
      <c r="J125" s="216">
        <v>0</v>
      </c>
    </row>
    <row r="126" spans="1:10" ht="47.25" x14ac:dyDescent="0.25">
      <c r="A126" s="271"/>
      <c r="B126" s="283"/>
      <c r="C126" s="302"/>
      <c r="D126" s="9" t="s">
        <v>58</v>
      </c>
      <c r="E126" s="216">
        <v>0</v>
      </c>
      <c r="F126" s="216">
        <v>0</v>
      </c>
      <c r="G126" s="216">
        <v>0</v>
      </c>
      <c r="H126" s="216">
        <v>0</v>
      </c>
      <c r="I126" s="216">
        <v>0</v>
      </c>
      <c r="J126" s="216">
        <v>0</v>
      </c>
    </row>
    <row r="127" spans="1:10" ht="31.5" x14ac:dyDescent="0.25">
      <c r="A127" s="271"/>
      <c r="B127" s="283"/>
      <c r="C127" s="302"/>
      <c r="D127" s="9" t="s">
        <v>60</v>
      </c>
      <c r="E127" s="216">
        <v>0</v>
      </c>
      <c r="F127" s="216">
        <v>0</v>
      </c>
      <c r="G127" s="216">
        <v>0</v>
      </c>
      <c r="H127" s="216">
        <v>0</v>
      </c>
      <c r="I127" s="216">
        <v>0</v>
      </c>
      <c r="J127" s="216">
        <v>0</v>
      </c>
    </row>
    <row r="128" spans="1:10" s="22" customFormat="1" ht="15.75" x14ac:dyDescent="0.25">
      <c r="A128" s="271">
        <v>18</v>
      </c>
      <c r="B128" s="283" t="s">
        <v>232</v>
      </c>
      <c r="C128" s="302"/>
      <c r="D128" s="9" t="s">
        <v>53</v>
      </c>
      <c r="E128" s="216">
        <f>SUM(E129:E134)</f>
        <v>0</v>
      </c>
      <c r="F128" s="216">
        <f>SUM(F129:F134)</f>
        <v>0</v>
      </c>
      <c r="G128" s="216">
        <f>SUM(G129:G134)</f>
        <v>0</v>
      </c>
      <c r="H128" s="216">
        <v>0</v>
      </c>
      <c r="I128" s="216">
        <v>0</v>
      </c>
      <c r="J128" s="216">
        <f>SUM(J129:J134)</f>
        <v>0</v>
      </c>
    </row>
    <row r="129" spans="1:10" s="22" customFormat="1" ht="63" x14ac:dyDescent="0.25">
      <c r="A129" s="271"/>
      <c r="B129" s="283"/>
      <c r="C129" s="302"/>
      <c r="D129" s="9" t="s">
        <v>54</v>
      </c>
      <c r="E129" s="216">
        <v>0</v>
      </c>
      <c r="F129" s="216">
        <v>0</v>
      </c>
      <c r="G129" s="216">
        <v>0</v>
      </c>
      <c r="H129" s="216">
        <v>0</v>
      </c>
      <c r="I129" s="216">
        <v>0</v>
      </c>
      <c r="J129" s="216">
        <v>0</v>
      </c>
    </row>
    <row r="130" spans="1:10" s="22" customFormat="1" ht="63" x14ac:dyDescent="0.25">
      <c r="A130" s="271"/>
      <c r="B130" s="283"/>
      <c r="C130" s="302"/>
      <c r="D130" s="9" t="s">
        <v>55</v>
      </c>
      <c r="E130" s="216">
        <v>0</v>
      </c>
      <c r="F130" s="216">
        <v>0</v>
      </c>
      <c r="G130" s="216">
        <v>0</v>
      </c>
      <c r="H130" s="216">
        <v>0</v>
      </c>
      <c r="I130" s="216">
        <v>0</v>
      </c>
      <c r="J130" s="216">
        <v>0</v>
      </c>
    </row>
    <row r="131" spans="1:10" s="22" customFormat="1" ht="31.5" x14ac:dyDescent="0.25">
      <c r="A131" s="271"/>
      <c r="B131" s="283"/>
      <c r="C131" s="302"/>
      <c r="D131" s="9" t="s">
        <v>56</v>
      </c>
      <c r="E131" s="216">
        <v>0</v>
      </c>
      <c r="F131" s="216">
        <v>0</v>
      </c>
      <c r="G131" s="216">
        <v>0</v>
      </c>
      <c r="H131" s="216">
        <v>0</v>
      </c>
      <c r="I131" s="216">
        <v>0</v>
      </c>
      <c r="J131" s="216">
        <v>0</v>
      </c>
    </row>
    <row r="132" spans="1:10" s="22" customFormat="1" ht="47.25" x14ac:dyDescent="0.25">
      <c r="A132" s="271"/>
      <c r="B132" s="283"/>
      <c r="C132" s="302"/>
      <c r="D132" s="9" t="s">
        <v>57</v>
      </c>
      <c r="E132" s="216">
        <v>0</v>
      </c>
      <c r="F132" s="216">
        <v>0</v>
      </c>
      <c r="G132" s="216">
        <v>0</v>
      </c>
      <c r="H132" s="216">
        <v>0</v>
      </c>
      <c r="I132" s="216">
        <v>0</v>
      </c>
      <c r="J132" s="216">
        <v>0</v>
      </c>
    </row>
    <row r="133" spans="1:10" s="22" customFormat="1" ht="47.25" x14ac:dyDescent="0.25">
      <c r="A133" s="271"/>
      <c r="B133" s="283"/>
      <c r="C133" s="302"/>
      <c r="D133" s="9" t="s">
        <v>58</v>
      </c>
      <c r="E133" s="216">
        <v>0</v>
      </c>
      <c r="F133" s="216">
        <v>0</v>
      </c>
      <c r="G133" s="216">
        <v>0</v>
      </c>
      <c r="H133" s="216">
        <v>0</v>
      </c>
      <c r="I133" s="216">
        <v>0</v>
      </c>
      <c r="J133" s="216">
        <v>0</v>
      </c>
    </row>
    <row r="134" spans="1:10" s="22" customFormat="1" ht="31.5" x14ac:dyDescent="0.25">
      <c r="A134" s="271"/>
      <c r="B134" s="283"/>
      <c r="C134" s="302"/>
      <c r="D134" s="9" t="s">
        <v>60</v>
      </c>
      <c r="E134" s="216">
        <v>0</v>
      </c>
      <c r="F134" s="216">
        <v>0</v>
      </c>
      <c r="G134" s="216">
        <v>0</v>
      </c>
      <c r="H134" s="216">
        <v>0</v>
      </c>
      <c r="I134" s="216">
        <v>0</v>
      </c>
      <c r="J134" s="216">
        <v>0</v>
      </c>
    </row>
    <row r="135" spans="1:10" s="29" customFormat="1" ht="15.75" x14ac:dyDescent="0.25">
      <c r="A135" s="296">
        <v>19</v>
      </c>
      <c r="B135" s="287" t="s">
        <v>239</v>
      </c>
      <c r="C135" s="302"/>
      <c r="D135" s="9" t="s">
        <v>53</v>
      </c>
      <c r="E135" s="216">
        <f>E142+E149+E156+E163+E170</f>
        <v>1000</v>
      </c>
      <c r="F135" s="216">
        <f>SUM(F136:F141)</f>
        <v>1730</v>
      </c>
      <c r="G135" s="216">
        <f>G138</f>
        <v>1730</v>
      </c>
      <c r="H135" s="216">
        <f>SUM(H136:H141)</f>
        <v>1730</v>
      </c>
      <c r="I135" s="216">
        <f t="shared" ref="I135:J135" si="36">SUM(I136:I141)</f>
        <v>1730</v>
      </c>
      <c r="J135" s="216">
        <f t="shared" si="36"/>
        <v>1730</v>
      </c>
    </row>
    <row r="136" spans="1:10" s="29" customFormat="1" ht="63" x14ac:dyDescent="0.25">
      <c r="A136" s="311"/>
      <c r="B136" s="315"/>
      <c r="C136" s="302"/>
      <c r="D136" s="9" t="s">
        <v>54</v>
      </c>
      <c r="E136" s="216">
        <f t="shared" ref="E136:H141" si="37">SUM(E143,E164,E171)</f>
        <v>0</v>
      </c>
      <c r="F136" s="216">
        <f t="shared" si="37"/>
        <v>0</v>
      </c>
      <c r="G136" s="216">
        <f t="shared" si="37"/>
        <v>0</v>
      </c>
      <c r="H136" s="216">
        <f t="shared" si="37"/>
        <v>0</v>
      </c>
      <c r="I136" s="216">
        <v>0</v>
      </c>
      <c r="J136" s="216">
        <f t="shared" ref="J136:J141" si="38">SUM(J143,J164,J171)</f>
        <v>0</v>
      </c>
    </row>
    <row r="137" spans="1:10" s="29" customFormat="1" ht="63" x14ac:dyDescent="0.25">
      <c r="A137" s="311"/>
      <c r="B137" s="315"/>
      <c r="C137" s="302"/>
      <c r="D137" s="9" t="s">
        <v>55</v>
      </c>
      <c r="E137" s="216">
        <f t="shared" si="37"/>
        <v>0</v>
      </c>
      <c r="F137" s="216">
        <f t="shared" si="37"/>
        <v>0</v>
      </c>
      <c r="G137" s="216">
        <f t="shared" si="37"/>
        <v>0</v>
      </c>
      <c r="H137" s="216">
        <f t="shared" si="37"/>
        <v>0</v>
      </c>
      <c r="I137" s="216">
        <v>0</v>
      </c>
      <c r="J137" s="216">
        <f t="shared" si="38"/>
        <v>0</v>
      </c>
    </row>
    <row r="138" spans="1:10" s="29" customFormat="1" ht="31.5" x14ac:dyDescent="0.25">
      <c r="A138" s="311"/>
      <c r="B138" s="315"/>
      <c r="C138" s="302"/>
      <c r="D138" s="9" t="s">
        <v>56</v>
      </c>
      <c r="E138" s="216">
        <f>E145+E152+E159+E166+E173</f>
        <v>1000</v>
      </c>
      <c r="F138" s="216">
        <f t="shared" ref="F138:J138" si="39">F145+F152+F159+F166+F173</f>
        <v>1730</v>
      </c>
      <c r="G138" s="216">
        <f t="shared" si="39"/>
        <v>1730</v>
      </c>
      <c r="H138" s="216">
        <f t="shared" si="39"/>
        <v>1730</v>
      </c>
      <c r="I138" s="216">
        <f t="shared" si="39"/>
        <v>1730</v>
      </c>
      <c r="J138" s="216">
        <f t="shared" si="39"/>
        <v>1730</v>
      </c>
    </row>
    <row r="139" spans="1:10" s="29" customFormat="1" ht="47.25" x14ac:dyDescent="0.25">
      <c r="A139" s="311"/>
      <c r="B139" s="315"/>
      <c r="C139" s="302"/>
      <c r="D139" s="9" t="s">
        <v>57</v>
      </c>
      <c r="E139" s="216">
        <f t="shared" si="37"/>
        <v>0</v>
      </c>
      <c r="F139" s="216">
        <f t="shared" si="37"/>
        <v>0</v>
      </c>
      <c r="G139" s="216">
        <f t="shared" si="37"/>
        <v>0</v>
      </c>
      <c r="H139" s="216">
        <f t="shared" si="37"/>
        <v>0</v>
      </c>
      <c r="I139" s="216">
        <v>0</v>
      </c>
      <c r="J139" s="216">
        <f t="shared" si="38"/>
        <v>0</v>
      </c>
    </row>
    <row r="140" spans="1:10" s="29" customFormat="1" ht="47.25" x14ac:dyDescent="0.25">
      <c r="A140" s="311"/>
      <c r="B140" s="315"/>
      <c r="C140" s="302"/>
      <c r="D140" s="9" t="s">
        <v>58</v>
      </c>
      <c r="E140" s="216">
        <f t="shared" si="37"/>
        <v>0</v>
      </c>
      <c r="F140" s="216">
        <f t="shared" si="37"/>
        <v>0</v>
      </c>
      <c r="G140" s="216">
        <f t="shared" si="37"/>
        <v>0</v>
      </c>
      <c r="H140" s="216">
        <f t="shared" si="37"/>
        <v>0</v>
      </c>
      <c r="I140" s="216">
        <v>0</v>
      </c>
      <c r="J140" s="216">
        <f t="shared" si="38"/>
        <v>0</v>
      </c>
    </row>
    <row r="141" spans="1:10" s="29" customFormat="1" ht="31.5" x14ac:dyDescent="0.25">
      <c r="A141" s="308"/>
      <c r="B141" s="307"/>
      <c r="C141" s="302"/>
      <c r="D141" s="9" t="s">
        <v>60</v>
      </c>
      <c r="E141" s="216">
        <f t="shared" si="37"/>
        <v>0</v>
      </c>
      <c r="F141" s="216">
        <f t="shared" si="37"/>
        <v>0</v>
      </c>
      <c r="G141" s="216">
        <f t="shared" si="37"/>
        <v>0</v>
      </c>
      <c r="H141" s="216">
        <f t="shared" si="37"/>
        <v>0</v>
      </c>
      <c r="I141" s="216">
        <v>0</v>
      </c>
      <c r="J141" s="216">
        <f t="shared" si="38"/>
        <v>0</v>
      </c>
    </row>
    <row r="142" spans="1:10" ht="15.75" x14ac:dyDescent="0.25">
      <c r="A142" s="296">
        <v>20</v>
      </c>
      <c r="B142" s="283" t="s">
        <v>276</v>
      </c>
      <c r="C142" s="302"/>
      <c r="D142" s="9" t="s">
        <v>53</v>
      </c>
      <c r="E142" s="216">
        <f t="shared" ref="E142:J142" si="40">SUM(E143:E148)</f>
        <v>345</v>
      </c>
      <c r="F142" s="216">
        <f t="shared" si="40"/>
        <v>350</v>
      </c>
      <c r="G142" s="216">
        <f t="shared" si="40"/>
        <v>350</v>
      </c>
      <c r="H142" s="216">
        <f t="shared" si="40"/>
        <v>350</v>
      </c>
      <c r="I142" s="216">
        <f t="shared" si="40"/>
        <v>350</v>
      </c>
      <c r="J142" s="216">
        <f t="shared" si="40"/>
        <v>350</v>
      </c>
    </row>
    <row r="143" spans="1:10" ht="63" x14ac:dyDescent="0.25">
      <c r="A143" s="297"/>
      <c r="B143" s="283"/>
      <c r="C143" s="302"/>
      <c r="D143" s="9" t="s">
        <v>54</v>
      </c>
      <c r="E143" s="216">
        <f>SUM(E164,E171,)</f>
        <v>0</v>
      </c>
      <c r="F143" s="216">
        <v>0</v>
      </c>
      <c r="G143" s="216">
        <v>0</v>
      </c>
      <c r="H143" s="216">
        <v>0</v>
      </c>
      <c r="I143" s="216">
        <v>0</v>
      </c>
      <c r="J143" s="216">
        <v>0</v>
      </c>
    </row>
    <row r="144" spans="1:10" ht="63" x14ac:dyDescent="0.25">
      <c r="A144" s="297"/>
      <c r="B144" s="283"/>
      <c r="C144" s="302"/>
      <c r="D144" s="9" t="s">
        <v>55</v>
      </c>
      <c r="E144" s="216">
        <f>SUM(E165,E172)</f>
        <v>0</v>
      </c>
      <c r="F144" s="216">
        <v>0</v>
      </c>
      <c r="G144" s="216">
        <v>0</v>
      </c>
      <c r="H144" s="216">
        <v>0</v>
      </c>
      <c r="I144" s="216">
        <v>0</v>
      </c>
      <c r="J144" s="216">
        <v>0</v>
      </c>
    </row>
    <row r="145" spans="1:10" ht="31.5" x14ac:dyDescent="0.25">
      <c r="A145" s="297"/>
      <c r="B145" s="283"/>
      <c r="C145" s="302"/>
      <c r="D145" s="9" t="s">
        <v>56</v>
      </c>
      <c r="E145" s="218">
        <v>345</v>
      </c>
      <c r="F145" s="218">
        <v>350</v>
      </c>
      <c r="G145" s="218">
        <v>350</v>
      </c>
      <c r="H145" s="218">
        <v>350</v>
      </c>
      <c r="I145" s="218">
        <v>350</v>
      </c>
      <c r="J145" s="218">
        <v>350</v>
      </c>
    </row>
    <row r="146" spans="1:10" ht="47.25" x14ac:dyDescent="0.25">
      <c r="A146" s="297"/>
      <c r="B146" s="283"/>
      <c r="C146" s="302"/>
      <c r="D146" s="9" t="s">
        <v>57</v>
      </c>
      <c r="E146" s="216">
        <f>SUM(E167,E174)</f>
        <v>0</v>
      </c>
      <c r="F146" s="216">
        <v>0</v>
      </c>
      <c r="G146" s="216">
        <v>0</v>
      </c>
      <c r="H146" s="216">
        <v>0</v>
      </c>
      <c r="I146" s="216">
        <v>0</v>
      </c>
      <c r="J146" s="216">
        <v>0</v>
      </c>
    </row>
    <row r="147" spans="1:10" ht="47.25" x14ac:dyDescent="0.25">
      <c r="A147" s="297"/>
      <c r="B147" s="283"/>
      <c r="C147" s="302"/>
      <c r="D147" s="9" t="s">
        <v>58</v>
      </c>
      <c r="E147" s="216">
        <f>SUM(E168,E175)</f>
        <v>0</v>
      </c>
      <c r="F147" s="216">
        <v>0</v>
      </c>
      <c r="G147" s="216">
        <v>0</v>
      </c>
      <c r="H147" s="216">
        <v>0</v>
      </c>
      <c r="I147" s="216">
        <v>0</v>
      </c>
      <c r="J147" s="216">
        <v>0</v>
      </c>
    </row>
    <row r="148" spans="1:10" ht="31.5" x14ac:dyDescent="0.25">
      <c r="A148" s="298"/>
      <c r="B148" s="283"/>
      <c r="C148" s="302"/>
      <c r="D148" s="9" t="s">
        <v>60</v>
      </c>
      <c r="E148" s="216">
        <f>SUM(E169,E176)</f>
        <v>0</v>
      </c>
      <c r="F148" s="216">
        <v>0</v>
      </c>
      <c r="G148" s="216">
        <v>0</v>
      </c>
      <c r="H148" s="216">
        <v>0</v>
      </c>
      <c r="I148" s="216">
        <v>0</v>
      </c>
      <c r="J148" s="216">
        <v>0</v>
      </c>
    </row>
    <row r="149" spans="1:10" s="177" customFormat="1" ht="15.75" x14ac:dyDescent="0.25">
      <c r="A149" s="296">
        <v>21</v>
      </c>
      <c r="B149" s="283" t="s">
        <v>264</v>
      </c>
      <c r="C149" s="302"/>
      <c r="D149" s="9" t="s">
        <v>53</v>
      </c>
      <c r="E149" s="216">
        <f t="shared" ref="E149:J149" si="41">SUM(E150:E155)</f>
        <v>510</v>
      </c>
      <c r="F149" s="216">
        <f t="shared" si="41"/>
        <v>700</v>
      </c>
      <c r="G149" s="216">
        <f t="shared" si="41"/>
        <v>700</v>
      </c>
      <c r="H149" s="216">
        <f t="shared" si="41"/>
        <v>700</v>
      </c>
      <c r="I149" s="216">
        <f t="shared" si="41"/>
        <v>700</v>
      </c>
      <c r="J149" s="216">
        <f t="shared" si="41"/>
        <v>700</v>
      </c>
    </row>
    <row r="150" spans="1:10" s="177" customFormat="1" ht="63" x14ac:dyDescent="0.25">
      <c r="A150" s="297"/>
      <c r="B150" s="283"/>
      <c r="C150" s="302"/>
      <c r="D150" s="9" t="s">
        <v>54</v>
      </c>
      <c r="E150" s="216">
        <f>SUM(E171,)</f>
        <v>0</v>
      </c>
      <c r="F150" s="216">
        <v>0</v>
      </c>
      <c r="G150" s="216">
        <v>0</v>
      </c>
      <c r="H150" s="216">
        <v>0</v>
      </c>
      <c r="I150" s="216">
        <v>0</v>
      </c>
      <c r="J150" s="216">
        <v>0</v>
      </c>
    </row>
    <row r="151" spans="1:10" s="177" customFormat="1" ht="63" x14ac:dyDescent="0.25">
      <c r="A151" s="297"/>
      <c r="B151" s="283"/>
      <c r="C151" s="302"/>
      <c r="D151" s="9" t="s">
        <v>55</v>
      </c>
      <c r="E151" s="216">
        <f>SUM(E172,)</f>
        <v>0</v>
      </c>
      <c r="F151" s="216">
        <v>0</v>
      </c>
      <c r="G151" s="216">
        <v>0</v>
      </c>
      <c r="H151" s="216">
        <v>0</v>
      </c>
      <c r="I151" s="216">
        <v>0</v>
      </c>
      <c r="J151" s="216">
        <v>0</v>
      </c>
    </row>
    <row r="152" spans="1:10" s="177" customFormat="1" ht="31.5" x14ac:dyDescent="0.25">
      <c r="A152" s="297"/>
      <c r="B152" s="283"/>
      <c r="C152" s="302"/>
      <c r="D152" s="9" t="s">
        <v>56</v>
      </c>
      <c r="E152" s="218">
        <v>510</v>
      </c>
      <c r="F152" s="218">
        <v>700</v>
      </c>
      <c r="G152" s="218">
        <v>700</v>
      </c>
      <c r="H152" s="218">
        <v>700</v>
      </c>
      <c r="I152" s="218">
        <v>700</v>
      </c>
      <c r="J152" s="218">
        <v>700</v>
      </c>
    </row>
    <row r="153" spans="1:10" s="177" customFormat="1" ht="47.25" x14ac:dyDescent="0.25">
      <c r="A153" s="297"/>
      <c r="B153" s="283"/>
      <c r="C153" s="302"/>
      <c r="D153" s="9" t="s">
        <v>57</v>
      </c>
      <c r="E153" s="216">
        <f>SUM(E174,)</f>
        <v>0</v>
      </c>
      <c r="F153" s="216">
        <v>0</v>
      </c>
      <c r="G153" s="216">
        <v>0</v>
      </c>
      <c r="H153" s="216">
        <v>0</v>
      </c>
      <c r="I153" s="216">
        <v>0</v>
      </c>
      <c r="J153" s="216">
        <v>0</v>
      </c>
    </row>
    <row r="154" spans="1:10" s="177" customFormat="1" ht="47.25" x14ac:dyDescent="0.25">
      <c r="A154" s="297"/>
      <c r="B154" s="283"/>
      <c r="C154" s="302"/>
      <c r="D154" s="9" t="s">
        <v>58</v>
      </c>
      <c r="E154" s="216">
        <f>SUM(E175,)</f>
        <v>0</v>
      </c>
      <c r="F154" s="216">
        <v>0</v>
      </c>
      <c r="G154" s="216">
        <v>0</v>
      </c>
      <c r="H154" s="216">
        <v>0</v>
      </c>
      <c r="I154" s="216">
        <v>0</v>
      </c>
      <c r="J154" s="216">
        <v>0</v>
      </c>
    </row>
    <row r="155" spans="1:10" s="177" customFormat="1" ht="31.5" x14ac:dyDescent="0.25">
      <c r="A155" s="298"/>
      <c r="B155" s="283"/>
      <c r="C155" s="302"/>
      <c r="D155" s="9" t="s">
        <v>60</v>
      </c>
      <c r="E155" s="216">
        <f>SUM(E176,)</f>
        <v>0</v>
      </c>
      <c r="F155" s="216">
        <v>0</v>
      </c>
      <c r="G155" s="216">
        <v>0</v>
      </c>
      <c r="H155" s="216">
        <v>0</v>
      </c>
      <c r="I155" s="216">
        <v>0</v>
      </c>
      <c r="J155" s="216">
        <v>0</v>
      </c>
    </row>
    <row r="156" spans="1:10" s="177" customFormat="1" ht="15.75" x14ac:dyDescent="0.25">
      <c r="A156" s="296">
        <v>22</v>
      </c>
      <c r="B156" s="283" t="s">
        <v>225</v>
      </c>
      <c r="C156" s="302"/>
      <c r="D156" s="9" t="s">
        <v>53</v>
      </c>
      <c r="E156" s="216">
        <f>SUM(E157:E162)</f>
        <v>145</v>
      </c>
      <c r="F156" s="216">
        <f t="shared" ref="F156:I156" si="42">SUM(F157:F162)</f>
        <v>160</v>
      </c>
      <c r="G156" s="216">
        <f t="shared" si="42"/>
        <v>160</v>
      </c>
      <c r="H156" s="216">
        <f t="shared" si="42"/>
        <v>160</v>
      </c>
      <c r="I156" s="216">
        <f t="shared" si="42"/>
        <v>160</v>
      </c>
      <c r="J156" s="216">
        <f t="shared" ref="J156" si="43">SUM(J157:J162)</f>
        <v>160</v>
      </c>
    </row>
    <row r="157" spans="1:10" s="177" customFormat="1" ht="63" x14ac:dyDescent="0.25">
      <c r="A157" s="297"/>
      <c r="B157" s="283"/>
      <c r="C157" s="302"/>
      <c r="D157" s="9" t="s">
        <v>54</v>
      </c>
      <c r="E157" s="216">
        <f>SUM(E178)</f>
        <v>0</v>
      </c>
      <c r="F157" s="216">
        <f t="shared" ref="F157:J157" si="44">SUM(F178)</f>
        <v>0</v>
      </c>
      <c r="G157" s="216">
        <f t="shared" si="44"/>
        <v>0</v>
      </c>
      <c r="H157" s="216">
        <f t="shared" si="44"/>
        <v>0</v>
      </c>
      <c r="I157" s="216">
        <f t="shared" si="44"/>
        <v>0</v>
      </c>
      <c r="J157" s="216">
        <f t="shared" si="44"/>
        <v>0</v>
      </c>
    </row>
    <row r="158" spans="1:10" s="177" customFormat="1" ht="63" x14ac:dyDescent="0.25">
      <c r="A158" s="297"/>
      <c r="B158" s="283"/>
      <c r="C158" s="302"/>
      <c r="D158" s="9" t="s">
        <v>55</v>
      </c>
      <c r="E158" s="216">
        <f>SUM(E179)</f>
        <v>0</v>
      </c>
      <c r="F158" s="216">
        <v>0</v>
      </c>
      <c r="G158" s="216">
        <v>0</v>
      </c>
      <c r="H158" s="216">
        <v>0</v>
      </c>
      <c r="I158" s="216">
        <v>0</v>
      </c>
      <c r="J158" s="216">
        <v>0</v>
      </c>
    </row>
    <row r="159" spans="1:10" s="177" customFormat="1" ht="31.5" x14ac:dyDescent="0.25">
      <c r="A159" s="297"/>
      <c r="B159" s="283"/>
      <c r="C159" s="302"/>
      <c r="D159" s="9" t="s">
        <v>56</v>
      </c>
      <c r="E159" s="218">
        <v>145</v>
      </c>
      <c r="F159" s="218">
        <v>160</v>
      </c>
      <c r="G159" s="218">
        <v>160</v>
      </c>
      <c r="H159" s="218">
        <v>160</v>
      </c>
      <c r="I159" s="218">
        <v>160</v>
      </c>
      <c r="J159" s="218">
        <v>160</v>
      </c>
    </row>
    <row r="160" spans="1:10" s="177" customFormat="1" ht="47.25" x14ac:dyDescent="0.25">
      <c r="A160" s="297"/>
      <c r="B160" s="283"/>
      <c r="C160" s="302"/>
      <c r="D160" s="9" t="s">
        <v>57</v>
      </c>
      <c r="E160" s="216">
        <f>SUM(E181)</f>
        <v>0</v>
      </c>
      <c r="F160" s="216">
        <v>0</v>
      </c>
      <c r="G160" s="216">
        <v>0</v>
      </c>
      <c r="H160" s="216">
        <v>0</v>
      </c>
      <c r="I160" s="216">
        <v>0</v>
      </c>
      <c r="J160" s="216">
        <f>SUM(J181)</f>
        <v>0</v>
      </c>
    </row>
    <row r="161" spans="1:10" s="177" customFormat="1" ht="47.25" x14ac:dyDescent="0.25">
      <c r="A161" s="297"/>
      <c r="B161" s="283"/>
      <c r="C161" s="302"/>
      <c r="D161" s="9" t="s">
        <v>58</v>
      </c>
      <c r="E161" s="216">
        <f>SUM(E182)</f>
        <v>0</v>
      </c>
      <c r="F161" s="216">
        <v>0</v>
      </c>
      <c r="G161" s="216">
        <v>0</v>
      </c>
      <c r="H161" s="216">
        <v>0</v>
      </c>
      <c r="I161" s="216">
        <v>0</v>
      </c>
      <c r="J161" s="216">
        <v>0</v>
      </c>
    </row>
    <row r="162" spans="1:10" s="177" customFormat="1" ht="31.5" x14ac:dyDescent="0.25">
      <c r="A162" s="298"/>
      <c r="B162" s="283"/>
      <c r="C162" s="302"/>
      <c r="D162" s="9" t="s">
        <v>60</v>
      </c>
      <c r="E162" s="216">
        <f>SUM(E183)</f>
        <v>0</v>
      </c>
      <c r="F162" s="216">
        <v>0</v>
      </c>
      <c r="G162" s="216">
        <v>0</v>
      </c>
      <c r="H162" s="216">
        <v>0</v>
      </c>
      <c r="I162" s="216">
        <v>0</v>
      </c>
      <c r="J162" s="216">
        <v>0</v>
      </c>
    </row>
    <row r="163" spans="1:10" ht="15.75" x14ac:dyDescent="0.25">
      <c r="A163" s="296">
        <v>23</v>
      </c>
      <c r="B163" s="283" t="s">
        <v>228</v>
      </c>
      <c r="C163" s="302"/>
      <c r="D163" s="9" t="s">
        <v>53</v>
      </c>
      <c r="E163" s="216">
        <f>SUM(E164:E169)</f>
        <v>0</v>
      </c>
      <c r="F163" s="216">
        <f>SUM(F164:F169)</f>
        <v>500</v>
      </c>
      <c r="G163" s="216">
        <f>SUM(G164:G169)</f>
        <v>500</v>
      </c>
      <c r="H163" s="216">
        <f>SUM(H164:H169)</f>
        <v>500</v>
      </c>
      <c r="I163" s="216">
        <f t="shared" ref="I163:J163" si="45">SUM(I164:I169)</f>
        <v>500</v>
      </c>
      <c r="J163" s="216">
        <f t="shared" si="45"/>
        <v>500</v>
      </c>
    </row>
    <row r="164" spans="1:10" ht="63" x14ac:dyDescent="0.25">
      <c r="A164" s="297"/>
      <c r="B164" s="283"/>
      <c r="C164" s="302"/>
      <c r="D164" s="9" t="s">
        <v>54</v>
      </c>
      <c r="E164" s="216">
        <f>SUM(E171,)</f>
        <v>0</v>
      </c>
      <c r="F164" s="216">
        <v>0</v>
      </c>
      <c r="G164" s="216">
        <v>0</v>
      </c>
      <c r="H164" s="216">
        <v>0</v>
      </c>
      <c r="I164" s="216">
        <v>0</v>
      </c>
      <c r="J164" s="216">
        <f>SUM(J178,J185)</f>
        <v>0</v>
      </c>
    </row>
    <row r="165" spans="1:10" ht="63" x14ac:dyDescent="0.25">
      <c r="A165" s="297"/>
      <c r="B165" s="283"/>
      <c r="C165" s="302"/>
      <c r="D165" s="9" t="s">
        <v>55</v>
      </c>
      <c r="E165" s="216">
        <f>SUM(E172,)</f>
        <v>0</v>
      </c>
      <c r="F165" s="216">
        <v>0</v>
      </c>
      <c r="G165" s="216">
        <v>0</v>
      </c>
      <c r="H165" s="216">
        <v>0</v>
      </c>
      <c r="I165" s="216">
        <v>0</v>
      </c>
      <c r="J165" s="216">
        <f>SUM(J179,J186)</f>
        <v>0</v>
      </c>
    </row>
    <row r="166" spans="1:10" ht="31.5" x14ac:dyDescent="0.25">
      <c r="A166" s="297"/>
      <c r="B166" s="283"/>
      <c r="C166" s="302"/>
      <c r="D166" s="9" t="s">
        <v>56</v>
      </c>
      <c r="E166" s="218">
        <v>0</v>
      </c>
      <c r="F166" s="218">
        <v>500</v>
      </c>
      <c r="G166" s="218">
        <v>500</v>
      </c>
      <c r="H166" s="218">
        <v>500</v>
      </c>
      <c r="I166" s="218">
        <v>500</v>
      </c>
      <c r="J166" s="218">
        <v>500</v>
      </c>
    </row>
    <row r="167" spans="1:10" ht="47.25" x14ac:dyDescent="0.25">
      <c r="A167" s="297"/>
      <c r="B167" s="283"/>
      <c r="C167" s="302"/>
      <c r="D167" s="9" t="s">
        <v>57</v>
      </c>
      <c r="E167" s="216">
        <f>SUM(E174,)</f>
        <v>0</v>
      </c>
      <c r="F167" s="216">
        <v>0</v>
      </c>
      <c r="G167" s="216">
        <v>0</v>
      </c>
      <c r="H167" s="216">
        <v>0</v>
      </c>
      <c r="I167" s="216">
        <v>0</v>
      </c>
      <c r="J167" s="216">
        <v>0</v>
      </c>
    </row>
    <row r="168" spans="1:10" ht="47.25" x14ac:dyDescent="0.25">
      <c r="A168" s="297"/>
      <c r="B168" s="283"/>
      <c r="C168" s="302"/>
      <c r="D168" s="9" t="s">
        <v>58</v>
      </c>
      <c r="E168" s="216">
        <f>SUM(E175,)</f>
        <v>0</v>
      </c>
      <c r="F168" s="216">
        <v>0</v>
      </c>
      <c r="G168" s="216">
        <v>0</v>
      </c>
      <c r="H168" s="216">
        <v>0</v>
      </c>
      <c r="I168" s="216">
        <v>0</v>
      </c>
      <c r="J168" s="216">
        <v>0</v>
      </c>
    </row>
    <row r="169" spans="1:10" ht="30.75" customHeight="1" x14ac:dyDescent="0.25">
      <c r="A169" s="298"/>
      <c r="B169" s="283"/>
      <c r="C169" s="302"/>
      <c r="D169" s="9" t="s">
        <v>60</v>
      </c>
      <c r="E169" s="216">
        <f>SUM(E176,)</f>
        <v>0</v>
      </c>
      <c r="F169" s="216">
        <v>0</v>
      </c>
      <c r="G169" s="216">
        <v>0</v>
      </c>
      <c r="H169" s="216">
        <v>0</v>
      </c>
      <c r="I169" s="216">
        <v>0</v>
      </c>
      <c r="J169" s="216">
        <v>0</v>
      </c>
    </row>
    <row r="170" spans="1:10" s="29" customFormat="1" ht="15.75" customHeight="1" x14ac:dyDescent="0.25">
      <c r="A170" s="296">
        <v>24</v>
      </c>
      <c r="B170" s="283" t="s">
        <v>229</v>
      </c>
      <c r="C170" s="302"/>
      <c r="D170" s="9" t="s">
        <v>53</v>
      </c>
      <c r="E170" s="216">
        <f>E173</f>
        <v>0</v>
      </c>
      <c r="F170" s="216">
        <f>SUM(F171:F176)</f>
        <v>20</v>
      </c>
      <c r="G170" s="216">
        <f>SUM(G171:G176)</f>
        <v>20</v>
      </c>
      <c r="H170" s="216">
        <f>SUM(H171:H176)</f>
        <v>20</v>
      </c>
      <c r="I170" s="216">
        <v>0</v>
      </c>
      <c r="J170" s="216">
        <f>SUM(J171:J176)</f>
        <v>20</v>
      </c>
    </row>
    <row r="171" spans="1:10" s="29" customFormat="1" ht="68.25" customHeight="1" x14ac:dyDescent="0.25">
      <c r="A171" s="311"/>
      <c r="B171" s="283"/>
      <c r="C171" s="302"/>
      <c r="D171" s="9" t="s">
        <v>54</v>
      </c>
      <c r="E171" s="216">
        <f>SUM(E178)</f>
        <v>0</v>
      </c>
      <c r="F171" s="216">
        <v>0</v>
      </c>
      <c r="G171" s="216">
        <v>0</v>
      </c>
      <c r="H171" s="216">
        <v>0</v>
      </c>
      <c r="I171" s="216">
        <v>0</v>
      </c>
      <c r="J171" s="216">
        <v>0</v>
      </c>
    </row>
    <row r="172" spans="1:10" s="29" customFormat="1" ht="69.75" customHeight="1" x14ac:dyDescent="0.25">
      <c r="A172" s="311"/>
      <c r="B172" s="283"/>
      <c r="C172" s="302"/>
      <c r="D172" s="9" t="s">
        <v>55</v>
      </c>
      <c r="E172" s="216">
        <f>SUM(E179)</f>
        <v>0</v>
      </c>
      <c r="F172" s="216">
        <v>0</v>
      </c>
      <c r="G172" s="216">
        <v>0</v>
      </c>
      <c r="H172" s="216">
        <v>0</v>
      </c>
      <c r="I172" s="216">
        <v>0</v>
      </c>
      <c r="J172" s="216">
        <v>0</v>
      </c>
    </row>
    <row r="173" spans="1:10" s="29" customFormat="1" ht="31.5" x14ac:dyDescent="0.25">
      <c r="A173" s="311"/>
      <c r="B173" s="283"/>
      <c r="C173" s="302"/>
      <c r="D173" s="9" t="s">
        <v>56</v>
      </c>
      <c r="E173" s="216">
        <v>0</v>
      </c>
      <c r="F173" s="216">
        <v>20</v>
      </c>
      <c r="G173" s="216">
        <v>20</v>
      </c>
      <c r="H173" s="216">
        <v>20</v>
      </c>
      <c r="I173" s="216">
        <v>20</v>
      </c>
      <c r="J173" s="216">
        <v>20</v>
      </c>
    </row>
    <row r="174" spans="1:10" s="29" customFormat="1" ht="47.25" x14ac:dyDescent="0.25">
      <c r="A174" s="311"/>
      <c r="B174" s="283"/>
      <c r="C174" s="302"/>
      <c r="D174" s="9" t="s">
        <v>57</v>
      </c>
      <c r="E174" s="216">
        <f>SUM(E181)</f>
        <v>0</v>
      </c>
      <c r="F174" s="216">
        <v>0</v>
      </c>
      <c r="G174" s="216">
        <v>0</v>
      </c>
      <c r="H174" s="216">
        <v>0</v>
      </c>
      <c r="I174" s="216">
        <v>0</v>
      </c>
      <c r="J174" s="216">
        <v>0</v>
      </c>
    </row>
    <row r="175" spans="1:10" s="29" customFormat="1" ht="47.25" x14ac:dyDescent="0.25">
      <c r="A175" s="311"/>
      <c r="B175" s="283"/>
      <c r="C175" s="302"/>
      <c r="D175" s="9" t="s">
        <v>58</v>
      </c>
      <c r="E175" s="216">
        <f>SUM(E182)</f>
        <v>0</v>
      </c>
      <c r="F175" s="216">
        <v>0</v>
      </c>
      <c r="G175" s="216">
        <v>0</v>
      </c>
      <c r="H175" s="216">
        <v>0</v>
      </c>
      <c r="I175" s="216">
        <v>0</v>
      </c>
      <c r="J175" s="216">
        <v>0</v>
      </c>
    </row>
    <row r="176" spans="1:10" s="29" customFormat="1" ht="31.5" x14ac:dyDescent="0.25">
      <c r="A176" s="308"/>
      <c r="B176" s="283"/>
      <c r="C176" s="302"/>
      <c r="D176" s="9" t="s">
        <v>60</v>
      </c>
      <c r="E176" s="216">
        <f>SUM(E183)</f>
        <v>0</v>
      </c>
      <c r="F176" s="216">
        <v>0</v>
      </c>
      <c r="G176" s="216">
        <v>0</v>
      </c>
      <c r="H176" s="216">
        <v>0</v>
      </c>
      <c r="I176" s="216">
        <v>0</v>
      </c>
      <c r="J176" s="216">
        <v>0</v>
      </c>
    </row>
  </sheetData>
  <mergeCells count="59">
    <mergeCell ref="A85:A91"/>
    <mergeCell ref="B85:B91"/>
    <mergeCell ref="C93:C176"/>
    <mergeCell ref="B156:B162"/>
    <mergeCell ref="B135:B141"/>
    <mergeCell ref="A114:A120"/>
    <mergeCell ref="B114:B120"/>
    <mergeCell ref="A107:A113"/>
    <mergeCell ref="B107:B113"/>
    <mergeCell ref="A93:A99"/>
    <mergeCell ref="B93:B99"/>
    <mergeCell ref="A100:A106"/>
    <mergeCell ref="B100:B106"/>
    <mergeCell ref="A71:A77"/>
    <mergeCell ref="A170:A176"/>
    <mergeCell ref="B170:B176"/>
    <mergeCell ref="A135:A141"/>
    <mergeCell ref="B149:B155"/>
    <mergeCell ref="A156:A162"/>
    <mergeCell ref="A163:A169"/>
    <mergeCell ref="B121:B127"/>
    <mergeCell ref="B142:B148"/>
    <mergeCell ref="A121:A127"/>
    <mergeCell ref="A142:A148"/>
    <mergeCell ref="A128:A134"/>
    <mergeCell ref="B128:B134"/>
    <mergeCell ref="B92:J92"/>
    <mergeCell ref="B163:B169"/>
    <mergeCell ref="A149:A155"/>
    <mergeCell ref="G1:J1"/>
    <mergeCell ref="D5:D6"/>
    <mergeCell ref="A3:J3"/>
    <mergeCell ref="A5:A6"/>
    <mergeCell ref="B5:B6"/>
    <mergeCell ref="C5:C6"/>
    <mergeCell ref="F5:J5"/>
    <mergeCell ref="B64:B70"/>
    <mergeCell ref="A64:A70"/>
    <mergeCell ref="A43:A49"/>
    <mergeCell ref="B43:B49"/>
    <mergeCell ref="C15:C91"/>
    <mergeCell ref="B50:B56"/>
    <mergeCell ref="A50:A56"/>
    <mergeCell ref="B29:B35"/>
    <mergeCell ref="A29:A35"/>
    <mergeCell ref="A15:A21"/>
    <mergeCell ref="B15:B21"/>
    <mergeCell ref="A36:A42"/>
    <mergeCell ref="B36:B42"/>
    <mergeCell ref="B71:B77"/>
    <mergeCell ref="A78:A84"/>
    <mergeCell ref="B78:B84"/>
    <mergeCell ref="A22:A28"/>
    <mergeCell ref="B22:B28"/>
    <mergeCell ref="C8:C14"/>
    <mergeCell ref="A57:A63"/>
    <mergeCell ref="B57:B63"/>
    <mergeCell ref="B8:B14"/>
    <mergeCell ref="A8:A14"/>
  </mergeCells>
  <pageMargins left="0.23622047244094491" right="0.23622047244094491" top="0.35433070866141736" bottom="0.35433070866141736" header="0.11811023622047245" footer="0.11811023622047245"/>
  <pageSetup paperSize="9" scale="70" firstPageNumber="19" fitToHeight="0" orientation="landscape" useFirstPageNumber="1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6"/>
  <sheetViews>
    <sheetView tabSelected="1" view="pageLayout" topLeftCell="A28" zoomScale="85" zoomScalePageLayoutView="85" workbookViewId="0">
      <selection activeCell="O11" sqref="O11"/>
    </sheetView>
  </sheetViews>
  <sheetFormatPr defaultRowHeight="15" x14ac:dyDescent="0.25"/>
  <cols>
    <col min="1" max="1" width="5.42578125" style="69" customWidth="1"/>
    <col min="2" max="2" width="19.5703125" style="69" customWidth="1"/>
    <col min="3" max="3" width="11.5703125" style="69" customWidth="1"/>
    <col min="4" max="4" width="11" style="69" customWidth="1"/>
    <col min="5" max="5" width="10.42578125" style="69" customWidth="1"/>
    <col min="6" max="6" width="16" style="69" customWidth="1"/>
    <col min="7" max="7" width="18.85546875" style="52" customWidth="1"/>
    <col min="8" max="8" width="13.28515625" style="69" hidden="1" customWidth="1"/>
    <col min="9" max="9" width="13.28515625" style="69" customWidth="1"/>
    <col min="10" max="10" width="14.5703125" customWidth="1"/>
    <col min="11" max="11" width="13.85546875" customWidth="1"/>
    <col min="12" max="12" width="12.7109375" customWidth="1"/>
    <col min="13" max="13" width="13.85546875" customWidth="1"/>
  </cols>
  <sheetData>
    <row r="1" spans="1:15" s="34" customFormat="1" ht="65.25" customHeight="1" x14ac:dyDescent="0.25">
      <c r="A1" s="58"/>
      <c r="B1" s="58"/>
      <c r="C1" s="58"/>
      <c r="D1" s="58"/>
      <c r="E1" s="58"/>
      <c r="F1" s="59"/>
      <c r="G1" s="332"/>
      <c r="H1" s="332"/>
      <c r="I1" s="188"/>
      <c r="K1" s="330" t="s">
        <v>259</v>
      </c>
      <c r="L1" s="330"/>
      <c r="M1" s="330"/>
    </row>
    <row r="2" spans="1:15" s="34" customFormat="1" ht="13.5" hidden="1" customHeight="1" x14ac:dyDescent="0.25">
      <c r="A2" s="58"/>
      <c r="B2" s="58"/>
      <c r="C2" s="58"/>
      <c r="D2" s="58"/>
      <c r="E2" s="58"/>
      <c r="F2" s="58"/>
      <c r="G2" s="53"/>
      <c r="H2" s="60"/>
      <c r="I2" s="60"/>
    </row>
    <row r="3" spans="1:15" ht="15" customHeight="1" x14ac:dyDescent="0.25">
      <c r="A3" s="331" t="s">
        <v>260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</row>
    <row r="4" spans="1:15" ht="22.5" customHeight="1" x14ac:dyDescent="0.25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</row>
    <row r="5" spans="1:15" x14ac:dyDescent="0.25">
      <c r="A5" s="61"/>
      <c r="B5" s="61"/>
      <c r="C5" s="61"/>
      <c r="D5" s="61"/>
      <c r="E5" s="61"/>
      <c r="F5" s="61"/>
      <c r="G5" s="54"/>
      <c r="H5" s="61"/>
      <c r="I5" s="61"/>
    </row>
    <row r="6" spans="1:15" ht="15" customHeight="1" x14ac:dyDescent="0.25">
      <c r="A6" s="333" t="s">
        <v>0</v>
      </c>
      <c r="B6" s="334" t="s">
        <v>66</v>
      </c>
      <c r="C6" s="334" t="s">
        <v>61</v>
      </c>
      <c r="D6" s="335" t="s">
        <v>8</v>
      </c>
      <c r="E6" s="335"/>
      <c r="F6" s="321" t="s">
        <v>67</v>
      </c>
      <c r="G6" s="321" t="s">
        <v>68</v>
      </c>
      <c r="H6" s="321" t="s">
        <v>237</v>
      </c>
      <c r="I6" s="327" t="s">
        <v>290</v>
      </c>
      <c r="J6" s="327" t="s">
        <v>291</v>
      </c>
      <c r="K6" s="327" t="s">
        <v>292</v>
      </c>
      <c r="L6" s="327" t="s">
        <v>293</v>
      </c>
      <c r="M6" s="327" t="s">
        <v>294</v>
      </c>
    </row>
    <row r="7" spans="1:15" ht="103.5" customHeight="1" x14ac:dyDescent="0.25">
      <c r="A7" s="333"/>
      <c r="B7" s="334"/>
      <c r="C7" s="334"/>
      <c r="D7" s="71" t="s">
        <v>69</v>
      </c>
      <c r="E7" s="71" t="s">
        <v>70</v>
      </c>
      <c r="F7" s="321"/>
      <c r="G7" s="321"/>
      <c r="H7" s="321"/>
      <c r="I7" s="328"/>
      <c r="J7" s="328"/>
      <c r="K7" s="328"/>
      <c r="L7" s="328"/>
      <c r="M7" s="328"/>
    </row>
    <row r="8" spans="1:15" x14ac:dyDescent="0.25">
      <c r="A8" s="63">
        <v>1</v>
      </c>
      <c r="B8" s="63">
        <v>2</v>
      </c>
      <c r="C8" s="63">
        <v>3</v>
      </c>
      <c r="D8" s="63">
        <v>4</v>
      </c>
      <c r="E8" s="63">
        <v>5</v>
      </c>
      <c r="F8" s="63">
        <v>6</v>
      </c>
      <c r="G8" s="55">
        <v>7</v>
      </c>
      <c r="H8" s="63">
        <v>8</v>
      </c>
      <c r="I8" s="189">
        <v>9</v>
      </c>
      <c r="J8" s="189">
        <v>10</v>
      </c>
      <c r="K8" s="189">
        <v>11</v>
      </c>
      <c r="L8" s="189">
        <v>12</v>
      </c>
      <c r="M8" s="189">
        <v>13</v>
      </c>
    </row>
    <row r="9" spans="1:15" ht="246.75" customHeight="1" x14ac:dyDescent="0.25">
      <c r="A9" s="63">
        <v>1</v>
      </c>
      <c r="B9" s="64" t="s">
        <v>257</v>
      </c>
      <c r="C9" s="55" t="s">
        <v>10</v>
      </c>
      <c r="D9" s="230">
        <v>43101</v>
      </c>
      <c r="E9" s="230">
        <v>44926</v>
      </c>
      <c r="F9" s="62" t="s">
        <v>159</v>
      </c>
      <c r="G9" s="50" t="s">
        <v>277</v>
      </c>
      <c r="H9" s="215">
        <f>п.6!E11</f>
        <v>63557.4</v>
      </c>
      <c r="I9" s="215">
        <f>п.6!F11</f>
        <v>53009.551370000001</v>
      </c>
      <c r="J9" s="215">
        <f>п.6!G11</f>
        <v>53509.582370000004</v>
      </c>
      <c r="K9" s="215">
        <f>п.6!H11</f>
        <v>54014.613680000002</v>
      </c>
      <c r="L9" s="215">
        <f>п.6!I11</f>
        <v>54524.695303100001</v>
      </c>
      <c r="M9" s="215">
        <f>п.6!J11</f>
        <v>55039.877742431003</v>
      </c>
    </row>
    <row r="10" spans="1:15" ht="109.5" customHeight="1" x14ac:dyDescent="0.25">
      <c r="A10" s="86">
        <v>2</v>
      </c>
      <c r="B10" s="64" t="s">
        <v>249</v>
      </c>
      <c r="C10" s="316" t="s">
        <v>10</v>
      </c>
      <c r="D10" s="230">
        <v>43101</v>
      </c>
      <c r="E10" s="230">
        <v>44926</v>
      </c>
      <c r="F10" s="316" t="s">
        <v>160</v>
      </c>
      <c r="G10" s="50" t="s">
        <v>278</v>
      </c>
      <c r="H10" s="213">
        <f>п.6!E18</f>
        <v>51898.451370000002</v>
      </c>
      <c r="I10" s="213">
        <f>п.6!F18</f>
        <v>51279.551370000001</v>
      </c>
      <c r="J10" s="213">
        <f>п.6!G18</f>
        <v>51779.582370000004</v>
      </c>
      <c r="K10" s="213">
        <f>п.6!H18</f>
        <v>52284.613680000002</v>
      </c>
      <c r="L10" s="213">
        <f>п.6!I18</f>
        <v>52794.695303100001</v>
      </c>
      <c r="M10" s="213">
        <f>п.6!J18</f>
        <v>53309.877742431003</v>
      </c>
    </row>
    <row r="11" spans="1:15" ht="93" customHeight="1" x14ac:dyDescent="0.25">
      <c r="A11" s="189">
        <v>3</v>
      </c>
      <c r="B11" s="64" t="s">
        <v>267</v>
      </c>
      <c r="C11" s="319"/>
      <c r="D11" s="230">
        <v>43101</v>
      </c>
      <c r="E11" s="230">
        <v>44926</v>
      </c>
      <c r="F11" s="319"/>
      <c r="G11" s="50" t="s">
        <v>279</v>
      </c>
      <c r="H11" s="213">
        <f>H10</f>
        <v>51898.451370000002</v>
      </c>
      <c r="I11" s="213">
        <f t="shared" ref="I11:M11" si="0">I10</f>
        <v>51279.551370000001</v>
      </c>
      <c r="J11" s="213">
        <f t="shared" si="0"/>
        <v>51779.582370000004</v>
      </c>
      <c r="K11" s="213">
        <f t="shared" si="0"/>
        <v>52284.613680000002</v>
      </c>
      <c r="L11" s="213">
        <f t="shared" si="0"/>
        <v>52794.695303100001</v>
      </c>
      <c r="M11" s="213">
        <f t="shared" si="0"/>
        <v>53309.877742431003</v>
      </c>
      <c r="O11" s="245"/>
    </row>
    <row r="12" spans="1:15" ht="90" customHeight="1" x14ac:dyDescent="0.25">
      <c r="A12" s="86">
        <v>4</v>
      </c>
      <c r="B12" s="64" t="s">
        <v>72</v>
      </c>
      <c r="C12" s="319"/>
      <c r="D12" s="230">
        <v>43101</v>
      </c>
      <c r="E12" s="230">
        <v>44926</v>
      </c>
      <c r="F12" s="319"/>
      <c r="G12" s="51" t="s">
        <v>171</v>
      </c>
      <c r="H12" s="213">
        <f>п.6!E32</f>
        <v>47622</v>
      </c>
      <c r="I12" s="213">
        <f>п.6!F32</f>
        <v>50003.1</v>
      </c>
      <c r="J12" s="213">
        <f>п.6!G32</f>
        <v>50503.131000000001</v>
      </c>
      <c r="K12" s="213">
        <f>п.6!H32</f>
        <v>51008.16231</v>
      </c>
      <c r="L12" s="213">
        <f>п.6!I32</f>
        <v>51518.243933099999</v>
      </c>
      <c r="M12" s="213">
        <f>п.6!J32</f>
        <v>52033.426372431</v>
      </c>
    </row>
    <row r="13" spans="1:15" ht="82.5" customHeight="1" x14ac:dyDescent="0.25">
      <c r="A13" s="86">
        <v>5</v>
      </c>
      <c r="B13" s="233" t="s">
        <v>73</v>
      </c>
      <c r="C13" s="319"/>
      <c r="D13" s="230">
        <v>43101</v>
      </c>
      <c r="E13" s="230">
        <v>44926</v>
      </c>
      <c r="F13" s="319"/>
      <c r="G13" s="51" t="s">
        <v>171</v>
      </c>
      <c r="H13" s="213">
        <f>п.6!E39</f>
        <v>220</v>
      </c>
      <c r="I13" s="213">
        <f>п.6!F39</f>
        <v>220</v>
      </c>
      <c r="J13" s="213">
        <f>п.6!G39</f>
        <v>220</v>
      </c>
      <c r="K13" s="213">
        <f>п.6!H39</f>
        <v>220</v>
      </c>
      <c r="L13" s="213">
        <f>п.6!I39</f>
        <v>220</v>
      </c>
      <c r="M13" s="213">
        <f>п.6!J39</f>
        <v>220</v>
      </c>
    </row>
    <row r="14" spans="1:15" ht="66" customHeight="1" x14ac:dyDescent="0.25">
      <c r="A14" s="86">
        <v>6</v>
      </c>
      <c r="B14" s="64" t="s">
        <v>263</v>
      </c>
      <c r="C14" s="319"/>
      <c r="D14" s="230">
        <v>43101</v>
      </c>
      <c r="E14" s="230">
        <v>44926</v>
      </c>
      <c r="F14" s="319"/>
      <c r="G14" s="51" t="s">
        <v>171</v>
      </c>
      <c r="H14" s="213">
        <f>п.6!E46</f>
        <v>121.5</v>
      </c>
      <c r="I14" s="213">
        <f>п.6!F46</f>
        <v>121.5</v>
      </c>
      <c r="J14" s="213">
        <f>п.6!G46</f>
        <v>121.5</v>
      </c>
      <c r="K14" s="213">
        <f>п.6!H46</f>
        <v>121.5</v>
      </c>
      <c r="L14" s="213">
        <f>п.6!I46</f>
        <v>121.5</v>
      </c>
      <c r="M14" s="213">
        <f>п.6!J46</f>
        <v>121.5</v>
      </c>
    </row>
    <row r="15" spans="1:15" ht="183.75" customHeight="1" x14ac:dyDescent="0.25">
      <c r="A15" s="86">
        <v>7</v>
      </c>
      <c r="B15" s="233" t="s">
        <v>130</v>
      </c>
      <c r="C15" s="319"/>
      <c r="D15" s="230">
        <v>43101</v>
      </c>
      <c r="E15" s="230">
        <v>44926</v>
      </c>
      <c r="F15" s="319"/>
      <c r="G15" s="51" t="s">
        <v>171</v>
      </c>
      <c r="H15" s="213">
        <f>п.6!E53</f>
        <v>0</v>
      </c>
      <c r="I15" s="213">
        <f>п.6!F53</f>
        <v>0</v>
      </c>
      <c r="J15" s="213">
        <f>п.6!G53</f>
        <v>0</v>
      </c>
      <c r="K15" s="213">
        <f>п.6!H53</f>
        <v>0</v>
      </c>
      <c r="L15" s="213">
        <f>п.6!I53</f>
        <v>0</v>
      </c>
      <c r="M15" s="213">
        <f>п.6!J53</f>
        <v>0</v>
      </c>
    </row>
    <row r="16" spans="1:15" ht="56.25" customHeight="1" x14ac:dyDescent="0.25">
      <c r="A16" s="86">
        <v>8</v>
      </c>
      <c r="B16" s="233" t="s">
        <v>157</v>
      </c>
      <c r="C16" s="319"/>
      <c r="D16" s="230">
        <v>43101</v>
      </c>
      <c r="E16" s="230">
        <v>44926</v>
      </c>
      <c r="F16" s="319"/>
      <c r="G16" s="51" t="s">
        <v>171</v>
      </c>
      <c r="H16" s="213">
        <f>п.6!E60</f>
        <v>0</v>
      </c>
      <c r="I16" s="213">
        <f>п.6!F60</f>
        <v>0</v>
      </c>
      <c r="J16" s="213">
        <f>п.6!G60</f>
        <v>0</v>
      </c>
      <c r="K16" s="213">
        <f>п.6!H60</f>
        <v>0</v>
      </c>
      <c r="L16" s="213">
        <f>п.6!I60</f>
        <v>0</v>
      </c>
      <c r="M16" s="213">
        <f>п.6!J60</f>
        <v>0</v>
      </c>
    </row>
    <row r="17" spans="1:13" ht="84.75" customHeight="1" x14ac:dyDescent="0.25">
      <c r="A17" s="86">
        <v>9</v>
      </c>
      <c r="B17" s="64" t="s">
        <v>158</v>
      </c>
      <c r="C17" s="319"/>
      <c r="D17" s="230">
        <v>43101</v>
      </c>
      <c r="E17" s="230">
        <v>44926</v>
      </c>
      <c r="F17" s="319"/>
      <c r="G17" s="51" t="s">
        <v>171</v>
      </c>
      <c r="H17" s="213">
        <f>п.6!E67</f>
        <v>684.95137</v>
      </c>
      <c r="I17" s="213">
        <f>п.6!F67</f>
        <v>684.95137</v>
      </c>
      <c r="J17" s="213">
        <f>п.6!G67</f>
        <v>684.95137</v>
      </c>
      <c r="K17" s="213">
        <f>п.6!H67</f>
        <v>684.95137</v>
      </c>
      <c r="L17" s="213">
        <f>п.6!I67</f>
        <v>684.95137</v>
      </c>
      <c r="M17" s="213">
        <f>п.6!J67</f>
        <v>684.95137</v>
      </c>
    </row>
    <row r="18" spans="1:13" s="83" customFormat="1" ht="77.25" customHeight="1" x14ac:dyDescent="0.25">
      <c r="A18" s="88" t="s">
        <v>80</v>
      </c>
      <c r="B18" s="89" t="s">
        <v>167</v>
      </c>
      <c r="C18" s="319"/>
      <c r="D18" s="230">
        <v>43101</v>
      </c>
      <c r="E18" s="230">
        <v>44926</v>
      </c>
      <c r="F18" s="319"/>
      <c r="G18" s="90" t="s">
        <v>171</v>
      </c>
      <c r="H18" s="213">
        <f>п.6!E74</f>
        <v>0</v>
      </c>
      <c r="I18" s="213">
        <f>п.6!F74</f>
        <v>0</v>
      </c>
      <c r="J18" s="213">
        <f>п.6!G74</f>
        <v>0</v>
      </c>
      <c r="K18" s="213">
        <f>п.6!H74</f>
        <v>0</v>
      </c>
      <c r="L18" s="213">
        <f>п.6!I74</f>
        <v>0</v>
      </c>
      <c r="M18" s="213">
        <f>п.6!J74</f>
        <v>0</v>
      </c>
    </row>
    <row r="19" spans="1:13" s="83" customFormat="1" ht="132.75" customHeight="1" x14ac:dyDescent="0.25">
      <c r="A19" s="88" t="s">
        <v>86</v>
      </c>
      <c r="B19" s="89" t="s">
        <v>168</v>
      </c>
      <c r="C19" s="319"/>
      <c r="D19" s="230">
        <v>43101</v>
      </c>
      <c r="E19" s="230">
        <v>44926</v>
      </c>
      <c r="F19" s="319"/>
      <c r="G19" s="90" t="s">
        <v>171</v>
      </c>
      <c r="H19" s="213">
        <f>п.6!E81</f>
        <v>250</v>
      </c>
      <c r="I19" s="213">
        <f>п.6!F81</f>
        <v>250</v>
      </c>
      <c r="J19" s="213">
        <f>п.6!G81</f>
        <v>250</v>
      </c>
      <c r="K19" s="213">
        <f>п.6!H81</f>
        <v>250</v>
      </c>
      <c r="L19" s="213">
        <f>п.6!I81</f>
        <v>250</v>
      </c>
      <c r="M19" s="213">
        <f>п.6!J81</f>
        <v>250</v>
      </c>
    </row>
    <row r="20" spans="1:13" s="83" customFormat="1" ht="96" customHeight="1" x14ac:dyDescent="0.25">
      <c r="A20" s="88" t="s">
        <v>87</v>
      </c>
      <c r="B20" s="89" t="s">
        <v>169</v>
      </c>
      <c r="C20" s="323"/>
      <c r="D20" s="230">
        <v>43101</v>
      </c>
      <c r="E20" s="230">
        <v>44926</v>
      </c>
      <c r="F20" s="323"/>
      <c r="G20" s="90" t="s">
        <v>171</v>
      </c>
      <c r="H20" s="213">
        <f>п.6!E88</f>
        <v>3000</v>
      </c>
      <c r="I20" s="213">
        <f>п.6!F88</f>
        <v>0</v>
      </c>
      <c r="J20" s="213">
        <f>п.6!G88</f>
        <v>0</v>
      </c>
      <c r="K20" s="213">
        <f>п.6!H88</f>
        <v>0</v>
      </c>
      <c r="L20" s="213">
        <f>п.6!I88</f>
        <v>0</v>
      </c>
      <c r="M20" s="213">
        <f>п.6!J88</f>
        <v>0</v>
      </c>
    </row>
    <row r="21" spans="1:13" ht="19.5" customHeight="1" x14ac:dyDescent="0.25">
      <c r="A21" s="324" t="s">
        <v>14</v>
      </c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6"/>
    </row>
    <row r="22" spans="1:13" ht="123" customHeight="1" x14ac:dyDescent="0.25">
      <c r="A22" s="191">
        <v>13</v>
      </c>
      <c r="B22" s="192" t="s">
        <v>81</v>
      </c>
      <c r="C22" s="319" t="s">
        <v>122</v>
      </c>
      <c r="D22" s="230">
        <v>43101</v>
      </c>
      <c r="E22" s="230">
        <v>44926</v>
      </c>
      <c r="F22" s="329" t="s">
        <v>161</v>
      </c>
      <c r="G22" s="193" t="s">
        <v>280</v>
      </c>
      <c r="H22" s="214">
        <f>п.6!E96</f>
        <v>10658.948629999999</v>
      </c>
      <c r="I22" s="214">
        <f>п.6!F96</f>
        <v>0</v>
      </c>
      <c r="J22" s="214">
        <f>п.6!G96</f>
        <v>0</v>
      </c>
      <c r="K22" s="214">
        <f>п.6!H96</f>
        <v>0</v>
      </c>
      <c r="L22" s="214">
        <f>п.6!I96</f>
        <v>0</v>
      </c>
      <c r="M22" s="214">
        <f>п.6!J96</f>
        <v>0</v>
      </c>
    </row>
    <row r="23" spans="1:13" ht="54" customHeight="1" x14ac:dyDescent="0.25">
      <c r="A23" s="86">
        <v>14</v>
      </c>
      <c r="B23" s="64" t="s">
        <v>233</v>
      </c>
      <c r="C23" s="320"/>
      <c r="D23" s="230">
        <v>43101</v>
      </c>
      <c r="E23" s="231">
        <v>44926</v>
      </c>
      <c r="F23" s="303"/>
      <c r="G23" s="51" t="s">
        <v>281</v>
      </c>
      <c r="H23" s="214">
        <f>п.6!E103</f>
        <v>5658.9486299999999</v>
      </c>
      <c r="I23" s="214">
        <f>п.6!F103</f>
        <v>0</v>
      </c>
      <c r="J23" s="214">
        <f>п.6!G103</f>
        <v>0</v>
      </c>
      <c r="K23" s="214">
        <f>п.6!H103</f>
        <v>0</v>
      </c>
      <c r="L23" s="214">
        <f>п.6!I103</f>
        <v>0</v>
      </c>
      <c r="M23" s="214">
        <f>п.6!J103</f>
        <v>0</v>
      </c>
    </row>
    <row r="24" spans="1:13" ht="49.5" customHeight="1" x14ac:dyDescent="0.25">
      <c r="A24" s="63">
        <v>15</v>
      </c>
      <c r="B24" s="64" t="s">
        <v>234</v>
      </c>
      <c r="C24" s="320"/>
      <c r="D24" s="230">
        <v>43101</v>
      </c>
      <c r="E24" s="231">
        <v>44926</v>
      </c>
      <c r="F24" s="303"/>
      <c r="G24" s="51" t="s">
        <v>149</v>
      </c>
      <c r="H24" s="214">
        <f>п.6!E110</f>
        <v>5000</v>
      </c>
      <c r="I24" s="214">
        <f>п.6!F110</f>
        <v>0</v>
      </c>
      <c r="J24" s="214">
        <f>п.6!G110</f>
        <v>0</v>
      </c>
      <c r="K24" s="214">
        <f>п.6!H110</f>
        <v>0</v>
      </c>
      <c r="L24" s="214">
        <f>п.6!I110</f>
        <v>0</v>
      </c>
      <c r="M24" s="214">
        <f>п.6!J110</f>
        <v>0</v>
      </c>
    </row>
    <row r="25" spans="1:13" ht="64.5" customHeight="1" x14ac:dyDescent="0.25">
      <c r="A25" s="86">
        <v>16</v>
      </c>
      <c r="B25" s="64" t="s">
        <v>235</v>
      </c>
      <c r="C25" s="320"/>
      <c r="D25" s="230">
        <v>43101</v>
      </c>
      <c r="E25" s="231">
        <v>44926</v>
      </c>
      <c r="F25" s="303"/>
      <c r="G25" s="249"/>
      <c r="H25" s="214">
        <f>п.6!E117</f>
        <v>0</v>
      </c>
      <c r="I25" s="214">
        <f>п.6!F117</f>
        <v>0</v>
      </c>
      <c r="J25" s="214">
        <f>п.6!G117</f>
        <v>0</v>
      </c>
      <c r="K25" s="214">
        <f>п.6!H117</f>
        <v>0</v>
      </c>
      <c r="L25" s="214">
        <f>п.6!I117</f>
        <v>0</v>
      </c>
      <c r="M25" s="214">
        <f>п.6!J117</f>
        <v>0</v>
      </c>
    </row>
    <row r="26" spans="1:13" ht="91.5" customHeight="1" x14ac:dyDescent="0.25">
      <c r="A26" s="86">
        <v>17</v>
      </c>
      <c r="B26" s="233" t="s">
        <v>209</v>
      </c>
      <c r="C26" s="320"/>
      <c r="D26" s="230">
        <v>43101</v>
      </c>
      <c r="E26" s="231">
        <v>44926</v>
      </c>
      <c r="F26" s="303"/>
      <c r="G26" s="51" t="s">
        <v>284</v>
      </c>
      <c r="H26" s="213">
        <f>п.6!E124</f>
        <v>0</v>
      </c>
      <c r="I26" s="213">
        <f>п.6!F124</f>
        <v>0</v>
      </c>
      <c r="J26" s="213">
        <f>п.6!G124</f>
        <v>0</v>
      </c>
      <c r="K26" s="213">
        <f>п.6!H124</f>
        <v>0</v>
      </c>
      <c r="L26" s="213">
        <f>п.6!I124</f>
        <v>0</v>
      </c>
      <c r="M26" s="213">
        <f>п.6!J124</f>
        <v>0</v>
      </c>
    </row>
    <row r="27" spans="1:13" ht="62.25" customHeight="1" x14ac:dyDescent="0.25">
      <c r="A27" s="86">
        <v>18</v>
      </c>
      <c r="B27" s="233" t="s">
        <v>210</v>
      </c>
      <c r="C27" s="320"/>
      <c r="D27" s="230">
        <v>43101</v>
      </c>
      <c r="E27" s="231">
        <v>44926</v>
      </c>
      <c r="F27" s="304"/>
      <c r="G27" s="210"/>
      <c r="H27" s="213">
        <f>п.6!E131</f>
        <v>0</v>
      </c>
      <c r="I27" s="213">
        <f>п.6!F131</f>
        <v>0</v>
      </c>
      <c r="J27" s="213">
        <f>п.6!G131</f>
        <v>0</v>
      </c>
      <c r="K27" s="213">
        <f>п.6!H131</f>
        <v>0</v>
      </c>
      <c r="L27" s="213">
        <f>п.6!I131</f>
        <v>0</v>
      </c>
      <c r="M27" s="213">
        <f>п.6!J131</f>
        <v>0</v>
      </c>
    </row>
    <row r="28" spans="1:13" ht="70.5" customHeight="1" x14ac:dyDescent="0.25">
      <c r="A28" s="86">
        <v>19</v>
      </c>
      <c r="B28" s="64" t="s">
        <v>230</v>
      </c>
      <c r="C28" s="316" t="s">
        <v>10</v>
      </c>
      <c r="D28" s="230">
        <v>43101</v>
      </c>
      <c r="E28" s="231">
        <v>44926</v>
      </c>
      <c r="F28" s="322" t="s">
        <v>162</v>
      </c>
      <c r="G28" s="51" t="s">
        <v>282</v>
      </c>
      <c r="H28" s="213">
        <f>п.6!E138</f>
        <v>1000</v>
      </c>
      <c r="I28" s="213">
        <f>п.6!F138</f>
        <v>1730</v>
      </c>
      <c r="J28" s="213">
        <f>п.6!G138</f>
        <v>1730</v>
      </c>
      <c r="K28" s="213">
        <f>п.6!H138</f>
        <v>1730</v>
      </c>
      <c r="L28" s="213">
        <f>п.6!I138</f>
        <v>1730</v>
      </c>
      <c r="M28" s="213">
        <f>п.6!J138</f>
        <v>1730</v>
      </c>
    </row>
    <row r="29" spans="1:13" ht="136.5" customHeight="1" x14ac:dyDescent="0.25">
      <c r="A29" s="86">
        <v>20</v>
      </c>
      <c r="B29" s="64" t="s">
        <v>276</v>
      </c>
      <c r="C29" s="317"/>
      <c r="D29" s="230">
        <v>43101</v>
      </c>
      <c r="E29" s="231">
        <v>44926</v>
      </c>
      <c r="F29" s="317"/>
      <c r="G29" s="51" t="s">
        <v>283</v>
      </c>
      <c r="H29" s="213">
        <f>п.6!E145</f>
        <v>345</v>
      </c>
      <c r="I29" s="213">
        <f>п.6!F145</f>
        <v>350</v>
      </c>
      <c r="J29" s="213">
        <f>п.6!G145</f>
        <v>350</v>
      </c>
      <c r="K29" s="213">
        <f>п.6!H145</f>
        <v>350</v>
      </c>
      <c r="L29" s="213">
        <f>п.6!I145</f>
        <v>350</v>
      </c>
      <c r="M29" s="213">
        <f>п.6!J145</f>
        <v>350</v>
      </c>
    </row>
    <row r="30" spans="1:13" ht="134.25" customHeight="1" x14ac:dyDescent="0.25">
      <c r="A30" s="86">
        <v>21</v>
      </c>
      <c r="B30" s="235" t="s">
        <v>264</v>
      </c>
      <c r="C30" s="317"/>
      <c r="D30" s="230">
        <v>43101</v>
      </c>
      <c r="E30" s="231">
        <v>44926</v>
      </c>
      <c r="F30" s="303"/>
      <c r="G30" s="51" t="s">
        <v>283</v>
      </c>
      <c r="H30" s="213">
        <f>п.6!E152</f>
        <v>510</v>
      </c>
      <c r="I30" s="213">
        <f>п.6!F152</f>
        <v>700</v>
      </c>
      <c r="J30" s="213">
        <f>п.6!G152</f>
        <v>700</v>
      </c>
      <c r="K30" s="213">
        <f>п.6!H152</f>
        <v>700</v>
      </c>
      <c r="L30" s="213">
        <f>п.6!I152</f>
        <v>700</v>
      </c>
      <c r="M30" s="213">
        <f>п.6!J152</f>
        <v>700</v>
      </c>
    </row>
    <row r="31" spans="1:13" ht="128.25" customHeight="1" x14ac:dyDescent="0.25">
      <c r="A31" s="189">
        <v>22</v>
      </c>
      <c r="B31" s="64" t="s">
        <v>236</v>
      </c>
      <c r="C31" s="317"/>
      <c r="D31" s="230">
        <v>43101</v>
      </c>
      <c r="E31" s="231">
        <v>44926</v>
      </c>
      <c r="F31" s="303"/>
      <c r="G31" s="210" t="s">
        <v>283</v>
      </c>
      <c r="H31" s="215">
        <v>145</v>
      </c>
      <c r="I31" s="215">
        <v>160</v>
      </c>
      <c r="J31" s="215">
        <f>п.6!G159</f>
        <v>160</v>
      </c>
      <c r="K31" s="215">
        <f>п.6!H159</f>
        <v>160</v>
      </c>
      <c r="L31" s="215">
        <f>п.6!I159</f>
        <v>160</v>
      </c>
      <c r="M31" s="215">
        <f>п.6!J159</f>
        <v>160</v>
      </c>
    </row>
    <row r="32" spans="1:13" ht="96" customHeight="1" x14ac:dyDescent="0.25">
      <c r="A32" s="189">
        <v>23</v>
      </c>
      <c r="B32" s="64" t="s">
        <v>226</v>
      </c>
      <c r="C32" s="317"/>
      <c r="D32" s="230">
        <v>43101</v>
      </c>
      <c r="E32" s="231">
        <v>44926</v>
      </c>
      <c r="F32" s="303"/>
      <c r="G32" s="210" t="s">
        <v>283</v>
      </c>
      <c r="H32" s="215">
        <f>п.6!E166</f>
        <v>0</v>
      </c>
      <c r="I32" s="213">
        <f>п.6!F166</f>
        <v>500</v>
      </c>
      <c r="J32" s="213">
        <f>п.6!G166</f>
        <v>500</v>
      </c>
      <c r="K32" s="213">
        <f>п.6!H166</f>
        <v>500</v>
      </c>
      <c r="L32" s="213">
        <f>п.6!I166</f>
        <v>500</v>
      </c>
      <c r="M32" s="213">
        <f>п.6!J166</f>
        <v>500</v>
      </c>
    </row>
    <row r="33" spans="1:13" ht="140.25" customHeight="1" x14ac:dyDescent="0.25">
      <c r="A33" s="86">
        <v>24</v>
      </c>
      <c r="B33" s="233" t="s">
        <v>227</v>
      </c>
      <c r="C33" s="318"/>
      <c r="D33" s="230">
        <v>43101</v>
      </c>
      <c r="E33" s="231">
        <v>44926</v>
      </c>
      <c r="F33" s="304"/>
      <c r="G33" s="51" t="s">
        <v>283</v>
      </c>
      <c r="H33" s="213">
        <f>п.6!E173</f>
        <v>0</v>
      </c>
      <c r="I33" s="213">
        <f>п.6!F173</f>
        <v>20</v>
      </c>
      <c r="J33" s="213">
        <f>п.6!G173</f>
        <v>20</v>
      </c>
      <c r="K33" s="213">
        <f>п.6!H173</f>
        <v>20</v>
      </c>
      <c r="L33" s="213">
        <f>п.6!I173</f>
        <v>20</v>
      </c>
      <c r="M33" s="213">
        <f>п.6!J173</f>
        <v>20</v>
      </c>
    </row>
    <row r="34" spans="1:13" x14ac:dyDescent="0.25">
      <c r="A34" s="67"/>
      <c r="B34" s="67"/>
      <c r="C34" s="67"/>
      <c r="D34" s="67"/>
      <c r="E34" s="67"/>
      <c r="F34" s="67"/>
      <c r="G34" s="56"/>
      <c r="H34"/>
      <c r="I34"/>
    </row>
    <row r="35" spans="1:13" x14ac:dyDescent="0.25">
      <c r="A35" s="67"/>
      <c r="B35" s="67"/>
      <c r="C35" s="67"/>
      <c r="D35" s="67"/>
      <c r="E35" s="67"/>
      <c r="F35" s="67"/>
      <c r="G35" s="56"/>
      <c r="H35"/>
      <c r="I35"/>
    </row>
    <row r="36" spans="1:13" x14ac:dyDescent="0.25">
      <c r="A36" s="68"/>
      <c r="B36" s="68"/>
      <c r="C36" s="68"/>
      <c r="D36" s="68"/>
      <c r="E36" s="68"/>
      <c r="F36" s="68"/>
      <c r="G36" s="57"/>
      <c r="H36"/>
      <c r="I36"/>
    </row>
    <row r="37" spans="1:13" s="49" customFormat="1" x14ac:dyDescent="0.25">
      <c r="A37" s="68"/>
      <c r="B37" s="68"/>
      <c r="C37" s="68"/>
      <c r="D37" s="68"/>
      <c r="E37" s="68"/>
      <c r="F37" s="68"/>
      <c r="G37" s="57"/>
    </row>
    <row r="38" spans="1:13" x14ac:dyDescent="0.25">
      <c r="H38"/>
      <c r="I38"/>
    </row>
    <row r="39" spans="1:13" x14ac:dyDescent="0.25">
      <c r="H39"/>
      <c r="I39"/>
    </row>
    <row r="40" spans="1:13" x14ac:dyDescent="0.25">
      <c r="H40"/>
      <c r="I40"/>
    </row>
    <row r="41" spans="1:13" x14ac:dyDescent="0.25">
      <c r="H41"/>
      <c r="I41"/>
    </row>
    <row r="42" spans="1:13" x14ac:dyDescent="0.25">
      <c r="H42"/>
      <c r="I42"/>
    </row>
    <row r="43" spans="1:13" x14ac:dyDescent="0.25">
      <c r="H43"/>
      <c r="I43"/>
    </row>
    <row r="44" spans="1:13" x14ac:dyDescent="0.25">
      <c r="H44"/>
      <c r="I44"/>
    </row>
    <row r="45" spans="1:13" x14ac:dyDescent="0.25">
      <c r="H45"/>
      <c r="I45"/>
    </row>
    <row r="46" spans="1:13" x14ac:dyDescent="0.25">
      <c r="H46"/>
      <c r="I46"/>
    </row>
  </sheetData>
  <mergeCells count="22">
    <mergeCell ref="K1:M1"/>
    <mergeCell ref="A3:M4"/>
    <mergeCell ref="G1:H1"/>
    <mergeCell ref="G6:G7"/>
    <mergeCell ref="H6:H7"/>
    <mergeCell ref="A6:A7"/>
    <mergeCell ref="B6:B7"/>
    <mergeCell ref="C6:C7"/>
    <mergeCell ref="D6:E6"/>
    <mergeCell ref="C28:C33"/>
    <mergeCell ref="C22:C27"/>
    <mergeCell ref="F6:F7"/>
    <mergeCell ref="F28:F33"/>
    <mergeCell ref="C10:C20"/>
    <mergeCell ref="F10:F20"/>
    <mergeCell ref="A21:M21"/>
    <mergeCell ref="I6:I7"/>
    <mergeCell ref="J6:J7"/>
    <mergeCell ref="K6:K7"/>
    <mergeCell ref="L6:L7"/>
    <mergeCell ref="M6:M7"/>
    <mergeCell ref="F22:F27"/>
  </mergeCells>
  <pageMargins left="0.62992125984251968" right="0.23622047244094491" top="0.43307086614173229" bottom="0.55118110236220474" header="0.11811023622047245" footer="0.11811023622047245"/>
  <pageSetup paperSize="9" scale="75" firstPageNumber="29" orientation="landscape" useFirstPageNumber="1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selection activeCell="B11" sqref="B11"/>
    </sheetView>
  </sheetViews>
  <sheetFormatPr defaultRowHeight="15" x14ac:dyDescent="0.25"/>
  <cols>
    <col min="1" max="1" width="5.42578125" style="69" customWidth="1"/>
    <col min="2" max="2" width="26.85546875" style="69" customWidth="1"/>
    <col min="3" max="3" width="17.140625" style="69" customWidth="1"/>
    <col min="4" max="4" width="12.7109375" style="69" customWidth="1"/>
    <col min="5" max="5" width="12.28515625" style="69" customWidth="1"/>
    <col min="6" max="6" width="17.5703125" style="69" customWidth="1"/>
    <col min="7" max="7" width="20" style="52" customWidth="1"/>
    <col min="8" max="8" width="11.140625" style="69" customWidth="1"/>
    <col min="9" max="9" width="13" customWidth="1"/>
    <col min="10" max="10" width="11.28515625" customWidth="1"/>
  </cols>
  <sheetData>
    <row r="1" spans="1:10" x14ac:dyDescent="0.25">
      <c r="A1" s="58"/>
      <c r="B1" s="58"/>
      <c r="C1" s="58"/>
      <c r="D1" s="58"/>
      <c r="E1" s="58"/>
      <c r="F1" s="84"/>
      <c r="G1" s="332" t="s">
        <v>166</v>
      </c>
      <c r="H1" s="332"/>
    </row>
    <row r="2" spans="1:10" x14ac:dyDescent="0.25">
      <c r="A2" s="58"/>
      <c r="B2" s="58"/>
      <c r="C2" s="58"/>
      <c r="D2" s="58"/>
      <c r="E2" s="58"/>
      <c r="F2" s="58"/>
      <c r="G2" s="53"/>
      <c r="H2" s="60"/>
    </row>
    <row r="3" spans="1:10" x14ac:dyDescent="0.25">
      <c r="A3" s="331" t="s">
        <v>192</v>
      </c>
      <c r="B3" s="336"/>
      <c r="C3" s="336"/>
      <c r="D3" s="336"/>
      <c r="E3" s="336"/>
      <c r="F3" s="336"/>
      <c r="G3" s="336"/>
      <c r="H3" s="336"/>
    </row>
    <row r="4" spans="1:10" x14ac:dyDescent="0.25">
      <c r="A4" s="337"/>
      <c r="B4" s="337"/>
      <c r="C4" s="337"/>
      <c r="D4" s="337"/>
      <c r="E4" s="337"/>
      <c r="F4" s="337"/>
      <c r="G4" s="337"/>
      <c r="H4" s="337"/>
    </row>
    <row r="5" spans="1:10" x14ac:dyDescent="0.25">
      <c r="A5" s="61"/>
      <c r="B5" s="61"/>
      <c r="C5" s="61"/>
      <c r="D5" s="61"/>
      <c r="E5" s="61"/>
      <c r="F5" s="61"/>
      <c r="G5" s="54"/>
      <c r="H5" s="61"/>
    </row>
    <row r="6" spans="1:10" ht="15" customHeight="1" x14ac:dyDescent="0.25">
      <c r="A6" s="333" t="s">
        <v>0</v>
      </c>
      <c r="B6" s="334" t="s">
        <v>66</v>
      </c>
      <c r="C6" s="334" t="s">
        <v>61</v>
      </c>
      <c r="D6" s="335" t="s">
        <v>8</v>
      </c>
      <c r="E6" s="335"/>
      <c r="F6" s="321" t="s">
        <v>67</v>
      </c>
      <c r="G6" s="321" t="s">
        <v>68</v>
      </c>
      <c r="H6" s="335" t="s">
        <v>175</v>
      </c>
      <c r="I6" s="335"/>
      <c r="J6" s="335"/>
    </row>
    <row r="7" spans="1:10" ht="135" x14ac:dyDescent="0.25">
      <c r="A7" s="333"/>
      <c r="B7" s="334"/>
      <c r="C7" s="334"/>
      <c r="D7" s="85" t="s">
        <v>69</v>
      </c>
      <c r="E7" s="85" t="s">
        <v>70</v>
      </c>
      <c r="F7" s="321"/>
      <c r="G7" s="321"/>
      <c r="H7" s="93">
        <v>2017</v>
      </c>
      <c r="I7" s="94">
        <v>2018</v>
      </c>
      <c r="J7" s="94">
        <v>2019</v>
      </c>
    </row>
    <row r="8" spans="1:10" x14ac:dyDescent="0.25">
      <c r="A8" s="86">
        <v>1</v>
      </c>
      <c r="B8" s="86">
        <v>2</v>
      </c>
      <c r="C8" s="86">
        <v>3</v>
      </c>
      <c r="D8" s="86">
        <v>4</v>
      </c>
      <c r="E8" s="86">
        <v>5</v>
      </c>
      <c r="F8" s="86">
        <v>6</v>
      </c>
      <c r="G8" s="55">
        <v>7</v>
      </c>
      <c r="H8" s="86">
        <v>8</v>
      </c>
      <c r="I8" s="92">
        <v>9</v>
      </c>
      <c r="J8" s="92">
        <v>10</v>
      </c>
    </row>
    <row r="9" spans="1:10" ht="195" x14ac:dyDescent="0.25">
      <c r="A9" s="86">
        <v>1</v>
      </c>
      <c r="B9" s="64" t="s">
        <v>163</v>
      </c>
      <c r="C9" s="55" t="s">
        <v>10</v>
      </c>
      <c r="D9" s="86" t="s">
        <v>11</v>
      </c>
      <c r="E9" s="86" t="s">
        <v>12</v>
      </c>
      <c r="F9" s="87" t="s">
        <v>159</v>
      </c>
      <c r="G9" s="50" t="s">
        <v>141</v>
      </c>
      <c r="H9" s="74" t="e">
        <f>#REF!</f>
        <v>#REF!</v>
      </c>
      <c r="I9" s="74" t="e">
        <f>#REF!</f>
        <v>#REF!</v>
      </c>
      <c r="J9" s="74" t="e">
        <f>#REF!</f>
        <v>#REF!</v>
      </c>
    </row>
    <row r="10" spans="1:10" ht="75" x14ac:dyDescent="0.25">
      <c r="A10" s="86">
        <v>2</v>
      </c>
      <c r="B10" s="64" t="s">
        <v>102</v>
      </c>
      <c r="C10" s="316" t="s">
        <v>10</v>
      </c>
      <c r="D10" s="72" t="s">
        <v>11</v>
      </c>
      <c r="E10" s="72" t="s">
        <v>12</v>
      </c>
      <c r="F10" s="316" t="s">
        <v>160</v>
      </c>
      <c r="G10" s="50" t="s">
        <v>140</v>
      </c>
      <c r="H10" s="74" t="e">
        <f>#REF!</f>
        <v>#REF!</v>
      </c>
      <c r="I10" s="74" t="e">
        <f>#REF!</f>
        <v>#REF!</v>
      </c>
      <c r="J10" s="74" t="e">
        <f>#REF!</f>
        <v>#REF!</v>
      </c>
    </row>
    <row r="11" spans="1:10" ht="90" x14ac:dyDescent="0.25">
      <c r="A11" s="86">
        <v>3</v>
      </c>
      <c r="B11" s="64" t="s">
        <v>72</v>
      </c>
      <c r="C11" s="319"/>
      <c r="D11" s="72" t="s">
        <v>11</v>
      </c>
      <c r="E11" s="72" t="s">
        <v>12</v>
      </c>
      <c r="F11" s="319"/>
      <c r="G11" s="51" t="s">
        <v>142</v>
      </c>
      <c r="H11" s="74" t="e">
        <f>#REF!</f>
        <v>#REF!</v>
      </c>
      <c r="I11" s="74" t="e">
        <f>#REF!</f>
        <v>#REF!</v>
      </c>
      <c r="J11" s="74" t="e">
        <f>#REF!</f>
        <v>#REF!</v>
      </c>
    </row>
    <row r="12" spans="1:10" ht="45" x14ac:dyDescent="0.25">
      <c r="A12" s="86">
        <v>4</v>
      </c>
      <c r="B12" s="64" t="s">
        <v>73</v>
      </c>
      <c r="C12" s="319"/>
      <c r="D12" s="72" t="s">
        <v>11</v>
      </c>
      <c r="E12" s="72" t="s">
        <v>12</v>
      </c>
      <c r="F12" s="319"/>
      <c r="G12" s="51" t="s">
        <v>142</v>
      </c>
      <c r="H12" s="74" t="e">
        <f>#REF!</f>
        <v>#REF!</v>
      </c>
      <c r="I12" s="74" t="e">
        <f>#REF!</f>
        <v>#REF!</v>
      </c>
      <c r="J12" s="74" t="e">
        <f>#REF!</f>
        <v>#REF!</v>
      </c>
    </row>
    <row r="13" spans="1:10" ht="105" x14ac:dyDescent="0.25">
      <c r="A13" s="86">
        <v>5</v>
      </c>
      <c r="B13" s="64" t="s">
        <v>74</v>
      </c>
      <c r="C13" s="319"/>
      <c r="D13" s="72" t="s">
        <v>11</v>
      </c>
      <c r="E13" s="72" t="s">
        <v>12</v>
      </c>
      <c r="F13" s="319"/>
      <c r="G13" s="51" t="s">
        <v>142</v>
      </c>
      <c r="H13" s="74" t="e">
        <f>#REF!</f>
        <v>#REF!</v>
      </c>
      <c r="I13" s="74" t="e">
        <f>#REF!</f>
        <v>#REF!</v>
      </c>
      <c r="J13" s="74" t="e">
        <f>#REF!</f>
        <v>#REF!</v>
      </c>
    </row>
    <row r="14" spans="1:10" ht="165" x14ac:dyDescent="0.25">
      <c r="A14" s="86">
        <v>6</v>
      </c>
      <c r="B14" s="64" t="s">
        <v>130</v>
      </c>
      <c r="C14" s="319"/>
      <c r="D14" s="72" t="s">
        <v>11</v>
      </c>
      <c r="E14" s="72" t="s">
        <v>12</v>
      </c>
      <c r="F14" s="319"/>
      <c r="G14" s="51" t="s">
        <v>142</v>
      </c>
      <c r="H14" s="74" t="e">
        <f>#REF!</f>
        <v>#REF!</v>
      </c>
      <c r="I14" s="74" t="e">
        <f>#REF!</f>
        <v>#REF!</v>
      </c>
      <c r="J14" s="74" t="e">
        <f>#REF!</f>
        <v>#REF!</v>
      </c>
    </row>
    <row r="15" spans="1:10" ht="45" x14ac:dyDescent="0.25">
      <c r="A15" s="86">
        <v>7</v>
      </c>
      <c r="B15" s="64" t="s">
        <v>157</v>
      </c>
      <c r="C15" s="319"/>
      <c r="D15" s="66" t="s">
        <v>11</v>
      </c>
      <c r="E15" s="66" t="s">
        <v>12</v>
      </c>
      <c r="F15" s="319"/>
      <c r="G15" s="51" t="s">
        <v>142</v>
      </c>
      <c r="H15" s="74" t="e">
        <f>#REF!</f>
        <v>#REF!</v>
      </c>
      <c r="I15" s="74" t="e">
        <f>#REF!</f>
        <v>#REF!</v>
      </c>
      <c r="J15" s="74" t="e">
        <f>#REF!</f>
        <v>#REF!</v>
      </c>
    </row>
    <row r="16" spans="1:10" ht="60" x14ac:dyDescent="0.25">
      <c r="A16" s="86">
        <v>8</v>
      </c>
      <c r="B16" s="64" t="s">
        <v>158</v>
      </c>
      <c r="C16" s="319"/>
      <c r="D16" s="65" t="s">
        <v>11</v>
      </c>
      <c r="E16" s="65" t="s">
        <v>12</v>
      </c>
      <c r="F16" s="319"/>
      <c r="G16" s="51" t="s">
        <v>142</v>
      </c>
      <c r="H16" s="74" t="e">
        <f>#REF!</f>
        <v>#REF!</v>
      </c>
      <c r="I16" s="74" t="e">
        <f>#REF!</f>
        <v>#REF!</v>
      </c>
      <c r="J16" s="74" t="e">
        <f>#REF!</f>
        <v>#REF!</v>
      </c>
    </row>
    <row r="17" spans="1:10" ht="45" x14ac:dyDescent="0.25">
      <c r="A17" s="88" t="s">
        <v>79</v>
      </c>
      <c r="B17" s="89" t="s">
        <v>167</v>
      </c>
      <c r="C17" s="319"/>
      <c r="D17" s="65" t="s">
        <v>170</v>
      </c>
      <c r="E17" s="65" t="s">
        <v>12</v>
      </c>
      <c r="F17" s="319"/>
      <c r="G17" s="90" t="s">
        <v>171</v>
      </c>
      <c r="H17" s="74" t="e">
        <f>#REF!</f>
        <v>#REF!</v>
      </c>
      <c r="I17" s="74" t="e">
        <f>#REF!</f>
        <v>#REF!</v>
      </c>
      <c r="J17" s="74" t="e">
        <f>#REF!</f>
        <v>#REF!</v>
      </c>
    </row>
    <row r="18" spans="1:10" ht="90" x14ac:dyDescent="0.25">
      <c r="A18" s="88" t="s">
        <v>80</v>
      </c>
      <c r="B18" s="89" t="s">
        <v>168</v>
      </c>
      <c r="C18" s="319"/>
      <c r="D18" s="65" t="s">
        <v>170</v>
      </c>
      <c r="E18" s="65" t="s">
        <v>12</v>
      </c>
      <c r="F18" s="319"/>
      <c r="G18" s="90" t="s">
        <v>171</v>
      </c>
      <c r="H18" s="74" t="e">
        <f>#REF!</f>
        <v>#REF!</v>
      </c>
      <c r="I18" s="74" t="e">
        <f>#REF!</f>
        <v>#REF!</v>
      </c>
      <c r="J18" s="74" t="e">
        <f>#REF!</f>
        <v>#REF!</v>
      </c>
    </row>
    <row r="19" spans="1:10" ht="60" x14ac:dyDescent="0.25">
      <c r="A19" s="88" t="s">
        <v>86</v>
      </c>
      <c r="B19" s="89" t="s">
        <v>169</v>
      </c>
      <c r="C19" s="323"/>
      <c r="D19" s="65" t="s">
        <v>170</v>
      </c>
      <c r="E19" s="65" t="s">
        <v>12</v>
      </c>
      <c r="F19" s="323"/>
      <c r="G19" s="90" t="s">
        <v>171</v>
      </c>
      <c r="H19" s="74" t="e">
        <f>#REF!</f>
        <v>#REF!</v>
      </c>
      <c r="I19" s="74" t="e">
        <f>#REF!</f>
        <v>#REF!</v>
      </c>
      <c r="J19" s="74" t="e">
        <f>#REF!</f>
        <v>#REF!</v>
      </c>
    </row>
    <row r="20" spans="1:10" ht="15" customHeight="1" x14ac:dyDescent="0.25">
      <c r="A20" s="341" t="s">
        <v>14</v>
      </c>
      <c r="B20" s="341"/>
      <c r="C20" s="341"/>
      <c r="D20" s="341"/>
      <c r="E20" s="341"/>
      <c r="F20" s="341"/>
      <c r="G20" s="341"/>
      <c r="H20" s="341"/>
      <c r="I20" s="341"/>
      <c r="J20" s="341"/>
    </row>
    <row r="21" spans="1:10" ht="105" x14ac:dyDescent="0.25">
      <c r="A21" s="86">
        <v>12</v>
      </c>
      <c r="B21" s="64" t="s">
        <v>81</v>
      </c>
      <c r="C21" s="338" t="s">
        <v>122</v>
      </c>
      <c r="D21" s="66" t="s">
        <v>11</v>
      </c>
      <c r="E21" s="66" t="s">
        <v>12</v>
      </c>
      <c r="F21" s="334" t="s">
        <v>161</v>
      </c>
      <c r="G21" s="50" t="s">
        <v>143</v>
      </c>
      <c r="H21" s="74" t="e">
        <f>#REF!</f>
        <v>#REF!</v>
      </c>
      <c r="I21" s="74" t="e">
        <f>#REF!</f>
        <v>#REF!</v>
      </c>
      <c r="J21" s="74" t="e">
        <f>#REF!</f>
        <v>#REF!</v>
      </c>
    </row>
    <row r="22" spans="1:10" ht="45" x14ac:dyDescent="0.25">
      <c r="A22" s="86">
        <v>13</v>
      </c>
      <c r="B22" s="64" t="s">
        <v>104</v>
      </c>
      <c r="C22" s="342"/>
      <c r="D22" s="66" t="s">
        <v>11</v>
      </c>
      <c r="E22" s="66" t="s">
        <v>12</v>
      </c>
      <c r="F22" s="343"/>
      <c r="G22" s="51" t="s">
        <v>144</v>
      </c>
      <c r="H22" s="74" t="e">
        <f>#REF!</f>
        <v>#REF!</v>
      </c>
      <c r="I22" s="74" t="e">
        <f>#REF!</f>
        <v>#REF!</v>
      </c>
      <c r="J22" s="74" t="e">
        <f>#REF!</f>
        <v>#REF!</v>
      </c>
    </row>
    <row r="23" spans="1:10" ht="75" x14ac:dyDescent="0.25">
      <c r="A23" s="86">
        <v>14</v>
      </c>
      <c r="B23" s="64" t="s">
        <v>108</v>
      </c>
      <c r="C23" s="342"/>
      <c r="D23" s="66" t="s">
        <v>11</v>
      </c>
      <c r="E23" s="66" t="s">
        <v>11</v>
      </c>
      <c r="F23" s="343"/>
      <c r="G23" s="51" t="s">
        <v>145</v>
      </c>
      <c r="H23" s="74" t="e">
        <f>#REF!</f>
        <v>#REF!</v>
      </c>
      <c r="I23" s="74" t="e">
        <f>#REF!</f>
        <v>#REF!</v>
      </c>
      <c r="J23" s="74" t="e">
        <f>#REF!</f>
        <v>#REF!</v>
      </c>
    </row>
    <row r="24" spans="1:10" ht="75" x14ac:dyDescent="0.25">
      <c r="A24" s="86">
        <v>15</v>
      </c>
      <c r="B24" s="64" t="s">
        <v>135</v>
      </c>
      <c r="C24" s="342"/>
      <c r="D24" s="66" t="s">
        <v>11</v>
      </c>
      <c r="E24" s="66" t="s">
        <v>12</v>
      </c>
      <c r="F24" s="95"/>
      <c r="G24" s="51" t="s">
        <v>146</v>
      </c>
      <c r="H24" s="74" t="e">
        <f>#REF!</f>
        <v>#REF!</v>
      </c>
      <c r="I24" s="74" t="e">
        <f>#REF!</f>
        <v>#REF!</v>
      </c>
      <c r="J24" s="74" t="e">
        <f>#REF!</f>
        <v>#REF!</v>
      </c>
    </row>
    <row r="25" spans="1:10" ht="45" x14ac:dyDescent="0.25">
      <c r="A25" s="86">
        <f>A24+1</f>
        <v>16</v>
      </c>
      <c r="B25" s="64" t="s">
        <v>128</v>
      </c>
      <c r="C25" s="342"/>
      <c r="D25" s="66" t="s">
        <v>11</v>
      </c>
      <c r="E25" s="66" t="s">
        <v>12</v>
      </c>
      <c r="F25" s="95"/>
      <c r="G25" s="51" t="s">
        <v>148</v>
      </c>
      <c r="H25" s="74" t="e">
        <f>#REF!</f>
        <v>#REF!</v>
      </c>
      <c r="I25" s="74" t="e">
        <f>#REF!</f>
        <v>#REF!</v>
      </c>
      <c r="J25" s="74" t="e">
        <f>#REF!</f>
        <v>#REF!</v>
      </c>
    </row>
    <row r="26" spans="1:10" ht="75" x14ac:dyDescent="0.25">
      <c r="A26" s="86">
        <f t="shared" ref="A26:A40" si="0">A25+1</f>
        <v>17</v>
      </c>
      <c r="B26" s="64" t="s">
        <v>109</v>
      </c>
      <c r="C26" s="342"/>
      <c r="D26" s="66" t="s">
        <v>11</v>
      </c>
      <c r="E26" s="66" t="s">
        <v>11</v>
      </c>
      <c r="F26" s="95"/>
      <c r="G26" s="51" t="s">
        <v>147</v>
      </c>
      <c r="H26" s="74" t="e">
        <f>#REF!</f>
        <v>#REF!</v>
      </c>
      <c r="I26" s="74" t="e">
        <f>#REF!</f>
        <v>#REF!</v>
      </c>
      <c r="J26" s="74" t="e">
        <f>#REF!</f>
        <v>#REF!</v>
      </c>
    </row>
    <row r="27" spans="1:10" ht="45" x14ac:dyDescent="0.25">
      <c r="A27" s="86">
        <f t="shared" si="0"/>
        <v>18</v>
      </c>
      <c r="B27" s="64" t="s">
        <v>137</v>
      </c>
      <c r="C27" s="342"/>
      <c r="D27" s="66" t="s">
        <v>11</v>
      </c>
      <c r="E27" s="66" t="s">
        <v>12</v>
      </c>
      <c r="F27" s="95"/>
      <c r="G27" s="51" t="s">
        <v>149</v>
      </c>
      <c r="H27" s="74" t="e">
        <f>#REF!</f>
        <v>#REF!</v>
      </c>
      <c r="I27" s="74" t="e">
        <f>#REF!</f>
        <v>#REF!</v>
      </c>
      <c r="J27" s="74" t="e">
        <f>#REF!</f>
        <v>#REF!</v>
      </c>
    </row>
    <row r="28" spans="1:10" ht="45" x14ac:dyDescent="0.25">
      <c r="A28" s="86">
        <f t="shared" si="0"/>
        <v>19</v>
      </c>
      <c r="B28" s="64" t="s">
        <v>127</v>
      </c>
      <c r="C28" s="342"/>
      <c r="D28" s="66" t="s">
        <v>11</v>
      </c>
      <c r="E28" s="66" t="s">
        <v>12</v>
      </c>
      <c r="F28" s="95"/>
      <c r="G28" s="51"/>
      <c r="H28" s="74" t="e">
        <f>#REF!</f>
        <v>#REF!</v>
      </c>
      <c r="I28" s="74" t="e">
        <f>#REF!</f>
        <v>#REF!</v>
      </c>
      <c r="J28" s="74" t="e">
        <f>#REF!</f>
        <v>#REF!</v>
      </c>
    </row>
    <row r="29" spans="1:10" ht="75" x14ac:dyDescent="0.25">
      <c r="A29" s="86">
        <f>A28+1</f>
        <v>20</v>
      </c>
      <c r="B29" s="64" t="s">
        <v>83</v>
      </c>
      <c r="C29" s="342"/>
      <c r="D29" s="66" t="s">
        <v>11</v>
      </c>
      <c r="E29" s="66" t="s">
        <v>12</v>
      </c>
      <c r="F29" s="95"/>
      <c r="G29" s="51" t="s">
        <v>151</v>
      </c>
      <c r="H29" s="74" t="e">
        <f>#REF!</f>
        <v>#REF!</v>
      </c>
      <c r="I29" s="74" t="e">
        <f>#REF!</f>
        <v>#REF!</v>
      </c>
      <c r="J29" s="74" t="e">
        <f>#REF!</f>
        <v>#REF!</v>
      </c>
    </row>
    <row r="30" spans="1:10" ht="90" x14ac:dyDescent="0.25">
      <c r="A30" s="86">
        <f t="shared" si="0"/>
        <v>21</v>
      </c>
      <c r="B30" s="64" t="s">
        <v>84</v>
      </c>
      <c r="C30" s="342"/>
      <c r="D30" s="66" t="s">
        <v>11</v>
      </c>
      <c r="E30" s="66" t="s">
        <v>12</v>
      </c>
      <c r="F30" s="95"/>
      <c r="G30" s="51" t="s">
        <v>151</v>
      </c>
      <c r="H30" s="74" t="e">
        <f>#REF!</f>
        <v>#REF!</v>
      </c>
      <c r="I30" s="74" t="e">
        <f>#REF!</f>
        <v>#REF!</v>
      </c>
      <c r="J30" s="74" t="e">
        <f>#REF!</f>
        <v>#REF!</v>
      </c>
    </row>
    <row r="31" spans="1:10" ht="60" x14ac:dyDescent="0.25">
      <c r="A31" s="86">
        <f t="shared" si="0"/>
        <v>22</v>
      </c>
      <c r="B31" s="64" t="s">
        <v>85</v>
      </c>
      <c r="C31" s="342"/>
      <c r="D31" s="66" t="s">
        <v>11</v>
      </c>
      <c r="E31" s="66" t="s">
        <v>11</v>
      </c>
      <c r="F31" s="95"/>
      <c r="G31" s="51" t="s">
        <v>152</v>
      </c>
      <c r="H31" s="74" t="e">
        <f>#REF!</f>
        <v>#REF!</v>
      </c>
      <c r="I31" s="74" t="e">
        <f>#REF!</f>
        <v>#REF!</v>
      </c>
      <c r="J31" s="74" t="e">
        <f>#REF!</f>
        <v>#REF!</v>
      </c>
    </row>
    <row r="32" spans="1:10" ht="90" x14ac:dyDescent="0.25">
      <c r="A32" s="86">
        <f t="shared" si="0"/>
        <v>23</v>
      </c>
      <c r="B32" s="64" t="s">
        <v>129</v>
      </c>
      <c r="C32" s="342"/>
      <c r="D32" s="66" t="s">
        <v>11</v>
      </c>
      <c r="E32" s="66" t="s">
        <v>12</v>
      </c>
      <c r="F32" s="95"/>
      <c r="G32" s="51" t="s">
        <v>151</v>
      </c>
      <c r="H32" s="74" t="e">
        <f>#REF!</f>
        <v>#REF!</v>
      </c>
      <c r="I32" s="74" t="e">
        <f>#REF!</f>
        <v>#REF!</v>
      </c>
      <c r="J32" s="74" t="e">
        <f>#REF!</f>
        <v>#REF!</v>
      </c>
    </row>
    <row r="33" spans="1:10" ht="75" x14ac:dyDescent="0.25">
      <c r="A33" s="86">
        <f t="shared" si="0"/>
        <v>24</v>
      </c>
      <c r="B33" s="64" t="s">
        <v>113</v>
      </c>
      <c r="C33" s="342"/>
      <c r="D33" s="66" t="s">
        <v>11</v>
      </c>
      <c r="E33" s="66" t="s">
        <v>11</v>
      </c>
      <c r="F33" s="95"/>
      <c r="G33" s="51" t="s">
        <v>153</v>
      </c>
      <c r="H33" s="74" t="e">
        <f>#REF!</f>
        <v>#REF!</v>
      </c>
      <c r="I33" s="74" t="e">
        <f>#REF!</f>
        <v>#REF!</v>
      </c>
      <c r="J33" s="74" t="e">
        <f>#REF!</f>
        <v>#REF!</v>
      </c>
    </row>
    <row r="34" spans="1:10" ht="75" x14ac:dyDescent="0.25">
      <c r="A34" s="86">
        <f t="shared" si="0"/>
        <v>25</v>
      </c>
      <c r="B34" s="64" t="s">
        <v>125</v>
      </c>
      <c r="C34" s="342"/>
      <c r="D34" s="66" t="s">
        <v>11</v>
      </c>
      <c r="E34" s="66" t="s">
        <v>12</v>
      </c>
      <c r="F34" s="95"/>
      <c r="G34" s="51" t="s">
        <v>154</v>
      </c>
      <c r="H34" s="74" t="e">
        <f>#REF!</f>
        <v>#REF!</v>
      </c>
      <c r="I34" s="74" t="e">
        <f>#REF!</f>
        <v>#REF!</v>
      </c>
      <c r="J34" s="74" t="e">
        <f>#REF!</f>
        <v>#REF!</v>
      </c>
    </row>
    <row r="35" spans="1:10" ht="45" x14ac:dyDescent="0.25">
      <c r="A35" s="86">
        <f t="shared" si="0"/>
        <v>26</v>
      </c>
      <c r="B35" s="64" t="s">
        <v>62</v>
      </c>
      <c r="C35" s="338" t="s">
        <v>10</v>
      </c>
      <c r="D35" s="66" t="s">
        <v>11</v>
      </c>
      <c r="E35" s="66" t="s">
        <v>12</v>
      </c>
      <c r="F35" s="340" t="s">
        <v>162</v>
      </c>
      <c r="G35" s="51" t="s">
        <v>155</v>
      </c>
      <c r="H35" s="74" t="e">
        <f>#REF!</f>
        <v>#REF!</v>
      </c>
      <c r="I35" s="74" t="e">
        <f>#REF!</f>
        <v>#REF!</v>
      </c>
      <c r="J35" s="74" t="e">
        <f>#REF!</f>
        <v>#REF!</v>
      </c>
    </row>
    <row r="36" spans="1:10" ht="90" x14ac:dyDescent="0.25">
      <c r="A36" s="86">
        <f t="shared" si="0"/>
        <v>27</v>
      </c>
      <c r="B36" s="64" t="s">
        <v>93</v>
      </c>
      <c r="C36" s="339"/>
      <c r="D36" s="66" t="s">
        <v>11</v>
      </c>
      <c r="E36" s="66" t="s">
        <v>12</v>
      </c>
      <c r="F36" s="339"/>
      <c r="G36" s="51" t="s">
        <v>156</v>
      </c>
      <c r="H36" s="74" t="e">
        <f>#REF!</f>
        <v>#REF!</v>
      </c>
      <c r="I36" s="74" t="e">
        <f>#REF!</f>
        <v>#REF!</v>
      </c>
      <c r="J36" s="74" t="e">
        <f>#REF!</f>
        <v>#REF!</v>
      </c>
    </row>
    <row r="37" spans="1:10" ht="75" x14ac:dyDescent="0.25">
      <c r="A37" s="86">
        <f t="shared" si="0"/>
        <v>28</v>
      </c>
      <c r="B37" s="64" t="s">
        <v>94</v>
      </c>
      <c r="C37" s="339"/>
      <c r="D37" s="66" t="s">
        <v>11</v>
      </c>
      <c r="E37" s="66" t="s">
        <v>12</v>
      </c>
      <c r="F37" s="343"/>
      <c r="G37" s="51" t="s">
        <v>156</v>
      </c>
      <c r="H37" s="74" t="e">
        <f>#REF!</f>
        <v>#REF!</v>
      </c>
      <c r="I37" s="74" t="e">
        <f>#REF!</f>
        <v>#REF!</v>
      </c>
      <c r="J37" s="74" t="e">
        <f>#REF!</f>
        <v>#REF!</v>
      </c>
    </row>
    <row r="38" spans="1:10" ht="90" x14ac:dyDescent="0.25">
      <c r="A38" s="86">
        <f t="shared" si="0"/>
        <v>29</v>
      </c>
      <c r="B38" s="64" t="s">
        <v>95</v>
      </c>
      <c r="C38" s="339"/>
      <c r="D38" s="66" t="s">
        <v>11</v>
      </c>
      <c r="E38" s="66" t="s">
        <v>12</v>
      </c>
      <c r="F38" s="343"/>
      <c r="G38" s="51" t="s">
        <v>156</v>
      </c>
      <c r="H38" s="74" t="e">
        <f>#REF!</f>
        <v>#REF!</v>
      </c>
      <c r="I38" s="74" t="e">
        <f>#REF!</f>
        <v>#REF!</v>
      </c>
      <c r="J38" s="74" t="e">
        <f>#REF!</f>
        <v>#REF!</v>
      </c>
    </row>
    <row r="39" spans="1:10" ht="45" x14ac:dyDescent="0.25">
      <c r="A39" s="86">
        <f t="shared" si="0"/>
        <v>30</v>
      </c>
      <c r="B39" s="64" t="s">
        <v>63</v>
      </c>
      <c r="C39" s="338" t="s">
        <v>10</v>
      </c>
      <c r="D39" s="66" t="s">
        <v>150</v>
      </c>
      <c r="E39" s="66" t="s">
        <v>12</v>
      </c>
      <c r="F39" s="340" t="s">
        <v>20</v>
      </c>
      <c r="G39" s="51" t="s">
        <v>156</v>
      </c>
      <c r="H39" s="74" t="e">
        <f>#REF!</f>
        <v>#REF!</v>
      </c>
      <c r="I39" s="74" t="e">
        <f>#REF!</f>
        <v>#REF!</v>
      </c>
      <c r="J39" s="74" t="e">
        <f>#REF!</f>
        <v>#REF!</v>
      </c>
    </row>
    <row r="40" spans="1:10" ht="120" x14ac:dyDescent="0.25">
      <c r="A40" s="86">
        <f t="shared" si="0"/>
        <v>31</v>
      </c>
      <c r="B40" s="64" t="s">
        <v>123</v>
      </c>
      <c r="C40" s="339"/>
      <c r="D40" s="66" t="s">
        <v>150</v>
      </c>
      <c r="E40" s="66" t="s">
        <v>12</v>
      </c>
      <c r="F40" s="339"/>
      <c r="G40" s="51" t="s">
        <v>156</v>
      </c>
      <c r="H40" s="74" t="e">
        <f>#REF!</f>
        <v>#REF!</v>
      </c>
      <c r="I40" s="74" t="e">
        <f>#REF!</f>
        <v>#REF!</v>
      </c>
      <c r="J40" s="74" t="e">
        <f>#REF!</f>
        <v>#REF!</v>
      </c>
    </row>
    <row r="41" spans="1:10" x14ac:dyDescent="0.25">
      <c r="A41" s="67"/>
      <c r="B41" s="67"/>
      <c r="C41" s="67"/>
      <c r="D41" s="67"/>
      <c r="E41" s="67"/>
      <c r="F41" s="67"/>
      <c r="G41" s="56"/>
      <c r="H41"/>
    </row>
    <row r="42" spans="1:10" x14ac:dyDescent="0.25">
      <c r="A42" s="67"/>
      <c r="B42" s="67"/>
      <c r="C42" s="67"/>
      <c r="D42" s="67"/>
      <c r="E42" s="67"/>
      <c r="F42" s="67"/>
      <c r="G42" s="56"/>
      <c r="H42"/>
    </row>
    <row r="43" spans="1:10" x14ac:dyDescent="0.25">
      <c r="A43" s="68"/>
      <c r="B43" s="68"/>
      <c r="C43" s="68"/>
      <c r="D43" s="68"/>
      <c r="E43" s="68"/>
      <c r="F43" s="68"/>
      <c r="G43" s="57"/>
      <c r="H43"/>
    </row>
    <row r="44" spans="1:10" x14ac:dyDescent="0.25">
      <c r="A44" s="68"/>
      <c r="B44" s="68"/>
      <c r="C44" s="68"/>
      <c r="D44" s="68"/>
      <c r="E44" s="68"/>
      <c r="F44" s="68"/>
      <c r="G44" s="57"/>
      <c r="H44" s="49"/>
    </row>
    <row r="45" spans="1:10" x14ac:dyDescent="0.25">
      <c r="H45"/>
    </row>
    <row r="46" spans="1:10" x14ac:dyDescent="0.25">
      <c r="H46"/>
    </row>
    <row r="47" spans="1:10" x14ac:dyDescent="0.25">
      <c r="H47"/>
    </row>
    <row r="48" spans="1:10" x14ac:dyDescent="0.25">
      <c r="H48"/>
    </row>
    <row r="49" spans="8:8" x14ac:dyDescent="0.25">
      <c r="H49"/>
    </row>
    <row r="50" spans="8:8" x14ac:dyDescent="0.25">
      <c r="H50"/>
    </row>
    <row r="51" spans="8:8" x14ac:dyDescent="0.25">
      <c r="H51"/>
    </row>
    <row r="52" spans="8:8" x14ac:dyDescent="0.25">
      <c r="H52"/>
    </row>
    <row r="53" spans="8:8" x14ac:dyDescent="0.25">
      <c r="H53"/>
    </row>
  </sheetData>
  <mergeCells count="18">
    <mergeCell ref="C39:C40"/>
    <mergeCell ref="F39:F40"/>
    <mergeCell ref="H6:J6"/>
    <mergeCell ref="A20:J20"/>
    <mergeCell ref="C10:C19"/>
    <mergeCell ref="F10:F19"/>
    <mergeCell ref="C21:C34"/>
    <mergeCell ref="F21:F23"/>
    <mergeCell ref="C35:C38"/>
    <mergeCell ref="F35:F38"/>
    <mergeCell ref="G1:H1"/>
    <mergeCell ref="A3:H4"/>
    <mergeCell ref="A6:A7"/>
    <mergeCell ref="B6:B7"/>
    <mergeCell ref="C6:C7"/>
    <mergeCell ref="D6:E6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55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"/>
  <sheetViews>
    <sheetView workbookViewId="0">
      <selection activeCell="Q5" sqref="Q5"/>
    </sheetView>
  </sheetViews>
  <sheetFormatPr defaultRowHeight="15" x14ac:dyDescent="0.25"/>
  <cols>
    <col min="1" max="1" width="4.7109375" style="100" customWidth="1"/>
    <col min="2" max="2" width="26" style="100" customWidth="1"/>
    <col min="3" max="3" width="16.28515625" style="100" customWidth="1"/>
    <col min="4" max="4" width="8.140625" style="100" customWidth="1"/>
    <col min="5" max="5" width="6.140625" style="100" customWidth="1"/>
    <col min="6" max="6" width="6" style="100" customWidth="1"/>
    <col min="7" max="7" width="5.85546875" style="100" customWidth="1"/>
    <col min="8" max="8" width="22.28515625" style="100" hidden="1" customWidth="1"/>
    <col min="9" max="9" width="17.5703125" style="113" customWidth="1"/>
    <col min="10" max="10" width="13.28515625" style="127" customWidth="1"/>
    <col min="11" max="11" width="13.42578125" style="100" customWidth="1"/>
    <col min="12" max="12" width="12.7109375" style="100" customWidth="1"/>
    <col min="13" max="13" width="13.140625" style="130" customWidth="1"/>
  </cols>
  <sheetData>
    <row r="1" spans="1:16" ht="15.75" x14ac:dyDescent="0.25">
      <c r="A1" s="105"/>
      <c r="B1" s="105"/>
      <c r="C1" s="105"/>
      <c r="D1" s="105"/>
      <c r="E1" s="105"/>
      <c r="F1" s="96"/>
      <c r="G1" s="96"/>
      <c r="H1" s="96"/>
      <c r="I1" s="263" t="s">
        <v>165</v>
      </c>
      <c r="J1" s="345"/>
      <c r="K1" s="345"/>
      <c r="L1" s="345"/>
    </row>
    <row r="2" spans="1:16" ht="15.75" x14ac:dyDescent="0.25">
      <c r="A2" s="105"/>
      <c r="B2" s="105"/>
      <c r="C2" s="105"/>
      <c r="D2" s="105"/>
      <c r="E2" s="105"/>
      <c r="F2" s="96"/>
      <c r="G2" s="96"/>
      <c r="H2" s="96"/>
      <c r="I2" s="106"/>
      <c r="J2" s="120"/>
      <c r="K2" s="96"/>
      <c r="L2" s="96"/>
    </row>
    <row r="3" spans="1:16" ht="62.25" customHeight="1" x14ac:dyDescent="0.25">
      <c r="A3" s="268" t="s">
        <v>164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7"/>
    </row>
    <row r="4" spans="1:16" ht="15.75" x14ac:dyDescent="0.25">
      <c r="A4" s="105"/>
      <c r="B4" s="344" t="s">
        <v>176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</row>
    <row r="5" spans="1:16" ht="94.5" x14ac:dyDescent="0.25">
      <c r="A5" s="30" t="s">
        <v>0</v>
      </c>
      <c r="B5" s="101" t="s">
        <v>39</v>
      </c>
      <c r="C5" s="101" t="s">
        <v>7</v>
      </c>
      <c r="D5" s="101" t="s">
        <v>40</v>
      </c>
      <c r="E5" s="101" t="s">
        <v>41</v>
      </c>
      <c r="F5" s="11" t="s">
        <v>42</v>
      </c>
      <c r="G5" s="11" t="s">
        <v>43</v>
      </c>
      <c r="H5" s="73" t="s">
        <v>185</v>
      </c>
      <c r="I5" s="108" t="s">
        <v>184</v>
      </c>
      <c r="J5" s="121" t="s">
        <v>186</v>
      </c>
      <c r="K5" s="73" t="s">
        <v>36</v>
      </c>
      <c r="L5" s="73" t="s">
        <v>52</v>
      </c>
      <c r="M5" s="139" t="s">
        <v>187</v>
      </c>
    </row>
    <row r="6" spans="1:16" ht="15.75" x14ac:dyDescent="0.25">
      <c r="A6" s="99">
        <v>1</v>
      </c>
      <c r="B6" s="99">
        <v>2</v>
      </c>
      <c r="C6" s="99">
        <v>3</v>
      </c>
      <c r="D6" s="99">
        <v>4</v>
      </c>
      <c r="E6" s="99">
        <v>5</v>
      </c>
      <c r="F6" s="99">
        <v>6</v>
      </c>
      <c r="G6" s="99">
        <v>7</v>
      </c>
      <c r="H6" s="99">
        <v>8</v>
      </c>
      <c r="I6" s="109">
        <v>8</v>
      </c>
      <c r="J6" s="122">
        <v>9</v>
      </c>
      <c r="K6" s="99">
        <v>10</v>
      </c>
      <c r="L6" s="30">
        <v>11</v>
      </c>
      <c r="M6" s="131"/>
    </row>
    <row r="7" spans="1:16" ht="31.5" x14ac:dyDescent="0.25">
      <c r="A7" s="296">
        <v>1</v>
      </c>
      <c r="B7" s="283" t="s">
        <v>44</v>
      </c>
      <c r="C7" s="30" t="s">
        <v>45</v>
      </c>
      <c r="D7" s="16"/>
      <c r="E7" s="17"/>
      <c r="F7" s="17"/>
      <c r="G7" s="17"/>
      <c r="H7" s="76">
        <f>SUM(H8:H9)</f>
        <v>47198</v>
      </c>
      <c r="I7" s="110">
        <f>SUM(I8:I9)</f>
        <v>61383</v>
      </c>
      <c r="J7" s="123">
        <f>SUM(J8:J9)</f>
        <v>63557.4</v>
      </c>
      <c r="K7" s="76">
        <f>SUM(K8:K9)</f>
        <v>48352</v>
      </c>
      <c r="L7" s="76">
        <f>SUM(L8:L9)</f>
        <v>48243</v>
      </c>
      <c r="M7" s="132">
        <f>J7-I7</f>
        <v>2174.4000000000015</v>
      </c>
    </row>
    <row r="8" spans="1:16" ht="78.75" x14ac:dyDescent="0.25">
      <c r="A8" s="346"/>
      <c r="B8" s="283"/>
      <c r="C8" s="30" t="s">
        <v>46</v>
      </c>
      <c r="D8" s="26">
        <v>966</v>
      </c>
      <c r="E8" s="26" t="s">
        <v>48</v>
      </c>
      <c r="F8" s="26" t="s">
        <v>48</v>
      </c>
      <c r="G8" s="26" t="s">
        <v>48</v>
      </c>
      <c r="H8" s="110">
        <f>SUM(H10,H23,H38,H42)</f>
        <v>47198</v>
      </c>
      <c r="I8" s="110">
        <f>SUM(I10,I23,I38,I42)</f>
        <v>61383</v>
      </c>
      <c r="J8" s="123">
        <f>SUM(J10,J23,J38,J42)</f>
        <v>63557.4</v>
      </c>
      <c r="K8" s="76">
        <f>SUM(K10,K23,K38,K42)</f>
        <v>48352</v>
      </c>
      <c r="L8" s="76">
        <f>SUM(L10,L23,L38,L42)</f>
        <v>48243</v>
      </c>
      <c r="M8" s="132">
        <f t="shared" ref="M8:M10" si="0">J8-I8</f>
        <v>2174.4000000000015</v>
      </c>
      <c r="N8" s="129"/>
      <c r="P8" s="128"/>
    </row>
    <row r="9" spans="1:16" ht="31.5" x14ac:dyDescent="0.25">
      <c r="A9" s="346"/>
      <c r="B9" s="287"/>
      <c r="C9" s="104" t="s">
        <v>47</v>
      </c>
      <c r="D9" s="27">
        <v>965</v>
      </c>
      <c r="E9" s="27" t="s">
        <v>48</v>
      </c>
      <c r="F9" s="27" t="s">
        <v>48</v>
      </c>
      <c r="G9" s="27" t="s">
        <v>48</v>
      </c>
      <c r="H9" s="77">
        <f>SUM(H24)</f>
        <v>0</v>
      </c>
      <c r="I9" s="111">
        <v>0</v>
      </c>
      <c r="J9" s="124">
        <v>0</v>
      </c>
      <c r="K9" s="77">
        <v>0</v>
      </c>
      <c r="L9" s="77">
        <v>0</v>
      </c>
      <c r="M9" s="132">
        <f t="shared" si="0"/>
        <v>0</v>
      </c>
    </row>
    <row r="10" spans="1:16" ht="157.5" x14ac:dyDescent="0.25">
      <c r="A10" s="98">
        <v>2</v>
      </c>
      <c r="B10" s="28" t="s">
        <v>106</v>
      </c>
      <c r="C10" s="30" t="s">
        <v>10</v>
      </c>
      <c r="D10" s="26">
        <v>966</v>
      </c>
      <c r="E10" s="26" t="s">
        <v>48</v>
      </c>
      <c r="F10" s="26" t="s">
        <v>48</v>
      </c>
      <c r="G10" s="26" t="s">
        <v>48</v>
      </c>
      <c r="H10" s="76">
        <f>SUM(H12:H20)</f>
        <v>45038.266000000003</v>
      </c>
      <c r="I10" s="110">
        <f>I12+I13+I14+I16+I17+I20</f>
        <v>50383</v>
      </c>
      <c r="J10" s="123">
        <f>SUM(J12:J20)</f>
        <v>52557.4</v>
      </c>
      <c r="K10" s="76">
        <f t="shared" ref="K10:L10" si="1">SUM(K12:K20)</f>
        <v>47352</v>
      </c>
      <c r="L10" s="76">
        <f t="shared" si="1"/>
        <v>47243</v>
      </c>
      <c r="M10" s="132">
        <f t="shared" si="0"/>
        <v>2174.4000000000015</v>
      </c>
    </row>
    <row r="11" spans="1:16" x14ac:dyDescent="0.25">
      <c r="A11" s="271" t="s">
        <v>103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103"/>
      <c r="M11" s="133"/>
    </row>
    <row r="12" spans="1:16" ht="110.25" x14ac:dyDescent="0.25">
      <c r="A12" s="102" t="s">
        <v>64</v>
      </c>
      <c r="B12" s="101" t="s">
        <v>72</v>
      </c>
      <c r="C12" s="277" t="s">
        <v>10</v>
      </c>
      <c r="D12" s="26">
        <v>966</v>
      </c>
      <c r="E12" s="26" t="s">
        <v>48</v>
      </c>
      <c r="F12" s="26" t="s">
        <v>48</v>
      </c>
      <c r="G12" s="26" t="s">
        <v>48</v>
      </c>
      <c r="H12" s="76">
        <v>44630.400000000001</v>
      </c>
      <c r="I12" s="110">
        <v>47383</v>
      </c>
      <c r="J12" s="123">
        <f>47383+239</f>
        <v>47622</v>
      </c>
      <c r="K12" s="76">
        <v>47352</v>
      </c>
      <c r="L12" s="76">
        <v>47243</v>
      </c>
      <c r="M12" s="132">
        <f>J12-I12</f>
        <v>239</v>
      </c>
    </row>
    <row r="13" spans="1:16" ht="78.75" x14ac:dyDescent="0.25">
      <c r="A13" s="102" t="s">
        <v>65</v>
      </c>
      <c r="B13" s="101" t="s">
        <v>73</v>
      </c>
      <c r="C13" s="278"/>
      <c r="D13" s="26">
        <v>966</v>
      </c>
      <c r="E13" s="26" t="s">
        <v>48</v>
      </c>
      <c r="F13" s="26" t="s">
        <v>48</v>
      </c>
      <c r="G13" s="26" t="s">
        <v>48</v>
      </c>
      <c r="H13" s="76">
        <v>0</v>
      </c>
      <c r="I13" s="110">
        <v>0</v>
      </c>
      <c r="J13" s="123">
        <f>220</f>
        <v>220</v>
      </c>
      <c r="K13" s="78">
        <v>0</v>
      </c>
      <c r="L13" s="78">
        <v>0</v>
      </c>
      <c r="M13" s="132">
        <f t="shared" ref="M13:M20" si="2">J13-I13</f>
        <v>220</v>
      </c>
    </row>
    <row r="14" spans="1:16" ht="126" x14ac:dyDescent="0.25">
      <c r="A14" s="102" t="s">
        <v>75</v>
      </c>
      <c r="B14" s="101" t="s">
        <v>105</v>
      </c>
      <c r="C14" s="278"/>
      <c r="D14" s="26">
        <v>966</v>
      </c>
      <c r="E14" s="26" t="s">
        <v>48</v>
      </c>
      <c r="F14" s="26" t="s">
        <v>48</v>
      </c>
      <c r="G14" s="26" t="s">
        <v>48</v>
      </c>
      <c r="H14" s="76">
        <v>100</v>
      </c>
      <c r="I14" s="110">
        <v>0</v>
      </c>
      <c r="J14" s="123">
        <f>121.5</f>
        <v>121.5</v>
      </c>
      <c r="K14" s="78">
        <v>0</v>
      </c>
      <c r="L14" s="78">
        <v>0</v>
      </c>
      <c r="M14" s="132">
        <f t="shared" si="2"/>
        <v>121.5</v>
      </c>
    </row>
    <row r="15" spans="1:16" ht="189" x14ac:dyDescent="0.25">
      <c r="A15" s="102" t="s">
        <v>76</v>
      </c>
      <c r="B15" s="101" t="s">
        <v>130</v>
      </c>
      <c r="C15" s="278"/>
      <c r="D15" s="26">
        <v>966</v>
      </c>
      <c r="E15" s="26" t="s">
        <v>48</v>
      </c>
      <c r="F15" s="26" t="s">
        <v>48</v>
      </c>
      <c r="G15" s="26" t="s">
        <v>48</v>
      </c>
      <c r="H15" s="76">
        <v>36.6</v>
      </c>
      <c r="I15" s="110">
        <v>0</v>
      </c>
      <c r="J15" s="123">
        <v>0</v>
      </c>
      <c r="K15" s="78">
        <v>0</v>
      </c>
      <c r="L15" s="78">
        <v>0</v>
      </c>
      <c r="M15" s="132">
        <f t="shared" si="2"/>
        <v>0</v>
      </c>
    </row>
    <row r="16" spans="1:16" ht="47.25" x14ac:dyDescent="0.25">
      <c r="A16" s="102" t="s">
        <v>77</v>
      </c>
      <c r="B16" s="101" t="s">
        <v>131</v>
      </c>
      <c r="C16" s="278"/>
      <c r="D16" s="26">
        <v>966</v>
      </c>
      <c r="E16" s="26" t="s">
        <v>48</v>
      </c>
      <c r="F16" s="26" t="s">
        <v>48</v>
      </c>
      <c r="G16" s="26" t="s">
        <v>48</v>
      </c>
      <c r="H16" s="76">
        <v>271.26600000000002</v>
      </c>
      <c r="I16" s="110">
        <v>0</v>
      </c>
      <c r="J16" s="123">
        <v>0</v>
      </c>
      <c r="K16" s="78">
        <v>0</v>
      </c>
      <c r="L16" s="78">
        <v>0</v>
      </c>
      <c r="M16" s="132">
        <f t="shared" si="2"/>
        <v>0</v>
      </c>
    </row>
    <row r="17" spans="1:13" ht="78.75" x14ac:dyDescent="0.25">
      <c r="A17" s="102" t="s">
        <v>78</v>
      </c>
      <c r="B17" s="101" t="s">
        <v>132</v>
      </c>
      <c r="C17" s="279"/>
      <c r="D17" s="26">
        <v>966</v>
      </c>
      <c r="E17" s="26" t="s">
        <v>48</v>
      </c>
      <c r="F17" s="26" t="s">
        <v>48</v>
      </c>
      <c r="G17" s="26" t="s">
        <v>48</v>
      </c>
      <c r="H17" s="76">
        <v>0</v>
      </c>
      <c r="I17" s="110">
        <v>0</v>
      </c>
      <c r="J17" s="123">
        <f>743.9</f>
        <v>743.9</v>
      </c>
      <c r="K17" s="76">
        <v>0</v>
      </c>
      <c r="L17" s="76">
        <v>0</v>
      </c>
      <c r="M17" s="132">
        <f t="shared" si="2"/>
        <v>743.9</v>
      </c>
    </row>
    <row r="18" spans="1:13" ht="47.25" x14ac:dyDescent="0.25">
      <c r="A18" s="102" t="s">
        <v>79</v>
      </c>
      <c r="B18" s="101" t="s">
        <v>167</v>
      </c>
      <c r="C18" s="82"/>
      <c r="D18" s="26">
        <v>966</v>
      </c>
      <c r="E18" s="26" t="s">
        <v>48</v>
      </c>
      <c r="F18" s="26" t="s">
        <v>48</v>
      </c>
      <c r="G18" s="26" t="s">
        <v>48</v>
      </c>
      <c r="H18" s="76">
        <v>0</v>
      </c>
      <c r="I18" s="110">
        <v>0</v>
      </c>
      <c r="J18" s="123">
        <v>0</v>
      </c>
      <c r="K18" s="76">
        <v>0</v>
      </c>
      <c r="L18" s="76">
        <v>0</v>
      </c>
      <c r="M18" s="132">
        <f t="shared" si="2"/>
        <v>0</v>
      </c>
    </row>
    <row r="19" spans="1:13" ht="94.5" x14ac:dyDescent="0.25">
      <c r="A19" s="102" t="s">
        <v>80</v>
      </c>
      <c r="B19" s="101" t="s">
        <v>168</v>
      </c>
      <c r="C19" s="82"/>
      <c r="D19" s="26">
        <v>966</v>
      </c>
      <c r="E19" s="26" t="s">
        <v>48</v>
      </c>
      <c r="F19" s="26" t="s">
        <v>48</v>
      </c>
      <c r="G19" s="26" t="s">
        <v>48</v>
      </c>
      <c r="H19" s="76">
        <v>0</v>
      </c>
      <c r="I19" s="110">
        <v>0</v>
      </c>
      <c r="J19" s="123">
        <f>250</f>
        <v>250</v>
      </c>
      <c r="K19" s="76">
        <v>0</v>
      </c>
      <c r="L19" s="76">
        <v>0</v>
      </c>
      <c r="M19" s="132">
        <f t="shared" si="2"/>
        <v>250</v>
      </c>
    </row>
    <row r="20" spans="1:13" ht="63" x14ac:dyDescent="0.25">
      <c r="A20" s="102" t="s">
        <v>86</v>
      </c>
      <c r="B20" s="101" t="s">
        <v>169</v>
      </c>
      <c r="C20" s="82"/>
      <c r="D20" s="26">
        <v>966</v>
      </c>
      <c r="E20" s="26" t="s">
        <v>48</v>
      </c>
      <c r="F20" s="26" t="s">
        <v>48</v>
      </c>
      <c r="G20" s="26" t="s">
        <v>48</v>
      </c>
      <c r="H20" s="76">
        <v>0</v>
      </c>
      <c r="I20" s="110">
        <v>3000</v>
      </c>
      <c r="J20" s="123">
        <f>3000+600</f>
        <v>3600</v>
      </c>
      <c r="K20" s="76">
        <v>0</v>
      </c>
      <c r="L20" s="76">
        <v>0</v>
      </c>
      <c r="M20" s="132">
        <f t="shared" si="2"/>
        <v>600</v>
      </c>
    </row>
    <row r="21" spans="1:13" x14ac:dyDescent="0.25">
      <c r="A21" s="349" t="s">
        <v>14</v>
      </c>
      <c r="B21" s="350"/>
      <c r="C21" s="350"/>
      <c r="D21" s="350"/>
      <c r="E21" s="350"/>
      <c r="F21" s="350"/>
      <c r="G21" s="350"/>
      <c r="H21" s="350"/>
      <c r="I21" s="350"/>
      <c r="J21" s="350"/>
      <c r="K21" s="350"/>
      <c r="L21" s="351"/>
      <c r="M21" s="131"/>
    </row>
    <row r="22" spans="1:13" ht="31.5" x14ac:dyDescent="0.25">
      <c r="A22" s="352" t="s">
        <v>87</v>
      </c>
      <c r="B22" s="353" t="s">
        <v>81</v>
      </c>
      <c r="C22" s="30" t="s">
        <v>45</v>
      </c>
      <c r="D22" s="25"/>
      <c r="E22" s="26" t="s">
        <v>48</v>
      </c>
      <c r="F22" s="26" t="s">
        <v>48</v>
      </c>
      <c r="G22" s="26" t="s">
        <v>48</v>
      </c>
      <c r="H22" s="76">
        <f>SUM(H23:H24)</f>
        <v>1259.7339999999999</v>
      </c>
      <c r="I22" s="110">
        <f>SUM(I23:I24)</f>
        <v>10085</v>
      </c>
      <c r="J22" s="123">
        <f>SUM(J23:J24)</f>
        <v>10085</v>
      </c>
      <c r="K22" s="78">
        <f>SUM(K23:K24)</f>
        <v>85</v>
      </c>
      <c r="L22" s="78">
        <f>SUM(L23:L24)</f>
        <v>85</v>
      </c>
      <c r="M22" s="131">
        <f>J22-I22</f>
        <v>0</v>
      </c>
    </row>
    <row r="23" spans="1:13" ht="78.75" x14ac:dyDescent="0.25">
      <c r="A23" s="352"/>
      <c r="B23" s="353"/>
      <c r="C23" s="30" t="s">
        <v>46</v>
      </c>
      <c r="D23" s="26">
        <v>966</v>
      </c>
      <c r="E23" s="26" t="s">
        <v>48</v>
      </c>
      <c r="F23" s="26" t="s">
        <v>48</v>
      </c>
      <c r="G23" s="26" t="s">
        <v>48</v>
      </c>
      <c r="H23" s="76">
        <f>SUM(H25,H28,H31,H32,H33,H35,H36)</f>
        <v>1259.7339999999999</v>
      </c>
      <c r="I23" s="110">
        <f>SUM(I28,I31,I25,I32,I33,I35,I36)</f>
        <v>10085</v>
      </c>
      <c r="J23" s="123">
        <f>SUM(J28,J31,J25,J32,J33,J35,J36)</f>
        <v>10085</v>
      </c>
      <c r="K23" s="76">
        <f>SUM(K28,K31,K25,K32,K33,K35,K36)</f>
        <v>85</v>
      </c>
      <c r="L23" s="76">
        <f>SUM(L28,L31,L25,L32,L33,L35,L36)</f>
        <v>85</v>
      </c>
      <c r="M23" s="131">
        <f t="shared" ref="M23:M43" si="3">J23-I23</f>
        <v>0</v>
      </c>
    </row>
    <row r="24" spans="1:13" ht="31.5" x14ac:dyDescent="0.25">
      <c r="A24" s="352"/>
      <c r="B24" s="353"/>
      <c r="C24" s="30" t="s">
        <v>47</v>
      </c>
      <c r="D24" s="26">
        <v>965</v>
      </c>
      <c r="E24" s="26" t="s">
        <v>48</v>
      </c>
      <c r="F24" s="26" t="s">
        <v>48</v>
      </c>
      <c r="G24" s="26" t="s">
        <v>48</v>
      </c>
      <c r="H24" s="76">
        <v>0</v>
      </c>
      <c r="I24" s="110">
        <v>0</v>
      </c>
      <c r="J24" s="123">
        <v>0</v>
      </c>
      <c r="K24" s="76">
        <v>0</v>
      </c>
      <c r="L24" s="76">
        <v>0</v>
      </c>
      <c r="M24" s="131">
        <f t="shared" si="3"/>
        <v>0</v>
      </c>
    </row>
    <row r="25" spans="1:13" ht="47.25" x14ac:dyDescent="0.25">
      <c r="A25" s="91" t="s">
        <v>88</v>
      </c>
      <c r="B25" s="101" t="s">
        <v>82</v>
      </c>
      <c r="C25" s="280" t="s">
        <v>46</v>
      </c>
      <c r="D25" s="26">
        <v>966</v>
      </c>
      <c r="E25" s="26" t="s">
        <v>48</v>
      </c>
      <c r="F25" s="26" t="s">
        <v>48</v>
      </c>
      <c r="G25" s="26" t="s">
        <v>48</v>
      </c>
      <c r="H25" s="79">
        <f>SUM(H26+H27)</f>
        <v>0</v>
      </c>
      <c r="I25" s="110">
        <v>5000</v>
      </c>
      <c r="J25" s="123">
        <f>SUM(J26+J27)</f>
        <v>5000</v>
      </c>
      <c r="K25" s="76">
        <f>SUM(K26:K27)</f>
        <v>0</v>
      </c>
      <c r="L25" s="76">
        <f>SUM(L26:L27)</f>
        <v>0</v>
      </c>
      <c r="M25" s="131">
        <f t="shared" si="3"/>
        <v>0</v>
      </c>
    </row>
    <row r="26" spans="1:13" ht="94.5" x14ac:dyDescent="0.25">
      <c r="A26" s="91" t="s">
        <v>89</v>
      </c>
      <c r="B26" s="101" t="s">
        <v>108</v>
      </c>
      <c r="C26" s="278"/>
      <c r="D26" s="26">
        <v>966</v>
      </c>
      <c r="E26" s="26" t="s">
        <v>48</v>
      </c>
      <c r="F26" s="26" t="s">
        <v>48</v>
      </c>
      <c r="G26" s="26" t="s">
        <v>48</v>
      </c>
      <c r="H26" s="79">
        <v>0</v>
      </c>
      <c r="I26" s="110">
        <v>0</v>
      </c>
      <c r="J26" s="123">
        <v>0</v>
      </c>
      <c r="K26" s="76">
        <v>0</v>
      </c>
      <c r="L26" s="76">
        <v>0</v>
      </c>
      <c r="M26" s="131">
        <f t="shared" si="3"/>
        <v>0</v>
      </c>
    </row>
    <row r="27" spans="1:13" ht="78.75" x14ac:dyDescent="0.25">
      <c r="A27" s="91" t="s">
        <v>90</v>
      </c>
      <c r="B27" s="101" t="s">
        <v>139</v>
      </c>
      <c r="C27" s="279"/>
      <c r="D27" s="26">
        <v>966</v>
      </c>
      <c r="E27" s="26" t="s">
        <v>48</v>
      </c>
      <c r="F27" s="26" t="s">
        <v>48</v>
      </c>
      <c r="G27" s="26" t="s">
        <v>48</v>
      </c>
      <c r="H27" s="79">
        <v>0</v>
      </c>
      <c r="I27" s="110">
        <v>5000</v>
      </c>
      <c r="J27" s="123">
        <v>5000</v>
      </c>
      <c r="K27" s="76">
        <v>0</v>
      </c>
      <c r="L27" s="76">
        <v>0</v>
      </c>
      <c r="M27" s="131">
        <f t="shared" si="3"/>
        <v>0</v>
      </c>
    </row>
    <row r="28" spans="1:13" ht="47.25" x14ac:dyDescent="0.25">
      <c r="A28" s="91" t="s">
        <v>91</v>
      </c>
      <c r="B28" s="101" t="s">
        <v>126</v>
      </c>
      <c r="C28" s="296" t="s">
        <v>111</v>
      </c>
      <c r="D28" s="26" t="s">
        <v>112</v>
      </c>
      <c r="E28" s="26" t="s">
        <v>48</v>
      </c>
      <c r="F28" s="26" t="s">
        <v>48</v>
      </c>
      <c r="G28" s="26" t="s">
        <v>48</v>
      </c>
      <c r="H28" s="110">
        <f>SUM(H30+H29)</f>
        <v>1159.7339999999999</v>
      </c>
      <c r="I28" s="110">
        <v>5000</v>
      </c>
      <c r="J28" s="123">
        <f t="shared" ref="J28:L28" si="4">SUM(J30+J29)</f>
        <v>5000</v>
      </c>
      <c r="K28" s="76">
        <f t="shared" si="4"/>
        <v>0</v>
      </c>
      <c r="L28" s="76">
        <f t="shared" si="4"/>
        <v>0</v>
      </c>
      <c r="M28" s="131">
        <f t="shared" si="3"/>
        <v>0</v>
      </c>
    </row>
    <row r="29" spans="1:13" ht="94.5" x14ac:dyDescent="0.25">
      <c r="A29" s="91" t="s">
        <v>92</v>
      </c>
      <c r="B29" s="101" t="s">
        <v>109</v>
      </c>
      <c r="C29" s="298"/>
      <c r="D29" s="26" t="s">
        <v>112</v>
      </c>
      <c r="E29" s="26" t="s">
        <v>48</v>
      </c>
      <c r="F29" s="26" t="s">
        <v>48</v>
      </c>
      <c r="G29" s="26" t="s">
        <v>48</v>
      </c>
      <c r="H29" s="79">
        <v>0</v>
      </c>
      <c r="I29" s="110">
        <v>0</v>
      </c>
      <c r="J29" s="123">
        <v>0</v>
      </c>
      <c r="K29" s="76">
        <v>0</v>
      </c>
      <c r="L29" s="76">
        <v>0</v>
      </c>
      <c r="M29" s="131">
        <f t="shared" si="3"/>
        <v>0</v>
      </c>
    </row>
    <row r="30" spans="1:13" ht="47.25" x14ac:dyDescent="0.25">
      <c r="A30" s="91" t="s">
        <v>96</v>
      </c>
      <c r="B30" s="101" t="s">
        <v>136</v>
      </c>
      <c r="C30" s="273" t="s">
        <v>46</v>
      </c>
      <c r="D30" s="26">
        <v>966</v>
      </c>
      <c r="E30" s="26" t="s">
        <v>48</v>
      </c>
      <c r="F30" s="26" t="s">
        <v>48</v>
      </c>
      <c r="G30" s="26" t="s">
        <v>48</v>
      </c>
      <c r="H30" s="79">
        <v>1159.7339999999999</v>
      </c>
      <c r="I30" s="110">
        <v>5000</v>
      </c>
      <c r="J30" s="123">
        <v>5000</v>
      </c>
      <c r="K30" s="76">
        <v>0</v>
      </c>
      <c r="L30" s="76">
        <v>0</v>
      </c>
      <c r="M30" s="131">
        <f t="shared" si="3"/>
        <v>0</v>
      </c>
    </row>
    <row r="31" spans="1:13" ht="47.25" x14ac:dyDescent="0.25">
      <c r="A31" s="91" t="s">
        <v>97</v>
      </c>
      <c r="B31" s="101" t="s">
        <v>124</v>
      </c>
      <c r="C31" s="275"/>
      <c r="D31" s="26" t="s">
        <v>112</v>
      </c>
      <c r="E31" s="26" t="s">
        <v>48</v>
      </c>
      <c r="F31" s="26" t="s">
        <v>48</v>
      </c>
      <c r="G31" s="26" t="s">
        <v>48</v>
      </c>
      <c r="H31" s="79">
        <v>0</v>
      </c>
      <c r="I31" s="110">
        <v>0</v>
      </c>
      <c r="J31" s="123">
        <v>0</v>
      </c>
      <c r="K31" s="76">
        <v>0</v>
      </c>
      <c r="L31" s="76">
        <v>0</v>
      </c>
      <c r="M31" s="131">
        <f t="shared" si="3"/>
        <v>0</v>
      </c>
    </row>
    <row r="32" spans="1:13" ht="157.5" x14ac:dyDescent="0.25">
      <c r="A32" s="91" t="s">
        <v>98</v>
      </c>
      <c r="B32" s="101" t="s">
        <v>83</v>
      </c>
      <c r="C32" s="30" t="s">
        <v>10</v>
      </c>
      <c r="D32" s="26">
        <v>966</v>
      </c>
      <c r="E32" s="26" t="s">
        <v>48</v>
      </c>
      <c r="F32" s="26" t="s">
        <v>48</v>
      </c>
      <c r="G32" s="26" t="s">
        <v>48</v>
      </c>
      <c r="H32" s="79">
        <v>100</v>
      </c>
      <c r="I32" s="110">
        <v>85</v>
      </c>
      <c r="J32" s="123">
        <v>85</v>
      </c>
      <c r="K32" s="76">
        <v>85</v>
      </c>
      <c r="L32" s="76">
        <v>85</v>
      </c>
      <c r="M32" s="131">
        <f t="shared" si="3"/>
        <v>0</v>
      </c>
    </row>
    <row r="33" spans="1:13" ht="110.25" x14ac:dyDescent="0.25">
      <c r="A33" s="91" t="s">
        <v>99</v>
      </c>
      <c r="B33" s="31" t="s">
        <v>84</v>
      </c>
      <c r="C33" s="98" t="s">
        <v>46</v>
      </c>
      <c r="D33" s="27">
        <v>966</v>
      </c>
      <c r="E33" s="27" t="s">
        <v>48</v>
      </c>
      <c r="F33" s="27" t="s">
        <v>48</v>
      </c>
      <c r="G33" s="27" t="s">
        <v>48</v>
      </c>
      <c r="H33" s="80">
        <v>0</v>
      </c>
      <c r="I33" s="111">
        <v>0</v>
      </c>
      <c r="J33" s="124">
        <v>0</v>
      </c>
      <c r="K33" s="77">
        <v>0</v>
      </c>
      <c r="L33" s="77">
        <v>0</v>
      </c>
      <c r="M33" s="131">
        <f t="shared" si="3"/>
        <v>0</v>
      </c>
    </row>
    <row r="34" spans="1:13" ht="63" x14ac:dyDescent="0.25">
      <c r="A34" s="91" t="s">
        <v>100</v>
      </c>
      <c r="B34" s="31" t="s">
        <v>85</v>
      </c>
      <c r="C34" s="98" t="s">
        <v>47</v>
      </c>
      <c r="D34" s="27">
        <v>965</v>
      </c>
      <c r="E34" s="27" t="s">
        <v>48</v>
      </c>
      <c r="F34" s="27" t="s">
        <v>48</v>
      </c>
      <c r="G34" s="27" t="s">
        <v>48</v>
      </c>
      <c r="H34" s="80">
        <v>0</v>
      </c>
      <c r="I34" s="111">
        <v>0</v>
      </c>
      <c r="J34" s="124">
        <v>0</v>
      </c>
      <c r="K34" s="77">
        <v>0</v>
      </c>
      <c r="L34" s="77">
        <v>0</v>
      </c>
      <c r="M34" s="131">
        <f t="shared" si="3"/>
        <v>0</v>
      </c>
    </row>
    <row r="35" spans="1:13" ht="126" x14ac:dyDescent="0.25">
      <c r="A35" s="91" t="s">
        <v>101</v>
      </c>
      <c r="B35" s="31" t="s">
        <v>129</v>
      </c>
      <c r="C35" s="98" t="s">
        <v>46</v>
      </c>
      <c r="D35" s="27">
        <v>966</v>
      </c>
      <c r="E35" s="27" t="s">
        <v>48</v>
      </c>
      <c r="F35" s="27" t="s">
        <v>48</v>
      </c>
      <c r="G35" s="27" t="s">
        <v>48</v>
      </c>
      <c r="H35" s="80">
        <v>0</v>
      </c>
      <c r="I35" s="111">
        <v>0</v>
      </c>
      <c r="J35" s="124">
        <v>0</v>
      </c>
      <c r="K35" s="77">
        <v>0</v>
      </c>
      <c r="L35" s="77">
        <v>0</v>
      </c>
      <c r="M35" s="131">
        <f t="shared" si="3"/>
        <v>0</v>
      </c>
    </row>
    <row r="36" spans="1:13" ht="78.75" x14ac:dyDescent="0.25">
      <c r="A36" s="91" t="s">
        <v>114</v>
      </c>
      <c r="B36" s="31" t="s">
        <v>113</v>
      </c>
      <c r="C36" s="99" t="s">
        <v>46</v>
      </c>
      <c r="D36" s="27">
        <v>966</v>
      </c>
      <c r="E36" s="27" t="s">
        <v>48</v>
      </c>
      <c r="F36" s="27" t="s">
        <v>48</v>
      </c>
      <c r="G36" s="27" t="s">
        <v>48</v>
      </c>
      <c r="H36" s="80">
        <v>0</v>
      </c>
      <c r="I36" s="111">
        <v>0</v>
      </c>
      <c r="J36" s="124">
        <v>0</v>
      </c>
      <c r="K36" s="77">
        <v>0</v>
      </c>
      <c r="L36" s="77">
        <v>0</v>
      </c>
      <c r="M36" s="131">
        <f t="shared" si="3"/>
        <v>0</v>
      </c>
    </row>
    <row r="37" spans="1:13" ht="110.25" x14ac:dyDescent="0.25">
      <c r="A37" s="91" t="s">
        <v>115</v>
      </c>
      <c r="B37" s="31" t="s">
        <v>125</v>
      </c>
      <c r="C37" s="99" t="s">
        <v>111</v>
      </c>
      <c r="D37" s="27" t="s">
        <v>112</v>
      </c>
      <c r="E37" s="27" t="s">
        <v>48</v>
      </c>
      <c r="F37" s="27" t="s">
        <v>48</v>
      </c>
      <c r="G37" s="27" t="s">
        <v>48</v>
      </c>
      <c r="H37" s="80">
        <v>0</v>
      </c>
      <c r="I37" s="111">
        <v>0</v>
      </c>
      <c r="J37" s="124">
        <v>0</v>
      </c>
      <c r="K37" s="77">
        <v>0</v>
      </c>
      <c r="L37" s="77">
        <v>0</v>
      </c>
      <c r="M37" s="131">
        <f t="shared" si="3"/>
        <v>0</v>
      </c>
    </row>
    <row r="38" spans="1:13" ht="31.5" x14ac:dyDescent="0.25">
      <c r="A38" s="91" t="s">
        <v>116</v>
      </c>
      <c r="B38" s="31" t="s">
        <v>62</v>
      </c>
      <c r="C38" s="277" t="s">
        <v>10</v>
      </c>
      <c r="D38" s="26">
        <v>966</v>
      </c>
      <c r="E38" s="26" t="s">
        <v>48</v>
      </c>
      <c r="F38" s="26" t="s">
        <v>48</v>
      </c>
      <c r="G38" s="26" t="s">
        <v>48</v>
      </c>
      <c r="H38" s="77">
        <f>SUM(H39:H41)</f>
        <v>800</v>
      </c>
      <c r="I38" s="111">
        <f>SUM(I39:I41)</f>
        <v>855</v>
      </c>
      <c r="J38" s="124">
        <f>SUM(J39:J41)</f>
        <v>855</v>
      </c>
      <c r="K38" s="81">
        <f>SUM(K39:K41)</f>
        <v>855</v>
      </c>
      <c r="L38" s="81">
        <f>SUM(L39:L41)</f>
        <v>855</v>
      </c>
      <c r="M38" s="131">
        <f t="shared" si="3"/>
        <v>0</v>
      </c>
    </row>
    <row r="39" spans="1:13" ht="126" x14ac:dyDescent="0.25">
      <c r="A39" s="91" t="s">
        <v>117</v>
      </c>
      <c r="B39" s="101" t="s">
        <v>93</v>
      </c>
      <c r="C39" s="347"/>
      <c r="D39" s="26">
        <v>966</v>
      </c>
      <c r="E39" s="26" t="s">
        <v>48</v>
      </c>
      <c r="F39" s="26" t="s">
        <v>48</v>
      </c>
      <c r="G39" s="26" t="s">
        <v>48</v>
      </c>
      <c r="H39" s="76">
        <v>245</v>
      </c>
      <c r="I39" s="110">
        <v>345</v>
      </c>
      <c r="J39" s="123">
        <v>345</v>
      </c>
      <c r="K39" s="76">
        <v>345</v>
      </c>
      <c r="L39" s="76">
        <v>345</v>
      </c>
      <c r="M39" s="131">
        <f t="shared" si="3"/>
        <v>0</v>
      </c>
    </row>
    <row r="40" spans="1:13" ht="94.5" x14ac:dyDescent="0.25">
      <c r="A40" s="91" t="s">
        <v>118</v>
      </c>
      <c r="B40" s="101" t="s">
        <v>94</v>
      </c>
      <c r="C40" s="347"/>
      <c r="D40" s="26">
        <v>966</v>
      </c>
      <c r="E40" s="26" t="s">
        <v>48</v>
      </c>
      <c r="F40" s="26" t="s">
        <v>48</v>
      </c>
      <c r="G40" s="26" t="s">
        <v>48</v>
      </c>
      <c r="H40" s="76">
        <v>555</v>
      </c>
      <c r="I40" s="110">
        <v>510</v>
      </c>
      <c r="J40" s="123">
        <v>510</v>
      </c>
      <c r="K40" s="76">
        <v>510</v>
      </c>
      <c r="L40" s="76">
        <v>510</v>
      </c>
      <c r="M40" s="131">
        <f t="shared" si="3"/>
        <v>0</v>
      </c>
    </row>
    <row r="41" spans="1:13" ht="126" x14ac:dyDescent="0.25">
      <c r="A41" s="91" t="s">
        <v>172</v>
      </c>
      <c r="B41" s="101" t="s">
        <v>95</v>
      </c>
      <c r="C41" s="348"/>
      <c r="D41" s="26">
        <v>966</v>
      </c>
      <c r="E41" s="26" t="s">
        <v>48</v>
      </c>
      <c r="F41" s="26" t="s">
        <v>48</v>
      </c>
      <c r="G41" s="26" t="s">
        <v>48</v>
      </c>
      <c r="H41" s="76">
        <v>0</v>
      </c>
      <c r="I41" s="110">
        <v>0</v>
      </c>
      <c r="J41" s="123">
        <v>0</v>
      </c>
      <c r="K41" s="76">
        <v>0</v>
      </c>
      <c r="L41" s="76">
        <v>0</v>
      </c>
      <c r="M41" s="131">
        <f t="shared" si="3"/>
        <v>0</v>
      </c>
    </row>
    <row r="42" spans="1:13" ht="31.5" x14ac:dyDescent="0.25">
      <c r="A42" s="91" t="s">
        <v>173</v>
      </c>
      <c r="B42" s="101" t="s">
        <v>110</v>
      </c>
      <c r="C42" s="277" t="s">
        <v>10</v>
      </c>
      <c r="D42" s="26">
        <v>966</v>
      </c>
      <c r="E42" s="26" t="s">
        <v>48</v>
      </c>
      <c r="F42" s="26" t="s">
        <v>48</v>
      </c>
      <c r="G42" s="26" t="s">
        <v>48</v>
      </c>
      <c r="H42" s="76">
        <f>SUM(H43)</f>
        <v>100</v>
      </c>
      <c r="I42" s="110">
        <f>SUM(I43)</f>
        <v>60</v>
      </c>
      <c r="J42" s="123">
        <f>SUM(J43)</f>
        <v>60</v>
      </c>
      <c r="K42" s="78">
        <f>SUM(K43)</f>
        <v>60</v>
      </c>
      <c r="L42" s="78">
        <f>SUM(L43)</f>
        <v>60</v>
      </c>
      <c r="M42" s="131">
        <f t="shared" si="3"/>
        <v>0</v>
      </c>
    </row>
    <row r="43" spans="1:13" ht="157.5" x14ac:dyDescent="0.25">
      <c r="A43" s="91" t="s">
        <v>174</v>
      </c>
      <c r="B43" s="101" t="s">
        <v>123</v>
      </c>
      <c r="C43" s="279"/>
      <c r="D43" s="26">
        <v>966</v>
      </c>
      <c r="E43" s="26" t="s">
        <v>48</v>
      </c>
      <c r="F43" s="26" t="s">
        <v>48</v>
      </c>
      <c r="G43" s="26" t="s">
        <v>48</v>
      </c>
      <c r="H43" s="76">
        <v>100</v>
      </c>
      <c r="I43" s="110">
        <v>60</v>
      </c>
      <c r="J43" s="123">
        <v>60</v>
      </c>
      <c r="K43" s="76">
        <v>60</v>
      </c>
      <c r="L43" s="76">
        <v>60</v>
      </c>
      <c r="M43" s="131">
        <f t="shared" si="3"/>
        <v>0</v>
      </c>
    </row>
    <row r="44" spans="1:13" ht="15.75" x14ac:dyDescent="0.25">
      <c r="A44" s="15"/>
      <c r="B44" s="15"/>
      <c r="C44" s="15"/>
      <c r="D44" s="15"/>
      <c r="E44" s="15"/>
      <c r="F44" s="15"/>
      <c r="G44" s="15"/>
      <c r="H44" s="15"/>
      <c r="I44" s="112"/>
      <c r="J44" s="125"/>
      <c r="K44" s="15"/>
      <c r="L44" s="15"/>
    </row>
    <row r="45" spans="1:13" ht="15.75" x14ac:dyDescent="0.25">
      <c r="A45" s="15"/>
      <c r="B45" s="15"/>
      <c r="C45" s="15"/>
      <c r="D45" s="15"/>
      <c r="E45" s="15"/>
      <c r="F45" s="15"/>
      <c r="G45" s="15"/>
      <c r="H45" s="15"/>
      <c r="I45" s="112"/>
      <c r="J45" s="125"/>
      <c r="K45" s="15"/>
      <c r="L45" s="15"/>
    </row>
    <row r="46" spans="1:13" ht="15.75" x14ac:dyDescent="0.25">
      <c r="A46" s="15"/>
      <c r="B46" s="15"/>
      <c r="C46" s="15"/>
      <c r="D46" s="15"/>
      <c r="E46" s="15"/>
      <c r="F46" s="15"/>
      <c r="G46" s="15"/>
      <c r="H46" s="15"/>
      <c r="I46" s="112"/>
      <c r="J46" s="125"/>
      <c r="K46" s="15"/>
      <c r="L46" s="15"/>
    </row>
    <row r="47" spans="1:13" ht="15.75" x14ac:dyDescent="0.25">
      <c r="A47" s="15"/>
      <c r="B47" s="15"/>
      <c r="C47" s="15"/>
      <c r="D47" s="15"/>
      <c r="E47" s="15"/>
      <c r="F47" s="15"/>
      <c r="G47" s="15"/>
      <c r="H47" s="15"/>
      <c r="I47" s="112"/>
      <c r="J47" s="125"/>
      <c r="K47" s="15"/>
      <c r="L47" s="15"/>
    </row>
    <row r="48" spans="1:13" ht="15.75" x14ac:dyDescent="0.25">
      <c r="A48" s="15"/>
      <c r="B48" s="15"/>
      <c r="C48" s="15"/>
      <c r="D48" s="15"/>
      <c r="E48" s="15"/>
      <c r="F48" s="15"/>
      <c r="G48" s="15"/>
      <c r="H48" s="15"/>
      <c r="I48" s="112"/>
      <c r="J48" s="125"/>
      <c r="K48" s="15"/>
      <c r="L48" s="15"/>
    </row>
    <row r="49" spans="1:12" ht="15.75" x14ac:dyDescent="0.25">
      <c r="A49" s="15"/>
      <c r="B49" s="15"/>
      <c r="C49" s="15"/>
      <c r="D49" s="15"/>
      <c r="E49" s="15"/>
      <c r="F49" s="15"/>
      <c r="G49" s="15"/>
      <c r="H49" s="15"/>
      <c r="I49" s="112"/>
      <c r="J49" s="125"/>
      <c r="K49" s="15"/>
      <c r="L49" s="15"/>
    </row>
    <row r="50" spans="1:12" ht="15.75" x14ac:dyDescent="0.25">
      <c r="A50" s="15"/>
      <c r="B50" s="15"/>
      <c r="C50" s="15"/>
      <c r="D50" s="15"/>
      <c r="E50" s="15"/>
      <c r="F50" s="15"/>
      <c r="G50" s="15"/>
      <c r="H50" s="15"/>
      <c r="I50" s="112"/>
      <c r="J50" s="125"/>
      <c r="K50" s="15"/>
      <c r="L50" s="15"/>
    </row>
    <row r="51" spans="1:12" ht="15.75" x14ac:dyDescent="0.25">
      <c r="A51" s="15"/>
      <c r="B51" s="15"/>
      <c r="C51" s="15"/>
      <c r="D51" s="15"/>
      <c r="E51" s="15"/>
      <c r="F51" s="15"/>
      <c r="G51" s="15"/>
      <c r="H51" s="15"/>
      <c r="I51" s="112"/>
      <c r="J51" s="125"/>
      <c r="K51" s="15"/>
      <c r="L51" s="15"/>
    </row>
    <row r="52" spans="1:12" ht="15.75" x14ac:dyDescent="0.25">
      <c r="A52" s="15"/>
      <c r="B52" s="15"/>
      <c r="C52" s="15"/>
      <c r="D52" s="15"/>
      <c r="E52" s="15"/>
      <c r="F52" s="15"/>
      <c r="G52" s="15"/>
      <c r="H52" s="15"/>
      <c r="I52" s="112"/>
      <c r="J52" s="125"/>
      <c r="K52" s="15"/>
      <c r="L52" s="15"/>
    </row>
    <row r="53" spans="1:12" ht="15.75" x14ac:dyDescent="0.25">
      <c r="A53" s="15"/>
      <c r="B53" s="15"/>
      <c r="C53" s="15"/>
      <c r="D53" s="15"/>
      <c r="E53" s="15"/>
      <c r="F53" s="15"/>
      <c r="G53" s="15"/>
      <c r="H53" s="15"/>
      <c r="I53" s="112"/>
      <c r="J53" s="125"/>
      <c r="K53" s="15"/>
      <c r="L53" s="15"/>
    </row>
    <row r="54" spans="1:12" ht="15.75" x14ac:dyDescent="0.25">
      <c r="A54" s="15"/>
      <c r="B54" s="15"/>
      <c r="C54" s="15"/>
      <c r="D54" s="15"/>
      <c r="E54" s="15"/>
      <c r="F54" s="15"/>
      <c r="G54" s="15"/>
      <c r="H54" s="15"/>
      <c r="I54" s="112"/>
      <c r="J54" s="125"/>
      <c r="K54" s="15"/>
      <c r="L54" s="15"/>
    </row>
    <row r="55" spans="1:12" ht="15.75" x14ac:dyDescent="0.25">
      <c r="A55" s="15"/>
      <c r="B55" s="15"/>
      <c r="C55" s="15"/>
      <c r="D55" s="15"/>
      <c r="E55" s="15"/>
      <c r="F55" s="15"/>
      <c r="G55" s="15"/>
      <c r="H55" s="15"/>
      <c r="I55" s="112"/>
      <c r="J55" s="125"/>
      <c r="K55" s="15"/>
      <c r="L55" s="15"/>
    </row>
    <row r="56" spans="1:12" ht="15.75" x14ac:dyDescent="0.25">
      <c r="A56" s="15"/>
      <c r="B56" s="15"/>
      <c r="C56" s="15"/>
      <c r="D56" s="15"/>
      <c r="E56" s="15"/>
      <c r="F56" s="15"/>
      <c r="G56" s="15"/>
      <c r="H56" s="15"/>
      <c r="I56" s="112"/>
      <c r="J56" s="125"/>
      <c r="K56" s="15"/>
      <c r="L56" s="15"/>
    </row>
    <row r="57" spans="1:12" ht="15.75" x14ac:dyDescent="0.25">
      <c r="A57" s="15"/>
      <c r="B57" s="15"/>
      <c r="C57" s="15"/>
      <c r="D57" s="15"/>
      <c r="E57" s="15"/>
      <c r="F57" s="15"/>
      <c r="G57" s="15"/>
      <c r="H57" s="15"/>
      <c r="I57" s="112"/>
      <c r="J57" s="125"/>
      <c r="K57" s="15"/>
      <c r="L57" s="15"/>
    </row>
    <row r="58" spans="1:12" ht="15.75" x14ac:dyDescent="0.25">
      <c r="A58" s="15"/>
      <c r="B58" s="15"/>
      <c r="C58" s="15"/>
      <c r="D58" s="15"/>
      <c r="E58" s="15"/>
      <c r="F58" s="15"/>
      <c r="G58" s="15"/>
      <c r="H58" s="15"/>
      <c r="I58" s="112"/>
      <c r="J58" s="125"/>
      <c r="K58" s="15"/>
      <c r="L58" s="15"/>
    </row>
    <row r="59" spans="1:12" ht="15.75" x14ac:dyDescent="0.25">
      <c r="A59" s="15"/>
      <c r="B59" s="15"/>
      <c r="C59" s="15"/>
      <c r="D59" s="15"/>
      <c r="E59" s="15"/>
      <c r="F59" s="15"/>
      <c r="G59" s="15"/>
      <c r="H59" s="15"/>
      <c r="I59" s="112"/>
      <c r="J59" s="125"/>
      <c r="K59" s="15"/>
      <c r="L59" s="15"/>
    </row>
    <row r="60" spans="1:12" ht="15.75" x14ac:dyDescent="0.25">
      <c r="A60" s="15"/>
      <c r="B60" s="15"/>
      <c r="C60" s="15"/>
      <c r="D60" s="15"/>
      <c r="E60" s="15"/>
      <c r="F60" s="15"/>
      <c r="G60" s="15"/>
      <c r="H60" s="15"/>
      <c r="I60" s="112"/>
      <c r="J60" s="125"/>
      <c r="K60" s="15"/>
      <c r="L60" s="15"/>
    </row>
    <row r="61" spans="1:12" ht="15.75" x14ac:dyDescent="0.25">
      <c r="A61" s="15"/>
      <c r="B61" s="15"/>
      <c r="C61" s="15"/>
      <c r="D61" s="15"/>
      <c r="E61" s="15"/>
      <c r="F61" s="15"/>
      <c r="G61" s="15"/>
      <c r="H61" s="15"/>
      <c r="I61" s="112"/>
      <c r="J61" s="125"/>
      <c r="K61" s="15"/>
      <c r="L61" s="15"/>
    </row>
    <row r="62" spans="1:12" ht="15.75" x14ac:dyDescent="0.25">
      <c r="A62" s="15"/>
      <c r="B62" s="15"/>
      <c r="C62" s="15"/>
      <c r="D62" s="15"/>
      <c r="E62" s="15"/>
      <c r="F62" s="15"/>
      <c r="G62" s="15"/>
      <c r="H62" s="15"/>
      <c r="I62" s="112"/>
      <c r="J62" s="125"/>
      <c r="K62" s="15"/>
      <c r="L62" s="15"/>
    </row>
    <row r="63" spans="1:12" ht="15.75" x14ac:dyDescent="0.25">
      <c r="A63" s="15"/>
      <c r="B63" s="15"/>
      <c r="C63" s="15"/>
      <c r="D63" s="15"/>
      <c r="E63" s="15"/>
      <c r="F63" s="15"/>
      <c r="G63" s="15"/>
      <c r="H63" s="15"/>
      <c r="I63" s="112"/>
      <c r="J63" s="125"/>
      <c r="K63" s="15"/>
      <c r="L63" s="15"/>
    </row>
    <row r="64" spans="1:12" ht="15.75" x14ac:dyDescent="0.25">
      <c r="A64" s="15"/>
      <c r="B64" s="15"/>
      <c r="C64" s="15"/>
      <c r="D64" s="15"/>
      <c r="E64" s="15"/>
      <c r="F64" s="15"/>
      <c r="G64" s="15"/>
      <c r="H64" s="15"/>
      <c r="I64" s="112"/>
      <c r="J64" s="125"/>
      <c r="K64" s="15"/>
      <c r="L64" s="15"/>
    </row>
    <row r="65" spans="1:12" ht="15.75" x14ac:dyDescent="0.25">
      <c r="A65" s="15"/>
      <c r="B65" s="15"/>
      <c r="C65" s="15"/>
      <c r="D65" s="15"/>
      <c r="E65" s="15"/>
      <c r="F65" s="15"/>
      <c r="G65" s="15"/>
      <c r="H65" s="15"/>
      <c r="I65" s="112"/>
      <c r="J65" s="125"/>
      <c r="K65" s="15"/>
      <c r="L65" s="15"/>
    </row>
    <row r="66" spans="1:12" ht="15.75" x14ac:dyDescent="0.25">
      <c r="A66" s="15"/>
      <c r="B66" s="15"/>
      <c r="C66" s="15"/>
      <c r="D66" s="15"/>
      <c r="E66" s="15"/>
      <c r="F66" s="15"/>
      <c r="G66" s="15"/>
      <c r="H66" s="15"/>
      <c r="I66" s="112"/>
      <c r="J66" s="125"/>
      <c r="K66" s="15"/>
      <c r="L66" s="15"/>
    </row>
    <row r="67" spans="1:12" ht="15.75" x14ac:dyDescent="0.25">
      <c r="A67" s="15"/>
      <c r="B67" s="15"/>
      <c r="C67" s="15"/>
      <c r="D67" s="15"/>
      <c r="E67" s="15"/>
      <c r="F67" s="15"/>
      <c r="G67" s="15"/>
      <c r="H67" s="15"/>
      <c r="I67" s="112"/>
      <c r="J67" s="125"/>
      <c r="K67" s="15"/>
      <c r="L67" s="15"/>
    </row>
    <row r="68" spans="1:12" ht="15.75" x14ac:dyDescent="0.25">
      <c r="A68" s="15"/>
      <c r="B68" s="15"/>
      <c r="C68" s="15"/>
      <c r="D68" s="15"/>
      <c r="E68" s="15"/>
      <c r="F68" s="15"/>
      <c r="G68" s="15"/>
      <c r="H68" s="15"/>
      <c r="I68" s="112"/>
      <c r="J68" s="125"/>
      <c r="K68" s="15"/>
      <c r="L68" s="15"/>
    </row>
    <row r="69" spans="1:12" ht="15.75" x14ac:dyDescent="0.25">
      <c r="A69" s="15"/>
      <c r="B69" s="15"/>
      <c r="C69" s="15"/>
      <c r="D69" s="15"/>
      <c r="E69" s="15"/>
      <c r="F69" s="15"/>
      <c r="G69" s="15"/>
      <c r="H69" s="15"/>
      <c r="I69" s="112"/>
      <c r="J69" s="125"/>
      <c r="K69" s="15"/>
      <c r="L69" s="15"/>
    </row>
    <row r="70" spans="1:12" ht="15.75" x14ac:dyDescent="0.25">
      <c r="A70" s="15"/>
      <c r="B70" s="15"/>
      <c r="C70" s="15"/>
      <c r="D70" s="15"/>
      <c r="E70" s="15"/>
      <c r="F70" s="15"/>
      <c r="G70" s="15"/>
      <c r="H70" s="15"/>
      <c r="I70" s="112"/>
      <c r="J70" s="125"/>
      <c r="K70" s="15"/>
      <c r="L70" s="15"/>
    </row>
    <row r="71" spans="1:12" ht="15.75" x14ac:dyDescent="0.25">
      <c r="A71" s="15"/>
      <c r="B71" s="15"/>
      <c r="C71" s="15"/>
      <c r="D71" s="15"/>
      <c r="E71" s="15"/>
      <c r="F71" s="15"/>
      <c r="G71" s="15"/>
      <c r="H71" s="15"/>
      <c r="I71" s="112"/>
      <c r="J71" s="125"/>
      <c r="K71" s="15"/>
      <c r="L71" s="15"/>
    </row>
    <row r="72" spans="1:12" ht="15.75" x14ac:dyDescent="0.25">
      <c r="A72" s="15"/>
      <c r="B72" s="15"/>
      <c r="C72" s="15"/>
      <c r="D72" s="15"/>
      <c r="E72" s="15"/>
      <c r="F72" s="15"/>
      <c r="G72" s="15"/>
      <c r="H72" s="15"/>
      <c r="I72" s="112"/>
      <c r="J72" s="125"/>
      <c r="K72" s="15"/>
      <c r="L72" s="15"/>
    </row>
    <row r="73" spans="1:12" ht="15.75" x14ac:dyDescent="0.25">
      <c r="A73" s="15"/>
      <c r="B73" s="15"/>
      <c r="C73" s="15"/>
      <c r="D73" s="15"/>
      <c r="E73" s="15"/>
      <c r="F73" s="15"/>
      <c r="G73" s="15"/>
      <c r="H73" s="15"/>
      <c r="I73" s="112"/>
      <c r="J73" s="125"/>
      <c r="K73" s="15"/>
      <c r="L73" s="15"/>
    </row>
    <row r="74" spans="1:12" ht="15.75" x14ac:dyDescent="0.25">
      <c r="A74" s="15"/>
      <c r="B74" s="15"/>
      <c r="C74" s="15"/>
      <c r="D74" s="15"/>
      <c r="E74" s="15"/>
      <c r="F74" s="15"/>
      <c r="G74" s="15"/>
      <c r="H74" s="15"/>
      <c r="I74" s="112"/>
      <c r="J74" s="125"/>
      <c r="K74" s="15"/>
      <c r="L74" s="15"/>
    </row>
    <row r="75" spans="1:12" ht="15.75" x14ac:dyDescent="0.25">
      <c r="A75" s="15"/>
      <c r="B75" s="15"/>
      <c r="C75" s="15"/>
      <c r="D75" s="15"/>
      <c r="E75" s="15"/>
      <c r="F75" s="15"/>
      <c r="G75" s="15"/>
      <c r="H75" s="15"/>
      <c r="I75" s="112"/>
      <c r="J75" s="125"/>
      <c r="K75" s="15"/>
      <c r="L75" s="15"/>
    </row>
    <row r="76" spans="1:12" ht="15.75" x14ac:dyDescent="0.25">
      <c r="A76" s="15"/>
      <c r="B76" s="15"/>
      <c r="C76" s="15"/>
      <c r="D76" s="15"/>
      <c r="E76" s="15"/>
      <c r="F76" s="15"/>
      <c r="G76" s="15"/>
      <c r="H76" s="15"/>
      <c r="I76" s="112"/>
      <c r="J76" s="125"/>
      <c r="K76" s="15"/>
      <c r="L76" s="15"/>
    </row>
    <row r="77" spans="1:12" ht="15.75" x14ac:dyDescent="0.25">
      <c r="A77" s="15"/>
      <c r="B77" s="15"/>
      <c r="C77" s="15"/>
      <c r="D77" s="15"/>
      <c r="E77" s="15"/>
      <c r="F77" s="15"/>
      <c r="G77" s="15"/>
      <c r="H77" s="15"/>
      <c r="I77" s="112"/>
      <c r="J77" s="125"/>
      <c r="K77" s="15"/>
      <c r="L77" s="15"/>
    </row>
    <row r="78" spans="1:12" ht="15.75" x14ac:dyDescent="0.25">
      <c r="A78" s="15"/>
      <c r="B78" s="15"/>
      <c r="C78" s="15"/>
      <c r="D78" s="15"/>
      <c r="E78" s="15"/>
      <c r="F78" s="15"/>
      <c r="G78" s="15"/>
      <c r="H78" s="15"/>
      <c r="I78" s="112"/>
      <c r="J78" s="125"/>
      <c r="K78" s="15"/>
      <c r="L78" s="15"/>
    </row>
    <row r="79" spans="1:12" ht="15.75" x14ac:dyDescent="0.25">
      <c r="A79" s="15"/>
      <c r="B79" s="15"/>
      <c r="C79" s="15"/>
      <c r="D79" s="15"/>
      <c r="E79" s="15"/>
      <c r="F79" s="15"/>
      <c r="G79" s="15"/>
      <c r="H79" s="15"/>
      <c r="I79" s="112"/>
      <c r="J79" s="125"/>
      <c r="K79" s="15"/>
      <c r="L79" s="15"/>
    </row>
    <row r="80" spans="1:12" ht="15.75" x14ac:dyDescent="0.25">
      <c r="A80" s="15"/>
      <c r="B80" s="15"/>
      <c r="C80" s="15"/>
      <c r="D80" s="15"/>
      <c r="E80" s="15"/>
      <c r="F80" s="15"/>
      <c r="G80" s="15"/>
      <c r="H80" s="15"/>
      <c r="I80" s="112"/>
      <c r="J80" s="125"/>
      <c r="K80" s="15"/>
      <c r="L80" s="15"/>
    </row>
    <row r="81" spans="1:12" ht="15.75" x14ac:dyDescent="0.25">
      <c r="A81" s="15"/>
      <c r="B81" s="15"/>
      <c r="C81" s="15"/>
      <c r="D81" s="15"/>
      <c r="E81" s="15"/>
      <c r="F81" s="15"/>
      <c r="G81" s="15"/>
      <c r="H81" s="15"/>
      <c r="I81" s="112"/>
      <c r="J81" s="125"/>
      <c r="K81" s="15"/>
      <c r="L81" s="15"/>
    </row>
    <row r="82" spans="1:12" ht="15.75" x14ac:dyDescent="0.25">
      <c r="A82" s="15"/>
      <c r="B82" s="15"/>
      <c r="C82" s="15"/>
      <c r="D82" s="15"/>
      <c r="E82" s="15"/>
      <c r="F82" s="15"/>
      <c r="G82" s="15"/>
      <c r="H82" s="15"/>
      <c r="I82" s="112"/>
      <c r="J82" s="125"/>
      <c r="K82" s="15"/>
      <c r="L82" s="15"/>
    </row>
    <row r="83" spans="1:12" ht="15.75" x14ac:dyDescent="0.25">
      <c r="A83" s="15"/>
      <c r="B83" s="15"/>
      <c r="C83" s="15"/>
      <c r="D83" s="15"/>
      <c r="E83" s="15"/>
      <c r="F83" s="15"/>
      <c r="G83" s="15"/>
      <c r="H83" s="15"/>
      <c r="I83" s="112"/>
      <c r="J83" s="125"/>
      <c r="K83" s="15"/>
      <c r="L83" s="15"/>
    </row>
    <row r="84" spans="1:12" ht="15.75" x14ac:dyDescent="0.25">
      <c r="A84" s="15"/>
      <c r="B84" s="15"/>
      <c r="C84" s="15"/>
      <c r="D84" s="15"/>
      <c r="E84" s="15"/>
      <c r="F84" s="15"/>
      <c r="G84" s="15"/>
      <c r="H84" s="15"/>
      <c r="I84" s="112"/>
      <c r="J84" s="125"/>
      <c r="K84" s="15"/>
      <c r="L84" s="15"/>
    </row>
    <row r="85" spans="1:12" ht="15.75" x14ac:dyDescent="0.25">
      <c r="A85" s="15"/>
      <c r="B85" s="15"/>
      <c r="C85" s="15"/>
      <c r="D85" s="15"/>
      <c r="E85" s="15"/>
      <c r="F85" s="15"/>
      <c r="G85" s="15"/>
      <c r="H85" s="15"/>
      <c r="I85" s="112"/>
      <c r="J85" s="125"/>
      <c r="K85" s="15"/>
      <c r="L85" s="15"/>
    </row>
    <row r="86" spans="1:12" ht="15.75" x14ac:dyDescent="0.25">
      <c r="A86" s="15"/>
      <c r="B86" s="15"/>
      <c r="C86" s="15"/>
      <c r="D86" s="15"/>
      <c r="E86" s="15"/>
      <c r="F86" s="15"/>
      <c r="G86" s="15"/>
      <c r="H86" s="15"/>
      <c r="I86" s="112"/>
      <c r="J86" s="125"/>
      <c r="K86" s="15"/>
      <c r="L86" s="15"/>
    </row>
    <row r="87" spans="1:12" ht="15.75" x14ac:dyDescent="0.25">
      <c r="A87" s="15"/>
      <c r="B87" s="15"/>
      <c r="C87" s="15"/>
      <c r="D87" s="15"/>
      <c r="E87" s="15"/>
      <c r="F87" s="15"/>
      <c r="G87" s="15"/>
      <c r="H87" s="15"/>
      <c r="I87" s="112"/>
      <c r="J87" s="125"/>
      <c r="K87" s="15"/>
      <c r="L87" s="15"/>
    </row>
    <row r="88" spans="1:12" ht="15.75" x14ac:dyDescent="0.25">
      <c r="A88" s="15"/>
      <c r="B88" s="15"/>
      <c r="C88" s="15"/>
      <c r="D88" s="15"/>
      <c r="E88" s="15"/>
      <c r="F88" s="15"/>
      <c r="G88" s="15"/>
      <c r="H88" s="15"/>
      <c r="I88" s="112"/>
      <c r="J88" s="125"/>
      <c r="K88" s="15"/>
      <c r="L88" s="15"/>
    </row>
    <row r="89" spans="1:12" ht="15.75" x14ac:dyDescent="0.25">
      <c r="A89" s="15"/>
      <c r="B89" s="15"/>
      <c r="C89" s="15"/>
      <c r="D89" s="15"/>
      <c r="E89" s="15"/>
      <c r="F89" s="15"/>
      <c r="G89" s="15"/>
      <c r="H89" s="15"/>
      <c r="I89" s="112"/>
      <c r="J89" s="125"/>
      <c r="K89" s="15"/>
      <c r="L89" s="15"/>
    </row>
    <row r="90" spans="1:12" ht="15.75" x14ac:dyDescent="0.25">
      <c r="A90" s="15"/>
      <c r="B90" s="15"/>
      <c r="C90" s="15"/>
      <c r="D90" s="15"/>
      <c r="E90" s="15"/>
      <c r="F90" s="15"/>
      <c r="G90" s="15"/>
      <c r="H90" s="15"/>
      <c r="I90" s="112"/>
      <c r="J90" s="125"/>
      <c r="K90" s="15"/>
      <c r="L90" s="15"/>
    </row>
    <row r="91" spans="1:12" ht="15.75" x14ac:dyDescent="0.25">
      <c r="A91" s="15"/>
      <c r="B91" s="15"/>
      <c r="C91" s="15"/>
      <c r="D91" s="15"/>
      <c r="E91" s="15"/>
      <c r="F91" s="15"/>
      <c r="G91" s="15"/>
      <c r="H91" s="15"/>
      <c r="I91" s="112"/>
      <c r="J91" s="125"/>
      <c r="K91" s="15"/>
      <c r="L91" s="15"/>
    </row>
    <row r="92" spans="1:12" ht="15.75" x14ac:dyDescent="0.25">
      <c r="A92" s="15"/>
      <c r="B92" s="15"/>
      <c r="C92" s="15"/>
      <c r="D92" s="15"/>
      <c r="E92" s="15"/>
      <c r="F92" s="15"/>
      <c r="G92" s="15"/>
      <c r="H92" s="15"/>
      <c r="I92" s="112"/>
      <c r="J92" s="125"/>
      <c r="K92" s="15"/>
      <c r="L92" s="15"/>
    </row>
    <row r="93" spans="1:12" ht="15.75" x14ac:dyDescent="0.25">
      <c r="A93" s="15"/>
      <c r="B93" s="15"/>
      <c r="C93" s="15"/>
      <c r="D93" s="15"/>
      <c r="E93" s="15"/>
      <c r="F93" s="15"/>
      <c r="G93" s="15"/>
      <c r="H93" s="15"/>
      <c r="I93" s="112"/>
      <c r="J93" s="125"/>
      <c r="K93" s="15"/>
      <c r="L93" s="15"/>
    </row>
    <row r="94" spans="1:12" ht="15.75" x14ac:dyDescent="0.25">
      <c r="A94" s="15"/>
      <c r="B94" s="15"/>
      <c r="C94" s="15"/>
      <c r="D94" s="15"/>
      <c r="E94" s="15"/>
      <c r="F94" s="15"/>
      <c r="G94" s="15"/>
      <c r="H94" s="15"/>
      <c r="I94" s="112"/>
      <c r="J94" s="125"/>
      <c r="K94" s="15"/>
      <c r="L94" s="15"/>
    </row>
    <row r="95" spans="1:12" ht="15.75" x14ac:dyDescent="0.25">
      <c r="A95" s="15"/>
      <c r="B95" s="15"/>
      <c r="C95" s="15"/>
      <c r="D95" s="15"/>
      <c r="E95" s="15"/>
      <c r="F95" s="15"/>
      <c r="G95" s="15"/>
      <c r="H95" s="15"/>
      <c r="I95" s="112"/>
      <c r="J95" s="125"/>
      <c r="K95" s="15"/>
      <c r="L95" s="15"/>
    </row>
    <row r="96" spans="1:12" ht="15.75" x14ac:dyDescent="0.25">
      <c r="A96" s="15"/>
      <c r="B96" s="15"/>
      <c r="C96" s="15"/>
      <c r="D96" s="15"/>
      <c r="E96" s="15"/>
      <c r="F96" s="15"/>
      <c r="G96" s="15"/>
      <c r="H96" s="15"/>
      <c r="I96" s="112"/>
      <c r="J96" s="125"/>
      <c r="K96" s="15"/>
      <c r="L96" s="15"/>
    </row>
    <row r="97" spans="1:12" ht="15.75" x14ac:dyDescent="0.25">
      <c r="A97" s="15"/>
      <c r="B97" s="15"/>
      <c r="C97" s="15"/>
      <c r="D97" s="15"/>
      <c r="E97" s="15"/>
      <c r="F97" s="15"/>
      <c r="G97" s="15"/>
      <c r="H97" s="15"/>
      <c r="I97" s="112"/>
      <c r="J97" s="125"/>
      <c r="K97" s="15"/>
      <c r="L97" s="15"/>
    </row>
    <row r="98" spans="1:12" ht="15.75" x14ac:dyDescent="0.25">
      <c r="A98" s="15"/>
      <c r="B98" s="15"/>
      <c r="C98" s="15"/>
      <c r="D98" s="15"/>
      <c r="E98" s="15"/>
      <c r="F98" s="15"/>
      <c r="G98" s="15"/>
      <c r="H98" s="15"/>
      <c r="I98" s="112"/>
      <c r="J98" s="125"/>
      <c r="K98" s="15"/>
      <c r="L98" s="15"/>
    </row>
    <row r="99" spans="1:12" ht="15.75" x14ac:dyDescent="0.25">
      <c r="A99" s="15"/>
      <c r="B99" s="15"/>
      <c r="C99" s="15"/>
      <c r="D99" s="15"/>
      <c r="E99" s="15"/>
      <c r="F99" s="15"/>
      <c r="G99" s="15"/>
      <c r="H99" s="15"/>
      <c r="I99" s="112"/>
      <c r="J99" s="125"/>
      <c r="K99" s="15"/>
      <c r="L99" s="15"/>
    </row>
    <row r="100" spans="1:12" ht="15.75" x14ac:dyDescent="0.25">
      <c r="A100" s="15"/>
      <c r="B100" s="15"/>
      <c r="C100" s="15"/>
      <c r="D100" s="15"/>
      <c r="E100" s="15"/>
      <c r="F100" s="15"/>
      <c r="G100" s="15"/>
      <c r="H100" s="15"/>
      <c r="I100" s="112"/>
      <c r="J100" s="125"/>
      <c r="K100" s="15"/>
      <c r="L100" s="15"/>
    </row>
    <row r="101" spans="1:12" ht="15.75" x14ac:dyDescent="0.25">
      <c r="A101" s="15"/>
      <c r="B101" s="15"/>
      <c r="C101" s="15"/>
      <c r="D101" s="15"/>
      <c r="E101" s="15"/>
      <c r="F101" s="15"/>
      <c r="G101" s="15"/>
      <c r="H101" s="15"/>
      <c r="I101" s="112"/>
      <c r="J101" s="125"/>
      <c r="K101" s="15"/>
      <c r="L101" s="15"/>
    </row>
    <row r="102" spans="1:12" ht="15.75" x14ac:dyDescent="0.25">
      <c r="A102" s="15"/>
      <c r="B102" s="15"/>
      <c r="C102" s="15"/>
      <c r="D102" s="15"/>
      <c r="E102" s="15"/>
      <c r="F102" s="15"/>
      <c r="G102" s="15"/>
      <c r="H102" s="15"/>
      <c r="I102" s="112"/>
      <c r="J102" s="125"/>
      <c r="K102" s="15"/>
      <c r="L102" s="15"/>
    </row>
    <row r="103" spans="1:12" ht="15.75" x14ac:dyDescent="0.25">
      <c r="A103" s="15"/>
      <c r="B103" s="15"/>
      <c r="C103" s="15"/>
      <c r="D103" s="15"/>
      <c r="E103" s="15"/>
      <c r="F103" s="15"/>
      <c r="G103" s="15"/>
      <c r="H103" s="15"/>
      <c r="I103" s="112"/>
      <c r="J103" s="125"/>
      <c r="K103" s="15"/>
      <c r="L103" s="15"/>
    </row>
    <row r="104" spans="1:12" ht="15.75" x14ac:dyDescent="0.25">
      <c r="A104" s="15"/>
      <c r="B104" s="15"/>
      <c r="C104" s="15"/>
      <c r="D104" s="15"/>
      <c r="E104" s="15"/>
      <c r="F104" s="15"/>
      <c r="G104" s="15"/>
      <c r="H104" s="15"/>
      <c r="I104" s="112"/>
      <c r="J104" s="125"/>
      <c r="K104" s="15"/>
      <c r="L104" s="15"/>
    </row>
    <row r="105" spans="1:12" ht="15.75" x14ac:dyDescent="0.25">
      <c r="A105" s="15"/>
      <c r="B105" s="15"/>
      <c r="C105" s="15"/>
      <c r="D105" s="15"/>
      <c r="E105" s="15"/>
      <c r="F105" s="15"/>
      <c r="G105" s="15"/>
      <c r="H105" s="15"/>
      <c r="I105" s="112"/>
      <c r="J105" s="125"/>
      <c r="K105" s="15"/>
      <c r="L105" s="15"/>
    </row>
    <row r="106" spans="1:12" ht="15.75" x14ac:dyDescent="0.25">
      <c r="A106" s="15"/>
      <c r="B106" s="15"/>
      <c r="C106" s="15"/>
      <c r="D106" s="15"/>
      <c r="E106" s="15"/>
      <c r="F106" s="15"/>
      <c r="G106" s="15"/>
      <c r="H106" s="15"/>
      <c r="I106" s="112"/>
      <c r="J106" s="125"/>
      <c r="K106" s="15"/>
      <c r="L106" s="15"/>
    </row>
    <row r="107" spans="1:12" ht="15.75" x14ac:dyDescent="0.25">
      <c r="A107" s="15"/>
      <c r="B107" s="15"/>
      <c r="C107" s="15"/>
      <c r="D107" s="15"/>
      <c r="E107" s="15"/>
      <c r="F107" s="15"/>
      <c r="G107" s="15"/>
      <c r="H107" s="15"/>
      <c r="I107" s="112"/>
      <c r="J107" s="125"/>
      <c r="K107" s="15"/>
      <c r="L107" s="15"/>
    </row>
    <row r="108" spans="1:12" ht="15.75" x14ac:dyDescent="0.25">
      <c r="A108" s="15"/>
      <c r="B108" s="15"/>
      <c r="C108" s="15"/>
      <c r="D108" s="15"/>
      <c r="E108" s="15"/>
      <c r="F108" s="15"/>
      <c r="G108" s="15"/>
      <c r="H108" s="15"/>
      <c r="I108" s="112"/>
      <c r="J108" s="125"/>
      <c r="K108" s="15"/>
      <c r="L108" s="15"/>
    </row>
    <row r="109" spans="1:12" ht="15.75" x14ac:dyDescent="0.25">
      <c r="A109" s="15"/>
      <c r="B109" s="15"/>
      <c r="C109" s="15"/>
      <c r="D109" s="15"/>
      <c r="E109" s="15"/>
      <c r="F109" s="15"/>
      <c r="G109" s="15"/>
      <c r="H109" s="15"/>
      <c r="I109" s="112"/>
      <c r="J109" s="125"/>
      <c r="K109" s="15"/>
      <c r="L109" s="15"/>
    </row>
    <row r="110" spans="1:12" ht="15.75" x14ac:dyDescent="0.25">
      <c r="A110" s="15"/>
      <c r="B110" s="15"/>
      <c r="C110" s="15"/>
      <c r="D110" s="15"/>
      <c r="E110" s="15"/>
      <c r="F110" s="15"/>
      <c r="G110" s="15"/>
      <c r="H110" s="15"/>
      <c r="I110" s="112"/>
      <c r="J110" s="125"/>
      <c r="K110" s="15"/>
      <c r="L110" s="15"/>
    </row>
    <row r="111" spans="1:12" ht="15.75" x14ac:dyDescent="0.25">
      <c r="A111" s="15"/>
      <c r="B111" s="15"/>
      <c r="C111" s="15"/>
      <c r="D111" s="15"/>
      <c r="E111" s="15"/>
      <c r="F111" s="15"/>
      <c r="G111" s="15"/>
      <c r="H111" s="15"/>
      <c r="I111" s="112"/>
      <c r="J111" s="125"/>
      <c r="K111" s="15"/>
      <c r="L111" s="15"/>
    </row>
    <row r="112" spans="1:12" ht="15.75" x14ac:dyDescent="0.25">
      <c r="A112" s="15"/>
      <c r="B112" s="15"/>
      <c r="C112" s="15"/>
      <c r="D112" s="15"/>
      <c r="E112" s="15"/>
      <c r="F112" s="15"/>
      <c r="G112" s="15"/>
      <c r="H112" s="15"/>
      <c r="I112" s="112"/>
      <c r="J112" s="125"/>
      <c r="K112" s="15"/>
      <c r="L112" s="15"/>
    </row>
    <row r="113" spans="1:12" ht="15.75" x14ac:dyDescent="0.25">
      <c r="A113" s="15"/>
      <c r="B113" s="15"/>
      <c r="C113" s="15"/>
      <c r="D113" s="15"/>
      <c r="E113" s="15"/>
      <c r="F113" s="15"/>
      <c r="G113" s="15"/>
      <c r="H113" s="15"/>
      <c r="I113" s="112"/>
      <c r="J113" s="125"/>
      <c r="K113" s="15"/>
      <c r="L113" s="15"/>
    </row>
    <row r="114" spans="1:12" ht="15.75" x14ac:dyDescent="0.25">
      <c r="A114" s="15"/>
      <c r="B114" s="15"/>
      <c r="C114" s="15"/>
      <c r="D114" s="15"/>
      <c r="E114" s="15"/>
      <c r="F114" s="15"/>
      <c r="G114" s="15"/>
      <c r="H114" s="15"/>
      <c r="I114" s="112"/>
      <c r="J114" s="125"/>
      <c r="K114" s="15"/>
      <c r="L114" s="15"/>
    </row>
    <row r="115" spans="1:12" ht="15.75" x14ac:dyDescent="0.25">
      <c r="A115" s="105"/>
      <c r="B115" s="105"/>
      <c r="C115" s="105"/>
      <c r="D115" s="105"/>
      <c r="E115" s="105"/>
      <c r="F115" s="105"/>
      <c r="G115" s="105"/>
      <c r="H115" s="105"/>
      <c r="I115" s="107"/>
      <c r="J115" s="126"/>
      <c r="K115" s="105"/>
      <c r="L115" s="105"/>
    </row>
    <row r="116" spans="1:12" ht="15.75" x14ac:dyDescent="0.25">
      <c r="A116" s="105"/>
      <c r="B116" s="105"/>
      <c r="C116" s="105"/>
      <c r="D116" s="105"/>
      <c r="E116" s="105"/>
      <c r="F116" s="105"/>
      <c r="G116" s="105"/>
      <c r="H116" s="105"/>
      <c r="I116" s="107"/>
      <c r="J116" s="126"/>
      <c r="K116" s="105"/>
      <c r="L116" s="105"/>
    </row>
    <row r="117" spans="1:12" ht="15.75" x14ac:dyDescent="0.25">
      <c r="A117" s="105"/>
      <c r="B117" s="105"/>
      <c r="C117" s="105"/>
      <c r="D117" s="105"/>
      <c r="E117" s="105"/>
      <c r="F117" s="105"/>
      <c r="G117" s="105"/>
      <c r="H117" s="105"/>
      <c r="I117" s="107"/>
      <c r="J117" s="126"/>
      <c r="K117" s="105"/>
      <c r="L117" s="105"/>
    </row>
    <row r="118" spans="1:12" ht="15.75" x14ac:dyDescent="0.25">
      <c r="A118" s="105"/>
      <c r="B118" s="105"/>
      <c r="C118" s="105"/>
      <c r="D118" s="105"/>
      <c r="E118" s="105"/>
      <c r="F118" s="105"/>
      <c r="G118" s="105"/>
      <c r="H118" s="105"/>
      <c r="I118" s="107"/>
      <c r="J118" s="126"/>
      <c r="K118" s="105"/>
      <c r="L118" s="105"/>
    </row>
    <row r="119" spans="1:12" ht="15.75" x14ac:dyDescent="0.25">
      <c r="A119" s="105"/>
      <c r="B119" s="105"/>
      <c r="C119" s="105"/>
      <c r="D119" s="105"/>
      <c r="E119" s="105"/>
      <c r="F119" s="105"/>
      <c r="G119" s="105"/>
      <c r="H119" s="105"/>
      <c r="I119" s="107"/>
      <c r="J119" s="126"/>
      <c r="K119" s="105"/>
      <c r="L119" s="105"/>
    </row>
    <row r="120" spans="1:12" ht="15.75" x14ac:dyDescent="0.25">
      <c r="A120" s="105"/>
      <c r="B120" s="105"/>
      <c r="C120" s="105"/>
      <c r="D120" s="105"/>
      <c r="E120" s="105"/>
      <c r="F120" s="105"/>
      <c r="G120" s="105"/>
      <c r="H120" s="105"/>
      <c r="I120" s="107"/>
      <c r="J120" s="126"/>
      <c r="K120" s="105"/>
      <c r="L120" s="105"/>
    </row>
  </sheetData>
  <mergeCells count="15">
    <mergeCell ref="C38:C41"/>
    <mergeCell ref="C42:C43"/>
    <mergeCell ref="A21:L21"/>
    <mergeCell ref="A22:A24"/>
    <mergeCell ref="B22:B24"/>
    <mergeCell ref="C25:C27"/>
    <mergeCell ref="C28:C29"/>
    <mergeCell ref="C30:C31"/>
    <mergeCell ref="C12:C17"/>
    <mergeCell ref="B4:L4"/>
    <mergeCell ref="I1:L1"/>
    <mergeCell ref="A3:K3"/>
    <mergeCell ref="A7:A9"/>
    <mergeCell ref="B7:B9"/>
    <mergeCell ref="A11:K11"/>
  </mergeCells>
  <pageMargins left="0.11811023622047245" right="0.11811023622047245" top="0.15748031496062992" bottom="0.15748031496062992" header="0.31496062992125984" footer="0.31496062992125984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п.1</vt:lpstr>
      <vt:lpstr>п.2</vt:lpstr>
      <vt:lpstr>п.3</vt:lpstr>
      <vt:lpstr>п.4</vt:lpstr>
      <vt:lpstr>п.5</vt:lpstr>
      <vt:lpstr>п.6</vt:lpstr>
      <vt:lpstr>п.7</vt:lpstr>
      <vt:lpstr>Лист1</vt:lpstr>
      <vt:lpstr>сравнительная таблица</vt:lpstr>
      <vt:lpstr>п.1!Область_печати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2017-09-11T08:19:44Z</dcterms:modified>
</cp:coreProperties>
</file>