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5420" windowHeight="11640" firstSheet="4" activeTab="4"/>
  </bookViews>
  <sheets>
    <sheet name="предприниматели" sheetId="1" state="hidden" r:id="rId1"/>
    <sheet name="общий перечень" sheetId="2" state="hidden" r:id="rId2"/>
    <sheet name="схема новая на 01.05.2015" sheetId="3" r:id="rId3"/>
    <sheet name="Схема с изм. на 01.07.15" sheetId="4" state="hidden" r:id="rId4"/>
    <sheet name="Схема на 10.11.2015" sheetId="5" r:id="rId5"/>
    <sheet name="схема по 47 Пр до уд.зем.уч" sheetId="6" state="hidden" r:id="rId6"/>
    <sheet name="Лист2" sheetId="7" state="hidden" r:id="rId7"/>
    <sheet name="Лист1" sheetId="8" r:id="rId8"/>
  </sheets>
  <definedNames>
    <definedName name="А41">#REF!</definedName>
    <definedName name="_xlnm.Print_Area" localSheetId="1">'общий перечень'!$A$1:$L$120</definedName>
    <definedName name="_xlnm.Print_Area" localSheetId="0">'предприниматели'!$A$1:$J$421</definedName>
    <definedName name="_xlnm.Print_Area" localSheetId="4">'Схема на 10.11.2015'!$A$1:$K$10</definedName>
    <definedName name="_xlnm.Print_Area" localSheetId="2">'схема новая на 01.05.2015'!$A$1:$I$127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96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сот 89089706666</t>
        </r>
      </text>
    </comment>
    <comment ref="C9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89242447919
89146602226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5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89242447919
89146602226
</t>
        </r>
      </text>
    </comment>
    <comment ref="C48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сот 89089706666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User</author>
  </authors>
  <commentList>
    <comment ref="F8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89242447919
89146602226
Гарафутдинов Евгений Альбертович</t>
        </r>
      </text>
    </comment>
    <comment ref="F1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"Альфа Групп"
</t>
        </r>
      </text>
    </comment>
    <comment ref="F1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Шкицкий Владимир Анатольевич</t>
        </r>
      </text>
    </comment>
    <comment ref="F1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 </t>
        </r>
      </text>
    </comment>
    <comment ref="F1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 </t>
        </r>
      </text>
    </comment>
    <comment ref="F14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F1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Черепкина Елена Валентиновна</t>
        </r>
      </text>
    </comment>
    <comment ref="F1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F1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F18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Баканов "ПримАгроСнаб"</t>
        </r>
      </text>
    </comment>
    <comment ref="F1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Кобченко Александр Молодович</t>
        </r>
      </text>
    </comment>
    <comment ref="F2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"Торговый дом "Рыбозавод Каменский" </t>
        </r>
      </text>
    </comment>
    <comment ref="F2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Лугинина Наталья Николаевна</t>
        </r>
      </text>
    </comment>
    <comment ref="F2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Нечаева Галина Ивановна</t>
        </r>
      </text>
    </comment>
    <comment ref="F2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Рудницкая Галина Павловна</t>
        </r>
      </text>
    </comment>
    <comment ref="F24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Сушицкий Эдуард Робертович </t>
        </r>
      </text>
    </comment>
    <comment ref="F2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Черепкина Елена Валентиновна </t>
        </r>
      </text>
    </comment>
    <comment ref="F2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ОАО "Дальхлеб-ДВ"</t>
        </r>
      </text>
    </comment>
    <comment ref="F28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"Алина"</t>
        </r>
      </text>
    </comment>
    <comment ref="F2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Исиков Геннадий Александрович </t>
        </r>
      </text>
    </comment>
    <comment ref="F3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Козырева</t>
        </r>
      </text>
    </comment>
    <comment ref="F3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Горбарь Сергей Владимирович</t>
        </r>
      </text>
    </comment>
    <comment ref="F3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Горбарь Сергей Владимирович</t>
        </r>
      </text>
    </comment>
    <comment ref="F3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Чернышева Ирина Алексеевна </t>
        </r>
      </text>
    </comment>
    <comment ref="F34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Колпакова Валентина Тимофеевна</t>
        </r>
      </text>
    </comment>
    <comment ref="F3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Теребилов Максим Александрович</t>
        </r>
      </text>
    </comment>
    <comment ref="F3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Тютькина Татьяна Антоновна
</t>
        </r>
      </text>
    </comment>
    <comment ref="F3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F38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F3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F4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F4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F4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Мирзаджанов Физули Садых Оглы</t>
        </r>
      </text>
    </comment>
    <comment ref="F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Чуев Алексей Алексеевич</t>
        </r>
      </text>
    </comment>
    <comment ref="F4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Чуева Наталья Викторовна</t>
        </r>
      </text>
    </comment>
    <comment ref="F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Чуева Наталья Викторовна</t>
        </r>
      </text>
    </comment>
    <comment ref="F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Левина Валентина Евгеньевна</t>
        </r>
      </text>
    </comment>
    <comment ref="F4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4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4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5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Фадеева Анна Ивановна</t>
        </r>
      </text>
    </comment>
    <comment ref="F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Алейников Вячеслав Витальевич</t>
        </r>
      </text>
    </comment>
    <comment ref="F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Андрейчук Татьяна Валерьевна</t>
        </r>
      </text>
    </comment>
    <comment ref="F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Царёва Лариса Борисовна </t>
        </r>
      </text>
    </comment>
    <comment ref="F5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Исиков Геннадий Александрович </t>
        </r>
      </text>
    </comment>
    <comment ref="F5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"Торговый дом "Рыбозавод Каменский" </t>
        </r>
      </text>
    </comment>
    <comment ref="F5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Роговая Галина Михайловна</t>
        </r>
      </text>
    </comment>
    <comment ref="F5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6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6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6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6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F6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6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Беломесяцева Валентина Григорьевна</t>
        </r>
      </text>
    </comment>
    <comment ref="F6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Гнаевская Екатерина Евгеньевна </t>
        </r>
      </text>
    </comment>
    <comment ref="F6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Кононенко Юрий Андреевич</t>
        </r>
      </text>
    </comment>
    <comment ref="F6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Теребилов Максим Александрович</t>
        </r>
      </text>
    </comment>
    <comment ref="F7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Балан Аурел Петрович</t>
        </r>
      </text>
    </comment>
    <comment ref="F7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Балан Аурел Петрович</t>
        </r>
      </text>
    </comment>
    <comment ref="F7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Исиков Геннадий Александрович </t>
        </r>
      </text>
    </comment>
    <comment ref="F7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Милютина Людмила Афанасьевна </t>
        </r>
      </text>
    </comment>
    <comment ref="F7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F7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Николаева Наталья Викторовна</t>
        </r>
      </text>
    </comment>
    <comment ref="F7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Беломесяцева Валентина Григорьевна</t>
        </r>
      </text>
    </comment>
    <comment ref="F7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7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Зарецкий Николай Георгиевич </t>
        </r>
      </text>
    </comment>
    <comment ref="F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F8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Апресян Айк Овакимович</t>
        </r>
      </text>
    </comment>
    <comment ref="F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Паульс Ольга Александровна </t>
        </r>
      </text>
    </comment>
    <comment ref="F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Ухнина  Яна Сергеевна</t>
        </r>
      </text>
    </comment>
    <comment ref="F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Теребилов Борис Михайлович</t>
        </r>
      </text>
    </comment>
    <comment ref="F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8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8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Долгая Галина Николаевна  </t>
        </r>
      </text>
    </comment>
    <comment ref="F9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Долгая Галина Николаевна  </t>
        </r>
      </text>
    </comment>
    <comment ref="F9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Апресян Айк Овакимович</t>
        </r>
      </text>
    </comment>
    <comment ref="F10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Апресян Айк Овакимович</t>
        </r>
      </text>
    </comment>
    <comment ref="F9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ОАО"Дальхлеб"</t>
        </r>
      </text>
    </comment>
    <comment ref="F9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Поздеев Александр Владимирович</t>
        </r>
      </text>
    </comment>
    <comment ref="F9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Халявина Ирина Сергеевна</t>
        </r>
      </text>
    </comment>
    <comment ref="F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Кузьмин Андрей Александрович</t>
        </r>
      </text>
    </comment>
    <comment ref="F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Щербинская Наталья Вячеславовна</t>
        </r>
      </text>
    </comment>
    <comment ref="F9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Кривцов Олег Александрович </t>
        </r>
      </text>
    </comment>
    <comment ref="F9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Кривцов Олег Александрович </t>
        </r>
      </text>
    </comment>
    <comment ref="F9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Андрейчук Татьяна Валерьевна</t>
        </r>
      </text>
    </comment>
    <comment ref="F10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Миллер Александр Андреевич</t>
        </r>
      </text>
    </comment>
    <comment ref="F10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10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Понамарева Светлана Александровна</t>
        </r>
      </text>
    </comment>
    <comment ref="F10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Пак Эмма Владимировна</t>
        </r>
      </text>
    </comment>
    <comment ref="F10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Шакина Надежда Владимировна </t>
        </r>
      </text>
    </comment>
    <comment ref="F10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ООО "Торговый дом "Рыбозавод Каменский" </t>
        </r>
      </text>
    </comment>
    <comment ref="F10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Кан Эдик  Васильевич</t>
        </r>
      </text>
    </comment>
    <comment ref="F10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Кан Эдик  Васильевич</t>
        </r>
      </text>
    </comment>
    <comment ref="F10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Черевко Алексей Александрович </t>
        </r>
      </text>
    </comment>
    <comment ref="F11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Ходжаева Шахноза Болтаевна </t>
        </r>
      </text>
    </comment>
    <comment ref="F11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Раджабова Матанет Гадир Кызы</t>
        </r>
      </text>
    </comment>
    <comment ref="F11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11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Черепкина Елена Валентиновна </t>
        </r>
      </text>
    </comment>
    <comment ref="F1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ОАО"Дальхлеб-ДВ"</t>
        </r>
      </text>
    </comment>
    <comment ref="F1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Хван Борис Иванович</t>
        </r>
      </text>
    </comment>
    <comment ref="F11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Хван Борис Иванович</t>
        </r>
      </text>
    </comment>
    <comment ref="F11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Кононенко Юрий Андреевич</t>
        </r>
      </text>
    </comment>
    <comment ref="F1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F1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Геворкян Седрак Людвигович</t>
        </r>
      </text>
    </comment>
    <comment ref="F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12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Мурадов Фархад Алмасович</t>
        </r>
      </text>
    </comment>
    <comment ref="F1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Земельные участки в стадии формирования для предоставления в аренду </t>
        </r>
      </text>
    </comment>
    <comment ref="F12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Романова Анна Николаевна </t>
        </r>
      </text>
    </comment>
    <comment ref="F1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1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1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1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Дядюк Владимир  Анатольевич </t>
        </r>
      </text>
    </comment>
    <comment ref="F2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Земельные участки в стадии формирования для предоставления в аренду </t>
        </r>
      </text>
    </comment>
  </commentList>
</comments>
</file>

<file path=xl/comments4.xml><?xml version="1.0" encoding="utf-8"?>
<comments xmlns="http://schemas.openxmlformats.org/spreadsheetml/2006/main">
  <authors>
    <author>User</author>
    <author>Admin</author>
    <author>RePack by SPecialiST</author>
  </authors>
  <commentList>
    <comment ref="F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"Альфа Групп"
</t>
        </r>
      </text>
    </comment>
    <comment ref="F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Шкицкий Владимир Анатольевич</t>
        </r>
      </text>
    </comment>
    <comment ref="F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 </t>
        </r>
      </text>
    </comment>
    <comment ref="F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 </t>
        </r>
      </text>
    </comment>
    <comment ref="F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F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Черепкина Елена Валентиновна</t>
        </r>
      </text>
    </comment>
    <comment ref="F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F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Баканов "ПримАгроСнаб"</t>
        </r>
      </text>
    </comment>
    <comment ref="F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Кобченко Александр Молодович</t>
        </r>
      </text>
    </comment>
    <comment ref="F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"Торговый дом "Рыбозавод Каменский" </t>
        </r>
      </text>
    </comment>
    <comment ref="F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Лугинина Наталья Николаевна</t>
        </r>
      </text>
    </comment>
    <comment ref="F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Нечаева Галина Ивановна</t>
        </r>
      </text>
    </comment>
    <comment ref="F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Рудницкая Галина Павловна</t>
        </r>
      </text>
    </comment>
    <comment ref="F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Сушицкий Эдуард Робертович </t>
        </r>
      </text>
    </comment>
    <comment ref="F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Земельные участки в стадии формирования для предоставления в аренду </t>
        </r>
      </text>
    </comment>
    <comment ref="F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Черепкина Елена Валентиновна </t>
        </r>
      </text>
    </comment>
    <comment ref="F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ОАО "Дальхлеб-ДВ"</t>
        </r>
      </text>
    </comment>
    <comment ref="F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"Алина"</t>
        </r>
      </text>
    </comment>
    <comment ref="F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Исиков Геннадий Александрович </t>
        </r>
      </text>
    </comment>
    <comment ref="F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Козырева</t>
        </r>
      </text>
    </comment>
    <comment ref="F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Горбарь Сергей Владимирович</t>
        </r>
      </text>
    </comment>
    <comment ref="F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Горбарь Сергей Владимирович</t>
        </r>
      </text>
    </comment>
    <comment ref="F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Чернышева Ирина Алексеевна </t>
        </r>
      </text>
    </comment>
    <comment ref="F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Колпакова Валентина Тимофеевна</t>
        </r>
      </text>
    </comment>
    <comment ref="F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Теребилов Максим Александрович</t>
        </r>
      </text>
    </comment>
    <comment ref="F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Тютькина Татьяна Антоновна
</t>
        </r>
      </text>
    </comment>
    <comment ref="F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F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F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F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F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Чуев Алексей Алексеевич</t>
        </r>
      </text>
    </comment>
    <comment ref="F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Чуева Наталья Викторовна</t>
        </r>
      </text>
    </comment>
    <comment ref="F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Левина Валентина Евгеньевна</t>
        </r>
      </text>
    </comment>
    <comment ref="F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Мирзаджанов Физули Садых Оглы</t>
        </r>
      </text>
    </comment>
    <comment ref="F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Чуева Наталья Викторовна</t>
        </r>
      </text>
    </comment>
    <comment ref="F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Фадеева Анна Ивановна</t>
        </r>
      </text>
    </comment>
    <comment ref="F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Алейников Вячеслав Витальевич</t>
        </r>
      </text>
    </comment>
    <comment ref="F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Андрейчук Татьяна Валерьевна</t>
        </r>
      </text>
    </comment>
    <comment ref="F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Царёва Лариса Борисовна </t>
        </r>
      </text>
    </comment>
    <comment ref="F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Исиков Геннадий Александрович </t>
        </r>
      </text>
    </comment>
    <comment ref="F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"Торговый дом "Рыбозавод Каменский" </t>
        </r>
      </text>
    </comment>
    <comment ref="F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Роговая Галина Михайловна</t>
        </r>
      </text>
    </comment>
    <comment ref="F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F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Беломесяцева Валентина Григорьевна</t>
        </r>
      </text>
    </comment>
    <comment ref="F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Гнаевская Екатерина Евгеньевна </t>
        </r>
      </text>
    </comment>
    <comment ref="F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Кононенко Юрий Андреевич</t>
        </r>
      </text>
    </comment>
    <comment ref="F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Теребилов Максим Александрович</t>
        </r>
      </text>
    </comment>
    <comment ref="F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Балан Аурел Петрович</t>
        </r>
      </text>
    </comment>
    <comment ref="F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Балан Аурел Петрович</t>
        </r>
      </text>
    </comment>
    <comment ref="F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Исиков Геннадий Александрович </t>
        </r>
      </text>
    </comment>
    <comment ref="F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Милютина Людмила Афанасьевна </t>
        </r>
      </text>
    </comment>
    <comment ref="F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F7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Николаева Наталья Викторовна</t>
        </r>
      </text>
    </comment>
    <comment ref="F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Беломесяцева Валентина Григорьевна</t>
        </r>
      </text>
    </comment>
    <comment ref="F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Зарецкий Николай Георгиевич </t>
        </r>
      </text>
    </comment>
    <comment ref="F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F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Апресян Айк Овакимович</t>
        </r>
      </text>
    </comment>
    <comment ref="F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Паульс Ольга Александровна </t>
        </r>
      </text>
    </comment>
    <comment ref="F8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89242447919
89146602226
Гарафутдинов Евгений Альбертович</t>
        </r>
      </text>
    </comment>
    <comment ref="F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Ухнина  Яна Сергеевна</t>
        </r>
      </text>
    </comment>
    <comment ref="F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Теребилов Борис Михайлович</t>
        </r>
      </text>
    </comment>
    <comment ref="F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Долгая Галина Николаевна  </t>
        </r>
      </text>
    </comment>
    <comment ref="F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Долгая Галина Николаевна  </t>
        </r>
      </text>
    </comment>
    <comment ref="F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Апресян Айк Овакимович</t>
        </r>
      </text>
    </comment>
    <comment ref="F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ОАО"Дальхлеб"</t>
        </r>
      </text>
    </comment>
    <comment ref="F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Поздеев Александр Владимирович</t>
        </r>
      </text>
    </comment>
    <comment ref="F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Халявина Ирина Сергеевна</t>
        </r>
      </text>
    </comment>
    <comment ref="F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Кузьмин Андрей Александрович</t>
        </r>
      </text>
    </comment>
    <comment ref="F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Щербинская Наталья Вячеславовна</t>
        </r>
      </text>
    </comment>
    <comment ref="F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Кривцов Олег Александрович </t>
        </r>
      </text>
    </comment>
    <comment ref="F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Кривцов Олег Александрович </t>
        </r>
      </text>
    </comment>
    <comment ref="F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Андрейчук Татьяна Валерьевна</t>
        </r>
      </text>
    </comment>
    <comment ref="F10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Миллер Александр Андреевич</t>
        </r>
      </text>
    </comment>
    <comment ref="F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F1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Понамарева Светлана Александровна</t>
        </r>
      </text>
    </comment>
    <comment ref="F10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Пак Эмма Владимировна</t>
        </r>
      </text>
    </comment>
    <comment ref="F1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Шакина Надежда Владимировна </t>
        </r>
      </text>
    </comment>
    <comment ref="F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ООО "Торговый дом "Рыбозавод Каменский" </t>
        </r>
      </text>
    </comment>
    <comment ref="F10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Апресян Айк Овакимович</t>
        </r>
      </text>
    </comment>
    <comment ref="F10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Кан Эдик  Васильевич</t>
        </r>
      </text>
    </comment>
    <comment ref="F1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Кан Эдик  Васильевич</t>
        </r>
      </text>
    </comment>
    <comment ref="F1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Черевко Алексей Александрович </t>
        </r>
      </text>
    </comment>
    <comment ref="F1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Ходжаева Шахноза Болтаевна </t>
        </r>
      </text>
    </comment>
    <comment ref="F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Раджабова Матанет Гадир Кызы</t>
        </r>
      </text>
    </comment>
    <comment ref="F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Черепкина Елена Валентиновна </t>
        </r>
      </text>
    </comment>
    <comment ref="F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ОАО"Дальхлеб-ДВ"</t>
        </r>
      </text>
    </comment>
    <comment ref="F1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Хван Борис Иванович</t>
        </r>
      </text>
    </comment>
    <comment ref="F1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Хван Борис Иванович</t>
        </r>
      </text>
    </comment>
    <comment ref="F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Кононенко Юрий Андреевич</t>
        </r>
      </text>
    </comment>
    <comment ref="F1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F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Геворкян Седрак Людвигович</t>
        </r>
      </text>
    </comment>
    <comment ref="F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1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Мурадов Фархад Алмасович</t>
        </r>
      </text>
    </comment>
    <comment ref="F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Земельные участки в стадии формирования для предоставления в аренду </t>
        </r>
      </text>
    </comment>
    <comment ref="F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Романова Анна Николаевна </t>
        </r>
      </text>
    </comment>
    <comment ref="F1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1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1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Дядюк Владимир  Анатольевич </t>
        </r>
      </text>
    </comment>
    <comment ref="F1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F1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Апресян Айк Овакимович</t>
        </r>
      </text>
    </comment>
    <comment ref="F131" authorId="2">
      <text>
        <r>
          <rPr>
            <b/>
            <sz val="9"/>
            <rFont val="Tahoma"/>
            <family val="2"/>
          </rPr>
          <t>RePack by SPecialiST:</t>
        </r>
        <r>
          <rPr>
            <sz val="9"/>
            <rFont val="Tahoma"/>
            <family val="2"/>
          </rPr>
          <t xml:space="preserve">
ИП Долгая (Мансур)</t>
        </r>
      </text>
    </comment>
    <comment ref="F1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ОАО"Дальхлеб-ДВ"</t>
        </r>
      </text>
    </comment>
    <comment ref="F1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ОАО"Дальхлеб-ДВ"</t>
        </r>
      </text>
    </comment>
  </commentList>
</comments>
</file>

<file path=xl/comments6.xml><?xml version="1.0" encoding="utf-8"?>
<comments xmlns="http://schemas.openxmlformats.org/spreadsheetml/2006/main">
  <authors>
    <author>User</author>
    <author>RePack by SPecialiST</author>
    <author>Admin</author>
  </authors>
  <commentList>
    <comment ref="G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"Альфа Групп"
</t>
        </r>
      </text>
    </comment>
    <comment ref="G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Шкицкий Владимир Анатольевич</t>
        </r>
      </text>
    </comment>
    <comment ref="G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 </t>
        </r>
      </text>
    </comment>
    <comment ref="G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 </t>
        </r>
      </text>
    </comment>
    <comment ref="G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G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Черепкина Елена Валентиновна</t>
        </r>
      </text>
    </comment>
    <comment ref="G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G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G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Баканов "ПримАгроСнаб"</t>
        </r>
      </text>
    </comment>
    <comment ref="G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Кобченко Александр Молодович</t>
        </r>
      </text>
    </comment>
    <comment ref="G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"Торговый дом "Рыбозавод Каменский" </t>
        </r>
      </text>
    </comment>
    <comment ref="G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Лугинина Наталья Николаевна</t>
        </r>
      </text>
    </comment>
    <comment ref="G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Апресян Айк Овакимович</t>
        </r>
      </text>
    </comment>
    <comment ref="G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Нечаева Галина Ивановна</t>
        </r>
      </text>
    </comment>
    <comment ref="G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Рудницкая Галина Павловна</t>
        </r>
      </text>
    </comment>
    <comment ref="G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Сушицкий Эдуард Робертович </t>
        </r>
      </text>
    </comment>
    <comment ref="G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Земельные участки в стадии формирования для предоставления в аренду </t>
        </r>
      </text>
    </comment>
    <comment ref="G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Черепкина Елена Валентиновна </t>
        </r>
      </text>
    </comment>
    <comment ref="G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ОАО "Дальхлеб-ДВ"</t>
        </r>
      </text>
    </comment>
    <comment ref="G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"Алина"</t>
        </r>
      </text>
    </comment>
    <comment ref="G3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Исиков Геннадий Александрович </t>
        </r>
      </text>
    </comment>
    <comment ref="G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ИП Козырева</t>
        </r>
      </text>
    </comment>
    <comment ref="G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Горбарь Сергей Владимирович</t>
        </r>
      </text>
    </comment>
    <comment ref="G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Горбарь Сергей Владимирович</t>
        </r>
      </text>
    </comment>
    <comment ref="G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Чернышева Ирина Алексеевна </t>
        </r>
      </text>
    </comment>
    <comment ref="G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Колпакова Валентина Тимофеевна</t>
        </r>
      </text>
    </comment>
    <comment ref="G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Теребилов Максим Александрович</t>
        </r>
      </text>
    </comment>
    <comment ref="G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Тютькина Татьяна Антоновна
</t>
        </r>
      </text>
    </comment>
    <comment ref="G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G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G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G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Чуев Алексей Алексеевич</t>
        </r>
      </text>
    </comment>
    <comment ref="G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Чуев Алексей Алексеевич</t>
        </r>
      </text>
    </comment>
    <comment ref="G4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Чуева Наталья Викторовна</t>
        </r>
      </text>
    </comment>
    <comment ref="G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Левина Валентина Евгеньевна</t>
        </r>
      </text>
    </comment>
    <comment ref="G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Мирзаджанов Физули Садых Оглы</t>
        </r>
      </text>
    </comment>
    <comment ref="G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Чуева Наталья Викторовна</t>
        </r>
      </text>
    </comment>
    <comment ref="G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Фадеева Анна Ивановна</t>
        </r>
      </text>
    </comment>
    <comment ref="G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Алейников Вячеслав Витальевич</t>
        </r>
      </text>
    </comment>
    <comment ref="G5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Андрейчук Татьяна Валерьевна</t>
        </r>
      </text>
    </comment>
    <comment ref="G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Царёва Лариса Борисовна </t>
        </r>
      </text>
    </comment>
    <comment ref="G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Исиков Геннадий Александрович </t>
        </r>
      </text>
    </comment>
    <comment ref="G6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ООО "Торговый дом "Рыбозавод Каменский" </t>
        </r>
      </text>
    </comment>
    <comment ref="G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Роговая Галина Михайловна</t>
        </r>
      </text>
    </comment>
    <comment ref="G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G68" authorId="1">
      <text>
        <r>
          <rPr>
            <b/>
            <sz val="9"/>
            <rFont val="Tahoma"/>
            <family val="2"/>
          </rPr>
          <t>RePack by SPecialiST:</t>
        </r>
        <r>
          <rPr>
            <sz val="9"/>
            <rFont val="Tahoma"/>
            <family val="2"/>
          </rPr>
          <t xml:space="preserve">
ИП Долгая (Мансур)</t>
        </r>
      </text>
    </comment>
    <comment ref="G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Беломесяцева Валентина Григорьевна</t>
        </r>
      </text>
    </comment>
    <comment ref="G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Гнаевская Екатерина Евгеньевна </t>
        </r>
      </text>
    </comment>
    <comment ref="G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Кононенко Юрий Андреевич</t>
        </r>
      </text>
    </comment>
    <comment ref="G7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Теребилов Максим Александрович</t>
        </r>
      </text>
    </comment>
    <comment ref="G7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Балан Аурел Петрович</t>
        </r>
      </text>
    </comment>
    <comment ref="G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Балан Аурел Петрович</t>
        </r>
      </text>
    </comment>
    <comment ref="G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Исиков Геннадий Александрович </t>
        </r>
      </text>
    </comment>
    <comment ref="G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Милютина Людмила Афанасьевна </t>
        </r>
      </text>
    </comment>
    <comment ref="G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G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Николаева Наталья Викторовна</t>
        </r>
      </text>
    </comment>
    <comment ref="G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Беломесяцева Валентина Григорьевна</t>
        </r>
      </text>
    </comment>
    <comment ref="G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Зарецкий Николай Георгиевич </t>
        </r>
      </text>
    </comment>
    <comment ref="G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G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Апресян Айк Овакимович</t>
        </r>
      </text>
    </comment>
    <comment ref="G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Паульс Ольга Александровна </t>
        </r>
      </text>
    </comment>
    <comment ref="G87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89242447919
89146602226
Гарафутдинов Евгений Альбертович</t>
        </r>
      </text>
    </comment>
    <comment ref="G8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Ухнина  Яна Сергеевна</t>
        </r>
      </text>
    </comment>
    <comment ref="G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Теребилов Борис Михайлович</t>
        </r>
      </text>
    </comment>
    <comment ref="G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Долгая Галина Николаевна  </t>
        </r>
      </text>
    </comment>
    <comment ref="G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Долгая Галина Николаевна  </t>
        </r>
      </text>
    </comment>
    <comment ref="G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Апресян Айк Овакимович</t>
        </r>
      </text>
    </comment>
    <comment ref="G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ОАО"Дальхлеб"</t>
        </r>
      </text>
    </comment>
    <comment ref="G9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Поздеев Александр Владимирович</t>
        </r>
      </text>
    </comment>
    <comment ref="G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Халявина Ирина Сергеевна</t>
        </r>
      </text>
    </comment>
    <comment ref="G10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Кузьмин Андрей Александрович</t>
        </r>
      </text>
    </comment>
    <comment ref="G10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Щербинская Наталья Вячеславовна</t>
        </r>
      </text>
    </comment>
    <comment ref="G10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Кривцов Олег Александрович </t>
        </r>
      </text>
    </comment>
    <comment ref="G10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Кривцов Олег Александрович </t>
        </r>
      </text>
    </comment>
    <comment ref="G10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Андрейчук Татьяна Валерьевна</t>
        </r>
      </text>
    </comment>
    <comment ref="G1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Миллер Александр Андреевич</t>
        </r>
      </text>
    </comment>
    <comment ref="G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10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Понамарева Светлана Александровна</t>
        </r>
      </text>
    </comment>
    <comment ref="G10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Пак Эмма Владимировна</t>
        </r>
      </text>
    </comment>
    <comment ref="G1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Шакина Надежда Владимировна </t>
        </r>
      </text>
    </comment>
    <comment ref="G1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ООО "Торговый дом "Рыбозавод Каменский" </t>
        </r>
      </text>
    </comment>
    <comment ref="G1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Апресян Айк Овакимович</t>
        </r>
      </text>
    </comment>
    <comment ref="G1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Кан Эдик  Васильевич</t>
        </r>
      </text>
    </comment>
    <comment ref="G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Кан Эдик  Васильевич</t>
        </r>
      </text>
    </comment>
    <comment ref="G1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Черевко Алексей Александрович </t>
        </r>
      </text>
    </comment>
    <comment ref="G1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Ходжаева Шахноза Болтаевна </t>
        </r>
      </text>
    </comment>
    <comment ref="G1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Раджабова Матанет Гадир Кызы</t>
        </r>
      </text>
    </comment>
    <comment ref="G1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1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Черепкина Елена Валентиновна </t>
        </r>
      </text>
    </comment>
    <comment ref="G1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ОАО"Дальхлеб-ДВ"</t>
        </r>
      </text>
    </comment>
    <comment ref="G1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Хван Борис Иванович</t>
        </r>
      </text>
    </comment>
    <comment ref="G1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Хван Борис Иванович</t>
        </r>
      </text>
    </comment>
    <comment ref="G1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Кононенко Юрий Андреевич</t>
        </r>
      </text>
    </comment>
    <comment ref="G1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Кобченко Александр Молодович</t>
        </r>
      </text>
    </comment>
    <comment ref="G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Геворкян Седрак Людвигович</t>
        </r>
      </text>
    </comment>
    <comment ref="G1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1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Мурадов Фархад Алмасович</t>
        </r>
      </text>
    </comment>
    <comment ref="G1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Земельные участки в стадии формирования для предоставления в аренду </t>
        </r>
      </text>
    </comment>
    <comment ref="G1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Романова Анна Николаевна </t>
        </r>
      </text>
    </comment>
    <comment ref="G1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1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1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Дядюк Владимир  Анатольевич </t>
        </r>
      </text>
    </comment>
    <comment ref="G1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1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Луцук Евгения Георгиевна
по заявлению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G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 </t>
        </r>
      </text>
    </comment>
    <comment ref="G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 </t>
        </r>
      </text>
    </comment>
    <comment ref="G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G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G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G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G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 </t>
        </r>
      </text>
    </comment>
    <comment ref="G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 </t>
        </r>
      </text>
    </comment>
    <comment ref="G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G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G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земельный участок</t>
        </r>
      </text>
    </comment>
    <comment ref="G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Земельные участки в стадии формирования для предоставления в аренду </t>
        </r>
      </text>
    </comment>
    <comment ref="G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ОАО "Дальхлеб-ДВ"</t>
        </r>
      </text>
    </comment>
    <comment ref="G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Теребилов Максим Александрович</t>
        </r>
      </text>
    </comment>
    <comment ref="G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Теребилов Максим Александрович</t>
        </r>
      </text>
    </comment>
    <comment ref="G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Ухнина  Яна Сергеевна</t>
        </r>
      </text>
    </comment>
    <comment ref="G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Теребилов Борис Михайлович</t>
        </r>
      </text>
    </comment>
    <comment ref="G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ОАО"Дальхлеб"</t>
        </r>
      </text>
    </comment>
    <comment ref="G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
</t>
        </r>
      </text>
    </comment>
    <comment ref="G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Мурадов Фархад Алмасович</t>
        </r>
      </text>
    </comment>
    <comment ref="G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  <comment ref="G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земельный участок</t>
        </r>
      </text>
    </comment>
  </commentList>
</comments>
</file>

<file path=xl/sharedStrings.xml><?xml version="1.0" encoding="utf-8"?>
<sst xmlns="http://schemas.openxmlformats.org/spreadsheetml/2006/main" count="3464" uniqueCount="854">
  <si>
    <t>г.Дальнегорск, в 35м по направлению на юг от д.№259 по проспекту 50 лет Октября, остановка Горбуша, 25:03:010305:1447</t>
  </si>
  <si>
    <t>г.Дальнегорск, в 25м по направлению на ю-з от д.№2  проспект 50 лет Октября, остановка Светлый ключ, 25:03:010103:150</t>
  </si>
  <si>
    <t>г.Дальнегорск,в 10м по направлению на юг от д.№17 по проспекту 50 лет Октября, остановка Универсам, 25:03:010103:179</t>
  </si>
  <si>
    <t>г.Дальнегорск, в 37м по направлению на с-в от д.№26 по проспекту 50 лет Октября, остановка Универсам, 25:03:010103:176</t>
  </si>
  <si>
    <t>г.Дальнегорск, в 25м по направлению на с-в от д.№26 по проспекту 50 лет Октября, остановка Универсам, 25:03:010103:175</t>
  </si>
  <si>
    <t>г.Дальнегорск, примерно в 100м на юго-восток от дома №30 по ул.Матросова, остановка Горького, 25:03:010305:1448</t>
  </si>
  <si>
    <t xml:space="preserve"> г. Дальнегорск, 361 км + 850 м (левая сторона автодороги "Осиновка - Рудная Пристань", остановка госбанк, 25:03:010105:287</t>
  </si>
  <si>
    <t>г Дальнегорск, район ул Приморская, д 19, остановка Березка, 25:03:010208:91</t>
  </si>
  <si>
    <t>Собственник земельного участка</t>
  </si>
  <si>
    <t>государственная собственность не разграниченная</t>
  </si>
  <si>
    <t>вид нестационарного торгового объекта</t>
  </si>
  <si>
    <t>Собственник нестационарного торгового объекта</t>
  </si>
  <si>
    <t>Площадь земельного участка, м²</t>
  </si>
  <si>
    <t>Торговая площадь, кв.м.</t>
  </si>
  <si>
    <t>г. Дальнегорск, примерно в 10 м по направлению на северо-запад от зд. №23 по ул. Приморской, парк «Березка»</t>
  </si>
  <si>
    <t>Для размещения детских аттракционов</t>
  </si>
  <si>
    <t>с. Каменка, прилегающая территория клуба «Нептун» по ул. Пушкинской, 1б</t>
  </si>
  <si>
    <t>сезонные ярмарки, лоточная торговля</t>
  </si>
  <si>
    <t>с. Сержантово, территория расположенная с торца д. №3 по ул. Ленинской</t>
  </si>
  <si>
    <t xml:space="preserve"> ярмарки, лоточная торговля в летнее время года</t>
  </si>
  <si>
    <t>с. Рудная Пристань, примерно в 35 м на восток от зд. №1 по ул. Школьной (перед школой)</t>
  </si>
  <si>
    <t>г. Дальнегорск, примерно в 10 м по направлению на север от зд. №294А по проспекту 50 лет Октября</t>
  </si>
  <si>
    <t>Лоточная торговля, торговые палатки</t>
  </si>
  <si>
    <t>г. Дальнегорск, с юго-западной стороны зд. №14 по ул. Дорожной (магазин «Лотос», 8 км)</t>
  </si>
  <si>
    <t>Лоточная торговля</t>
  </si>
  <si>
    <t>Стагнуто Ирина Леонидовна</t>
  </si>
  <si>
    <t>№34/12</t>
  </si>
  <si>
    <t>16.04.2012.</t>
  </si>
  <si>
    <t>16.04.2017.</t>
  </si>
  <si>
    <t>г.Дальнегорск, в 27м по направлению на запад от д.№54 по проспекту 50 лет Октября, 25:03:010105:317</t>
  </si>
  <si>
    <t>для размещения детского парка отдыха</t>
  </si>
  <si>
    <t>Мкртчян Мкртич Рафикович</t>
  </si>
  <si>
    <t>№3/12</t>
  </si>
  <si>
    <t>г. Дальнегорск, в 22 м на северо-запад от д. №56 по ул. Лесной, 25:03:010211:324</t>
  </si>
  <si>
    <t>для размещения детской площадки</t>
  </si>
  <si>
    <t xml:space="preserve"> г Дальнегорск, в 20 м на север от д. №17 по ул Приморской, остановка Березка, 25:03:010208:797</t>
  </si>
  <si>
    <t>ООО "Алина"</t>
  </si>
  <si>
    <t>№66/13</t>
  </si>
  <si>
    <t>Земельный участок в стадии формирования для предоставления в аренду Козлов</t>
  </si>
  <si>
    <t>Мурадов Фарход Алмасович</t>
  </si>
  <si>
    <t>под сомнением не знаю точно сможем ли мы сформировать участки и поставить на кадастровый учет</t>
  </si>
  <si>
    <t xml:space="preserve">местоположение установлено относительно ориентира, расположенного в границах участка, адрес ориентира: Приморский край, г. Дальнегорск, проспект 50 лет Октября, 139а, 25:03:010109:982 </t>
  </si>
  <si>
    <t>для размещения временного киоска "Союзпечать" (факт Продукты)</t>
  </si>
  <si>
    <t>истек срок договора</t>
  </si>
  <si>
    <t xml:space="preserve">фактически произведенные замеры объектов, </t>
  </si>
  <si>
    <t>земля 3,6*3,9=14,04</t>
  </si>
  <si>
    <t>ООО "Алина" (факт ИП Духневич)</t>
  </si>
  <si>
    <t>торговый павильон</t>
  </si>
  <si>
    <t>осуществляется торговля, аренды нет (ИП Козырева)</t>
  </si>
  <si>
    <t>самовольно установлен стенд с шинами и пристройка к шиномонтажу</t>
  </si>
  <si>
    <t>земля 47,88</t>
  </si>
  <si>
    <t>привязка к проспекту 17</t>
  </si>
  <si>
    <t>Черепкина</t>
  </si>
  <si>
    <t>размещено 8 нестац.объектов</t>
  </si>
  <si>
    <t>9,92 + 2 холодильника 07*0,75</t>
  </si>
  <si>
    <t>площадь земли 100,05</t>
  </si>
  <si>
    <t>район Дома быта "Мир фейерверков" не учтен</t>
  </si>
  <si>
    <t>Между Каменским и Роговой расположены 2 торговых павильона Кононенко</t>
  </si>
  <si>
    <t xml:space="preserve">Дядюк Владимир  Анатольевич </t>
  </si>
  <si>
    <t>в 15м по направлению на север от ор-ра 363км+300м г.Дальнегорск, левая сторона автодороги "Осиновка-Рудная Пристань", остановка Центр, 25:03:010107:430</t>
  </si>
  <si>
    <t>прим 114</t>
  </si>
  <si>
    <t>недалеко от храма, бывший гастроном</t>
  </si>
  <si>
    <t>привязку сделать к Арсеньева 6</t>
  </si>
  <si>
    <t>киоск Спортлото р-н Горького</t>
  </si>
  <si>
    <t>земельные участки без постановки на кадастровый учет</t>
  </si>
  <si>
    <t xml:space="preserve">ИП Гарафутдинов </t>
  </si>
  <si>
    <t>торговый павильон "Цветы", район Приморской 17</t>
  </si>
  <si>
    <t xml:space="preserve">не учтен на Универсаме киоск </t>
  </si>
  <si>
    <t>с.Рудная-Пристань,  12 м в южном направлении от здания № 4А по ул. Арсеньева</t>
  </si>
  <si>
    <t>Исиков</t>
  </si>
  <si>
    <t>р-н кладбища</t>
  </si>
  <si>
    <t>два холодильника</t>
  </si>
  <si>
    <t xml:space="preserve">Шкицкий Владимир Анатольевич </t>
  </si>
  <si>
    <t>зем.участок</t>
  </si>
  <si>
    <t>с.Краснореченский, примерно в 48 м по направлению на юго-восток от зд. № 9 по ул. Октябрьской</t>
  </si>
  <si>
    <t>ярмарки, лоточная торговля</t>
  </si>
  <si>
    <t>Лоточная торговля, торговые палатки, автолавка</t>
  </si>
  <si>
    <t>70 м на юго-запад от Храма</t>
  </si>
  <si>
    <t>изменить адрес</t>
  </si>
  <si>
    <t>будет демонтирован</t>
  </si>
  <si>
    <t>будут демонтированы</t>
  </si>
  <si>
    <t>киоск Хлеб</t>
  </si>
  <si>
    <t>торговый центр "Бригантина"</t>
  </si>
  <si>
    <t>киоск "Росхлеб", Апресян</t>
  </si>
  <si>
    <t>???</t>
  </si>
  <si>
    <t>Антошкина Татьяна Борисовна (факт Баканов "ПримАгроСнаб")</t>
  </si>
  <si>
    <t>земельный участок без постановки на кадастровый учет</t>
  </si>
  <si>
    <t>Г. Дальнегорск, между домами №51 и №53А по проспекту 50 лет Октября</t>
  </si>
  <si>
    <t>Г. Дальнегорск, примерно 33,5 м по направлению на запад от д. №34 по проспекту 50 лет Октября</t>
  </si>
  <si>
    <t>Г. Дальнегорск, примерно 12 м на север от д. №32 по проспекту 50 лет Октября</t>
  </si>
  <si>
    <t>Г. Дальнегорск, примерно 6,5 м по направлению на северо-восток от д. №1а по ул. 8 Марта</t>
  </si>
  <si>
    <t>Г. Дальнегорск, примерно 22 м по направлению на северо-запад от д. №30 по ул. Матросова</t>
  </si>
  <si>
    <t>земельный участок в р-не кладбища</t>
  </si>
  <si>
    <t>сезонная торговля</t>
  </si>
  <si>
    <t>павильон</t>
  </si>
  <si>
    <t>киоск</t>
  </si>
  <si>
    <t>сезонная</t>
  </si>
  <si>
    <t>г.Дальнегорск, примерно в 8,5 м  на юг от зд. № 49 по ул. Горького</t>
  </si>
  <si>
    <t>г.Дальнегорск, в 22м по направлению на ю-в от д. №1 по ул.8-го Марта, 25:03:010304:521</t>
  </si>
  <si>
    <t>г.Дальнегорск, примерно в 1284 м  по направлению на юго-восток от зд. № 324 по проспекту 50 лет Октября</t>
  </si>
  <si>
    <t>г.Дальнегорск, примерно в 83 м  по направлению на юго-восток от зд. № 115 по проспекту 50 лет Октября</t>
  </si>
  <si>
    <t>г.Дальнегорск, в 143 м по направлению на северо-восток от зд. № 1 по ул. Молодежной</t>
  </si>
  <si>
    <t>№ п/п</t>
  </si>
  <si>
    <t>г.Дальнегорск, на расстоянии 4 м от угла здания по ул.Приморской,17,в восточном направлении, 25:03:010208:22</t>
  </si>
  <si>
    <t>г. Дальнегорск, примерно в 10 м по направлению на север от зд. № 294А по проспекту 50 лет Октября</t>
  </si>
  <si>
    <t xml:space="preserve"> г Дальнегорск, в 20 м на север от д. № 17 по ул Приморской, остановка Березка, 25:03:010208:797</t>
  </si>
  <si>
    <t>г.Дальнегорск, с.Краснореченский, примерно в 48 м по направлению на юго-восток от зд. № 9 по ул. Октябрьской</t>
  </si>
  <si>
    <t>г.Дальнегорск, с.Краснореченский, примерно в 40 м по направлению на юго-восток от юго-восточного угла зд. № 9 по ул. Октябрьской</t>
  </si>
  <si>
    <t>г.Дальнегорск, с.Краснореченский, примерно в 47 м по направлению на юго-восток от юго-восточного угла зд. № 9 по ул. Октябрьской</t>
  </si>
  <si>
    <t>г.Дальнегорск, с юго-западной стороны зд. № 14 по ул. Дорожной (магазин "Лотос", 8 км)</t>
  </si>
  <si>
    <t>г.Дальнегорск, в 49 м по направлению на северо-восток от зд. № 17 по проспекту 50 лет Октября</t>
  </si>
  <si>
    <t>г.Дальнегорск, в 57 м по направлению на юго-восток от зд. № 17 по проспекту 50 лет Октября</t>
  </si>
  <si>
    <t>г.Дальнегорск, в 50 м по направлению на восток от зд. № 17 по проспекту 50 лет Октября</t>
  </si>
  <si>
    <t>г.Дальнегорск, примерно 24 м по направлению на юго-восток от зд. № 13 по проспекту 50 лет Октября</t>
  </si>
  <si>
    <t>г.Дальнегорск, примерно 12 м по направлению на север от зд. № 32 по проспекту 50 лет Октября</t>
  </si>
  <si>
    <t>г.Дальнегорск, примерно 22,5 м по направлению на запад от зд. № 34 по проспекту 50 лет Октября</t>
  </si>
  <si>
    <t>г.Дальнегорск, примерно 33,5 м по направлению на запад от зд. № 34 по проспекту 50 лет Октября</t>
  </si>
  <si>
    <t>г.Дальнегорск, между домами № 51 и № 53А по проспекту 50 лет Октября</t>
  </si>
  <si>
    <t>г.Дальнегорск, примерно 22 м по направлению на северо-запад от д.№30 по ул.Матросова</t>
  </si>
  <si>
    <t>г.Дальнегорск, в 6,5 м по направлению на северо-восток от д. № 1а по ул. 8-го Марта</t>
  </si>
  <si>
    <t xml:space="preserve"> г. Дальнегорск 1,45 м от д. № 83 по просп. 50-летия Октября на юг, 25:03:010107:28</t>
  </si>
  <si>
    <t>Адресные ориентиры нестационарного торгового объекта (адрес)</t>
  </si>
  <si>
    <t>Специализация (ассортимент реализуемой продукции)</t>
  </si>
  <si>
    <t>Вид объекта</t>
  </si>
  <si>
    <t>Площадь земельного участка</t>
  </si>
  <si>
    <t>Площадь нестационарного торгового объекта</t>
  </si>
  <si>
    <t>Вид собственности земельного участка, на котором расположен нестационарный торговый объект</t>
  </si>
  <si>
    <t>Период разрешения на размещение нестационарного торгового объекта</t>
  </si>
  <si>
    <t>продовольственные товары</t>
  </si>
  <si>
    <t>непродовольственные товары</t>
  </si>
  <si>
    <t>непродовольственные, продовольственные товары</t>
  </si>
  <si>
    <t>хлеб, продовольственные товары</t>
  </si>
  <si>
    <t>бахчевые продовольственные культуры</t>
  </si>
  <si>
    <t>посадочный материал, садовый инвентарь</t>
  </si>
  <si>
    <t>молочная продукция</t>
  </si>
  <si>
    <t>бытовая химия</t>
  </si>
  <si>
    <t>г.Дальнегорск, в 12,5м по направлению на северо-запад от д.№17 по ул.Приморской, 25:03:010208:800</t>
  </si>
  <si>
    <t>посадочный материал, садовый инвентарь, продовольственные и непродовольственные товары</t>
  </si>
  <si>
    <t>г.Дальнегорск, вдоль восточной стороны дома №17 по ул.Приморской, 25:03:010208:90</t>
  </si>
  <si>
    <t>печатная продукция</t>
  </si>
  <si>
    <t>цветы</t>
  </si>
  <si>
    <t>мороженое</t>
  </si>
  <si>
    <t>косметика, бытовая химия</t>
  </si>
  <si>
    <t>мясопродукты</t>
  </si>
  <si>
    <t>киоск-трейлер</t>
  </si>
  <si>
    <t>куры-гриль</t>
  </si>
  <si>
    <t>с 05 по 08 марта ежегодно</t>
  </si>
  <si>
    <t>новогодные ёлки</t>
  </si>
  <si>
    <t>с 12 по 31 декабря ежегодно</t>
  </si>
  <si>
    <t>местоположение установлено относительно ориентира, расположенного за пределами участка, ориентир  дом, примерно 27 м по направлению на северо-восток от д. 32 по проспекту 50 лет Октября, 25:03:010103:185</t>
  </si>
  <si>
    <t>хлебобулочные, кондитерские и кулинарные изделия собственного производства</t>
  </si>
  <si>
    <t>с 01 мая по 10 октября ежегодно</t>
  </si>
  <si>
    <t>хлебобулочные изделия собственного производства</t>
  </si>
  <si>
    <t>хлебобулочные и кондитерские изделия собственного производства</t>
  </si>
  <si>
    <t>цветы (искусственные, живые)</t>
  </si>
  <si>
    <t>к родительскому дню</t>
  </si>
  <si>
    <t xml:space="preserve">хлебобулочные и кондитерские изделия собственного производства </t>
  </si>
  <si>
    <t>овощи, фрукты</t>
  </si>
  <si>
    <t>салаты</t>
  </si>
  <si>
    <t xml:space="preserve">хлебобулочные изделия собственного производства, продовольственные товары </t>
  </si>
  <si>
    <t>ритуальные товары</t>
  </si>
  <si>
    <t>лоток</t>
  </si>
  <si>
    <t xml:space="preserve"> лоток, автолавка</t>
  </si>
  <si>
    <t>киоск – трейлер</t>
  </si>
  <si>
    <t>автотовары</t>
  </si>
  <si>
    <t>морепродукты</t>
  </si>
  <si>
    <t>павильон (в остановочном комплексе)</t>
  </si>
  <si>
    <t xml:space="preserve">хлеб и хлебобулочные изделия </t>
  </si>
  <si>
    <t>фаст-фуд</t>
  </si>
  <si>
    <t>овощи-фрукты</t>
  </si>
  <si>
    <t>г.Дальнегорск, в 12м по направлению на юг от д.№17 по проспекту 50 лет Октября, 25:03:010103:187</t>
  </si>
  <si>
    <t>сотовые телефоны</t>
  </si>
  <si>
    <t>Утверждена</t>
  </si>
  <si>
    <t>постановлением администрации Дальнегорского городского округа          от ______________ № _________</t>
  </si>
  <si>
    <t xml:space="preserve">Схема размещения нестационарных торговых объектов на территории Дальнегорского городского округа </t>
  </si>
  <si>
    <t>г.Дальнегорск, с.Рудная-Пристань, примерно 19 м по направлению на север от здания № 8Б по ул. Арсеньева</t>
  </si>
  <si>
    <t>г.Дальнегорск, с. Рудная Пристань, 80м на северо-восток от д.№6 по ул. Арсеньева, 25:03:060001:13</t>
  </si>
  <si>
    <t>г.Дальнегорск, с.Рудная-Пристань,  12 м в южном направлении от здания № 4А по ул. Арсеньева</t>
  </si>
  <si>
    <t>г.Дальнегорск, с.Каменка, на расстоянии 36.5м от дома №36 по ул.Берзинской, 25:03:080001:245</t>
  </si>
  <si>
    <t>г.Дальнегорск, с.Каменка, примерно в 12 м по направлению на юго-восток от зд. № 40 по ул.Берзинской</t>
  </si>
  <si>
    <t>г.Дальнегорск, примерно 41 м по направлению на восток от юго-восточного угла зд. № 17 по проспекту 50 лет Октября</t>
  </si>
  <si>
    <t>г.Дальнегорск, примерно в 130 м по направлению на север от северного угла дома № 1 по ул. Молодежная, район Горького-Горбуша</t>
  </si>
  <si>
    <t>павильоны, киоски, лотки, палатки и пр.нестационарные торговые объекты</t>
  </si>
  <si>
    <t xml:space="preserve">включить по предложению УМИ </t>
  </si>
  <si>
    <t>продовольственные, непродовольственные товары</t>
  </si>
  <si>
    <t>проверить на соответствие СНиП, ГОСТ, зона треугольника видимости</t>
  </si>
  <si>
    <t>киоск – трейлер, павильон, киоск</t>
  </si>
  <si>
    <t>доб.павильон, киоск</t>
  </si>
  <si>
    <t>продлить договор</t>
  </si>
  <si>
    <t>исключть в связи с отсутствием свобод.места парковка</t>
  </si>
  <si>
    <t>невозможно включить объекты, из-за строительства ИП Кобченко (заявл. от Сапелкиной)</t>
  </si>
  <si>
    <t>киоск-трейлер, павильон, киоск</t>
  </si>
  <si>
    <t>объединено в одну позицию, зона Ж-4</t>
  </si>
  <si>
    <t>указан срок</t>
  </si>
  <si>
    <t>УМИ предложено изменить расположение</t>
  </si>
  <si>
    <t>Удалить, т.к. планируется предоставление участка с торгов для строительства капит.объекта</t>
  </si>
  <si>
    <t>Зона О-4</t>
  </si>
  <si>
    <t>треугольник видимости, включено в схему до окончания договора</t>
  </si>
  <si>
    <t>лоток, атолавка, палатка</t>
  </si>
  <si>
    <t>киоск, павильоны, лотки, автолавки</t>
  </si>
  <si>
    <t>доб.виды объектов НТ, изм. Сроки</t>
  </si>
  <si>
    <t>доб.автолавка, палатка</t>
  </si>
  <si>
    <t>Зона П1-4 - не предусмотрено размещение НТО</t>
  </si>
  <si>
    <t>лоток, атолавка</t>
  </si>
  <si>
    <t>доб. автолавка</t>
  </si>
  <si>
    <t>06.2015</t>
  </si>
  <si>
    <t>06.2018</t>
  </si>
  <si>
    <t>киоск-трейлер, киоск, павильон, лоток</t>
  </si>
  <si>
    <t>доб. Киоск, павильон, лоток</t>
  </si>
  <si>
    <t>лоток, автолавка</t>
  </si>
  <si>
    <t>новогодние елки</t>
  </si>
  <si>
    <t xml:space="preserve">цветы   </t>
  </si>
  <si>
    <t>Зона Ж-4, не предусмотрено размещение НТО</t>
  </si>
  <si>
    <t>проверить относится к остановке или нет</t>
  </si>
  <si>
    <t>указала сезонную торговлю</t>
  </si>
  <si>
    <t>убрала срок размещения</t>
  </si>
  <si>
    <t>г.Дальнегорск, в 143 м по направлению на северо-восток от зд. № 1 по ул. Молодежной, 25:03:010305:1497</t>
  </si>
  <si>
    <t>летнее кафе с торговым павильоном</t>
  </si>
  <si>
    <t>изменила наименов.НТО</t>
  </si>
  <si>
    <t>г.Дальнегорск,  примерно 40 м  на северо-восток от зд. № 45 по проспекту 50 лет Октября, 25:03:010105:74</t>
  </si>
  <si>
    <t>г.Дальнегорск,  примерно в 5 м  на юго-запад от юго-западного угла  зд. № 17а  по ул.Приморская</t>
  </si>
  <si>
    <t xml:space="preserve">г.Дальнегорск,  примерно 55 м  на юго-запад от д. № 1  по ул.Геологическая </t>
  </si>
  <si>
    <t>рассмотреть возможность включения в Схему</t>
  </si>
  <si>
    <t>г.Дальнегорск,  примерно в 4 м по направлению на юг от д.12 по ул. Приморская, 23:03:010207:1343</t>
  </si>
  <si>
    <t>г.Дальнегорск,  примерно в 20 м  на восток от зд. № 1  по проспекту 50 лет Октября, 25:03:010105:34</t>
  </si>
  <si>
    <t>киоски, павильоны, лотки, автолавки</t>
  </si>
  <si>
    <t>продовольственные и непродовольственные товары</t>
  </si>
  <si>
    <t>зона Р-1, размещение НТО возможно, только после внесения изм. в Правила</t>
  </si>
  <si>
    <t>зона Ж-1, размещение НТО возможно, только после внесения изм. в Правила</t>
  </si>
  <si>
    <t>г.Дальнегорск, примерно 35 м по направлению на юго-восток от дома № 39 по ул.Горького</t>
  </si>
  <si>
    <t>лоток (палатка)</t>
  </si>
  <si>
    <t>г.Дальнегорск, с. Рудная-Пристань примерно в 375 м по направлению на северо-восток от д.№ 13 по ул.Парковая, 25:03:020608:52</t>
  </si>
  <si>
    <t>продовольственные товары, полуфабрикаты</t>
  </si>
  <si>
    <t>Роговая Г.М.</t>
  </si>
  <si>
    <t>Комаров А.А.</t>
  </si>
  <si>
    <t>г.Дальнегорск,  примерно в 20 м  на восток от зд. № 17  по проспекту 50 лет Октября</t>
  </si>
  <si>
    <t>с 05 марта по 10 октября ежегодно</t>
  </si>
  <si>
    <t>г. Дальнегорск, примерно 12 м по направлению на юго-восток от зд. № 38 по ул. Осипенко</t>
  </si>
  <si>
    <t>25:03:010105:4853</t>
  </si>
  <si>
    <t>Луцук Е.Г.</t>
  </si>
  <si>
    <t>Гарант ДВ</t>
  </si>
  <si>
    <t>объект передвижной торговли</t>
  </si>
  <si>
    <t>киоск, павильоны, лотки, объекты передвижной торговли</t>
  </si>
  <si>
    <t>лоток, объект передвижной торговли</t>
  </si>
  <si>
    <t>палатка, лоток, объект передвижной торговли</t>
  </si>
  <si>
    <t>г.Дальнегорск, примерно 12 м по направлению на север от северного угла зд. № 32 по проспекту 50 лет Октября</t>
  </si>
  <si>
    <t>Примечания</t>
  </si>
  <si>
    <t>ИП Теребилов Б.М.</t>
  </si>
  <si>
    <t>ОАО "Дальхлеб ДВ" (пролонгация согл. ст.621 ГК РФ)</t>
  </si>
  <si>
    <t>заявление о включении в схему</t>
  </si>
  <si>
    <t>Приложение</t>
  </si>
  <si>
    <t>к постановлению администрации</t>
  </si>
  <si>
    <t>г.Дальнегорск, примерно в 20 м по направлению на юг от д. № 20 по проспекту 50 лет Октября</t>
  </si>
  <si>
    <t>г.Дальнегорск, примерно 25 м от остановочного комплекса "Горбуша" вдоль дороги по направлению на восток</t>
  </si>
  <si>
    <t>г.Дальнегорск, в районе ДЦГБ напротив аптеки 152 возле банера, рядом с автостоянкой</t>
  </si>
  <si>
    <t>г.Дальнегорск, примерно в 43м по направлению на юго-восток от восточного угла дома № 13 по проспекту 50 лет Октября 25:03:0101036:ЗУ1</t>
  </si>
  <si>
    <t>Черепкин М.И. (приложено письмо МОМВД, о том что не создает помех для тс, пеш., спец.тр.)</t>
  </si>
  <si>
    <r>
      <t>объединено в одну позицию,</t>
    </r>
    <r>
      <rPr>
        <b/>
        <i/>
        <sz val="10"/>
        <rFont val="Times New Roman"/>
        <family val="1"/>
      </rPr>
      <t xml:space="preserve"> зона Ж-4. </t>
    </r>
    <r>
      <rPr>
        <i/>
        <sz val="10"/>
        <rFont val="Times New Roman"/>
        <family val="1"/>
      </rPr>
      <t>(необх. согласовать в УМИ размещение, см. обращ.Абросимова, Беспалова)</t>
    </r>
  </si>
  <si>
    <t>г.Дальнегорск, примерно в 43м по направлению на юго-восток от восточного угла дома № 13 по проспекту 50 лет Октября 25:03:0101036:ЗУ3</t>
  </si>
  <si>
    <t>Исиков Г.А.</t>
  </si>
  <si>
    <t>Уточнить сроки у Кати</t>
  </si>
  <si>
    <t>25:03:040002:1364</t>
  </si>
  <si>
    <t>Кадастровый (условный) номер земельного участка (при наличии)</t>
  </si>
  <si>
    <t xml:space="preserve"> 25:03:040002:1361</t>
  </si>
  <si>
    <t>местоположение установлено относительно ориентира расположенного за пределами участка, ориентир дом, участок находится примерно в 100м от ориентира по направлению на юг, почтовый  адрес ориентира: Приморский край, г. Дальнегорск, с. Краснореченский, ул. Октябрьская, дом № 12</t>
  </si>
  <si>
    <t>г.Дальнегорск , с.краснореченский, в 122м п онаправлению на с-з от д. №6 по ул.Комсомольской</t>
  </si>
  <si>
    <t>г.Дальнегорск,ул.Заводская примерно в 11м от угла дома №1а по направлению на с-в (остановка 10 км)</t>
  </si>
  <si>
    <t>25:03:010202:13</t>
  </si>
  <si>
    <t>25:03:010207:528</t>
  </si>
  <si>
    <t>г.Дальнегорск, в 5м по направлению на юг от д.№1 по ул.Хамзина</t>
  </si>
  <si>
    <t>25:03:010207:513</t>
  </si>
  <si>
    <t xml:space="preserve"> участок находится примерно в 3 м от ориентира по направлению на запад, почтовый адрес ориентира: Приморский край, г. Дальнегорск, ул. Хамзина, 3</t>
  </si>
  <si>
    <t xml:space="preserve"> 25:03:010210:18</t>
  </si>
  <si>
    <t>г.Дальнегорск,по ул.Приморской,1-а</t>
  </si>
  <si>
    <t>25:03:000000:415</t>
  </si>
  <si>
    <t>местоположение установлено относительно ориентира расположенного за пределами участка, ориентир дом, участок находится примерно в 21м от ориентира по направлению на запад, почтовый адрес ориентира: Приморский край, г. Дальнегорск, ул. Приморская, д. 12</t>
  </si>
  <si>
    <t>25:03:010208:22</t>
  </si>
  <si>
    <t>г.Дальнегорск, на расстоянии 4 м от угла здания по ул.Приморской,17,в восточном направлении</t>
  </si>
  <si>
    <t>25:03:010208:330</t>
  </si>
  <si>
    <t>г.Дальнегорск, в 30м по направлению на восток от д.№17 по ул.Приморской</t>
  </si>
  <si>
    <t>25:03:010208:90</t>
  </si>
  <si>
    <t>г.Дальнегорск, вдоль восточной стороны дома №17 по ул.Приморской</t>
  </si>
  <si>
    <t xml:space="preserve"> 25:03:010208:800</t>
  </si>
  <si>
    <t>г.Дальнегорск, в 12,5м по направлению на северо-запад от д.№17 по ул.Приморской</t>
  </si>
  <si>
    <t xml:space="preserve"> 25:03:010208:797</t>
  </si>
  <si>
    <t xml:space="preserve"> г Дальнегорск, в 20 м на север от д. № 17 по ул Приморской, остановка Березка</t>
  </si>
  <si>
    <t xml:space="preserve"> г. Дальнегорск в   0,9 м от здания № 19-а по ул. Приморской в северо-западном направлении</t>
  </si>
  <si>
    <t>25:03:010208:25</t>
  </si>
  <si>
    <t>25:03:010208:91</t>
  </si>
  <si>
    <t>г Дальнегорск, район ул Приморская, д 19, остановка Березка</t>
  </si>
  <si>
    <t>25:03:010101:519</t>
  </si>
  <si>
    <t xml:space="preserve"> участок находится примерно в 65 м от ориентира по направлению на юго-запад, почтовый адрес ориентира: Приморский край, г. Дальнегорск,  проспект 50 лет Октября, д. 1</t>
  </si>
  <si>
    <t xml:space="preserve">25:03:010101:520 </t>
  </si>
  <si>
    <t xml:space="preserve"> участок находится примерно в 62 м от ориентира  по направлению на юго-запад,  почтовый адрес ориентира: Приморский край, г. Дальнегорск, проспект 50 лет Октября, д.1а</t>
  </si>
  <si>
    <t xml:space="preserve">25:03:010101:517 </t>
  </si>
  <si>
    <t>местоположение установлено относительно ориентира, расположенного за пределами участка, ориентир дом, участок находится примерно в 63м от ориентира по направлению на юго-запад, почтовый адрес ориентира: Приморский край, г. Дальнегорск,  проспект 50 лет Октября, д. 1а</t>
  </si>
  <si>
    <t>г.Дальнегорск, в 25м по направлению на ю-з от д.№2  проспект 50 лет Октября, остановка Светлый ключ</t>
  </si>
  <si>
    <t>25:03:010103:150</t>
  </si>
  <si>
    <t>г.Дальнегорск, в 2м по направлению на ю-з от д. №9 по проспекту 50 лет Октября</t>
  </si>
  <si>
    <t>25:03:010103:3395</t>
  </si>
  <si>
    <t>г.Дальнегорск, в 18м по направлению на ю-в от д.№13 по проспекту 50 лет Октября</t>
  </si>
  <si>
    <t>25:03:010103:189</t>
  </si>
  <si>
    <t>г.Дальнегорск,по проспекту 50 лет Октября,17/1</t>
  </si>
  <si>
    <t>25:03:010103:42</t>
  </si>
  <si>
    <t>25:03:010103:177</t>
  </si>
  <si>
    <t>г.Дальнегорск,в 12м по направлению на юг от д.№17 по проспекту 50 лет Октября</t>
  </si>
  <si>
    <t>г.Дальнегорск, в 17м на юго-восток, от д. 17 по проспекту 50 лет Октября</t>
  </si>
  <si>
    <t>25:03:010103:3155</t>
  </si>
  <si>
    <t>г.Дальнегорск, в 20м на юго-восток, от д. 17 по проспекту 50 лет Октября</t>
  </si>
  <si>
    <t>25:03:010103:3154</t>
  </si>
  <si>
    <t>г.Дальнегорск, в 15м по анправлению на юг от д.№17 по  проспекту 50 лет Октябя</t>
  </si>
  <si>
    <t>г.Дальнегорск, в 12м по направлению на юг от д.№17 по проспекту 50 лет Октября</t>
  </si>
  <si>
    <t>г.Дальнегорск, в 13м по направлению на юг от д.№17 по проспекту 50 лет Октбря</t>
  </si>
  <si>
    <t>г.Дальнегорск, в 15м по направллению на юг от зд.№17 по проспекту 50 лет Октября</t>
  </si>
  <si>
    <t xml:space="preserve">г.Дальнегорск,в 10м по направлению на юг от д.№17 по проспекту 50 лет Октября, остановка Универсам, </t>
  </si>
  <si>
    <t>25:03:010103:179</t>
  </si>
  <si>
    <t>г.Дальнегорск, в 37м по направлению на с-в от д.№26 по проспекту 50 лет Октября, остановка Универсам</t>
  </si>
  <si>
    <t>г.Дальнегорск, в 53м по направлению на с от д.№32 по проспекту 50 лет Октября</t>
  </si>
  <si>
    <t>местоположение установлено относительно ориентира, расположенного за пределами участка, ориентир дом, участок находится примерно в 91м от ориентира по направлению на северо-запад, почтовый адрес ориентира: Приморский край, г. Дальнегорск, проспект 50 лет Октября, д. 32</t>
  </si>
  <si>
    <t>местоположение установлено относительно ориентира, расположенного за пределами участка, ориентир  дом, примерно 27 м по направлению на северо-восток от д. 32 по проспекту 50 лет Октября</t>
  </si>
  <si>
    <t>г.Дальнегорск, в 28м по направлению на юго-запад от дома №34 по проспекту 50 лет Октября</t>
  </si>
  <si>
    <t>участок находится примерно в 113м от ориентира по направлению на северо-запад, почтовый адрес ориентира: Приморский край, г.Дальнегорск, проспект 50 лет Октября, д. 35</t>
  </si>
  <si>
    <t>г.Дальнегорск,на расстоянии 15м от угла дома №57 по проспекту 50 лет Октября,в с-в направлении</t>
  </si>
  <si>
    <t xml:space="preserve"> участок находится примерно в 11м от ориентира по направлению на северо-восток, почтовый адрес ориентира: Приморский край, г. Дальнегорск, проспект 50 лет Октября, д. 59</t>
  </si>
  <si>
    <t>местоположение установлено относительно ориентира, расположенного за пределами участка, ориентир дом, участок находится примерно в 30м от ориентира по направлению на северо-запад, г. Дальнегорск. Проспект, 59</t>
  </si>
  <si>
    <t>г.Дальнегорск, в 3м по направлению на с-з от д. №68 по проспекту 50 лет Октября</t>
  </si>
  <si>
    <t>в 15м по направлению на север от ор-ра 363км+300м г.Дальнегорск, левая сторона автодороги "Осиновка-Рудная Пристань", остановка Центр</t>
  </si>
  <si>
    <t>г.Дальнегорск, в 10м на юг от ор-ра 362км+600м , правая сторона автодороги "Осиновка-Рудная Пристань, остановка Больница</t>
  </si>
  <si>
    <t xml:space="preserve"> г. Дальнегорск 1,45 м от д. № 83 по просп. 50-летия Октября на юг</t>
  </si>
  <si>
    <t>местоположение установлено относительно ориентира, расположенного за пределами участка, ориентир  восточный угол дома,  участок находится примерно в 15м от ориентира по направлению на юго-запад, почтовый адрес ориентира: Приморский край, г. Дальнегорск, проспект 50 лет Октября, д.85</t>
  </si>
  <si>
    <t>г.Дальнегорск, в 10м по направлению на юго-запад от д.№92 по проспекту 50 лет Октября</t>
  </si>
  <si>
    <t>местоположение установлено относительно ориентира, расположенного за пределами участка, ориентир дом,  участок находится примерно в 30м от ориентира по направлению на северо-запад, почтовый адрес ориентира: Приморский край, г. Дальнегорск, проспект 50 лет Октября, д.92</t>
  </si>
  <si>
    <t>г.Дальнегорск, от угла дома №93 по проспекту 50 лет Октября на запад 6м</t>
  </si>
  <si>
    <t xml:space="preserve"> участок находится примерно в 23м от ориентира по направлению на северо-восток, почтовый адрес ориентира: Приморский край, г. Дальнегорск, проспект 50 лет Октября, 119</t>
  </si>
  <si>
    <t xml:space="preserve"> участок находится примерно в 19м от ориентира по направлению на юго-запад, почтовый адрес ориентира: Приморский край, г.Дальнегорск, проспект 50 лет Октября, д. 139</t>
  </si>
  <si>
    <t>местоположение установлено относительно ориентира, расположенного в границах участка, адрес ориентира: Приморский край, г. Дальнегорск, проспект 50 лет Октября, 139а</t>
  </si>
  <si>
    <t>г.Дальнегорск, 30м на восток от дома №140 по проспекту 50 лет Октября</t>
  </si>
  <si>
    <t>г.Дальнегорск, в 35м по направлению на юг от д.№259 по проспекту 50 лет Октября, остановка Горбуша</t>
  </si>
  <si>
    <t>г.Дальнегорск, в 40м по направлению на ю-з от д.№269 по проспекту 50 лет Октября</t>
  </si>
  <si>
    <t>г.Дальнегорск, в 10м по направлению на север от д. №294А по проспректу 50 лет Октября</t>
  </si>
  <si>
    <t>г.Дальнегорск,на расстоянии 4м от здания №4а по ул.Осипенко в северо-западном направлении</t>
  </si>
  <si>
    <t>г.Дальнегорск, ул.Осипенко,примерно в 20м по направлению на запад от западного угла дома №9</t>
  </si>
  <si>
    <t>г. Дальнегорск, примерно в 9м на запад от д. 13 по ул. Осипенко</t>
  </si>
  <si>
    <t>г.Дальнегорск, в 15м по направлению на запад от д.№13 по ул.Осипенко</t>
  </si>
  <si>
    <t>местоположение установлено относительно ориентира, расположенного за пределами участка, ориентир  жилой дом, участок находится примерно в 27м от ориентира по направлению на северо-восток, почтовый адрес ориентира: Приморский край, г. Дальнегорск, ул. Осипенко, дом 14</t>
  </si>
  <si>
    <t>участок находится примерно в 10м от ориентира по направлению на северо-восток, почтовый адрес ориентира: Приморский край, г. Дальнегорск, ул.Осипенко, д.19</t>
  </si>
  <si>
    <t>г.Дальнегорск, в 8м по направлению на с-в от д.№20 по ул.Осипенко</t>
  </si>
  <si>
    <t>г.Дальнегорск, в 110м по направлению на ю-з от д.№6 по ул.Химиков</t>
  </si>
  <si>
    <t>г.Дальнегорск, в 95м по направлению на ю-з от д.№6 по ул.Химиков</t>
  </si>
  <si>
    <t>г.Дальнегорск, в 15м по направлению на с-з от д.№30 по ул.Матросова</t>
  </si>
  <si>
    <t>г.Дальнегорск, в 16м по направлению на с-з от д.№30 по ул.Матросова</t>
  </si>
  <si>
    <t>г.Дальнегорск, в 25м в южном направлении относительно ориентира:г.Дальнегорск, ул.Матросова, 30</t>
  </si>
  <si>
    <t>г.Дальнегорск,примерно в 15м по направлению на север от дома №30 по ул.Матросова</t>
  </si>
  <si>
    <t>г.Дальнегорск,в 42 м на юго-запад от дома № 30 по ул. Матросова</t>
  </si>
  <si>
    <t xml:space="preserve"> участок находится примерно в 22 м от ориентира по направлению на юг, почтовый адрес ориентира: Приморский край, г. Дальнегорск, ул. Матрсова, 30</t>
  </si>
  <si>
    <t xml:space="preserve"> участок находится примерно в 35 м от ориентира по направлению на юго-восток, почтовый адрес ориентира: Приморский край, г. Дальнегорск, ул. Матросова, д.30</t>
  </si>
  <si>
    <t>г.Дальнегорск, в 7м по направлению на север от д. №30 по ул.Матросова</t>
  </si>
  <si>
    <t>г.Дальнегорск,по ул.Матросова у дома №30</t>
  </si>
  <si>
    <t>г.Дальнегорск, примерно в 100м на юго-восток от дома №30 по ул.Матросова, остановка Горького</t>
  </si>
  <si>
    <t>г.Дальнегорск, в 22м по направлению на ю-в от д. №1 по ул.8-го Марта</t>
  </si>
  <si>
    <t>г.Дальнегорск, в 6,5м по направлению на север от д. №1а по ул. 8-го Марта</t>
  </si>
  <si>
    <t>г.Дальнегорск,на расстоянии 20м в западном направлении от д.№ 2 по ул. 8-го Марта</t>
  </si>
  <si>
    <t>г.Дальнегорск, на расстоянии 8.0м от дома №2а по ул.8-го Марта</t>
  </si>
  <si>
    <t>г.Дальнегорск, в 15м по направлению на юг от д. №3а по ул.8-го Марта</t>
  </si>
  <si>
    <t>г.Дальнегорск, в 10м по направлению на юг от д.№3а по ул.8-го Марта</t>
  </si>
  <si>
    <t>г.Дальнегорск, в 3м по направлению на восток от д.№3-б по ул.8-го Марта</t>
  </si>
  <si>
    <t>г.Дальнегорск, в 15м по направлению на восток от зд.№3Б по ул.8-го Марта</t>
  </si>
  <si>
    <t>в 7,5м на восток от юго западного угла жилого дома №39 по ул.Горького</t>
  </si>
  <si>
    <t>г.Дальнегорск, с. Рудная Пристань, 80м на северо-восток от д.№6 по ул. Арсеньева</t>
  </si>
  <si>
    <t>г.Дальнегорск, с.Каменка, на расстоянии 36.5м от дома №36 по ул.Берзинской</t>
  </si>
  <si>
    <t>г.Дальнегорск,  примерно в 4 м по направлению на юг от д.12 по ул. Приморская</t>
  </si>
  <si>
    <t>г.Дальнегорск,  примерно 40 м  на северо-восток от зд. № 45 по проспекту 50 лет Октября</t>
  </si>
  <si>
    <t>г.Дальнегорск, с. Рудная-Пристань примерно в 375 м по направлению на северо-восток от д.№ 13 по ул.Парковая</t>
  </si>
  <si>
    <t xml:space="preserve">г.Дальнегорск, примерно в 43м по направлению на юго-восток от восточного угла дома № 13 по проспекту 50 лет Октября </t>
  </si>
  <si>
    <t>25:03:0101036:ЗУ1</t>
  </si>
  <si>
    <t>25:03:010103:190</t>
  </si>
  <si>
    <t>25:03:010103:187</t>
  </si>
  <si>
    <t>25:03:010103:188</t>
  </si>
  <si>
    <t>25:03:010103:178</t>
  </si>
  <si>
    <t>25:03:010103:176</t>
  </si>
  <si>
    <t>25:03:010103:175</t>
  </si>
  <si>
    <t>25:03:010103:146</t>
  </si>
  <si>
    <t>25:03:010103:3164</t>
  </si>
  <si>
    <t>25:03:010103:185</t>
  </si>
  <si>
    <t>25:03:010103:1</t>
  </si>
  <si>
    <t>25:03:010103:3174</t>
  </si>
  <si>
    <t>25:03:010105:56</t>
  </si>
  <si>
    <t xml:space="preserve">25:03:010105:25 </t>
  </si>
  <si>
    <t>25:03:010105:308</t>
  </si>
  <si>
    <t>25:03:010105:4843</t>
  </si>
  <si>
    <t>25:03:010107:430</t>
  </si>
  <si>
    <t>25:03:010107:432</t>
  </si>
  <si>
    <t>25:03:010107:28</t>
  </si>
  <si>
    <t>25:03:010107:53</t>
  </si>
  <si>
    <t xml:space="preserve">25:03:010105:319 </t>
  </si>
  <si>
    <t>25:03:010105:307</t>
  </si>
  <si>
    <t>25:03:010107:56</t>
  </si>
  <si>
    <t>25:03:010107:1325</t>
  </si>
  <si>
    <t>25:03:010109:2696</t>
  </si>
  <si>
    <t xml:space="preserve">25:03:010109:982 </t>
  </si>
  <si>
    <t>25:03:010110:409</t>
  </si>
  <si>
    <t>25:03:010305:1447</t>
  </si>
  <si>
    <t>25:03:010305:1481</t>
  </si>
  <si>
    <t>25:03:010306:458</t>
  </si>
  <si>
    <t>25:03:010105:64</t>
  </si>
  <si>
    <t>25:03:010105:15</t>
  </si>
  <si>
    <t>25:03:010105:4867</t>
  </si>
  <si>
    <t>25:03:010105:286</t>
  </si>
  <si>
    <t>25:03:010105:81</t>
  </si>
  <si>
    <t>25:03:010105:320</t>
  </si>
  <si>
    <t>25:03:010105:323</t>
  </si>
  <si>
    <t>25:03:010105:303</t>
  </si>
  <si>
    <t>25:03:010305:1489</t>
  </si>
  <si>
    <t>25:03:010305:1490</t>
  </si>
  <si>
    <t>25:03:010305:1476</t>
  </si>
  <si>
    <t>25:03:010305:1465</t>
  </si>
  <si>
    <t>25:03:010305:1324</t>
  </si>
  <si>
    <t>25:03:010305:25</t>
  </si>
  <si>
    <t>25:03:010305:24</t>
  </si>
  <si>
    <t>25:03:010305:1494</t>
  </si>
  <si>
    <t xml:space="preserve">25:03:010305:3956 </t>
  </si>
  <si>
    <t>25:03:010305:1499</t>
  </si>
  <si>
    <t>25:03:010305:15</t>
  </si>
  <si>
    <t>25:03:010305:1448</t>
  </si>
  <si>
    <t>25:03:010304:521</t>
  </si>
  <si>
    <t>25:03:010305:1498</t>
  </si>
  <si>
    <t>25:03:010305:56</t>
  </si>
  <si>
    <t>25:03:010305:35</t>
  </si>
  <si>
    <t>25:03:010304:529</t>
  </si>
  <si>
    <t>25:03:010304:524</t>
  </si>
  <si>
    <t>25:03:010304:518</t>
  </si>
  <si>
    <t>25:03:010304:506</t>
  </si>
  <si>
    <t>25:03:010304:26</t>
  </si>
  <si>
    <t>25:03:010305:1497</t>
  </si>
  <si>
    <t>25:03:060001:13</t>
  </si>
  <si>
    <t>25:03:080001:245</t>
  </si>
  <si>
    <t>23:03:010207:1343</t>
  </si>
  <si>
    <t>25:03:010105:74</t>
  </si>
  <si>
    <t>25:03:010105:34</t>
  </si>
  <si>
    <t>25:03:020608:52</t>
  </si>
  <si>
    <t xml:space="preserve">СХЕМА РАЗМЕЩЕНИЯ </t>
  </si>
  <si>
    <t>НЕСТАЦИОНАРНЫХ ТОРГОВЫХ ОБЪЕКТОВ НА ТЕРРИТОРИИ</t>
  </si>
  <si>
    <t>Дальнегорского городского округа</t>
  </si>
  <si>
    <t>по состоянию на 01 августа 2015 года</t>
  </si>
  <si>
    <t>ПРОДЛЕНЫ проверить на соответствие СНиП, ГОСТ, зона треугольника видимости</t>
  </si>
  <si>
    <t>продлить договор (Своевременно не продлен)</t>
  </si>
  <si>
    <t>Удалить</t>
  </si>
  <si>
    <t xml:space="preserve">Исправлено расположениу зем.уч., ввиду строит. Кобченко </t>
  </si>
  <si>
    <t>зона Ж-4</t>
  </si>
  <si>
    <t>расторгнут, можно предложить Роговой</t>
  </si>
  <si>
    <t>03.06.2015</t>
  </si>
  <si>
    <t>03.06.2017</t>
  </si>
  <si>
    <t>г.Дальнегорск, в 50м по направлению на с-в от д.№19 по ул.Осипенко</t>
  </si>
  <si>
    <t>Зона Ж-4, не предусмотрено размещение НТО (стоит киоск Лото)</t>
  </si>
  <si>
    <t>г.Дальнегорск, примерно в 7 м  на юг от зд. №39 по ул. Горького</t>
  </si>
  <si>
    <t>необходимо продлить договор, в наст.время просрочен</t>
  </si>
  <si>
    <t>Роговая Г.М., зона Ж-4</t>
  </si>
  <si>
    <t>Роговая Г.М.Ю, зона О-4</t>
  </si>
  <si>
    <t>Добавить Апресяна в горелке</t>
  </si>
  <si>
    <t>апресян</t>
  </si>
  <si>
    <t>лоток (палатка, летнее кафе)</t>
  </si>
  <si>
    <t>для размещения временного торгового павильона</t>
  </si>
  <si>
    <t>28.05.2013.</t>
  </si>
  <si>
    <t>29.05.07г.</t>
  </si>
  <si>
    <t>№127/07</t>
  </si>
  <si>
    <t xml:space="preserve">Романова Анна Николаевна </t>
  </si>
  <si>
    <t>для установки временного торгового киоска</t>
  </si>
  <si>
    <t>02.02.2017.</t>
  </si>
  <si>
    <t>№8/04</t>
  </si>
  <si>
    <t>Срок договора</t>
  </si>
  <si>
    <t>№договора</t>
  </si>
  <si>
    <t>31.12.2017.</t>
  </si>
  <si>
    <t>03.02.03г.</t>
  </si>
  <si>
    <t>№25/03</t>
  </si>
  <si>
    <t>для размещения временного торгового киоска</t>
  </si>
  <si>
    <t>15.03.2010г.</t>
  </si>
  <si>
    <t>№73/10</t>
  </si>
  <si>
    <t>Щербинская Наталья Вячеславовна</t>
  </si>
  <si>
    <t>12.01.2017.</t>
  </si>
  <si>
    <t>12.01.2012.</t>
  </si>
  <si>
    <t>№2/12</t>
  </si>
  <si>
    <t>Хван Борис Иванович</t>
  </si>
  <si>
    <t>№298/13</t>
  </si>
  <si>
    <t xml:space="preserve">Царёва Лариса Борисовна </t>
  </si>
  <si>
    <t>20.04.2017.</t>
  </si>
  <si>
    <t>20.04.2012.</t>
  </si>
  <si>
    <t>№111/12</t>
  </si>
  <si>
    <t>12.07.2016.</t>
  </si>
  <si>
    <t>12.07.2011.</t>
  </si>
  <si>
    <t>Чуева Наталья Викторовна</t>
  </si>
  <si>
    <t>15.05.2017.</t>
  </si>
  <si>
    <t>15.05.2012.</t>
  </si>
  <si>
    <t>№129/12</t>
  </si>
  <si>
    <t>13.08.2017.</t>
  </si>
  <si>
    <t>13.08.2012.</t>
  </si>
  <si>
    <t>№240/12</t>
  </si>
  <si>
    <t>25.07.2017.</t>
  </si>
  <si>
    <t>25.07.2012.</t>
  </si>
  <si>
    <t>№210/12</t>
  </si>
  <si>
    <t>№181/11</t>
  </si>
  <si>
    <t>01.12.04г.</t>
  </si>
  <si>
    <t>№171/04</t>
  </si>
  <si>
    <t xml:space="preserve">Чуев Алексей Алексеевич, </t>
  </si>
  <si>
    <t>03.12.2015.</t>
  </si>
  <si>
    <t>03.12.2010.</t>
  </si>
  <si>
    <t>№372/10</t>
  </si>
  <si>
    <t>Ухнина  Яна Сергеевна</t>
  </si>
  <si>
    <t>для размещения временного торгового киоска – трейлера «Стоп – Лайн»</t>
  </si>
  <si>
    <t>13.03.2018.</t>
  </si>
  <si>
    <t>13.03.2013.</t>
  </si>
  <si>
    <t>№94/13</t>
  </si>
  <si>
    <t xml:space="preserve">Чернышева Ирина Алексеевна </t>
  </si>
  <si>
    <t>под рыночную торговлю и прилегающую территорию для обслуживания и благоустройства</t>
  </si>
  <si>
    <t>17.07.2017.</t>
  </si>
  <si>
    <t>23.10.2009г.</t>
  </si>
  <si>
    <t>№187/06</t>
  </si>
  <si>
    <t>02.02.2018.</t>
  </si>
  <si>
    <t>02.02.2013.</t>
  </si>
  <si>
    <t>№8/03</t>
  </si>
  <si>
    <t>для размещения временного киоска</t>
  </si>
  <si>
    <t>04.12.2012.</t>
  </si>
  <si>
    <t>№283/12</t>
  </si>
  <si>
    <t xml:space="preserve">Черепкина Елена Валентиновна </t>
  </si>
  <si>
    <t>02.05.2017.</t>
  </si>
  <si>
    <t>02.05.2012.</t>
  </si>
  <si>
    <t>№123/12</t>
  </si>
  <si>
    <t>Тютькина Татьяна Антоновна</t>
  </si>
  <si>
    <t>для размещения временного торгового киоска - мастерской</t>
  </si>
  <si>
    <t>27.12.2017.</t>
  </si>
  <si>
    <t>27.12.2012.</t>
  </si>
  <si>
    <t>№314/12</t>
  </si>
  <si>
    <t>Соколов Александр Викторович</t>
  </si>
  <si>
    <t>для размещения временной торговой павильона</t>
  </si>
  <si>
    <t>№293/10</t>
  </si>
  <si>
    <t xml:space="preserve">Сушицкий Эдуард Робертович </t>
  </si>
  <si>
    <t>для размещения временного торогвого павильона</t>
  </si>
  <si>
    <t>26.10.2009г.</t>
  </si>
  <si>
    <t>№256/09</t>
  </si>
  <si>
    <t>Роговая Галина Михайловна</t>
  </si>
  <si>
    <t>02.07.2015г.</t>
  </si>
  <si>
    <t>02.07.2010г.</t>
  </si>
  <si>
    <t>№237/10</t>
  </si>
  <si>
    <t xml:space="preserve">Рудницкая Галина Павловна </t>
  </si>
  <si>
    <t>для размещения временного торгового лотка</t>
  </si>
  <si>
    <t>20.11.2012.</t>
  </si>
  <si>
    <t>№ 61/07</t>
  </si>
  <si>
    <t>для размещения   торгового павильона и территорию для обслуживания</t>
  </si>
  <si>
    <t>15.11.2018.</t>
  </si>
  <si>
    <t>15.11.2013.</t>
  </si>
  <si>
    <t>364/13</t>
  </si>
  <si>
    <t>Поздеев Александр Владимирович</t>
  </si>
  <si>
    <t>№382/10</t>
  </si>
  <si>
    <t>Пак Эмма Владимировна</t>
  </si>
  <si>
    <t>19.08.2018.</t>
  </si>
  <si>
    <t>19.08.2013.</t>
  </si>
  <si>
    <t>№271/13</t>
  </si>
  <si>
    <t xml:space="preserve">Нечаева Галина Ивановна </t>
  </si>
  <si>
    <t>№336/13</t>
  </si>
  <si>
    <t>Николаева Наталья Викторовна</t>
  </si>
  <si>
    <t>07.03.2016.</t>
  </si>
  <si>
    <t>07.03.2013.</t>
  </si>
  <si>
    <t>№88/13</t>
  </si>
  <si>
    <t>Понамарева Светлана Александровна</t>
  </si>
  <si>
    <t>для размещения временного торогового павильона</t>
  </si>
  <si>
    <t>№180/11</t>
  </si>
  <si>
    <t>Мирзаджанов Физули Садых Оглы</t>
  </si>
  <si>
    <t>для размешения временного торгового киоска трейлера</t>
  </si>
  <si>
    <t>26.07.2015.</t>
  </si>
  <si>
    <t>26.07.2010.</t>
  </si>
  <si>
    <t>№357/10</t>
  </si>
  <si>
    <t>Миллер Александр Андреевич</t>
  </si>
  <si>
    <t>для размещения временного торгвого павильона</t>
  </si>
  <si>
    <t>11.047.2017.</t>
  </si>
  <si>
    <t>11.07.2012.</t>
  </si>
  <si>
    <t>№193/12</t>
  </si>
  <si>
    <t>Левина Валентина Евгеньевна</t>
  </si>
  <si>
    <t>03.05.2012.</t>
  </si>
  <si>
    <t>№ 9/07</t>
  </si>
  <si>
    <t xml:space="preserve">Лугинина Наталья Николаевна, </t>
  </si>
  <si>
    <t>для  размещения детской площадки и аттракционов (разрешенное использование- под расположение ДК «Химик» и  парковой зоны)</t>
  </si>
  <si>
    <t>№246/13</t>
  </si>
  <si>
    <t xml:space="preserve">Коломеец Ольга Анатольевна </t>
  </si>
  <si>
    <t>для размещения временного торгового павильона (разрешенное использование – для размещения торгового павильона)</t>
  </si>
  <si>
    <t>27.11.2018.</t>
  </si>
  <si>
    <t>27.11.2013.</t>
  </si>
  <si>
    <t>№370/13</t>
  </si>
  <si>
    <t>для размещения временных торговых павильонов</t>
  </si>
  <si>
    <t>09.12.2018.</t>
  </si>
  <si>
    <t>09.12.2013.</t>
  </si>
  <si>
    <t>№384/13</t>
  </si>
  <si>
    <t>27.02.2017.</t>
  </si>
  <si>
    <t>27.02.2012.</t>
  </si>
  <si>
    <t>№53/12</t>
  </si>
  <si>
    <t>22.09.2016.</t>
  </si>
  <si>
    <t>22.09.2011.</t>
  </si>
  <si>
    <t>№215/11</t>
  </si>
  <si>
    <t>для размещения временного торогового киоска</t>
  </si>
  <si>
    <t>14.04.2016.</t>
  </si>
  <si>
    <t>14.04.2011.</t>
  </si>
  <si>
    <t>№93/11</t>
  </si>
  <si>
    <t>Кобченко Александр Молодович</t>
  </si>
  <si>
    <t>15.06.2017.</t>
  </si>
  <si>
    <t>15.06.2012.</t>
  </si>
  <si>
    <t>№169/12</t>
  </si>
  <si>
    <t>для размещения временного детского атракциона</t>
  </si>
  <si>
    <t>№170/12</t>
  </si>
  <si>
    <t>Кузьмин Андрей Александрович</t>
  </si>
  <si>
    <t>18.10.2016.</t>
  </si>
  <si>
    <t>18.10.2011.</t>
  </si>
  <si>
    <t>№238/11</t>
  </si>
  <si>
    <t>№237/11</t>
  </si>
  <si>
    <t>под размещения временного торгового киоска</t>
  </si>
  <si>
    <t>09.03.2013.</t>
  </si>
  <si>
    <t>10.04.2012.</t>
  </si>
  <si>
    <t>№188/05</t>
  </si>
  <si>
    <t>Кан Эдик  Васильевич</t>
  </si>
  <si>
    <t>31.10.2016.</t>
  </si>
  <si>
    <t>31.10.2011.</t>
  </si>
  <si>
    <t>№252/11</t>
  </si>
  <si>
    <t>23.11.2016.</t>
  </si>
  <si>
    <t>23.11.2011.</t>
  </si>
  <si>
    <t>№278/11</t>
  </si>
  <si>
    <t>Кононенко Юрий Андреевич</t>
  </si>
  <si>
    <t>21.06.2010г.</t>
  </si>
  <si>
    <t>22.07.2009г.</t>
  </si>
  <si>
    <t>№207/09</t>
  </si>
  <si>
    <t>№208/09</t>
  </si>
  <si>
    <t xml:space="preserve">Исиков Геннадий Александрович </t>
  </si>
  <si>
    <t>№224/13</t>
  </si>
  <si>
    <t xml:space="preserve">Зарецкий Николай Георгиевич </t>
  </si>
  <si>
    <t>03.06.2014.</t>
  </si>
  <si>
    <t>13.04.05г.</t>
  </si>
  <si>
    <t>№68/05</t>
  </si>
  <si>
    <t>10.12.2016.</t>
  </si>
  <si>
    <t xml:space="preserve">11.12.06г. </t>
  </si>
  <si>
    <t>№88/04</t>
  </si>
  <si>
    <t>для размещения временного летнего кафе</t>
  </si>
  <si>
    <t>21.08.2017.</t>
  </si>
  <si>
    <t>22.08.09г.</t>
  </si>
  <si>
    <t>№136/06</t>
  </si>
  <si>
    <t>23.07.2018.</t>
  </si>
  <si>
    <t>23.07.2013.</t>
  </si>
  <si>
    <t>№240/13</t>
  </si>
  <si>
    <t>для размещения временного торгового павильона (Разрешенное использование – для размещения временного объекта - шиномонтажной мастерской)</t>
  </si>
  <si>
    <t>№90/14</t>
  </si>
  <si>
    <t>Горбарь Сергей Владимирович</t>
  </si>
  <si>
    <t>23.10.2012.</t>
  </si>
  <si>
    <t>№5/07</t>
  </si>
  <si>
    <r>
      <t>Геворкян Седрак Людвигович</t>
    </r>
  </si>
  <si>
    <t>24.05.2018.</t>
  </si>
  <si>
    <t>24.05.2013.</t>
  </si>
  <si>
    <t>№176/13</t>
  </si>
  <si>
    <t xml:space="preserve">Гнаевская Екатерина Евгеньевна </t>
  </si>
  <si>
    <t>30.04.2016.</t>
  </si>
  <si>
    <t>02.06.04г.</t>
  </si>
  <si>
    <t>№110/04</t>
  </si>
  <si>
    <t>25.01.2016.</t>
  </si>
  <si>
    <t>26.02.04г.</t>
  </si>
  <si>
    <t>№17/04</t>
  </si>
  <si>
    <r>
      <t xml:space="preserve">Беломесяцева Валентина Григорьевна </t>
    </r>
  </si>
  <si>
    <t>для размещения временного киоска "Союзпечать"</t>
  </si>
  <si>
    <t>г.Дальнегорск, примерно в 50м в ю-з направлении от здания №2 по ул.Восточной</t>
  </si>
  <si>
    <t>04.12.08г.</t>
  </si>
  <si>
    <t>№229/08</t>
  </si>
  <si>
    <t>Антошкина Татьяна Борисовна</t>
  </si>
  <si>
    <t>для размещения временного киоска трейлера</t>
  </si>
  <si>
    <t>26.01.2017.</t>
  </si>
  <si>
    <t>26.01.2012.</t>
  </si>
  <si>
    <t>№21/12</t>
  </si>
  <si>
    <t>№22/12</t>
  </si>
  <si>
    <t>Андрейчук Татьяна Валерьевна</t>
  </si>
  <si>
    <t>08.08.2018.</t>
  </si>
  <si>
    <t>08.08.2013.</t>
  </si>
  <si>
    <t>№258/13</t>
  </si>
  <si>
    <t>31.05.2018.</t>
  </si>
  <si>
    <t>31.05.2013.</t>
  </si>
  <si>
    <t>№184/13</t>
  </si>
  <si>
    <t>№185/13</t>
  </si>
  <si>
    <t>№186/13</t>
  </si>
  <si>
    <t>Апресян Айк Овакимович</t>
  </si>
  <si>
    <t>№п/п</t>
  </si>
  <si>
    <r>
      <t>Дядюк Владимир  Анатольевич</t>
    </r>
    <r>
      <rPr>
        <sz val="10"/>
        <rFont val="Times New Roman"/>
        <family val="1"/>
      </rPr>
      <t xml:space="preserve"> </t>
    </r>
  </si>
  <si>
    <t xml:space="preserve">Кривцов Олег Александрович </t>
  </si>
  <si>
    <t>///</t>
  </si>
  <si>
    <t>ООО "Альфа Групп"</t>
  </si>
  <si>
    <t>№356/13</t>
  </si>
  <si>
    <t>12.11.2013.</t>
  </si>
  <si>
    <t>12.11.2018.</t>
  </si>
  <si>
    <t xml:space="preserve">Общество с ограниченной ответственностью "Торговый дом "Рыбозавод Каменский" </t>
  </si>
  <si>
    <t>№324/13</t>
  </si>
  <si>
    <t>№325/13</t>
  </si>
  <si>
    <t>№326/13</t>
  </si>
  <si>
    <t>ОАО"Дальхлеб"</t>
  </si>
  <si>
    <t>№211/11</t>
  </si>
  <si>
    <t>13.09.2011.</t>
  </si>
  <si>
    <t>11.07.2013.</t>
  </si>
  <si>
    <t>№134/11</t>
  </si>
  <si>
    <t>20.05.2011.</t>
  </si>
  <si>
    <t>20.05.2016.</t>
  </si>
  <si>
    <t>№51/13</t>
  </si>
  <si>
    <t>07.01.2014.</t>
  </si>
  <si>
    <t>Ходжаева Шахноза Болтаевна подано заявление на предоставление з/у</t>
  </si>
  <si>
    <t>/////</t>
  </si>
  <si>
    <t>//</t>
  </si>
  <si>
    <t>для размещения временной шашлычной</t>
  </si>
  <si>
    <t>Теребилов Борис Михайлович</t>
  </si>
  <si>
    <t>Теребилов Максим Александрович</t>
  </si>
  <si>
    <t>03.11.2009г.</t>
  </si>
  <si>
    <t>////</t>
  </si>
  <si>
    <t>27.06.2018.</t>
  </si>
  <si>
    <t>14.03.2020г.</t>
  </si>
  <si>
    <t xml:space="preserve">Милютиной Людмиле Афанасьевне </t>
  </si>
  <si>
    <t>для размещения временного торгвого киоска</t>
  </si>
  <si>
    <t xml:space="preserve">Паульс Ольга Александровна </t>
  </si>
  <si>
    <t>Шкицкий Владимир Анатольевич</t>
  </si>
  <si>
    <t>№139/13</t>
  </si>
  <si>
    <t>19.04.2013.</t>
  </si>
  <si>
    <t>19.04.2018.</t>
  </si>
  <si>
    <t>Раджабова Матанет Гадир Кызы подано заявление на предоставлении земельного учакстка</t>
  </si>
  <si>
    <t>г.Дальнегорск, в 6450м по направлению на ю-в от д. №1 по ул. Матросова</t>
  </si>
  <si>
    <t>г.Дальнегорск, в 8 м по направлению на с-з от д. №17 по ул. Приморской</t>
  </si>
  <si>
    <t>для размещения временного комплекса торговых павильонов</t>
  </si>
  <si>
    <t>г.Дальнегорск, в 6,5м по направлению на  юг от д. №139 по проспекту 50 лет Октября</t>
  </si>
  <si>
    <t>для размещения временного торгового киоска "Купава"</t>
  </si>
  <si>
    <t>г.Дальнегорск, в 30м по направлению на северо-запад от д. №45 по проспекту 50 лет Октября</t>
  </si>
  <si>
    <t>г.Дальнегорск, в 20м по напроавлению на север от д. №45 по проспекту 50 лет Октября</t>
  </si>
  <si>
    <t>для размещения временного торгового ларька</t>
  </si>
  <si>
    <t xml:space="preserve">Земельные участки в стадии формирования для предоставления в аренду </t>
  </si>
  <si>
    <t xml:space="preserve">Халявина Ирина Сергеевна </t>
  </si>
  <si>
    <t>23.07.2015.</t>
  </si>
  <si>
    <t>04.01.2016.</t>
  </si>
  <si>
    <t>13.02.2020.</t>
  </si>
  <si>
    <t>Схема размещения настационарных торговых объектов</t>
  </si>
  <si>
    <t>Балан Аурел Петрович</t>
  </si>
  <si>
    <t>Гарафутдинов Евгений Альбертович</t>
  </si>
  <si>
    <t>Колпакова Валентина Тимофеевна</t>
  </si>
  <si>
    <t>Фадеева Анна Ивановна</t>
  </si>
  <si>
    <t>Алейников Вячеслав Витальевич</t>
  </si>
  <si>
    <t xml:space="preserve">Черевко Алексей Александрович </t>
  </si>
  <si>
    <t>для размещения остановочного комплекса</t>
  </si>
  <si>
    <t>для размещения остановочного комплекса с торговым павильоном</t>
  </si>
  <si>
    <t>для размещения остановочного коплекса с торговым павильоном</t>
  </si>
  <si>
    <t>№242/09</t>
  </si>
  <si>
    <t>24.08.2009г.</t>
  </si>
  <si>
    <t>№245/10</t>
  </si>
  <si>
    <t>№208/10</t>
  </si>
  <si>
    <t>15.06.2010г.</t>
  </si>
  <si>
    <t>15.06.2015г.</t>
  </si>
  <si>
    <t>№171/08</t>
  </si>
  <si>
    <t>11.07.2008г.</t>
  </si>
  <si>
    <t>№182/11</t>
  </si>
  <si>
    <t>№53/11</t>
  </si>
  <si>
    <t>28.02.2011.</t>
  </si>
  <si>
    <t>28.02.2016.</t>
  </si>
  <si>
    <t>№37/11</t>
  </si>
  <si>
    <t>18.02.2011.</t>
  </si>
  <si>
    <t>18.02.2016.</t>
  </si>
  <si>
    <t>№206/09</t>
  </si>
  <si>
    <t>06.07.2009г.</t>
  </si>
  <si>
    <t>06.07.2019.</t>
  </si>
  <si>
    <t>для размещения остановочного комплекса с торговыми павильонами</t>
  </si>
  <si>
    <t>Для размещения временного торгового павильона</t>
  </si>
  <si>
    <t>Для размещения комплекса - торгового павильона с остановкой.</t>
  </si>
  <si>
    <t xml:space="preserve">Долгая Галина Николаевна  </t>
  </si>
  <si>
    <r>
      <t xml:space="preserve">Шакина Надежда Владимировна, </t>
    </r>
  </si>
  <si>
    <t>осуществляется торговля, аренды нет</t>
  </si>
  <si>
    <t>свободен</t>
  </si>
  <si>
    <t>Место размещения и адресный ориентир нестационарного торгового объекта</t>
  </si>
  <si>
    <t>г. Дальнегорск, примерно в 9м на запад от д. 13 по ул. Осипенко, 25:03:010105:4867</t>
  </si>
  <si>
    <t xml:space="preserve"> участок находится примерно в 4 м от ориентира по направлению на юг, почтовый адрес ориентира: Приморский край, г. Дальнегорск, ул. Приморская, д.12, 25:03:010207:1343 </t>
  </si>
  <si>
    <t xml:space="preserve"> участок находится примерно в 35 м от ориентира по направлению на юго-восток, почтовый адрес ориентира: Приморский край, г. Дальнегорск, ул. Матросова, д.30, 25:03:010305:3956 </t>
  </si>
  <si>
    <t xml:space="preserve">местоположение установлено относительно ориентира, расположенного в границах участка, адрес ориентира: Приморский край,                               г. Дальнегорск, проспект 50 лет Октября, 139а, 25:03:010109:982 </t>
  </si>
  <si>
    <t>г.Дальнегорск, в 53м по направлению на с от д.№32 по проспекту 50 лет Октября, 25:03:010103:146</t>
  </si>
  <si>
    <t>г.Дальнегорск, в 15м по направлению на с-з от д.№30 по ул.Матросова, 25:03:010305:1476</t>
  </si>
  <si>
    <t>г.Дальнегорск,на расстоянии 15м от угла дома №57 по проспекту 50 лет Октября,в с-в направлении, 25:03:010105:56</t>
  </si>
  <si>
    <t>г.Дальнегорск, от угла дома №93 по проспекту 50 лет Октября на запад 6м, 25:03:010107:56</t>
  </si>
  <si>
    <t xml:space="preserve"> участок находится примерно в 11м от ориентира по направлению на северо-восток, почтовый адрес ориентира: Приморский край, г. Дальнегорск, проспект 50 лет Октября, д. 59, 25:03:010105:25 </t>
  </si>
  <si>
    <t>в 7,5м на восток от юго западного угла жилого дома №39 по ул.Горького, 25:03:010304:26</t>
  </si>
  <si>
    <t xml:space="preserve"> участок находится примерно в 65 м от ориентира по направлению на юго-запад, почтовый адрес ориентира: Приморский край, г. Дальнегорск,  проспект 50 лет Октября, д. 1, 25:03:010101:519</t>
  </si>
  <si>
    <t xml:space="preserve"> участок находится примерно в 62 м от ориентира  по направлению на юго-запад,  почтовый адрес ориентира: Приморский край, г. Дальнегорск, проспект 50 лет Октября, д.1а, 25:03:010101:520 </t>
  </si>
  <si>
    <t>в 40м на северо - восток от ориентира:г.Дальнегорск, проспект 50 лет Октября,здания №45, 25:03:010105:74</t>
  </si>
  <si>
    <t>г.Дальнегорск,на расстоянии 4м от здания №4а по ул.Осипенко в северо-западном направлении, 25:03:010105:64</t>
  </si>
  <si>
    <t xml:space="preserve"> участок находится примерно в 23м от ориентира по направлению на северо-восток, почтовый адрес ориентира: Приморский край, г. Дальнегорск, проспект 50 лет Октября, 119, 25:03:010107:1325</t>
  </si>
  <si>
    <t>местоположение установлено относительно ориентира, расположенного за пределами участка, ориентир дом, участок находится примерно в 30м от ориентира по направлению на северо-запад, г. Дальнегорск. Проспект, 59, 25:03:010105:308</t>
  </si>
  <si>
    <t>г.Дальнегорск, в 3м по направлению на восток от д.№3-б по ул.8-го Марта, 25:03:010304:518</t>
  </si>
  <si>
    <t>г.Дальнегорск, в 110м по направлению на ю-з от д.№6 по ул.Химиков, 25:03:010305:1489</t>
  </si>
  <si>
    <t>г.Дальнегорск, в 95м по направлению на ю-з от д.№6 по ул.Химиков, 25:03:010305:1490</t>
  </si>
  <si>
    <t>Г.Дальнегорск, в 40м по направлению на с-в от д.№19 по ул.Осипенко, 25:03:010105:324</t>
  </si>
  <si>
    <t>Г.Дальнегорск, в 50м по направлению на с-в от д.№19 по ул.Осипенко, 25:03:010105:323</t>
  </si>
  <si>
    <t>г.Дальнегорск, в 15м по направлению на восток от зд.№3Б по ул.8-го Марта, 25:03:010304:506</t>
  </si>
  <si>
    <t>г.Дальнегорск, в 5м по направлению на юг от д.№1 по ул.Хамзина, 25:03:010207:528</t>
  </si>
  <si>
    <t xml:space="preserve">г.Дальнегорск, в 10м по направлению на юго-запад от д.№92 по проспекту 50 лет Октября, 25:03:010105:319 </t>
  </si>
  <si>
    <t>участок находится примерно в 113м от ориентира по направлению на северо-запад, почтовый адрес ориентира: Приморский край, г.Дальнегорск, проспект 50 лет Октября, д. 35, 25:03:010103:3174</t>
  </si>
  <si>
    <t xml:space="preserve"> участок находится примерно в 19м от ориентира по направлению на юго-запад, почтовый адрес ориентира: Приморский край, г.Дальнегорск, проспект 50 лет Октября, д. 139, 25:03:010109:2696</t>
  </si>
  <si>
    <t xml:space="preserve"> участок находится примерно в 100м от ориентира по направлению на север, почтовый адрес ориентира: Приморский край,  г. Дальнегорск, ул. Первомайская, д.15, 25:03:010303:475</t>
  </si>
  <si>
    <t>г.Дальнегорск,по ул.Приморской,1-а, 25:03:010210:18</t>
  </si>
  <si>
    <t>г.Дальнегорск, в 13м по направлению на юг от д.№17 по проспекту 50 лет Октбря, 25:03:010103:188</t>
  </si>
  <si>
    <t>г.Дальнегорск, в 16м по направлению на с-з от д.№30 по ул.Матросова, 25:03:010305:1465</t>
  </si>
  <si>
    <t>г.Дальнегорск, в 15м по направллению на юг от зд.№17 по проспекту 50 лет Октября, 25:03:010103:178</t>
  </si>
  <si>
    <t>местоположение установлено относительно ориентира, расположенного за пределами участка, ориентир  восточный угол дома,  участок находится примерно в 15м от ориентира по направлению на юго-запад, почтовый адрес ориентира: Приморский край, г. Дальнегорск, проспект 50 лет Октября, д.85, 25:03:010107:53</t>
  </si>
  <si>
    <t>г.Дальнегорск, в 25м в южном направлении относительно ориентира:г.Дальнегорск, ул.Матросова, 30, 25:03:010305:1324</t>
  </si>
  <si>
    <t>местоположение установлено относительно ориентира, расположенного за пределами участка, ориентир дом,  участок находится примерно в 30м от ориентира по направлению на северо-запад, почтовый адрес ориентира: Приморский край, г. Дальнегорск, проспект 50 лет Октября, д.92, 25:03:010105:307</t>
  </si>
  <si>
    <t>местоположение установлено относительно ориентира расположенного за пределами участка, ориентир дом, участок находится примерно в 21м от ориентира по направлению на запад, почтовый адрес ориентира: Приморский край, г. Дальнегорск, ул. Приморская, д. 12, 25:03:000000:415</t>
  </si>
  <si>
    <t>г.Дальнегорск,примерно в 15м по направлению на север от дома №30 по ул.Матросова, 25:03:010305:25</t>
  </si>
  <si>
    <t>местоположение установлено относительно ориентира, расположенного за пределами участка, ориентир  жилой дом, участок находится примерно в 27м от ориентира по направлению на северо-восток, почтовый адрес ориентира: Приморский край, г. Дальнегорск, ул. Осипенко, дом 14, 25:03:010105:81</t>
  </si>
  <si>
    <t>г.Дальнегорск, 30м на восток от дома №140 по проспекту 50 лет Октября, 25:03:010110:409</t>
  </si>
  <si>
    <t>г.Дальнегорск,на расстоянии4.0м от угла здания по ул.Приморской,17,в восточном направлении, 25:03:010208:22</t>
  </si>
  <si>
    <t>г.Дальнегорск, в 28м по направлению на юго-запад от дома №34 по проспекту 50 лет Октября, 25:03:010103:1</t>
  </si>
  <si>
    <t>г.Дальнегорск, в 30м по направлению на восток от д.№17 по ул.Приморской, 25:03:010208:330</t>
  </si>
  <si>
    <t>г.Дальнегорск, 20м по направлению на восток от д.№31 по ул.Приморской, 25:03:010208:798</t>
  </si>
  <si>
    <t>г.Дальнегорск, в 18м по направлению на ю-в от д.№13 по проспекту 50 лет Октября, 25:03:010103:189</t>
  </si>
  <si>
    <t>г.Дальнегорск,на расстоянии 20м в западном направлении от д.№ 2 по ул. 8-го Марта, 25:03:010305:56</t>
  </si>
  <si>
    <t>г.Дальнегорск,ул.Заводская примерно в 11м от угла дома №1а по направлению на с-в (остановка 10 км), 25:03:010202:13</t>
  </si>
  <si>
    <t>вдоль восточной стороны дома №17 по ул.Приморской, 25:03:010208:90</t>
  </si>
  <si>
    <t xml:space="preserve">местоположение установлено относительно ориентира, расположенного за пределами участка, ориентир дом, участок находится примерно в 63м от ориентира по направлению на юго-запад, почтовый адрес ориентира: Приморский край, г. Дальнегорск,  проспект 50 лет Октября, д. 1а, 25:03:010101:517 </t>
  </si>
  <si>
    <t>г.Дальнегорск, в 40м по направлению на ю-з от д.№269 по проспекту 50 лет Октября, 25:03:010305:1481</t>
  </si>
  <si>
    <t>г.Дальнегорск,по проспекту 50 лет Октября,17/1, 25:03:010103:42</t>
  </si>
  <si>
    <t>г.Дальнегорск,в 12м по направлению на юг от д.№17 по проспекту 50 лет Октября, 25:03:010103:177</t>
  </si>
  <si>
    <t>г.Дальнегорск, в 17м на юго-восток, от д. 17 по проспекту 50 лет Октября, 25:03:010103:3155</t>
  </si>
  <si>
    <t>г.Дальнегорск, в 20м на юго-восток, от д. 17 по проспекту 50 лет Октября, 25:03:010103:3154</t>
  </si>
  <si>
    <t>г.Дальнегорск, в 15м по анправлению на юг от д.№17 по  проспекту 50 лет Октябя, 25:03:010103:190</t>
  </si>
  <si>
    <t>г.Дальнегорск, в 12м по направлению на от д.№17 по проспекту 50 лет Октября, 25:03:010103:187</t>
  </si>
  <si>
    <t>местоположение установлено относительно ориентира, расположенного за пределами участка, ориентир дом, участок находится примерно в 91м от ориентира по направлению на северо-запад, почтовый адрес ориентира: Приморский край, г. Дальнегорск, проспект 50 лет Октября, д. 32, 25:03:010103:3164</t>
  </si>
  <si>
    <t>г.Дальнегорск, в 10м по направлению на юг от д.№3а по ул.8-го Марта, 25:03:010304:524</t>
  </si>
  <si>
    <t>г.Дальнегорск, в 8м по направлению на с-в от д.№20 по ул.Осипенко, 25:03:010105:303</t>
  </si>
  <si>
    <t>г.Дальнегорск,в 42 м на юго-запад от дома № 30 по ул. Матросова, 25:03:010305:24</t>
  </si>
  <si>
    <t>с.Каменка, на расстоянии 36.5м от дома №36 по ул.Берзинской, 25:03:080001:245</t>
  </si>
  <si>
    <t>местоположение установлено относительно ориентира расположенного за пределами участка, ориентир дом, участок находится примерно в 100м от ориентира по направлению на юг, почтовый  адрес ориентира: Приморский край, г. Дальнегорск, с. Краснореченский, ул. Октябрьская, дом № 12, 25:03:040002:1364</t>
  </si>
  <si>
    <t xml:space="preserve"> участок находится примерно в 22 м от ориентира по направлению на юг, почтовый адрес ориентира: Приморский край, г. Дальнегорск, ул. Матрсова, 30, 25:03:010305:1494</t>
  </si>
  <si>
    <t>местоположение установлено относительно ориентира, расположенного за пределами участка, ориентир  дом, примерно 27 м по направлению на северо-восток от д. 32 по проспектц 50 лет Октября, 25:03:010103:185</t>
  </si>
  <si>
    <t xml:space="preserve"> участок находится примерно в 3 м от ориентира по направлению на запад, почтовый адрес ориентира: Приморский край, г. Дальнегорск, ул. Хамзина, 3, 25:03:010207:513</t>
  </si>
  <si>
    <t>г.Дальнегорск , с.краснореченский, в 122м п онаправлению на с-з от д. №6 по ул.Комсомольской, 25:03:040002:1361</t>
  </si>
  <si>
    <t>г.Дальнегорск, в 22мпо направлению на ю-в от д. №1 по ул.8-го Марта, 25:03:010304:521</t>
  </si>
  <si>
    <t>г.Дальнегорск, в 6,5м по направлению на север от д. №1а по ул. 8-го Марта, 25:03:010305:1498</t>
  </si>
  <si>
    <t>г.Дальнегорск, в 7м по направлению на север от д. №30 по ул.Матросова, 25:03:010305:1499</t>
  </si>
  <si>
    <t>г.Дальнегорск, в 143м по направлению на с-в от д. №1 по ул.Молодежной, 25:03:010305:1497</t>
  </si>
  <si>
    <t>г.Дальнегорск, в 10м по направлению на север от д. №294А по проспректу 50 лет Октября, 25:03:010306:458</t>
  </si>
  <si>
    <t>г.Дальнегорск, в 3м по направлению на с-з от д. №68 по проспекту 50 лет Октября, 25:03:010105:4843</t>
  </si>
  <si>
    <t>г.Дальнегорск, в 2м по направлению на ю-з от д. №9 по проспекту 50 лет Октября, 25:03:010103:3395</t>
  </si>
  <si>
    <t>г.Дальнегорск, в 15м по направлению на юг от д. №3а по ул.8-го Марта, 25:03:010304:529</t>
  </si>
  <si>
    <t>г.Дальнегорск, ул.Осипенко,примерно в 20м по направлению на запад от западного угла дома №9, 25:03:010105:15</t>
  </si>
  <si>
    <t>г.Дальнегорск, в 15м по направлению на запад от д.№13 по ул.Осипенко, 25:03:010105:286</t>
  </si>
  <si>
    <t>г.Дальнегорск, на расстоянии 8.0м от дома №2а по ул.8-го Марта, 25:03:010305:35</t>
  </si>
  <si>
    <t>г.Дальнегорск, в 12,5м по направлению на северо-запад от д.№17 по ул.Примосркой, 25:03:010208:800</t>
  </si>
  <si>
    <t>с. Рудная Пристань, 80м на северо-восток от д.№6 по ул. Арсеньева, 25:03:060001:13</t>
  </si>
  <si>
    <t>г.Дальнегорск,по ул.Матросова у дома №30, 25:03:010305:15</t>
  </si>
  <si>
    <t xml:space="preserve"> г. Дальнегорск в   0,9 м от здания № 19-а по ул. Приморской в северо-западном направлении, 25:03:010208:25</t>
  </si>
  <si>
    <t xml:space="preserve"> г. Д-ск проспект 50-летия Октября, у дома № 55, 25:03:010105:29</t>
  </si>
  <si>
    <t xml:space="preserve"> г. Д-ск 1,45 м от д. № 83 по просп. 50-летия Октября на юг, 25:03:010107:28</t>
  </si>
  <si>
    <t>участок находится примерно в 10м от ориентира по направлению на северо-восток, почтовый адрес ориентира: Приморский край, г. Дальнегорск, ул.Осипенко, д.19, 25:03:010105:320</t>
  </si>
  <si>
    <t>в 15м по направлению на север от ор-ра 363км+300м г.Дальнегорск, левая сторона автодороги "Осиновка-Рудная Пристань", остановка Больница, 25:03:010107:430</t>
  </si>
  <si>
    <t>г.Дальнегорск, в 10м на юг от ор-ра 362км+600м , правая сторона автодороги "Осиновка-Рудная Пристань, остановка Больница, 25:03:010107:432</t>
  </si>
  <si>
    <t>заявление                    ИП Плахута К.В.</t>
  </si>
  <si>
    <t>от 10.05.2016г. № 270-па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</si>
</sst>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"/>
    <numFmt numFmtId="170" formatCode="[$-FC19]d\ mmmm\ yyyy\ &quot;г.&quot;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14" fontId="22" fillId="33" borderId="14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22" fillId="33" borderId="15" xfId="0" applyNumberFormat="1" applyFont="1" applyFill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center" vertical="center" wrapText="1"/>
    </xf>
    <xf numFmtId="14" fontId="22" fillId="33" borderId="16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14" fontId="22" fillId="33" borderId="18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4" fontId="22" fillId="33" borderId="15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2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wrapText="1"/>
    </xf>
    <xf numFmtId="0" fontId="2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4" fontId="3" fillId="33" borderId="16" xfId="0" applyNumberFormat="1" applyFont="1" applyFill="1" applyBorder="1" applyAlignment="1">
      <alignment horizontal="center" vertical="center" wrapText="1"/>
    </xf>
    <xf numFmtId="14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2" fontId="12" fillId="38" borderId="11" xfId="0" applyNumberFormat="1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2" fontId="12" fillId="38" borderId="15" xfId="0" applyNumberFormat="1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2" fontId="12" fillId="38" borderId="16" xfId="0" applyNumberFormat="1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wrapText="1"/>
    </xf>
    <xf numFmtId="0" fontId="3" fillId="39" borderId="18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2" fontId="3" fillId="38" borderId="10" xfId="0" applyNumberFormat="1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14" fontId="3" fillId="38" borderId="18" xfId="0" applyNumberFormat="1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9" fontId="12" fillId="0" borderId="10" xfId="0" applyNumberFormat="1" applyFont="1" applyFill="1" applyBorder="1" applyAlignment="1">
      <alignment horizontal="center" vertical="center" wrapText="1"/>
    </xf>
    <xf numFmtId="169" fontId="12" fillId="33" borderId="10" xfId="0" applyNumberFormat="1" applyFont="1" applyFill="1" applyBorder="1" applyAlignment="1">
      <alignment horizontal="center" vertical="center" wrapText="1"/>
    </xf>
    <xf numFmtId="169" fontId="12" fillId="33" borderId="18" xfId="0" applyNumberFormat="1" applyFont="1" applyFill="1" applyBorder="1" applyAlignment="1">
      <alignment horizontal="center" vertical="center" wrapText="1"/>
    </xf>
    <xf numFmtId="169" fontId="12" fillId="0" borderId="11" xfId="0" applyNumberFormat="1" applyFont="1" applyFill="1" applyBorder="1" applyAlignment="1">
      <alignment horizontal="center" vertical="center" wrapText="1"/>
    </xf>
    <xf numFmtId="169" fontId="12" fillId="33" borderId="14" xfId="0" applyNumberFormat="1" applyFont="1" applyFill="1" applyBorder="1" applyAlignment="1">
      <alignment horizontal="center" vertical="center" wrapText="1"/>
    </xf>
    <xf numFmtId="169" fontId="12" fillId="0" borderId="14" xfId="0" applyNumberFormat="1" applyFont="1" applyFill="1" applyBorder="1" applyAlignment="1">
      <alignment horizontal="center" vertical="center" wrapText="1"/>
    </xf>
    <xf numFmtId="169" fontId="12" fillId="0" borderId="10" xfId="0" applyNumberFormat="1" applyFont="1" applyBorder="1" applyAlignment="1">
      <alignment horizontal="center" vertical="center" wrapText="1"/>
    </xf>
    <xf numFmtId="169" fontId="12" fillId="0" borderId="15" xfId="0" applyNumberFormat="1" applyFont="1" applyFill="1" applyBorder="1" applyAlignment="1">
      <alignment horizontal="center" vertical="center" wrapText="1"/>
    </xf>
    <xf numFmtId="169" fontId="12" fillId="33" borderId="15" xfId="0" applyNumberFormat="1" applyFont="1" applyFill="1" applyBorder="1" applyAlignment="1">
      <alignment horizontal="center" vertical="center" wrapText="1"/>
    </xf>
    <xf numFmtId="169" fontId="12" fillId="0" borderId="18" xfId="0" applyNumberFormat="1" applyFont="1" applyFill="1" applyBorder="1" applyAlignment="1">
      <alignment horizontal="center" vertical="center" wrapText="1"/>
    </xf>
    <xf numFmtId="169" fontId="12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69" fontId="12" fillId="0" borderId="15" xfId="0" applyNumberFormat="1" applyFont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69" fontId="12" fillId="41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9" fontId="12" fillId="41" borderId="18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14" fontId="3" fillId="41" borderId="14" xfId="0" applyNumberFormat="1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center" vertical="center" wrapText="1"/>
    </xf>
    <xf numFmtId="0" fontId="12" fillId="41" borderId="15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14" fontId="3" fillId="41" borderId="10" xfId="0" applyNumberFormat="1" applyFont="1" applyFill="1" applyBorder="1" applyAlignment="1">
      <alignment horizontal="center" vertical="center" wrapText="1"/>
    </xf>
    <xf numFmtId="169" fontId="12" fillId="41" borderId="15" xfId="0" applyNumberFormat="1" applyFont="1" applyFill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 wrapText="1"/>
    </xf>
    <xf numFmtId="0" fontId="3" fillId="41" borderId="21" xfId="0" applyFont="1" applyFill="1" applyBorder="1" applyAlignment="1">
      <alignment horizontal="center" vertical="center" wrapText="1"/>
    </xf>
    <xf numFmtId="2" fontId="3" fillId="41" borderId="10" xfId="0" applyNumberFormat="1" applyFont="1" applyFill="1" applyBorder="1" applyAlignment="1">
      <alignment horizontal="center" vertical="center" wrapText="1"/>
    </xf>
    <xf numFmtId="14" fontId="3" fillId="41" borderId="18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9" fontId="12" fillId="41" borderId="11" xfId="0" applyNumberFormat="1" applyFont="1" applyFill="1" applyBorder="1" applyAlignment="1">
      <alignment horizontal="center" vertical="center" wrapText="1"/>
    </xf>
    <xf numFmtId="14" fontId="3" fillId="41" borderId="11" xfId="0" applyNumberFormat="1" applyFont="1" applyFill="1" applyBorder="1" applyAlignment="1">
      <alignment horizontal="center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9" fontId="18" fillId="0" borderId="0" xfId="0" applyNumberFormat="1" applyFont="1" applyFill="1" applyAlignment="1">
      <alignment/>
    </xf>
    <xf numFmtId="169" fontId="12" fillId="0" borderId="10" xfId="0" applyNumberFormat="1" applyFont="1" applyFill="1" applyBorder="1" applyAlignment="1">
      <alignment horizontal="center" vertical="center"/>
    </xf>
    <xf numFmtId="169" fontId="12" fillId="0" borderId="0" xfId="0" applyNumberFormat="1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69" fontId="12" fillId="0" borderId="0" xfId="0" applyNumberFormat="1" applyFont="1" applyFill="1" applyAlignment="1">
      <alignment horizontal="center" vertical="center" wrapText="1"/>
    </xf>
    <xf numFmtId="0" fontId="3" fillId="41" borderId="22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/>
    </xf>
    <xf numFmtId="169" fontId="3" fillId="41" borderId="10" xfId="0" applyNumberFormat="1" applyFont="1" applyFill="1" applyBorder="1" applyAlignment="1">
      <alignment horizontal="center" vertical="center" wrapText="1"/>
    </xf>
    <xf numFmtId="169" fontId="3" fillId="41" borderId="18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>
      <alignment horizontal="center" vertical="center" wrapText="1"/>
    </xf>
    <xf numFmtId="169" fontId="3" fillId="0" borderId="15" xfId="0" applyNumberFormat="1" applyFont="1" applyFill="1" applyBorder="1" applyAlignment="1">
      <alignment horizontal="center" vertical="center" wrapText="1"/>
    </xf>
    <xf numFmtId="169" fontId="3" fillId="41" borderId="11" xfId="0" applyNumberFormat="1" applyFont="1" applyFill="1" applyBorder="1" applyAlignment="1">
      <alignment horizontal="center" vertical="center" wrapText="1"/>
    </xf>
    <xf numFmtId="169" fontId="3" fillId="0" borderId="18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horizontal="center" vertical="center" wrapText="1"/>
    </xf>
    <xf numFmtId="169" fontId="3" fillId="0" borderId="0" xfId="0" applyNumberFormat="1" applyFont="1" applyFill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41" borderId="19" xfId="0" applyFont="1" applyFill="1" applyBorder="1" applyAlignment="1">
      <alignment horizontal="left" vertical="center" wrapText="1"/>
    </xf>
    <xf numFmtId="0" fontId="3" fillId="41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41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" fillId="42" borderId="19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center" vertical="center" wrapText="1"/>
    </xf>
    <xf numFmtId="169" fontId="3" fillId="42" borderId="10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center" vertical="center" wrapText="1"/>
    </xf>
    <xf numFmtId="169" fontId="3" fillId="43" borderId="10" xfId="0" applyNumberFormat="1" applyFont="1" applyFill="1" applyBorder="1" applyAlignment="1">
      <alignment horizontal="center" vertical="center" wrapText="1"/>
    </xf>
    <xf numFmtId="14" fontId="3" fillId="43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left" vertical="center" wrapText="1"/>
    </xf>
    <xf numFmtId="169" fontId="3" fillId="39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39" borderId="0" xfId="0" applyFont="1" applyFill="1" applyAlignment="1">
      <alignment wrapText="1"/>
    </xf>
    <xf numFmtId="0" fontId="3" fillId="39" borderId="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4" fillId="38" borderId="19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1" fillId="0" borderId="13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" fillId="41" borderId="19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left" vertical="center" wrapText="1"/>
    </xf>
    <xf numFmtId="0" fontId="3" fillId="41" borderId="15" xfId="0" applyFont="1" applyFill="1" applyBorder="1" applyAlignment="1">
      <alignment horizontal="left" vertical="center" wrapText="1"/>
    </xf>
    <xf numFmtId="169" fontId="3" fillId="41" borderId="11" xfId="0" applyNumberFormat="1" applyFont="1" applyFill="1" applyBorder="1" applyAlignment="1">
      <alignment horizontal="center" vertical="center" wrapText="1"/>
    </xf>
    <xf numFmtId="169" fontId="3" fillId="41" borderId="15" xfId="0" applyNumberFormat="1" applyFont="1" applyFill="1" applyBorder="1" applyAlignment="1">
      <alignment horizontal="center" vertical="center" wrapText="1"/>
    </xf>
    <xf numFmtId="0" fontId="12" fillId="42" borderId="19" xfId="0" applyFont="1" applyFill="1" applyBorder="1" applyAlignment="1">
      <alignment horizontal="center" vertical="center" wrapText="1"/>
    </xf>
    <xf numFmtId="0" fontId="12" fillId="42" borderId="18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17" fillId="39" borderId="22" xfId="0" applyFont="1" applyFill="1" applyBorder="1" applyAlignment="1">
      <alignment horizontal="center" vertical="center" wrapText="1"/>
    </xf>
    <xf numFmtId="169" fontId="3" fillId="39" borderId="11" xfId="0" applyNumberFormat="1" applyFont="1" applyFill="1" applyBorder="1" applyAlignment="1">
      <alignment horizontal="center" vertical="center" wrapText="1"/>
    </xf>
    <xf numFmtId="169" fontId="3" fillId="39" borderId="15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left" vertical="center" wrapText="1"/>
    </xf>
    <xf numFmtId="0" fontId="3" fillId="39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21"/>
  <sheetViews>
    <sheetView view="pageBreakPreview" zoomScaleNormal="12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bestFit="1" customWidth="1"/>
    <col min="2" max="2" width="39.00390625" style="12" customWidth="1"/>
    <col min="3" max="3" width="16.28125" style="41" customWidth="1"/>
    <col min="4" max="4" width="18.00390625" style="41" customWidth="1"/>
    <col min="5" max="5" width="23.7109375" style="12" customWidth="1"/>
    <col min="6" max="7" width="10.421875" style="12" customWidth="1"/>
    <col min="8" max="9" width="11.28125" style="12" customWidth="1"/>
    <col min="10" max="10" width="13.7109375" style="12" customWidth="1"/>
    <col min="11" max="11" width="9.140625" style="60" customWidth="1"/>
    <col min="12" max="16384" width="9.140625" style="61" customWidth="1"/>
  </cols>
  <sheetData>
    <row r="1" spans="1:10" ht="18" customHeight="1">
      <c r="A1" s="263" t="s">
        <v>732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s="40" customFormat="1" ht="51">
      <c r="A2" s="62" t="s">
        <v>680</v>
      </c>
      <c r="B2" s="12" t="s">
        <v>767</v>
      </c>
      <c r="C2" s="12" t="s">
        <v>11</v>
      </c>
      <c r="D2" s="7" t="s">
        <v>8</v>
      </c>
      <c r="E2" s="12" t="s">
        <v>10</v>
      </c>
      <c r="F2" s="8" t="s">
        <v>12</v>
      </c>
      <c r="G2" s="8" t="s">
        <v>13</v>
      </c>
      <c r="H2" s="12" t="s">
        <v>470</v>
      </c>
      <c r="I2" s="277" t="s">
        <v>469</v>
      </c>
      <c r="J2" s="277"/>
    </row>
    <row r="3" spans="1:10" s="40" customFormat="1" ht="12.75">
      <c r="A3" s="1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f>I3+1</f>
        <v>10</v>
      </c>
    </row>
    <row r="4" spans="1:10" s="63" customFormat="1" ht="51">
      <c r="A4" s="13">
        <v>1</v>
      </c>
      <c r="B4" s="13" t="s">
        <v>768</v>
      </c>
      <c r="C4" s="32" t="s">
        <v>679</v>
      </c>
      <c r="D4" s="32" t="s">
        <v>9</v>
      </c>
      <c r="E4" s="13" t="s">
        <v>474</v>
      </c>
      <c r="F4" s="15">
        <v>10</v>
      </c>
      <c r="G4" s="15"/>
      <c r="H4" s="13" t="s">
        <v>678</v>
      </c>
      <c r="I4" s="13" t="s">
        <v>675</v>
      </c>
      <c r="J4" s="14" t="s">
        <v>674</v>
      </c>
    </row>
    <row r="5" spans="1:10" s="63" customFormat="1" ht="63.75">
      <c r="A5" s="13">
        <f>A4+1</f>
        <v>2</v>
      </c>
      <c r="B5" s="13" t="s">
        <v>769</v>
      </c>
      <c r="C5" s="32" t="s">
        <v>679</v>
      </c>
      <c r="D5" s="32" t="s">
        <v>9</v>
      </c>
      <c r="E5" s="13" t="s">
        <v>474</v>
      </c>
      <c r="F5" s="15">
        <v>10</v>
      </c>
      <c r="G5" s="15"/>
      <c r="H5" s="13" t="s">
        <v>677</v>
      </c>
      <c r="I5" s="13" t="s">
        <v>675</v>
      </c>
      <c r="J5" s="14" t="s">
        <v>674</v>
      </c>
    </row>
    <row r="6" spans="1:10" s="63" customFormat="1" ht="63.75">
      <c r="A6" s="13">
        <f aca="true" t="shared" si="0" ref="A6:A68">A5+1</f>
        <v>3</v>
      </c>
      <c r="B6" s="13" t="s">
        <v>770</v>
      </c>
      <c r="C6" s="32" t="s">
        <v>679</v>
      </c>
      <c r="D6" s="32" t="s">
        <v>9</v>
      </c>
      <c r="E6" s="13" t="s">
        <v>474</v>
      </c>
      <c r="F6" s="15">
        <v>10</v>
      </c>
      <c r="G6" s="15"/>
      <c r="H6" s="13" t="s">
        <v>676</v>
      </c>
      <c r="I6" s="13" t="s">
        <v>675</v>
      </c>
      <c r="J6" s="14" t="s">
        <v>674</v>
      </c>
    </row>
    <row r="7" spans="1:10" s="63" customFormat="1" ht="76.5">
      <c r="A7" s="13">
        <f t="shared" si="0"/>
        <v>4</v>
      </c>
      <c r="B7" s="13" t="s">
        <v>771</v>
      </c>
      <c r="C7" s="13" t="s">
        <v>679</v>
      </c>
      <c r="D7" s="32" t="s">
        <v>9</v>
      </c>
      <c r="E7" s="13" t="s">
        <v>474</v>
      </c>
      <c r="F7" s="15">
        <v>19</v>
      </c>
      <c r="G7" s="15"/>
      <c r="H7" s="13" t="s">
        <v>673</v>
      </c>
      <c r="I7" s="13" t="s">
        <v>672</v>
      </c>
      <c r="J7" s="14" t="s">
        <v>671</v>
      </c>
    </row>
    <row r="8" spans="1:10" s="29" customFormat="1" ht="51">
      <c r="A8" s="13">
        <f t="shared" si="0"/>
        <v>5</v>
      </c>
      <c r="B8" s="13" t="s">
        <v>772</v>
      </c>
      <c r="C8" s="32" t="s">
        <v>670</v>
      </c>
      <c r="D8" s="32" t="s">
        <v>9</v>
      </c>
      <c r="E8" s="13" t="s">
        <v>665</v>
      </c>
      <c r="F8" s="15">
        <v>7</v>
      </c>
      <c r="G8" s="15"/>
      <c r="H8" s="13" t="s">
        <v>669</v>
      </c>
      <c r="I8" s="13" t="s">
        <v>667</v>
      </c>
      <c r="J8" s="13" t="s">
        <v>666</v>
      </c>
    </row>
    <row r="9" spans="1:10" s="29" customFormat="1" ht="51">
      <c r="A9" s="13">
        <f t="shared" si="0"/>
        <v>6</v>
      </c>
      <c r="B9" s="13" t="s">
        <v>773</v>
      </c>
      <c r="C9" s="13" t="s">
        <v>670</v>
      </c>
      <c r="D9" s="32" t="s">
        <v>9</v>
      </c>
      <c r="E9" s="13" t="s">
        <v>665</v>
      </c>
      <c r="F9" s="15">
        <v>7</v>
      </c>
      <c r="G9" s="15"/>
      <c r="H9" s="13" t="s">
        <v>668</v>
      </c>
      <c r="I9" s="13" t="s">
        <v>667</v>
      </c>
      <c r="J9" s="13" t="s">
        <v>666</v>
      </c>
    </row>
    <row r="10" spans="1:10" s="5" customFormat="1" ht="51">
      <c r="A10" s="1">
        <f t="shared" si="0"/>
        <v>7</v>
      </c>
      <c r="B10" s="1" t="s">
        <v>661</v>
      </c>
      <c r="C10" s="9" t="s">
        <v>664</v>
      </c>
      <c r="D10" s="2" t="s">
        <v>9</v>
      </c>
      <c r="E10" s="1" t="s">
        <v>660</v>
      </c>
      <c r="F10" s="6">
        <v>6.5</v>
      </c>
      <c r="G10" s="6"/>
      <c r="H10" s="1" t="s">
        <v>663</v>
      </c>
      <c r="I10" s="1" t="s">
        <v>662</v>
      </c>
      <c r="J10" s="1" t="s">
        <v>707</v>
      </c>
    </row>
    <row r="11" spans="1:10" s="63" customFormat="1" ht="51">
      <c r="A11" s="13">
        <f t="shared" si="0"/>
        <v>8</v>
      </c>
      <c r="B11" s="13" t="s">
        <v>774</v>
      </c>
      <c r="C11" s="32" t="s">
        <v>659</v>
      </c>
      <c r="D11" s="32" t="s">
        <v>9</v>
      </c>
      <c r="E11" s="13" t="s">
        <v>466</v>
      </c>
      <c r="F11" s="15">
        <v>7</v>
      </c>
      <c r="G11" s="15"/>
      <c r="H11" s="13" t="s">
        <v>658</v>
      </c>
      <c r="I11" s="13" t="s">
        <v>657</v>
      </c>
      <c r="J11" s="13" t="s">
        <v>656</v>
      </c>
    </row>
    <row r="12" spans="1:10" s="63" customFormat="1" ht="51">
      <c r="A12" s="13">
        <f t="shared" si="0"/>
        <v>9</v>
      </c>
      <c r="B12" s="13" t="s">
        <v>775</v>
      </c>
      <c r="C12" s="32" t="s">
        <v>659</v>
      </c>
      <c r="D12" s="32" t="s">
        <v>9</v>
      </c>
      <c r="E12" s="13" t="s">
        <v>466</v>
      </c>
      <c r="F12" s="15">
        <v>9.2</v>
      </c>
      <c r="G12" s="15"/>
      <c r="H12" s="13" t="s">
        <v>655</v>
      </c>
      <c r="I12" s="13" t="s">
        <v>654</v>
      </c>
      <c r="J12" s="13" t="s">
        <v>653</v>
      </c>
    </row>
    <row r="13" spans="1:10" s="29" customFormat="1" ht="76.5">
      <c r="A13" s="13">
        <f t="shared" si="0"/>
        <v>10</v>
      </c>
      <c r="B13" s="13" t="s">
        <v>776</v>
      </c>
      <c r="C13" s="16" t="s">
        <v>652</v>
      </c>
      <c r="D13" s="32" t="s">
        <v>9</v>
      </c>
      <c r="E13" s="13" t="s">
        <v>474</v>
      </c>
      <c r="F13" s="15">
        <v>6.6</v>
      </c>
      <c r="G13" s="15"/>
      <c r="H13" s="13" t="s">
        <v>651</v>
      </c>
      <c r="I13" s="13" t="s">
        <v>650</v>
      </c>
      <c r="J13" s="13" t="s">
        <v>649</v>
      </c>
    </row>
    <row r="14" spans="1:10" s="63" customFormat="1" ht="51">
      <c r="A14" s="13">
        <f t="shared" si="0"/>
        <v>11</v>
      </c>
      <c r="B14" s="13" t="s">
        <v>777</v>
      </c>
      <c r="C14" s="16" t="s">
        <v>648</v>
      </c>
      <c r="D14" s="32" t="s">
        <v>9</v>
      </c>
      <c r="E14" s="13" t="s">
        <v>461</v>
      </c>
      <c r="F14" s="15">
        <v>86.7</v>
      </c>
      <c r="G14" s="15"/>
      <c r="H14" s="13" t="s">
        <v>647</v>
      </c>
      <c r="I14" s="13" t="s">
        <v>646</v>
      </c>
      <c r="J14" s="13" t="s">
        <v>729</v>
      </c>
    </row>
    <row r="15" spans="1:10" s="63" customFormat="1" ht="89.25">
      <c r="A15" s="13">
        <f t="shared" si="0"/>
        <v>12</v>
      </c>
      <c r="B15" s="13" t="s">
        <v>778</v>
      </c>
      <c r="C15" s="32" t="s">
        <v>645</v>
      </c>
      <c r="D15" s="32" t="s">
        <v>9</v>
      </c>
      <c r="E15" s="13" t="s">
        <v>643</v>
      </c>
      <c r="F15" s="15">
        <v>39</v>
      </c>
      <c r="G15" s="15"/>
      <c r="H15" s="13" t="s">
        <v>644</v>
      </c>
      <c r="I15" s="14">
        <v>41765</v>
      </c>
      <c r="J15" s="14">
        <v>43591</v>
      </c>
    </row>
    <row r="16" spans="1:10" s="63" customFormat="1" ht="76.5">
      <c r="A16" s="13">
        <f t="shared" si="0"/>
        <v>13</v>
      </c>
      <c r="B16" s="13" t="s">
        <v>779</v>
      </c>
      <c r="C16" s="32" t="s">
        <v>645</v>
      </c>
      <c r="D16" s="32" t="s">
        <v>9</v>
      </c>
      <c r="E16" s="13" t="s">
        <v>461</v>
      </c>
      <c r="F16" s="15">
        <v>45</v>
      </c>
      <c r="G16" s="15"/>
      <c r="H16" s="13" t="s">
        <v>642</v>
      </c>
      <c r="I16" s="13" t="s">
        <v>641</v>
      </c>
      <c r="J16" s="13" t="s">
        <v>640</v>
      </c>
    </row>
    <row r="17" spans="1:10" s="63" customFormat="1" ht="51">
      <c r="A17" s="13">
        <f t="shared" si="0"/>
        <v>14</v>
      </c>
      <c r="B17" s="13" t="s">
        <v>29</v>
      </c>
      <c r="C17" s="16" t="s">
        <v>25</v>
      </c>
      <c r="D17" s="32" t="s">
        <v>9</v>
      </c>
      <c r="E17" s="13" t="s">
        <v>30</v>
      </c>
      <c r="F17" s="15">
        <v>2451</v>
      </c>
      <c r="G17" s="15"/>
      <c r="H17" s="13" t="s">
        <v>26</v>
      </c>
      <c r="I17" s="13" t="s">
        <v>27</v>
      </c>
      <c r="J17" s="13" t="s">
        <v>28</v>
      </c>
    </row>
    <row r="18" spans="1:10" s="63" customFormat="1" ht="51">
      <c r="A18" s="13">
        <f>A17+1</f>
        <v>15</v>
      </c>
      <c r="B18" s="13" t="s">
        <v>780</v>
      </c>
      <c r="C18" s="32" t="s">
        <v>763</v>
      </c>
      <c r="D18" s="32" t="s">
        <v>9</v>
      </c>
      <c r="E18" s="13" t="s">
        <v>636</v>
      </c>
      <c r="F18" s="15">
        <v>84.59</v>
      </c>
      <c r="G18" s="15"/>
      <c r="H18" s="13" t="s">
        <v>639</v>
      </c>
      <c r="I18" s="13" t="s">
        <v>638</v>
      </c>
      <c r="J18" s="13" t="s">
        <v>637</v>
      </c>
    </row>
    <row r="19" spans="1:10" s="63" customFormat="1" ht="51">
      <c r="A19" s="13">
        <f t="shared" si="0"/>
        <v>16</v>
      </c>
      <c r="B19" s="13" t="s">
        <v>781</v>
      </c>
      <c r="C19" s="32" t="s">
        <v>763</v>
      </c>
      <c r="D19" s="32" t="s">
        <v>9</v>
      </c>
      <c r="E19" s="13" t="s">
        <v>461</v>
      </c>
      <c r="F19" s="15">
        <v>48.51</v>
      </c>
      <c r="G19" s="15"/>
      <c r="H19" s="13" t="s">
        <v>635</v>
      </c>
      <c r="I19" s="13" t="s">
        <v>634</v>
      </c>
      <c r="J19" s="13" t="s">
        <v>633</v>
      </c>
    </row>
    <row r="20" spans="1:10" s="63" customFormat="1" ht="76.5">
      <c r="A20" s="13">
        <f t="shared" si="0"/>
        <v>17</v>
      </c>
      <c r="B20" s="32" t="s">
        <v>782</v>
      </c>
      <c r="C20" s="28" t="s">
        <v>629</v>
      </c>
      <c r="D20" s="32" t="s">
        <v>9</v>
      </c>
      <c r="E20" s="17" t="s">
        <v>474</v>
      </c>
      <c r="F20" s="15">
        <v>20</v>
      </c>
      <c r="G20" s="15"/>
      <c r="H20" s="13" t="s">
        <v>628</v>
      </c>
      <c r="I20" s="14">
        <v>41452</v>
      </c>
      <c r="J20" s="14" t="s">
        <v>709</v>
      </c>
    </row>
    <row r="21" spans="1:10" s="29" customFormat="1" ht="89.25">
      <c r="A21" s="13">
        <f t="shared" si="0"/>
        <v>18</v>
      </c>
      <c r="B21" s="13" t="s">
        <v>783</v>
      </c>
      <c r="C21" s="32" t="s">
        <v>622</v>
      </c>
      <c r="D21" s="32" t="s">
        <v>9</v>
      </c>
      <c r="E21" s="13" t="s">
        <v>461</v>
      </c>
      <c r="F21" s="15">
        <v>16</v>
      </c>
      <c r="G21" s="15"/>
      <c r="H21" s="13" t="s">
        <v>621</v>
      </c>
      <c r="I21" s="13" t="s">
        <v>620</v>
      </c>
      <c r="J21" s="13" t="s">
        <v>619</v>
      </c>
    </row>
    <row r="22" spans="1:10" s="29" customFormat="1" ht="51">
      <c r="A22" s="13">
        <f t="shared" si="0"/>
        <v>19</v>
      </c>
      <c r="B22" s="13" t="s">
        <v>784</v>
      </c>
      <c r="C22" s="32" t="s">
        <v>622</v>
      </c>
      <c r="D22" s="32" t="s">
        <v>9</v>
      </c>
      <c r="E22" s="13" t="s">
        <v>461</v>
      </c>
      <c r="F22" s="15">
        <v>22</v>
      </c>
      <c r="G22" s="15"/>
      <c r="H22" s="13" t="s">
        <v>618</v>
      </c>
      <c r="I22" s="13" t="s">
        <v>617</v>
      </c>
      <c r="J22" s="13" t="s">
        <v>616</v>
      </c>
    </row>
    <row r="23" spans="1:10" s="63" customFormat="1" ht="51">
      <c r="A23" s="13">
        <f t="shared" si="0"/>
        <v>20</v>
      </c>
      <c r="B23" s="13" t="s">
        <v>785</v>
      </c>
      <c r="C23" s="32" t="s">
        <v>682</v>
      </c>
      <c r="D23" s="32" t="s">
        <v>9</v>
      </c>
      <c r="E23" s="13" t="s">
        <v>474</v>
      </c>
      <c r="F23" s="15">
        <v>15</v>
      </c>
      <c r="G23" s="15"/>
      <c r="H23" s="13" t="s">
        <v>610</v>
      </c>
      <c r="I23" s="13" t="s">
        <v>608</v>
      </c>
      <c r="J23" s="13" t="s">
        <v>607</v>
      </c>
    </row>
    <row r="24" spans="1:10" s="63" customFormat="1" ht="51">
      <c r="A24" s="13">
        <f t="shared" si="0"/>
        <v>21</v>
      </c>
      <c r="B24" s="13" t="s">
        <v>786</v>
      </c>
      <c r="C24" s="32" t="s">
        <v>682</v>
      </c>
      <c r="D24" s="32" t="s">
        <v>9</v>
      </c>
      <c r="E24" s="13" t="s">
        <v>474</v>
      </c>
      <c r="F24" s="15">
        <v>11</v>
      </c>
      <c r="G24" s="15"/>
      <c r="H24" s="13" t="s">
        <v>609</v>
      </c>
      <c r="I24" s="13" t="s">
        <v>608</v>
      </c>
      <c r="J24" s="13" t="s">
        <v>607</v>
      </c>
    </row>
    <row r="25" spans="1:10" s="63" customFormat="1" ht="38.25" customHeight="1">
      <c r="A25" s="13">
        <f t="shared" si="0"/>
        <v>22</v>
      </c>
      <c r="B25" s="13" t="s">
        <v>787</v>
      </c>
      <c r="C25" s="264" t="s">
        <v>606</v>
      </c>
      <c r="D25" s="13" t="s">
        <v>9</v>
      </c>
      <c r="E25" s="13" t="s">
        <v>604</v>
      </c>
      <c r="F25" s="15">
        <v>200</v>
      </c>
      <c r="G25" s="15"/>
      <c r="H25" s="13" t="s">
        <v>605</v>
      </c>
      <c r="I25" s="13" t="s">
        <v>602</v>
      </c>
      <c r="J25" s="13" t="s">
        <v>601</v>
      </c>
    </row>
    <row r="26" spans="1:10" s="63" customFormat="1" ht="41.25" customHeight="1">
      <c r="A26" s="13">
        <f t="shared" si="0"/>
        <v>23</v>
      </c>
      <c r="B26" s="13" t="s">
        <v>788</v>
      </c>
      <c r="C26" s="265"/>
      <c r="D26" s="13" t="s">
        <v>9</v>
      </c>
      <c r="E26" s="13" t="s">
        <v>461</v>
      </c>
      <c r="F26" s="15">
        <v>80</v>
      </c>
      <c r="G26" s="15"/>
      <c r="H26" s="13" t="s">
        <v>603</v>
      </c>
      <c r="I26" s="13" t="s">
        <v>602</v>
      </c>
      <c r="J26" s="13" t="s">
        <v>601</v>
      </c>
    </row>
    <row r="27" spans="1:10" s="63" customFormat="1" ht="51">
      <c r="A27" s="13">
        <f t="shared" si="0"/>
        <v>24</v>
      </c>
      <c r="B27" s="32" t="s">
        <v>789</v>
      </c>
      <c r="C27" s="32" t="s">
        <v>600</v>
      </c>
      <c r="D27" s="13" t="s">
        <v>9</v>
      </c>
      <c r="E27" s="13" t="s">
        <v>596</v>
      </c>
      <c r="F27" s="15">
        <v>20</v>
      </c>
      <c r="G27" s="26"/>
      <c r="H27" s="32" t="s">
        <v>599</v>
      </c>
      <c r="I27" s="32" t="s">
        <v>598</v>
      </c>
      <c r="J27" s="32" t="s">
        <v>597</v>
      </c>
    </row>
    <row r="28" spans="1:10" s="63" customFormat="1" ht="51">
      <c r="A28" s="13">
        <f t="shared" si="0"/>
        <v>25</v>
      </c>
      <c r="B28" s="32" t="s">
        <v>790</v>
      </c>
      <c r="C28" s="32" t="s">
        <v>600</v>
      </c>
      <c r="D28" s="13" t="s">
        <v>9</v>
      </c>
      <c r="E28" s="13" t="s">
        <v>563</v>
      </c>
      <c r="F28" s="15">
        <v>16</v>
      </c>
      <c r="G28" s="26"/>
      <c r="H28" s="32" t="s">
        <v>595</v>
      </c>
      <c r="I28" s="32" t="s">
        <v>594</v>
      </c>
      <c r="J28" s="32" t="s">
        <v>593</v>
      </c>
    </row>
    <row r="29" spans="1:10" s="63" customFormat="1" ht="51">
      <c r="A29" s="13">
        <f t="shared" si="0"/>
        <v>26</v>
      </c>
      <c r="B29" s="32" t="s">
        <v>791</v>
      </c>
      <c r="C29" s="32" t="s">
        <v>600</v>
      </c>
      <c r="D29" s="13" t="s">
        <v>9</v>
      </c>
      <c r="E29" s="13" t="s">
        <v>563</v>
      </c>
      <c r="F29" s="15">
        <v>16</v>
      </c>
      <c r="G29" s="26"/>
      <c r="H29" s="32" t="s">
        <v>592</v>
      </c>
      <c r="I29" s="32" t="s">
        <v>591</v>
      </c>
      <c r="J29" s="32" t="s">
        <v>590</v>
      </c>
    </row>
    <row r="30" spans="1:10" s="63" customFormat="1" ht="76.5">
      <c r="A30" s="13">
        <f t="shared" si="0"/>
        <v>27</v>
      </c>
      <c r="B30" s="32" t="s">
        <v>792</v>
      </c>
      <c r="C30" s="32" t="s">
        <v>600</v>
      </c>
      <c r="D30" s="13" t="s">
        <v>9</v>
      </c>
      <c r="E30" s="13" t="s">
        <v>586</v>
      </c>
      <c r="F30" s="15">
        <v>143</v>
      </c>
      <c r="G30" s="26"/>
      <c r="H30" s="32" t="s">
        <v>589</v>
      </c>
      <c r="I30" s="32" t="s">
        <v>588</v>
      </c>
      <c r="J30" s="32" t="s">
        <v>587</v>
      </c>
    </row>
    <row r="31" spans="1:10" s="65" customFormat="1" ht="76.5">
      <c r="A31" s="35">
        <f t="shared" si="0"/>
        <v>28</v>
      </c>
      <c r="B31" s="36" t="s">
        <v>793</v>
      </c>
      <c r="C31" s="36" t="s">
        <v>600</v>
      </c>
      <c r="D31" s="13" t="s">
        <v>9</v>
      </c>
      <c r="E31" s="35" t="s">
        <v>582</v>
      </c>
      <c r="F31" s="37">
        <v>12</v>
      </c>
      <c r="G31" s="57"/>
      <c r="H31" s="36" t="s">
        <v>585</v>
      </c>
      <c r="I31" s="36" t="s">
        <v>584</v>
      </c>
      <c r="J31" s="36" t="s">
        <v>583</v>
      </c>
    </row>
    <row r="32" spans="1:10" s="63" customFormat="1" ht="76.5">
      <c r="A32" s="35">
        <f t="shared" si="0"/>
        <v>29</v>
      </c>
      <c r="B32" s="48" t="s">
        <v>794</v>
      </c>
      <c r="C32" s="13" t="s">
        <v>581</v>
      </c>
      <c r="D32" s="13" t="s">
        <v>9</v>
      </c>
      <c r="E32" s="13" t="s">
        <v>579</v>
      </c>
      <c r="F32" s="15">
        <v>14476</v>
      </c>
      <c r="G32" s="15"/>
      <c r="H32" s="13" t="s">
        <v>580</v>
      </c>
      <c r="I32" s="14">
        <v>41481</v>
      </c>
      <c r="J32" s="14">
        <v>43307</v>
      </c>
    </row>
    <row r="33" spans="1:10" s="63" customFormat="1" ht="51" collapsed="1">
      <c r="A33" s="35">
        <f t="shared" si="0"/>
        <v>30</v>
      </c>
      <c r="B33" s="48" t="s">
        <v>795</v>
      </c>
      <c r="C33" s="13" t="s">
        <v>578</v>
      </c>
      <c r="D33" s="13" t="s">
        <v>9</v>
      </c>
      <c r="E33" s="13" t="s">
        <v>461</v>
      </c>
      <c r="F33" s="15">
        <v>47.5</v>
      </c>
      <c r="G33" s="15"/>
      <c r="H33" s="13" t="s">
        <v>577</v>
      </c>
      <c r="I33" s="13" t="s">
        <v>576</v>
      </c>
      <c r="J33" s="13" t="s">
        <v>730</v>
      </c>
    </row>
    <row r="34" spans="1:10" s="63" customFormat="1" ht="51">
      <c r="A34" s="35">
        <f t="shared" si="0"/>
        <v>31</v>
      </c>
      <c r="B34" s="48" t="s">
        <v>796</v>
      </c>
      <c r="C34" s="13" t="s">
        <v>575</v>
      </c>
      <c r="D34" s="13" t="s">
        <v>9</v>
      </c>
      <c r="E34" s="13" t="s">
        <v>571</v>
      </c>
      <c r="F34" s="15">
        <v>32</v>
      </c>
      <c r="G34" s="15"/>
      <c r="H34" s="13" t="s">
        <v>574</v>
      </c>
      <c r="I34" s="13" t="s">
        <v>573</v>
      </c>
      <c r="J34" s="13" t="s">
        <v>572</v>
      </c>
    </row>
    <row r="35" spans="1:10" s="63" customFormat="1" ht="51">
      <c r="A35" s="35">
        <f t="shared" si="0"/>
        <v>32</v>
      </c>
      <c r="B35" s="48" t="s">
        <v>797</v>
      </c>
      <c r="C35" s="13" t="s">
        <v>570</v>
      </c>
      <c r="D35" s="13" t="s">
        <v>9</v>
      </c>
      <c r="E35" s="13" t="s">
        <v>566</v>
      </c>
      <c r="F35" s="15">
        <v>7</v>
      </c>
      <c r="G35" s="15"/>
      <c r="H35" s="13" t="s">
        <v>569</v>
      </c>
      <c r="I35" s="13" t="s">
        <v>568</v>
      </c>
      <c r="J35" s="13" t="s">
        <v>567</v>
      </c>
    </row>
    <row r="36" spans="1:10" s="63" customFormat="1" ht="51">
      <c r="A36" s="35">
        <f t="shared" si="0"/>
        <v>33</v>
      </c>
      <c r="B36" s="48" t="s">
        <v>798</v>
      </c>
      <c r="C36" s="13" t="s">
        <v>565</v>
      </c>
      <c r="D36" s="13" t="s">
        <v>9</v>
      </c>
      <c r="E36" s="13" t="s">
        <v>563</v>
      </c>
      <c r="F36" s="26">
        <v>35</v>
      </c>
      <c r="G36" s="15"/>
      <c r="H36" s="13" t="s">
        <v>564</v>
      </c>
      <c r="I36" s="27">
        <v>40736</v>
      </c>
      <c r="J36" s="33" t="s">
        <v>487</v>
      </c>
    </row>
    <row r="37" spans="1:10" s="63" customFormat="1" ht="114.75">
      <c r="A37" s="35">
        <f t="shared" si="0"/>
        <v>34</v>
      </c>
      <c r="B37" s="43" t="s">
        <v>799</v>
      </c>
      <c r="C37" s="24" t="s">
        <v>711</v>
      </c>
      <c r="D37" s="13" t="s">
        <v>9</v>
      </c>
      <c r="E37" s="13" t="s">
        <v>712</v>
      </c>
      <c r="F37" s="15">
        <v>6.5</v>
      </c>
      <c r="G37" s="15"/>
      <c r="H37" s="13"/>
      <c r="I37" s="14"/>
      <c r="J37" s="33"/>
    </row>
    <row r="38" spans="1:10" s="63" customFormat="1" ht="51">
      <c r="A38" s="35">
        <f t="shared" si="0"/>
        <v>35</v>
      </c>
      <c r="B38" s="48" t="s">
        <v>800</v>
      </c>
      <c r="C38" s="13" t="s">
        <v>562</v>
      </c>
      <c r="D38" s="13" t="s">
        <v>9</v>
      </c>
      <c r="E38" s="13" t="s">
        <v>474</v>
      </c>
      <c r="F38" s="15">
        <v>6</v>
      </c>
      <c r="G38" s="15"/>
      <c r="H38" s="13" t="s">
        <v>561</v>
      </c>
      <c r="I38" s="13" t="s">
        <v>560</v>
      </c>
      <c r="J38" s="13" t="s">
        <v>559</v>
      </c>
    </row>
    <row r="39" spans="1:10" s="63" customFormat="1" ht="114.75">
      <c r="A39" s="35">
        <f t="shared" si="0"/>
        <v>36</v>
      </c>
      <c r="B39" s="48" t="s">
        <v>801</v>
      </c>
      <c r="C39" s="13" t="s">
        <v>558</v>
      </c>
      <c r="D39" s="13" t="s">
        <v>9</v>
      </c>
      <c r="E39" s="13" t="s">
        <v>474</v>
      </c>
      <c r="F39" s="15">
        <v>12</v>
      </c>
      <c r="G39" s="15"/>
      <c r="H39" s="13" t="s">
        <v>557</v>
      </c>
      <c r="I39" s="14">
        <v>41577</v>
      </c>
      <c r="J39" s="14">
        <v>43403</v>
      </c>
    </row>
    <row r="40" spans="1:10" s="63" customFormat="1" ht="102">
      <c r="A40" s="35">
        <f t="shared" si="0"/>
        <v>37</v>
      </c>
      <c r="B40" s="48" t="s">
        <v>802</v>
      </c>
      <c r="C40" s="13" t="s">
        <v>556</v>
      </c>
      <c r="D40" s="13" t="s">
        <v>9</v>
      </c>
      <c r="E40" s="13" t="s">
        <v>474</v>
      </c>
      <c r="F40" s="15">
        <v>18</v>
      </c>
      <c r="G40" s="15"/>
      <c r="H40" s="13" t="s">
        <v>555</v>
      </c>
      <c r="I40" s="13" t="s">
        <v>554</v>
      </c>
      <c r="J40" s="13" t="s">
        <v>553</v>
      </c>
    </row>
    <row r="41" spans="1:10" s="63" customFormat="1" ht="51">
      <c r="A41" s="35">
        <f t="shared" si="0"/>
        <v>38</v>
      </c>
      <c r="B41" s="48" t="s">
        <v>803</v>
      </c>
      <c r="C41" s="13" t="s">
        <v>552</v>
      </c>
      <c r="D41" s="13" t="s">
        <v>9</v>
      </c>
      <c r="E41" s="13" t="s">
        <v>474</v>
      </c>
      <c r="F41" s="15">
        <v>12.1</v>
      </c>
      <c r="G41" s="15"/>
      <c r="H41" s="13" t="s">
        <v>551</v>
      </c>
      <c r="I41" s="14">
        <v>40525</v>
      </c>
      <c r="J41" s="14">
        <v>42351</v>
      </c>
    </row>
    <row r="42" spans="1:10" s="63" customFormat="1" ht="51.75" customHeight="1">
      <c r="A42" s="270">
        <f t="shared" si="0"/>
        <v>39</v>
      </c>
      <c r="B42" s="275" t="s">
        <v>804</v>
      </c>
      <c r="C42" s="281" t="s">
        <v>550</v>
      </c>
      <c r="D42" s="264" t="s">
        <v>9</v>
      </c>
      <c r="E42" s="264" t="s">
        <v>546</v>
      </c>
      <c r="F42" s="15">
        <v>58.78</v>
      </c>
      <c r="G42" s="26"/>
      <c r="H42" s="264" t="s">
        <v>549</v>
      </c>
      <c r="I42" s="264" t="s">
        <v>548</v>
      </c>
      <c r="J42" s="264" t="s">
        <v>547</v>
      </c>
    </row>
    <row r="43" spans="1:10" s="63" customFormat="1" ht="51.75" customHeight="1">
      <c r="A43" s="271"/>
      <c r="B43" s="276"/>
      <c r="C43" s="281"/>
      <c r="D43" s="265"/>
      <c r="E43" s="265"/>
      <c r="F43" s="15">
        <v>95</v>
      </c>
      <c r="G43" s="25"/>
      <c r="H43" s="265"/>
      <c r="I43" s="265"/>
      <c r="J43" s="265"/>
    </row>
    <row r="44" spans="1:10" s="63" customFormat="1" ht="51">
      <c r="A44" s="35">
        <v>40</v>
      </c>
      <c r="B44" s="49" t="s">
        <v>805</v>
      </c>
      <c r="C44" s="13" t="s">
        <v>713</v>
      </c>
      <c r="D44" s="13" t="s">
        <v>9</v>
      </c>
      <c r="E44" s="13" t="s">
        <v>543</v>
      </c>
      <c r="F44" s="15">
        <v>2</v>
      </c>
      <c r="G44" s="25"/>
      <c r="H44" s="33" t="s">
        <v>545</v>
      </c>
      <c r="I44" s="33" t="s">
        <v>544</v>
      </c>
      <c r="J44" s="38">
        <v>42236</v>
      </c>
    </row>
    <row r="45" spans="1:10" s="63" customFormat="1" ht="51">
      <c r="A45" s="35">
        <f t="shared" si="0"/>
        <v>41</v>
      </c>
      <c r="B45" s="48" t="s">
        <v>806</v>
      </c>
      <c r="C45" s="13" t="s">
        <v>542</v>
      </c>
      <c r="D45" s="13" t="s">
        <v>9</v>
      </c>
      <c r="E45" s="13" t="s">
        <v>535</v>
      </c>
      <c r="F45" s="15">
        <v>21.9</v>
      </c>
      <c r="G45" s="15"/>
      <c r="H45" s="13" t="s">
        <v>541</v>
      </c>
      <c r="I45" s="13" t="s">
        <v>540</v>
      </c>
      <c r="J45" s="13" t="s">
        <v>539</v>
      </c>
    </row>
    <row r="46" spans="1:10" s="63" customFormat="1" ht="51">
      <c r="A46" s="35">
        <f t="shared" si="0"/>
        <v>42</v>
      </c>
      <c r="B46" s="48" t="s">
        <v>807</v>
      </c>
      <c r="C46" s="13" t="s">
        <v>538</v>
      </c>
      <c r="D46" s="13" t="s">
        <v>9</v>
      </c>
      <c r="E46" s="13" t="s">
        <v>535</v>
      </c>
      <c r="F46" s="15">
        <v>50</v>
      </c>
      <c r="G46" s="15"/>
      <c r="H46" s="13" t="s">
        <v>537</v>
      </c>
      <c r="I46" s="13" t="s">
        <v>536</v>
      </c>
      <c r="J46" s="13" t="s">
        <v>731</v>
      </c>
    </row>
    <row r="47" spans="1:10" s="63" customFormat="1" ht="51">
      <c r="A47" s="35">
        <f t="shared" si="0"/>
        <v>43</v>
      </c>
      <c r="B47" s="48" t="s">
        <v>808</v>
      </c>
      <c r="C47" s="13" t="s">
        <v>534</v>
      </c>
      <c r="D47" s="13" t="s">
        <v>9</v>
      </c>
      <c r="E47" s="13" t="s">
        <v>532</v>
      </c>
      <c r="F47" s="15">
        <v>58</v>
      </c>
      <c r="G47" s="15"/>
      <c r="H47" s="13" t="s">
        <v>533</v>
      </c>
      <c r="I47" s="14">
        <v>40409</v>
      </c>
      <c r="J47" s="14">
        <v>42235</v>
      </c>
    </row>
    <row r="48" spans="1:10" s="63" customFormat="1" ht="51">
      <c r="A48" s="35">
        <f t="shared" si="0"/>
        <v>44</v>
      </c>
      <c r="B48" s="48" t="s">
        <v>809</v>
      </c>
      <c r="C48" s="13" t="s">
        <v>531</v>
      </c>
      <c r="D48" s="13" t="s">
        <v>9</v>
      </c>
      <c r="E48" s="13" t="s">
        <v>527</v>
      </c>
      <c r="F48" s="15">
        <v>14</v>
      </c>
      <c r="G48" s="25"/>
      <c r="H48" s="33" t="s">
        <v>530</v>
      </c>
      <c r="I48" s="13" t="s">
        <v>529</v>
      </c>
      <c r="J48" s="13" t="s">
        <v>528</v>
      </c>
    </row>
    <row r="49" spans="1:10" s="63" customFormat="1" ht="51">
      <c r="A49" s="35">
        <f t="shared" si="0"/>
        <v>45</v>
      </c>
      <c r="B49" s="48" t="s">
        <v>810</v>
      </c>
      <c r="C49" s="13" t="s">
        <v>526</v>
      </c>
      <c r="D49" s="13" t="s">
        <v>9</v>
      </c>
      <c r="E49" s="13" t="s">
        <v>474</v>
      </c>
      <c r="F49" s="25">
        <v>20</v>
      </c>
      <c r="G49" s="25"/>
      <c r="H49" s="33" t="s">
        <v>525</v>
      </c>
      <c r="I49" s="13" t="s">
        <v>524</v>
      </c>
      <c r="J49" s="13" t="s">
        <v>523</v>
      </c>
    </row>
    <row r="50" spans="1:10" s="63" customFormat="1" ht="51">
      <c r="A50" s="35">
        <f t="shared" si="0"/>
        <v>46</v>
      </c>
      <c r="B50" s="48" t="s">
        <v>811</v>
      </c>
      <c r="C50" s="13" t="s">
        <v>522</v>
      </c>
      <c r="D50" s="13" t="s">
        <v>9</v>
      </c>
      <c r="E50" s="13" t="s">
        <v>519</v>
      </c>
      <c r="F50" s="15">
        <v>8.5</v>
      </c>
      <c r="G50" s="15"/>
      <c r="H50" s="13" t="s">
        <v>521</v>
      </c>
      <c r="I50" s="13" t="s">
        <v>520</v>
      </c>
      <c r="J50" s="14">
        <v>42339</v>
      </c>
    </row>
    <row r="51" spans="1:10" s="63" customFormat="1" ht="51">
      <c r="A51" s="35">
        <f t="shared" si="0"/>
        <v>47</v>
      </c>
      <c r="B51" s="48" t="s">
        <v>812</v>
      </c>
      <c r="C51" s="13" t="s">
        <v>522</v>
      </c>
      <c r="D51" s="13" t="s">
        <v>9</v>
      </c>
      <c r="E51" s="13" t="s">
        <v>461</v>
      </c>
      <c r="F51" s="15">
        <v>47.2</v>
      </c>
      <c r="G51" s="15"/>
      <c r="H51" s="13" t="s">
        <v>518</v>
      </c>
      <c r="I51" s="13" t="s">
        <v>517</v>
      </c>
      <c r="J51" s="13" t="s">
        <v>516</v>
      </c>
    </row>
    <row r="52" spans="1:10" s="63" customFormat="1" ht="63.75">
      <c r="A52" s="35">
        <f t="shared" si="0"/>
        <v>48</v>
      </c>
      <c r="B52" s="48" t="s">
        <v>813</v>
      </c>
      <c r="C52" s="13" t="s">
        <v>522</v>
      </c>
      <c r="D52" s="13" t="s">
        <v>9</v>
      </c>
      <c r="E52" s="13" t="s">
        <v>512</v>
      </c>
      <c r="F52" s="15">
        <v>316</v>
      </c>
      <c r="G52" s="15"/>
      <c r="H52" s="13" t="s">
        <v>515</v>
      </c>
      <c r="I52" s="13" t="s">
        <v>514</v>
      </c>
      <c r="J52" s="13" t="s">
        <v>513</v>
      </c>
    </row>
    <row r="53" spans="1:10" s="63" customFormat="1" ht="114.75">
      <c r="A53" s="35">
        <f t="shared" si="0"/>
        <v>49</v>
      </c>
      <c r="B53" s="48" t="s">
        <v>814</v>
      </c>
      <c r="C53" s="13" t="s">
        <v>511</v>
      </c>
      <c r="D53" s="13" t="s">
        <v>9</v>
      </c>
      <c r="E53" s="13" t="s">
        <v>507</v>
      </c>
      <c r="F53" s="15">
        <v>8</v>
      </c>
      <c r="G53" s="15"/>
      <c r="H53" s="13" t="s">
        <v>510</v>
      </c>
      <c r="I53" s="13" t="s">
        <v>509</v>
      </c>
      <c r="J53" s="13" t="s">
        <v>508</v>
      </c>
    </row>
    <row r="54" spans="1:10" s="63" customFormat="1" ht="51">
      <c r="A54" s="35">
        <f t="shared" si="0"/>
        <v>50</v>
      </c>
      <c r="B54" s="48" t="s">
        <v>815</v>
      </c>
      <c r="C54" s="13" t="s">
        <v>506</v>
      </c>
      <c r="D54" s="13" t="s">
        <v>9</v>
      </c>
      <c r="E54" s="13" t="s">
        <v>474</v>
      </c>
      <c r="F54" s="15">
        <v>10</v>
      </c>
      <c r="G54" s="15"/>
      <c r="H54" s="13" t="s">
        <v>505</v>
      </c>
      <c r="I54" s="13" t="s">
        <v>504</v>
      </c>
      <c r="J54" s="13" t="s">
        <v>503</v>
      </c>
    </row>
    <row r="55" spans="1:10" s="63" customFormat="1" ht="51">
      <c r="A55" s="35">
        <f t="shared" si="0"/>
        <v>51</v>
      </c>
      <c r="B55" s="48" t="s">
        <v>816</v>
      </c>
      <c r="C55" s="13" t="s">
        <v>502</v>
      </c>
      <c r="D55" s="13" t="s">
        <v>9</v>
      </c>
      <c r="E55" s="13" t="s">
        <v>461</v>
      </c>
      <c r="F55" s="15">
        <v>29.07</v>
      </c>
      <c r="G55" s="15"/>
      <c r="H55" s="13" t="s">
        <v>501</v>
      </c>
      <c r="I55" s="13" t="s">
        <v>500</v>
      </c>
      <c r="J55" s="14">
        <v>43800</v>
      </c>
    </row>
    <row r="56" spans="1:10" s="63" customFormat="1" ht="51">
      <c r="A56" s="35">
        <f t="shared" si="0"/>
        <v>52</v>
      </c>
      <c r="B56" s="48" t="s">
        <v>817</v>
      </c>
      <c r="C56" s="13" t="s">
        <v>502</v>
      </c>
      <c r="D56" s="13" t="s">
        <v>9</v>
      </c>
      <c r="E56" s="13" t="s">
        <v>461</v>
      </c>
      <c r="F56" s="15">
        <v>38</v>
      </c>
      <c r="G56" s="15"/>
      <c r="H56" s="13" t="s">
        <v>499</v>
      </c>
      <c r="I56" s="13" t="s">
        <v>488</v>
      </c>
      <c r="J56" s="13" t="s">
        <v>487</v>
      </c>
    </row>
    <row r="57" spans="1:10" s="63" customFormat="1" ht="51">
      <c r="A57" s="35">
        <f t="shared" si="0"/>
        <v>53</v>
      </c>
      <c r="B57" s="48" t="s">
        <v>818</v>
      </c>
      <c r="C57" s="13" t="s">
        <v>502</v>
      </c>
      <c r="D57" s="13" t="s">
        <v>9</v>
      </c>
      <c r="E57" s="13" t="s">
        <v>461</v>
      </c>
      <c r="F57" s="15">
        <v>6</v>
      </c>
      <c r="G57" s="15"/>
      <c r="H57" s="13" t="s">
        <v>498</v>
      </c>
      <c r="I57" s="13" t="s">
        <v>497</v>
      </c>
      <c r="J57" s="13" t="s">
        <v>496</v>
      </c>
    </row>
    <row r="58" spans="1:10" s="63" customFormat="1" ht="51">
      <c r="A58" s="35">
        <f t="shared" si="0"/>
        <v>54</v>
      </c>
      <c r="B58" s="48" t="s">
        <v>819</v>
      </c>
      <c r="C58" s="13" t="s">
        <v>502</v>
      </c>
      <c r="D58" s="13" t="s">
        <v>9</v>
      </c>
      <c r="E58" s="13" t="s">
        <v>461</v>
      </c>
      <c r="F58" s="15">
        <v>17</v>
      </c>
      <c r="G58" s="15"/>
      <c r="H58" s="13" t="s">
        <v>495</v>
      </c>
      <c r="I58" s="13" t="s">
        <v>494</v>
      </c>
      <c r="J58" s="13" t="s">
        <v>493</v>
      </c>
    </row>
    <row r="59" spans="1:10" s="63" customFormat="1" ht="51">
      <c r="A59" s="35">
        <f t="shared" si="0"/>
        <v>55</v>
      </c>
      <c r="B59" s="48" t="s">
        <v>820</v>
      </c>
      <c r="C59" s="13" t="s">
        <v>502</v>
      </c>
      <c r="D59" s="13" t="s">
        <v>9</v>
      </c>
      <c r="E59" s="13" t="s">
        <v>461</v>
      </c>
      <c r="F59" s="15">
        <v>26</v>
      </c>
      <c r="G59" s="15"/>
      <c r="H59" s="13" t="s">
        <v>492</v>
      </c>
      <c r="I59" s="13" t="s">
        <v>491</v>
      </c>
      <c r="J59" s="13" t="s">
        <v>490</v>
      </c>
    </row>
    <row r="60" spans="1:10" s="63" customFormat="1" ht="51">
      <c r="A60" s="35">
        <f t="shared" si="0"/>
        <v>56</v>
      </c>
      <c r="B60" s="48" t="s">
        <v>821</v>
      </c>
      <c r="C60" s="13" t="s">
        <v>489</v>
      </c>
      <c r="D60" s="13" t="s">
        <v>9</v>
      </c>
      <c r="E60" s="13" t="s">
        <v>461</v>
      </c>
      <c r="F60" s="25">
        <v>32</v>
      </c>
      <c r="G60" s="25"/>
      <c r="H60" s="33" t="s">
        <v>486</v>
      </c>
      <c r="I60" s="13" t="s">
        <v>485</v>
      </c>
      <c r="J60" s="13" t="s">
        <v>484</v>
      </c>
    </row>
    <row r="61" spans="1:10" s="63" customFormat="1" ht="114.75">
      <c r="A61" s="35">
        <f t="shared" si="0"/>
        <v>57</v>
      </c>
      <c r="B61" s="48" t="s">
        <v>822</v>
      </c>
      <c r="C61" s="13" t="s">
        <v>483</v>
      </c>
      <c r="D61" s="13" t="s">
        <v>9</v>
      </c>
      <c r="E61" s="13" t="s">
        <v>461</v>
      </c>
      <c r="F61" s="15">
        <v>15</v>
      </c>
      <c r="G61" s="15"/>
      <c r="H61" s="13" t="s">
        <v>482</v>
      </c>
      <c r="I61" s="14">
        <v>41536</v>
      </c>
      <c r="J61" s="14">
        <v>41717</v>
      </c>
    </row>
    <row r="62" spans="1:10" s="63" customFormat="1" ht="51">
      <c r="A62" s="35">
        <f t="shared" si="0"/>
        <v>58</v>
      </c>
      <c r="B62" s="48" t="s">
        <v>823</v>
      </c>
      <c r="C62" s="13" t="s">
        <v>481</v>
      </c>
      <c r="D62" s="13" t="s">
        <v>9</v>
      </c>
      <c r="E62" s="13" t="s">
        <v>474</v>
      </c>
      <c r="F62" s="15">
        <v>16</v>
      </c>
      <c r="G62" s="15"/>
      <c r="H62" s="13" t="s">
        <v>480</v>
      </c>
      <c r="I62" s="13" t="s">
        <v>479</v>
      </c>
      <c r="J62" s="13" t="s">
        <v>478</v>
      </c>
    </row>
    <row r="63" spans="1:10" s="63" customFormat="1" ht="51">
      <c r="A63" s="35">
        <f t="shared" si="0"/>
        <v>59</v>
      </c>
      <c r="B63" s="50" t="s">
        <v>824</v>
      </c>
      <c r="C63" s="13" t="s">
        <v>477</v>
      </c>
      <c r="D63" s="13" t="s">
        <v>9</v>
      </c>
      <c r="E63" s="32" t="s">
        <v>474</v>
      </c>
      <c r="F63" s="26">
        <v>6</v>
      </c>
      <c r="G63" s="26"/>
      <c r="H63" s="32" t="s">
        <v>476</v>
      </c>
      <c r="I63" s="32" t="s">
        <v>475</v>
      </c>
      <c r="J63" s="32" t="s">
        <v>710</v>
      </c>
    </row>
    <row r="64" spans="1:19" s="63" customFormat="1" ht="51">
      <c r="A64" s="35">
        <f t="shared" si="0"/>
        <v>60</v>
      </c>
      <c r="B64" s="50" t="s">
        <v>825</v>
      </c>
      <c r="C64" s="13" t="s">
        <v>764</v>
      </c>
      <c r="D64" s="13" t="s">
        <v>9</v>
      </c>
      <c r="E64" s="32" t="s">
        <v>461</v>
      </c>
      <c r="F64" s="26">
        <v>54</v>
      </c>
      <c r="G64" s="26"/>
      <c r="H64" s="32" t="s">
        <v>473</v>
      </c>
      <c r="I64" s="32" t="s">
        <v>472</v>
      </c>
      <c r="J64" s="32" t="s">
        <v>471</v>
      </c>
      <c r="L64" s="42"/>
      <c r="M64" s="42"/>
      <c r="N64" s="42"/>
      <c r="O64" s="42"/>
      <c r="P64" s="42"/>
      <c r="Q64" s="42"/>
      <c r="R64" s="42"/>
      <c r="S64" s="42"/>
    </row>
    <row r="65" spans="1:10" s="64" customFormat="1" ht="51">
      <c r="A65" s="35">
        <f t="shared" si="0"/>
        <v>61</v>
      </c>
      <c r="B65" s="47" t="s">
        <v>826</v>
      </c>
      <c r="C65" s="3" t="s">
        <v>681</v>
      </c>
      <c r="D65" s="1" t="s">
        <v>9</v>
      </c>
      <c r="E65" s="1" t="s">
        <v>466</v>
      </c>
      <c r="F65" s="6">
        <v>4.8</v>
      </c>
      <c r="G65" s="6"/>
      <c r="H65" s="1" t="s">
        <v>468</v>
      </c>
      <c r="I65" s="4">
        <v>40941</v>
      </c>
      <c r="J65" s="3" t="s">
        <v>467</v>
      </c>
    </row>
    <row r="66" spans="1:10" s="63" customFormat="1" ht="114.75">
      <c r="A66" s="35">
        <v>62</v>
      </c>
      <c r="B66" s="48" t="s">
        <v>827</v>
      </c>
      <c r="C66" s="39" t="s">
        <v>684</v>
      </c>
      <c r="D66" s="13" t="s">
        <v>9</v>
      </c>
      <c r="E66" s="13" t="s">
        <v>474</v>
      </c>
      <c r="F66" s="13">
        <v>24</v>
      </c>
      <c r="G66" s="13"/>
      <c r="H66" s="13" t="s">
        <v>685</v>
      </c>
      <c r="I66" s="13" t="s">
        <v>686</v>
      </c>
      <c r="J66" s="13" t="s">
        <v>687</v>
      </c>
    </row>
    <row r="67" spans="1:10" s="63" customFormat="1" ht="76.5">
      <c r="A67" s="35">
        <f t="shared" si="0"/>
        <v>63</v>
      </c>
      <c r="B67" s="48" t="s">
        <v>828</v>
      </c>
      <c r="C67" s="13" t="s">
        <v>688</v>
      </c>
      <c r="D67" s="13" t="s">
        <v>9</v>
      </c>
      <c r="E67" s="30" t="s">
        <v>474</v>
      </c>
      <c r="F67" s="30">
        <v>8</v>
      </c>
      <c r="G67" s="30"/>
      <c r="H67" s="30" t="s">
        <v>689</v>
      </c>
      <c r="I67" s="31">
        <v>41561</v>
      </c>
      <c r="J67" s="31">
        <v>43387</v>
      </c>
    </row>
    <row r="68" spans="1:10" s="63" customFormat="1" ht="76.5">
      <c r="A68" s="35">
        <f t="shared" si="0"/>
        <v>64</v>
      </c>
      <c r="B68" s="48" t="s">
        <v>829</v>
      </c>
      <c r="C68" s="13" t="s">
        <v>688</v>
      </c>
      <c r="D68" s="13" t="s">
        <v>9</v>
      </c>
      <c r="E68" s="30" t="s">
        <v>474</v>
      </c>
      <c r="F68" s="30">
        <v>8</v>
      </c>
      <c r="G68" s="30"/>
      <c r="H68" s="30" t="s">
        <v>690</v>
      </c>
      <c r="I68" s="31">
        <v>41561</v>
      </c>
      <c r="J68" s="31">
        <v>43387</v>
      </c>
    </row>
    <row r="69" spans="1:10" s="63" customFormat="1" ht="76.5">
      <c r="A69" s="35">
        <f aca="true" t="shared" si="1" ref="A69:A103">A68+1</f>
        <v>65</v>
      </c>
      <c r="B69" s="50" t="s">
        <v>830</v>
      </c>
      <c r="C69" s="13" t="s">
        <v>688</v>
      </c>
      <c r="D69" s="13" t="s">
        <v>9</v>
      </c>
      <c r="E69" s="17" t="s">
        <v>474</v>
      </c>
      <c r="F69" s="17">
        <v>18</v>
      </c>
      <c r="G69" s="17"/>
      <c r="H69" s="17" t="s">
        <v>691</v>
      </c>
      <c r="I69" s="18">
        <v>41561</v>
      </c>
      <c r="J69" s="18">
        <v>43387</v>
      </c>
    </row>
    <row r="70" spans="1:10" s="42" customFormat="1" ht="51">
      <c r="A70" s="35">
        <f t="shared" si="1"/>
        <v>66</v>
      </c>
      <c r="B70" s="48" t="s">
        <v>831</v>
      </c>
      <c r="C70" s="13" t="s">
        <v>714</v>
      </c>
      <c r="D70" s="13" t="s">
        <v>9</v>
      </c>
      <c r="E70" s="13" t="s">
        <v>461</v>
      </c>
      <c r="F70" s="13">
        <v>50</v>
      </c>
      <c r="G70" s="13"/>
      <c r="H70" s="13" t="s">
        <v>715</v>
      </c>
      <c r="I70" s="14" t="s">
        <v>716</v>
      </c>
      <c r="J70" s="13" t="s">
        <v>717</v>
      </c>
    </row>
    <row r="71" spans="1:10" s="34" customFormat="1" ht="63.75">
      <c r="A71" s="35">
        <f t="shared" si="1"/>
        <v>67</v>
      </c>
      <c r="B71" s="51" t="s">
        <v>832</v>
      </c>
      <c r="C71" s="24" t="s">
        <v>701</v>
      </c>
      <c r="D71" s="13" t="s">
        <v>9</v>
      </c>
      <c r="E71" s="24" t="s">
        <v>543</v>
      </c>
      <c r="F71" s="24">
        <v>18</v>
      </c>
      <c r="G71" s="24"/>
      <c r="H71" s="24" t="s">
        <v>702</v>
      </c>
      <c r="I71" s="24" t="s">
        <v>683</v>
      </c>
      <c r="J71" s="24" t="s">
        <v>703</v>
      </c>
    </row>
    <row r="72" spans="1:10" s="34" customFormat="1" ht="89.25">
      <c r="A72" s="35">
        <f t="shared" si="1"/>
        <v>68</v>
      </c>
      <c r="B72" s="51" t="s">
        <v>833</v>
      </c>
      <c r="C72" s="24" t="s">
        <v>718</v>
      </c>
      <c r="D72" s="13" t="s">
        <v>9</v>
      </c>
      <c r="E72" s="24" t="s">
        <v>543</v>
      </c>
      <c r="F72" s="24">
        <v>15</v>
      </c>
      <c r="G72" s="24"/>
      <c r="H72" s="24" t="s">
        <v>702</v>
      </c>
      <c r="I72" s="24" t="s">
        <v>683</v>
      </c>
      <c r="J72" s="24" t="s">
        <v>703</v>
      </c>
    </row>
    <row r="73" spans="1:10" s="34" customFormat="1" ht="51">
      <c r="A73" s="35">
        <f t="shared" si="1"/>
        <v>69</v>
      </c>
      <c r="B73" s="51" t="s">
        <v>834</v>
      </c>
      <c r="C73" s="24" t="s">
        <v>615</v>
      </c>
      <c r="D73" s="13" t="s">
        <v>9</v>
      </c>
      <c r="E73" s="24" t="s">
        <v>543</v>
      </c>
      <c r="F73" s="24">
        <v>6</v>
      </c>
      <c r="G73" s="24"/>
      <c r="H73" s="24" t="s">
        <v>702</v>
      </c>
      <c r="I73" s="24" t="s">
        <v>683</v>
      </c>
      <c r="J73" s="24" t="s">
        <v>703</v>
      </c>
    </row>
    <row r="74" spans="1:10" s="34" customFormat="1" ht="51">
      <c r="A74" s="35">
        <f t="shared" si="1"/>
        <v>70</v>
      </c>
      <c r="B74" s="51" t="s">
        <v>835</v>
      </c>
      <c r="C74" s="24" t="s">
        <v>39</v>
      </c>
      <c r="D74" s="13" t="s">
        <v>9</v>
      </c>
      <c r="E74" s="24" t="s">
        <v>704</v>
      </c>
      <c r="F74" s="24">
        <v>58</v>
      </c>
      <c r="G74" s="24"/>
      <c r="H74" s="24" t="s">
        <v>702</v>
      </c>
      <c r="I74" s="24" t="s">
        <v>683</v>
      </c>
      <c r="J74" s="24" t="s">
        <v>703</v>
      </c>
    </row>
    <row r="75" spans="1:10" s="34" customFormat="1" ht="38.25">
      <c r="A75" s="35">
        <f t="shared" si="1"/>
        <v>71</v>
      </c>
      <c r="B75" s="51" t="s">
        <v>836</v>
      </c>
      <c r="C75" s="24" t="s">
        <v>705</v>
      </c>
      <c r="D75" s="13" t="s">
        <v>9</v>
      </c>
      <c r="E75" s="24" t="s">
        <v>543</v>
      </c>
      <c r="F75" s="24">
        <v>10</v>
      </c>
      <c r="G75" s="24"/>
      <c r="H75" s="24" t="s">
        <v>702</v>
      </c>
      <c r="I75" s="24" t="s">
        <v>683</v>
      </c>
      <c r="J75" s="24" t="s">
        <v>703</v>
      </c>
    </row>
    <row r="76" spans="1:10" s="34" customFormat="1" ht="38.25">
      <c r="A76" s="35">
        <f t="shared" si="1"/>
        <v>72</v>
      </c>
      <c r="B76" s="51" t="s">
        <v>837</v>
      </c>
      <c r="C76" s="24" t="s">
        <v>706</v>
      </c>
      <c r="D76" s="13" t="s">
        <v>9</v>
      </c>
      <c r="E76" s="24" t="s">
        <v>543</v>
      </c>
      <c r="F76" s="24">
        <v>10</v>
      </c>
      <c r="G76" s="24"/>
      <c r="H76" s="24" t="s">
        <v>702</v>
      </c>
      <c r="I76" s="24" t="s">
        <v>683</v>
      </c>
      <c r="J76" s="24" t="s">
        <v>703</v>
      </c>
    </row>
    <row r="77" spans="1:10" s="34" customFormat="1" ht="38.25">
      <c r="A77" s="35">
        <f t="shared" si="1"/>
        <v>73</v>
      </c>
      <c r="B77" s="51" t="s">
        <v>838</v>
      </c>
      <c r="C77" s="24" t="s">
        <v>706</v>
      </c>
      <c r="D77" s="13" t="s">
        <v>9</v>
      </c>
      <c r="E77" s="24" t="s">
        <v>543</v>
      </c>
      <c r="F77" s="24">
        <v>10</v>
      </c>
      <c r="G77" s="24"/>
      <c r="H77" s="24" t="s">
        <v>702</v>
      </c>
      <c r="I77" s="24" t="s">
        <v>683</v>
      </c>
      <c r="J77" s="24" t="s">
        <v>703</v>
      </c>
    </row>
    <row r="78" spans="1:10" s="34" customFormat="1" ht="38.25">
      <c r="A78" s="35">
        <v>74</v>
      </c>
      <c r="B78" s="52" t="s">
        <v>33</v>
      </c>
      <c r="C78" s="24" t="s">
        <v>31</v>
      </c>
      <c r="D78" s="13" t="s">
        <v>9</v>
      </c>
      <c r="E78" s="24" t="s">
        <v>34</v>
      </c>
      <c r="F78" s="23">
        <v>70</v>
      </c>
      <c r="G78" s="23"/>
      <c r="H78" s="24" t="s">
        <v>32</v>
      </c>
      <c r="I78" s="70">
        <v>41290</v>
      </c>
      <c r="J78" s="70">
        <v>43116</v>
      </c>
    </row>
    <row r="79" spans="1:10" s="34" customFormat="1" ht="38.25">
      <c r="A79" s="35">
        <v>75</v>
      </c>
      <c r="B79" s="52" t="s">
        <v>839</v>
      </c>
      <c r="C79" s="24" t="s">
        <v>481</v>
      </c>
      <c r="D79" s="13" t="s">
        <v>9</v>
      </c>
      <c r="E79" s="24" t="s">
        <v>543</v>
      </c>
      <c r="F79" s="23">
        <v>12</v>
      </c>
      <c r="G79" s="23"/>
      <c r="H79" s="24" t="s">
        <v>702</v>
      </c>
      <c r="I79" s="24" t="s">
        <v>683</v>
      </c>
      <c r="J79" s="24" t="s">
        <v>703</v>
      </c>
    </row>
    <row r="80" spans="1:10" s="63" customFormat="1" ht="18" customHeight="1">
      <c r="A80" s="270">
        <v>76</v>
      </c>
      <c r="B80" s="272" t="s">
        <v>840</v>
      </c>
      <c r="C80" s="269" t="s">
        <v>763</v>
      </c>
      <c r="D80" s="267" t="s">
        <v>9</v>
      </c>
      <c r="E80" s="267" t="s">
        <v>461</v>
      </c>
      <c r="F80" s="21">
        <v>30.52</v>
      </c>
      <c r="G80" s="22"/>
      <c r="H80" s="267" t="s">
        <v>632</v>
      </c>
      <c r="I80" s="267" t="s">
        <v>631</v>
      </c>
      <c r="J80" s="267" t="s">
        <v>630</v>
      </c>
    </row>
    <row r="81" spans="1:10" s="63" customFormat="1" ht="21" customHeight="1">
      <c r="A81" s="271"/>
      <c r="B81" s="273"/>
      <c r="C81" s="269"/>
      <c r="D81" s="274"/>
      <c r="E81" s="274"/>
      <c r="F81" s="22">
        <v>20.73</v>
      </c>
      <c r="G81" s="58"/>
      <c r="H81" s="268"/>
      <c r="I81" s="268"/>
      <c r="J81" s="268"/>
    </row>
    <row r="82" spans="1:10" s="42" customFormat="1" ht="38.25">
      <c r="A82" s="35">
        <v>77</v>
      </c>
      <c r="B82" s="53" t="s">
        <v>841</v>
      </c>
      <c r="C82" s="19" t="s">
        <v>692</v>
      </c>
      <c r="D82" s="19" t="s">
        <v>9</v>
      </c>
      <c r="E82" s="19" t="s">
        <v>474</v>
      </c>
      <c r="F82" s="19">
        <v>16</v>
      </c>
      <c r="G82" s="19"/>
      <c r="H82" s="19" t="s">
        <v>693</v>
      </c>
      <c r="I82" s="20" t="s">
        <v>694</v>
      </c>
      <c r="J82" s="19" t="s">
        <v>695</v>
      </c>
    </row>
    <row r="83" spans="1:10" s="42" customFormat="1" ht="38.25">
      <c r="A83" s="35">
        <v>78</v>
      </c>
      <c r="B83" s="53" t="s">
        <v>842</v>
      </c>
      <c r="C83" s="19" t="s">
        <v>692</v>
      </c>
      <c r="D83" s="19" t="s">
        <v>9</v>
      </c>
      <c r="E83" s="19" t="s">
        <v>474</v>
      </c>
      <c r="F83" s="19">
        <v>12</v>
      </c>
      <c r="G83" s="19"/>
      <c r="H83" s="19" t="s">
        <v>696</v>
      </c>
      <c r="I83" s="19" t="s">
        <v>697</v>
      </c>
      <c r="J83" s="19" t="s">
        <v>698</v>
      </c>
    </row>
    <row r="84" spans="1:10" s="42" customFormat="1" ht="38.25">
      <c r="A84" s="35">
        <f t="shared" si="1"/>
        <v>79</v>
      </c>
      <c r="B84" s="53" t="s">
        <v>843</v>
      </c>
      <c r="C84" s="19" t="s">
        <v>692</v>
      </c>
      <c r="D84" s="19" t="s">
        <v>9</v>
      </c>
      <c r="E84" s="19" t="s">
        <v>474</v>
      </c>
      <c r="F84" s="19">
        <v>9</v>
      </c>
      <c r="G84" s="19"/>
      <c r="H84" s="19" t="s">
        <v>699</v>
      </c>
      <c r="I84" s="20">
        <v>41313</v>
      </c>
      <c r="J84" s="19" t="s">
        <v>700</v>
      </c>
    </row>
    <row r="85" spans="1:10" s="64" customFormat="1" ht="38.25">
      <c r="A85" s="44">
        <f t="shared" si="1"/>
        <v>80</v>
      </c>
      <c r="B85" s="54" t="s">
        <v>844</v>
      </c>
      <c r="C85" s="10" t="s">
        <v>465</v>
      </c>
      <c r="D85" s="10" t="s">
        <v>9</v>
      </c>
      <c r="E85" s="46" t="s">
        <v>461</v>
      </c>
      <c r="F85" s="45">
        <v>16.4</v>
      </c>
      <c r="G85" s="45"/>
      <c r="H85" s="46" t="s">
        <v>464</v>
      </c>
      <c r="I85" s="46" t="s">
        <v>463</v>
      </c>
      <c r="J85" s="46" t="s">
        <v>462</v>
      </c>
    </row>
    <row r="86" spans="1:10" s="63" customFormat="1" ht="38.25">
      <c r="A86" s="35">
        <f t="shared" si="1"/>
        <v>81</v>
      </c>
      <c r="B86" s="53" t="s">
        <v>845</v>
      </c>
      <c r="C86" s="19" t="s">
        <v>615</v>
      </c>
      <c r="D86" s="19" t="s">
        <v>9</v>
      </c>
      <c r="E86" s="19" t="s">
        <v>611</v>
      </c>
      <c r="F86" s="21">
        <v>6</v>
      </c>
      <c r="G86" s="21"/>
      <c r="H86" s="19" t="s">
        <v>614</v>
      </c>
      <c r="I86" s="20" t="s">
        <v>613</v>
      </c>
      <c r="J86" s="19" t="s">
        <v>612</v>
      </c>
    </row>
    <row r="87" spans="1:10" s="63" customFormat="1" ht="38.25">
      <c r="A87" s="35">
        <f t="shared" si="1"/>
        <v>82</v>
      </c>
      <c r="B87" s="53" t="s">
        <v>846</v>
      </c>
      <c r="C87" s="21" t="s">
        <v>627</v>
      </c>
      <c r="D87" s="19" t="s">
        <v>9</v>
      </c>
      <c r="E87" s="19" t="s">
        <v>474</v>
      </c>
      <c r="F87" s="21">
        <v>6</v>
      </c>
      <c r="G87" s="21"/>
      <c r="H87" s="19" t="s">
        <v>683</v>
      </c>
      <c r="I87" s="19" t="s">
        <v>683</v>
      </c>
      <c r="J87" s="19" t="s">
        <v>683</v>
      </c>
    </row>
    <row r="88" spans="1:10" s="63" customFormat="1" ht="38.25">
      <c r="A88" s="35">
        <f t="shared" si="1"/>
        <v>83</v>
      </c>
      <c r="B88" s="53" t="s">
        <v>847</v>
      </c>
      <c r="C88" s="21" t="s">
        <v>627</v>
      </c>
      <c r="D88" s="19" t="s">
        <v>9</v>
      </c>
      <c r="E88" s="19" t="s">
        <v>474</v>
      </c>
      <c r="F88" s="21">
        <v>6</v>
      </c>
      <c r="G88" s="21"/>
      <c r="H88" s="19" t="s">
        <v>626</v>
      </c>
      <c r="I88" s="19" t="s">
        <v>624</v>
      </c>
      <c r="J88" s="19" t="s">
        <v>623</v>
      </c>
    </row>
    <row r="89" spans="1:10" s="63" customFormat="1" ht="38.25">
      <c r="A89" s="35">
        <f t="shared" si="1"/>
        <v>84</v>
      </c>
      <c r="B89" s="53" t="s">
        <v>848</v>
      </c>
      <c r="C89" s="21" t="s">
        <v>627</v>
      </c>
      <c r="D89" s="19" t="s">
        <v>9</v>
      </c>
      <c r="E89" s="19" t="s">
        <v>474</v>
      </c>
      <c r="F89" s="21">
        <v>7.7</v>
      </c>
      <c r="G89" s="21"/>
      <c r="H89" s="19" t="s">
        <v>625</v>
      </c>
      <c r="I89" s="19" t="s">
        <v>624</v>
      </c>
      <c r="J89" s="19" t="s">
        <v>623</v>
      </c>
    </row>
    <row r="90" spans="1:10" s="66" customFormat="1" ht="63.75">
      <c r="A90" s="35">
        <f t="shared" si="1"/>
        <v>85</v>
      </c>
      <c r="B90" s="55" t="s">
        <v>849</v>
      </c>
      <c r="C90" s="19" t="s">
        <v>728</v>
      </c>
      <c r="D90" s="19" t="s">
        <v>9</v>
      </c>
      <c r="E90" s="19" t="s">
        <v>474</v>
      </c>
      <c r="F90" s="19">
        <v>9</v>
      </c>
      <c r="G90" s="19"/>
      <c r="H90" s="19" t="s">
        <v>683</v>
      </c>
      <c r="I90" s="19" t="s">
        <v>708</v>
      </c>
      <c r="J90" s="19" t="s">
        <v>683</v>
      </c>
    </row>
    <row r="91" spans="1:10" s="34" customFormat="1" ht="38.25">
      <c r="A91" s="35">
        <f t="shared" si="1"/>
        <v>86</v>
      </c>
      <c r="B91" s="51" t="s">
        <v>719</v>
      </c>
      <c r="C91" s="266" t="s">
        <v>727</v>
      </c>
      <c r="D91" s="13" t="s">
        <v>9</v>
      </c>
      <c r="E91" s="24" t="s">
        <v>461</v>
      </c>
      <c r="F91" s="24">
        <v>50</v>
      </c>
      <c r="G91" s="24"/>
      <c r="H91" s="24" t="s">
        <v>683</v>
      </c>
      <c r="I91" s="24" t="s">
        <v>683</v>
      </c>
      <c r="J91" s="24" t="s">
        <v>683</v>
      </c>
    </row>
    <row r="92" spans="1:10" s="34" customFormat="1" ht="38.25">
      <c r="A92" s="35">
        <f t="shared" si="1"/>
        <v>87</v>
      </c>
      <c r="B92" s="51" t="s">
        <v>720</v>
      </c>
      <c r="C92" s="266"/>
      <c r="D92" s="13" t="s">
        <v>9</v>
      </c>
      <c r="E92" s="24" t="s">
        <v>721</v>
      </c>
      <c r="F92" s="24">
        <v>22</v>
      </c>
      <c r="G92" s="23"/>
      <c r="H92" s="23" t="s">
        <v>683</v>
      </c>
      <c r="I92" s="23" t="s">
        <v>683</v>
      </c>
      <c r="J92" s="23" t="s">
        <v>683</v>
      </c>
    </row>
    <row r="93" spans="1:10" s="34" customFormat="1" ht="38.25">
      <c r="A93" s="35">
        <f t="shared" si="1"/>
        <v>88</v>
      </c>
      <c r="B93" s="51" t="s">
        <v>722</v>
      </c>
      <c r="C93" s="266"/>
      <c r="D93" s="13" t="s">
        <v>9</v>
      </c>
      <c r="E93" s="24" t="s">
        <v>723</v>
      </c>
      <c r="F93" s="24">
        <v>6.5</v>
      </c>
      <c r="G93" s="23"/>
      <c r="H93" s="23" t="s">
        <v>683</v>
      </c>
      <c r="I93" s="23" t="s">
        <v>683</v>
      </c>
      <c r="J93" s="23" t="s">
        <v>683</v>
      </c>
    </row>
    <row r="94" spans="1:10" s="34" customFormat="1" ht="38.25">
      <c r="A94" s="35">
        <f t="shared" si="1"/>
        <v>89</v>
      </c>
      <c r="B94" s="51" t="s">
        <v>724</v>
      </c>
      <c r="C94" s="266"/>
      <c r="D94" s="13" t="s">
        <v>9</v>
      </c>
      <c r="E94" s="24" t="s">
        <v>461</v>
      </c>
      <c r="F94" s="24">
        <v>18</v>
      </c>
      <c r="G94" s="23"/>
      <c r="H94" s="23" t="s">
        <v>683</v>
      </c>
      <c r="I94" s="23" t="s">
        <v>683</v>
      </c>
      <c r="J94" s="23" t="s">
        <v>683</v>
      </c>
    </row>
    <row r="95" spans="1:10" s="34" customFormat="1" ht="38.25">
      <c r="A95" s="35">
        <f t="shared" si="1"/>
        <v>90</v>
      </c>
      <c r="B95" s="51" t="s">
        <v>725</v>
      </c>
      <c r="C95" s="266"/>
      <c r="D95" s="13" t="s">
        <v>9</v>
      </c>
      <c r="E95" s="24" t="s">
        <v>726</v>
      </c>
      <c r="F95" s="24">
        <v>8</v>
      </c>
      <c r="G95" s="23"/>
      <c r="H95" s="23" t="s">
        <v>683</v>
      </c>
      <c r="I95" s="23" t="s">
        <v>683</v>
      </c>
      <c r="J95" s="23" t="s">
        <v>683</v>
      </c>
    </row>
    <row r="96" spans="1:10" s="67" customFormat="1" ht="51">
      <c r="A96" s="35">
        <f t="shared" si="1"/>
        <v>91</v>
      </c>
      <c r="B96" s="48" t="s">
        <v>850</v>
      </c>
      <c r="C96" s="13" t="s">
        <v>733</v>
      </c>
      <c r="D96" s="13" t="s">
        <v>9</v>
      </c>
      <c r="E96" s="13" t="s">
        <v>739</v>
      </c>
      <c r="F96" s="15">
        <v>94</v>
      </c>
      <c r="G96" s="15"/>
      <c r="H96" s="13" t="s">
        <v>742</v>
      </c>
      <c r="I96" s="13" t="s">
        <v>743</v>
      </c>
      <c r="J96" s="14">
        <v>43701</v>
      </c>
    </row>
    <row r="97" spans="1:10" s="67" customFormat="1" ht="51">
      <c r="A97" s="35">
        <f t="shared" si="1"/>
        <v>92</v>
      </c>
      <c r="B97" s="48" t="s">
        <v>851</v>
      </c>
      <c r="C97" s="13" t="s">
        <v>733</v>
      </c>
      <c r="D97" s="13" t="s">
        <v>9</v>
      </c>
      <c r="E97" s="13" t="s">
        <v>739</v>
      </c>
      <c r="F97" s="15">
        <v>58</v>
      </c>
      <c r="G97" s="15"/>
      <c r="H97" s="13" t="s">
        <v>744</v>
      </c>
      <c r="I97" s="14">
        <v>40346</v>
      </c>
      <c r="J97" s="14">
        <v>42172</v>
      </c>
    </row>
    <row r="98" spans="1:10" s="67" customFormat="1" ht="38.25">
      <c r="A98" s="35">
        <f t="shared" si="1"/>
        <v>93</v>
      </c>
      <c r="B98" s="48" t="s">
        <v>0</v>
      </c>
      <c r="C98" s="13" t="s">
        <v>734</v>
      </c>
      <c r="D98" s="13" t="s">
        <v>9</v>
      </c>
      <c r="E98" s="13" t="s">
        <v>739</v>
      </c>
      <c r="F98" s="15">
        <v>60</v>
      </c>
      <c r="G98" s="15"/>
      <c r="H98" s="13" t="s">
        <v>745</v>
      </c>
      <c r="I98" s="13" t="s">
        <v>746</v>
      </c>
      <c r="J98" s="13" t="s">
        <v>747</v>
      </c>
    </row>
    <row r="99" spans="1:10" s="67" customFormat="1" ht="38.25">
      <c r="A99" s="35">
        <f t="shared" si="1"/>
        <v>94</v>
      </c>
      <c r="B99" s="48" t="s">
        <v>1</v>
      </c>
      <c r="C99" s="13" t="s">
        <v>735</v>
      </c>
      <c r="D99" s="13" t="s">
        <v>9</v>
      </c>
      <c r="E99" s="13" t="s">
        <v>740</v>
      </c>
      <c r="F99" s="15">
        <v>40</v>
      </c>
      <c r="G99" s="15"/>
      <c r="H99" s="13" t="s">
        <v>748</v>
      </c>
      <c r="I99" s="13" t="s">
        <v>749</v>
      </c>
      <c r="J99" s="14">
        <v>41465</v>
      </c>
    </row>
    <row r="100" spans="1:10" s="67" customFormat="1" ht="38.25">
      <c r="A100" s="35">
        <f t="shared" si="1"/>
        <v>95</v>
      </c>
      <c r="B100" s="48" t="s">
        <v>2</v>
      </c>
      <c r="C100" s="13" t="s">
        <v>489</v>
      </c>
      <c r="D100" s="13" t="s">
        <v>9</v>
      </c>
      <c r="E100" s="13" t="s">
        <v>740</v>
      </c>
      <c r="F100" s="25">
        <v>54</v>
      </c>
      <c r="G100" s="25"/>
      <c r="H100" s="33" t="s">
        <v>750</v>
      </c>
      <c r="I100" s="13" t="s">
        <v>488</v>
      </c>
      <c r="J100" s="13" t="s">
        <v>487</v>
      </c>
    </row>
    <row r="101" spans="1:10" s="67" customFormat="1" ht="38.25">
      <c r="A101" s="35">
        <f t="shared" si="1"/>
        <v>96</v>
      </c>
      <c r="B101" s="48" t="s">
        <v>3</v>
      </c>
      <c r="C101" s="13" t="s">
        <v>736</v>
      </c>
      <c r="D101" s="13" t="s">
        <v>9</v>
      </c>
      <c r="E101" s="13" t="s">
        <v>740</v>
      </c>
      <c r="F101" s="15">
        <v>24</v>
      </c>
      <c r="G101" s="15"/>
      <c r="H101" s="13" t="s">
        <v>751</v>
      </c>
      <c r="I101" s="13" t="s">
        <v>752</v>
      </c>
      <c r="J101" s="13" t="s">
        <v>753</v>
      </c>
    </row>
    <row r="102" spans="1:10" s="67" customFormat="1" ht="38.25">
      <c r="A102" s="35">
        <f t="shared" si="1"/>
        <v>97</v>
      </c>
      <c r="B102" s="48" t="s">
        <v>4</v>
      </c>
      <c r="C102" s="13" t="s">
        <v>737</v>
      </c>
      <c r="D102" s="13" t="s">
        <v>9</v>
      </c>
      <c r="E102" s="13" t="s">
        <v>741</v>
      </c>
      <c r="F102" s="15">
        <v>124</v>
      </c>
      <c r="G102" s="15"/>
      <c r="H102" s="13" t="s">
        <v>754</v>
      </c>
      <c r="I102" s="13" t="s">
        <v>755</v>
      </c>
      <c r="J102" s="13" t="s">
        <v>756</v>
      </c>
    </row>
    <row r="103" spans="1:10" s="67" customFormat="1" ht="38.25">
      <c r="A103" s="35">
        <f t="shared" si="1"/>
        <v>98</v>
      </c>
      <c r="B103" s="48" t="s">
        <v>5</v>
      </c>
      <c r="C103" s="13" t="s">
        <v>738</v>
      </c>
      <c r="D103" s="13" t="s">
        <v>9</v>
      </c>
      <c r="E103" s="13" t="s">
        <v>741</v>
      </c>
      <c r="F103" s="15">
        <v>60</v>
      </c>
      <c r="G103" s="15"/>
      <c r="H103" s="13" t="s">
        <v>757</v>
      </c>
      <c r="I103" s="13" t="s">
        <v>758</v>
      </c>
      <c r="J103" s="13" t="s">
        <v>759</v>
      </c>
    </row>
    <row r="104" spans="1:10" s="68" customFormat="1" ht="38.25">
      <c r="A104" s="69">
        <v>99</v>
      </c>
      <c r="B104" s="56" t="s">
        <v>6</v>
      </c>
      <c r="C104" s="12" t="s">
        <v>766</v>
      </c>
      <c r="D104" s="1" t="s">
        <v>9</v>
      </c>
      <c r="E104" s="12" t="s">
        <v>762</v>
      </c>
      <c r="F104" s="12">
        <v>28</v>
      </c>
      <c r="G104" s="12"/>
      <c r="H104" s="12" t="s">
        <v>683</v>
      </c>
      <c r="I104" s="12" t="s">
        <v>683</v>
      </c>
      <c r="J104" s="12" t="s">
        <v>683</v>
      </c>
    </row>
    <row r="105" spans="1:10" s="68" customFormat="1" ht="38.25">
      <c r="A105" s="69">
        <v>100</v>
      </c>
      <c r="B105" s="56" t="s">
        <v>35</v>
      </c>
      <c r="C105" s="12" t="s">
        <v>36</v>
      </c>
      <c r="D105" s="1" t="s">
        <v>9</v>
      </c>
      <c r="E105" s="12" t="s">
        <v>760</v>
      </c>
      <c r="F105" s="12">
        <v>72</v>
      </c>
      <c r="G105" s="12"/>
      <c r="H105" s="12" t="s">
        <v>37</v>
      </c>
      <c r="I105" s="71">
        <v>41395</v>
      </c>
      <c r="J105" s="71">
        <v>43221</v>
      </c>
    </row>
    <row r="106" spans="1:10" s="68" customFormat="1" ht="38.25">
      <c r="A106" s="69">
        <v>101</v>
      </c>
      <c r="B106" s="56" t="s">
        <v>7</v>
      </c>
      <c r="C106" s="12" t="s">
        <v>765</v>
      </c>
      <c r="D106" s="1" t="s">
        <v>9</v>
      </c>
      <c r="E106" s="12" t="s">
        <v>761</v>
      </c>
      <c r="F106" s="12">
        <v>31.8</v>
      </c>
      <c r="G106" s="12"/>
      <c r="H106" s="12" t="s">
        <v>683</v>
      </c>
      <c r="I106" s="12" t="s">
        <v>683</v>
      </c>
      <c r="J106" s="12" t="s">
        <v>683</v>
      </c>
    </row>
    <row r="107" spans="1:10" s="68" customFormat="1" ht="63.75">
      <c r="A107" s="1">
        <v>102</v>
      </c>
      <c r="B107" s="12" t="s">
        <v>14</v>
      </c>
      <c r="C107" s="12" t="s">
        <v>38</v>
      </c>
      <c r="D107" s="1" t="s">
        <v>9</v>
      </c>
      <c r="E107" s="12" t="s">
        <v>15</v>
      </c>
      <c r="F107" s="12">
        <v>3000</v>
      </c>
      <c r="G107" s="12"/>
      <c r="H107" s="12" t="s">
        <v>683</v>
      </c>
      <c r="I107" s="12" t="s">
        <v>683</v>
      </c>
      <c r="J107" s="12" t="s">
        <v>683</v>
      </c>
    </row>
    <row r="108" spans="1:10" s="73" customFormat="1" ht="38.25">
      <c r="A108" s="72">
        <v>103</v>
      </c>
      <c r="B108" s="72" t="s">
        <v>16</v>
      </c>
      <c r="C108" s="278" t="s">
        <v>40</v>
      </c>
      <c r="D108" s="72" t="s">
        <v>9</v>
      </c>
      <c r="E108" s="72" t="s">
        <v>17</v>
      </c>
      <c r="F108" s="72">
        <v>200</v>
      </c>
      <c r="G108" s="72"/>
      <c r="H108" s="72" t="s">
        <v>683</v>
      </c>
      <c r="I108" s="72" t="s">
        <v>683</v>
      </c>
      <c r="J108" s="72" t="s">
        <v>683</v>
      </c>
    </row>
    <row r="109" spans="1:10" s="73" customFormat="1" ht="38.25">
      <c r="A109" s="72">
        <v>104</v>
      </c>
      <c r="B109" s="72" t="s">
        <v>18</v>
      </c>
      <c r="C109" s="279"/>
      <c r="D109" s="72" t="s">
        <v>9</v>
      </c>
      <c r="E109" s="72" t="s">
        <v>17</v>
      </c>
      <c r="F109" s="72">
        <v>200</v>
      </c>
      <c r="G109" s="72"/>
      <c r="H109" s="72" t="s">
        <v>683</v>
      </c>
      <c r="I109" s="72" t="s">
        <v>683</v>
      </c>
      <c r="J109" s="72" t="s">
        <v>683</v>
      </c>
    </row>
    <row r="110" spans="1:10" s="73" customFormat="1" ht="38.25">
      <c r="A110" s="72">
        <v>105</v>
      </c>
      <c r="B110" s="72" t="s">
        <v>20</v>
      </c>
      <c r="C110" s="279"/>
      <c r="D110" s="72" t="s">
        <v>9</v>
      </c>
      <c r="E110" s="72" t="s">
        <v>19</v>
      </c>
      <c r="F110" s="72">
        <v>200</v>
      </c>
      <c r="G110" s="72"/>
      <c r="H110" s="72" t="s">
        <v>683</v>
      </c>
      <c r="I110" s="72" t="s">
        <v>683</v>
      </c>
      <c r="J110" s="72" t="s">
        <v>683</v>
      </c>
    </row>
    <row r="111" spans="1:10" s="73" customFormat="1" ht="38.25">
      <c r="A111" s="72">
        <v>106</v>
      </c>
      <c r="B111" s="72" t="s">
        <v>21</v>
      </c>
      <c r="C111" s="279"/>
      <c r="D111" s="72" t="s">
        <v>9</v>
      </c>
      <c r="E111" s="72" t="s">
        <v>22</v>
      </c>
      <c r="F111" s="72">
        <v>10</v>
      </c>
      <c r="G111" s="72"/>
      <c r="H111" s="72" t="s">
        <v>683</v>
      </c>
      <c r="I111" s="72" t="s">
        <v>683</v>
      </c>
      <c r="J111" s="72" t="s">
        <v>683</v>
      </c>
    </row>
    <row r="112" spans="1:10" s="73" customFormat="1" ht="38.25">
      <c r="A112" s="72">
        <v>107</v>
      </c>
      <c r="B112" s="72" t="s">
        <v>23</v>
      </c>
      <c r="C112" s="280"/>
      <c r="D112" s="72" t="s">
        <v>9</v>
      </c>
      <c r="E112" s="72" t="s">
        <v>24</v>
      </c>
      <c r="F112" s="72">
        <v>6</v>
      </c>
      <c r="G112" s="72"/>
      <c r="H112" s="72" t="s">
        <v>683</v>
      </c>
      <c r="I112" s="72" t="s">
        <v>683</v>
      </c>
      <c r="J112" s="72" t="s">
        <v>683</v>
      </c>
    </row>
    <row r="113" spans="1:10" s="68" customFormat="1" ht="12.75">
      <c r="A113" s="59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s="68" customFormat="1" ht="12.75">
      <c r="A114" s="59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s="68" customFormat="1" ht="12.75">
      <c r="A115" s="59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s="68" customFormat="1" ht="12.75">
      <c r="A116" s="59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s="68" customFormat="1" ht="12.75">
      <c r="A117" s="59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s="68" customFormat="1" ht="12.75">
      <c r="A118" s="59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s="68" customFormat="1" ht="12.75">
      <c r="A119" s="59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s="68" customFormat="1" ht="12.75">
      <c r="A120" s="59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s="68" customFormat="1" ht="12.75">
      <c r="A121" s="59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s="68" customFormat="1" ht="12.75">
      <c r="A122" s="59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s="68" customFormat="1" ht="12.75">
      <c r="A123" s="59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s="68" customFormat="1" ht="12.75">
      <c r="A124" s="59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s="68" customFormat="1" ht="12.75">
      <c r="A125" s="59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s="68" customFormat="1" ht="12.75">
      <c r="A126" s="59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s="68" customFormat="1" ht="12.75">
      <c r="A127" s="59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s="68" customFormat="1" ht="12.75">
      <c r="A128" s="59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s="68" customFormat="1" ht="12.75">
      <c r="A129" s="59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s="68" customFormat="1" ht="12.75">
      <c r="A130" s="59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s="68" customFormat="1" ht="12.75">
      <c r="A131" s="59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s="68" customFormat="1" ht="12.75">
      <c r="A132" s="59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s="68" customFormat="1" ht="12.75">
      <c r="A133" s="59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s="68" customFormat="1" ht="12.75">
      <c r="A134" s="59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s="68" customFormat="1" ht="12.75">
      <c r="A135" s="59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s="68" customFormat="1" ht="12.75">
      <c r="A136" s="59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s="68" customFormat="1" ht="12.75">
      <c r="A137" s="59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s="68" customFormat="1" ht="12.75">
      <c r="A138" s="59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s="68" customFormat="1" ht="12.75">
      <c r="A139" s="59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s="68" customFormat="1" ht="12.75">
      <c r="A140" s="59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s="68" customFormat="1" ht="12.75">
      <c r="A141" s="59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s="68" customFormat="1" ht="12.75">
      <c r="A142" s="59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s="68" customFormat="1" ht="12.75">
      <c r="A143" s="59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s="68" customFormat="1" ht="12.75">
      <c r="A144" s="59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s="68" customFormat="1" ht="12.75">
      <c r="A145" s="59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s="68" customFormat="1" ht="12.75">
      <c r="A146" s="59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s="68" customFormat="1" ht="12.75">
      <c r="A147" s="59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s="68" customFormat="1" ht="12.75">
      <c r="A148" s="59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s="68" customFormat="1" ht="12.75">
      <c r="A149" s="59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s="68" customFormat="1" ht="12.75">
      <c r="A150" s="59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s="68" customFormat="1" ht="12.75">
      <c r="A151" s="59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s="68" customFormat="1" ht="12.75">
      <c r="A152" s="59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s="68" customFormat="1" ht="12.75">
      <c r="A153" s="59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s="68" customFormat="1" ht="12.75">
      <c r="A154" s="59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s="68" customFormat="1" ht="12.75">
      <c r="A155" s="59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s="68" customFormat="1" ht="12.75">
      <c r="A156" s="59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s="68" customFormat="1" ht="12.75">
      <c r="A157" s="59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s="68" customFormat="1" ht="12.75">
      <c r="A158" s="59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s="68" customFormat="1" ht="12.75">
      <c r="A159" s="59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s="68" customFormat="1" ht="12.75">
      <c r="A160" s="59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s="68" customFormat="1" ht="12.75">
      <c r="A161" s="59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s="68" customFormat="1" ht="12.75">
      <c r="A162" s="59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s="68" customFormat="1" ht="12.75">
      <c r="A163" s="59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s="68" customFormat="1" ht="12.75">
      <c r="A164" s="59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s="68" customFormat="1" ht="12.75">
      <c r="A165" s="59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s="68" customFormat="1" ht="12.75">
      <c r="A166" s="59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s="68" customFormat="1" ht="12.75">
      <c r="A167" s="59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s="68" customFormat="1" ht="12.75">
      <c r="A168" s="59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s="68" customFormat="1" ht="12.75">
      <c r="A169" s="59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s="68" customFormat="1" ht="12.75">
      <c r="A170" s="59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s="68" customFormat="1" ht="12.75">
      <c r="A171" s="59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s="68" customFormat="1" ht="12.75">
      <c r="A172" s="59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s="68" customFormat="1" ht="12.75">
      <c r="A173" s="59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s="68" customFormat="1" ht="12.75">
      <c r="A174" s="59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s="68" customFormat="1" ht="12.75">
      <c r="A175" s="59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s="68" customFormat="1" ht="12.75">
      <c r="A176" s="59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s="68" customFormat="1" ht="12.75">
      <c r="A177" s="59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s="68" customFormat="1" ht="12.75">
      <c r="A178" s="59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s="68" customFormat="1" ht="12.75">
      <c r="A179" s="59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s="68" customFormat="1" ht="12.75">
      <c r="A180" s="59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s="68" customFormat="1" ht="12.75">
      <c r="A181" s="59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s="68" customFormat="1" ht="12.75">
      <c r="A182" s="59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s="68" customFormat="1" ht="12.75">
      <c r="A183" s="59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s="68" customFormat="1" ht="12.75">
      <c r="A184" s="59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s="68" customFormat="1" ht="12.75">
      <c r="A185" s="59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s="68" customFormat="1" ht="12.75">
      <c r="A186" s="59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s="68" customFormat="1" ht="12.75">
      <c r="A187" s="59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s="68" customFormat="1" ht="12.75">
      <c r="A188" s="59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s="68" customFormat="1" ht="12.75">
      <c r="A189" s="59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s="68" customFormat="1" ht="12.75">
      <c r="A190" s="59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s="68" customFormat="1" ht="12.75">
      <c r="A191" s="59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s="68" customFormat="1" ht="12.75">
      <c r="A192" s="59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s="68" customFormat="1" ht="12.75">
      <c r="A193" s="59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s="68" customFormat="1" ht="12.75">
      <c r="A194" s="59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s="68" customFormat="1" ht="12.75">
      <c r="A195" s="59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s="68" customFormat="1" ht="12.75">
      <c r="A196" s="59"/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s="68" customFormat="1" ht="12.75">
      <c r="A197" s="59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s="68" customFormat="1" ht="12.75">
      <c r="A198" s="59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s="68" customFormat="1" ht="12.75">
      <c r="A199" s="59"/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s="68" customFormat="1" ht="12.75">
      <c r="A200" s="59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s="68" customFormat="1" ht="12.75">
      <c r="A201" s="59"/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s="68" customFormat="1" ht="12.75">
      <c r="A202" s="59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s="68" customFormat="1" ht="12.75">
      <c r="A203" s="59"/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s="68" customFormat="1" ht="12.75">
      <c r="A204" s="59"/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s="68" customFormat="1" ht="12.75">
      <c r="A205" s="59"/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1:10" s="68" customFormat="1" ht="12.75">
      <c r="A206" s="59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s="68" customFormat="1" ht="12.75">
      <c r="A207" s="59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s="68" customFormat="1" ht="12.75">
      <c r="A208" s="59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s="68" customFormat="1" ht="12.75">
      <c r="A209" s="59"/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s="68" customFormat="1" ht="12.75">
      <c r="A210" s="59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s="68" customFormat="1" ht="12.75">
      <c r="A211" s="59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s="68" customFormat="1" ht="12.75">
      <c r="A212" s="59"/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1:10" s="68" customFormat="1" ht="12.75">
      <c r="A213" s="59"/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1:10" s="68" customFormat="1" ht="12.75">
      <c r="A214" s="59"/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1:10" s="68" customFormat="1" ht="12.75">
      <c r="A215" s="59"/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1:10" s="68" customFormat="1" ht="12.75">
      <c r="A216" s="59"/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0" s="68" customFormat="1" ht="12.75">
      <c r="A217" s="59"/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0" s="68" customFormat="1" ht="12.75">
      <c r="A218" s="59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0" s="68" customFormat="1" ht="12.75">
      <c r="A219" s="59"/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1:10" s="68" customFormat="1" ht="12.75">
      <c r="A220" s="59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s="68" customFormat="1" ht="12.75">
      <c r="A221" s="59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0" s="68" customFormat="1" ht="12.75">
      <c r="A222" s="59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s="68" customFormat="1" ht="12.75">
      <c r="A223" s="59"/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s="68" customFormat="1" ht="12.75">
      <c r="A224" s="59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s="68" customFormat="1" ht="12.75">
      <c r="A225" s="59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0" s="68" customFormat="1" ht="12.75">
      <c r="A226" s="59"/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1:10" s="68" customFormat="1" ht="12.75">
      <c r="A227" s="59"/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1:10" s="68" customFormat="1" ht="12.75">
      <c r="A228" s="59"/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s="68" customFormat="1" ht="12.75">
      <c r="A229" s="59"/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0" s="68" customFormat="1" ht="12.75">
      <c r="A230" s="59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10" s="68" customFormat="1" ht="12.75">
      <c r="A231" s="59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s="68" customFormat="1" ht="12.75">
      <c r="A232" s="59"/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1:10" s="68" customFormat="1" ht="12.75">
      <c r="A233" s="59"/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1:10" s="68" customFormat="1" ht="12.75">
      <c r="A234" s="59"/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1:10" s="68" customFormat="1" ht="12.75">
      <c r="A235" s="59"/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1:10" s="68" customFormat="1" ht="12.75">
      <c r="A236" s="59"/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1:10" s="68" customFormat="1" ht="12.75">
      <c r="A237" s="59"/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1:10" s="68" customFormat="1" ht="12.75">
      <c r="A238" s="59"/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1:10" s="68" customFormat="1" ht="12.75">
      <c r="A239" s="59"/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1:10" s="68" customFormat="1" ht="12.75">
      <c r="A240" s="59"/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1:10" s="68" customFormat="1" ht="12.75">
      <c r="A241" s="59"/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1:10" s="68" customFormat="1" ht="12.75">
      <c r="A242" s="59"/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1:10" s="68" customFormat="1" ht="12.75">
      <c r="A243" s="59"/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1:10" s="68" customFormat="1" ht="12.75">
      <c r="A244" s="59"/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1:10" s="68" customFormat="1" ht="12.75">
      <c r="A245" s="59"/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1:10" s="68" customFormat="1" ht="12.75">
      <c r="A246" s="59"/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1:10" s="68" customFormat="1" ht="12.75">
      <c r="A247" s="59"/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1:10" s="68" customFormat="1" ht="12.75">
      <c r="A248" s="59"/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1:10" s="68" customFormat="1" ht="12.75">
      <c r="A249" s="59"/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1:10" s="68" customFormat="1" ht="12.75">
      <c r="A250" s="59"/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s="68" customFormat="1" ht="12.75">
      <c r="A251" s="59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s="68" customFormat="1" ht="12.75">
      <c r="A252" s="59"/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s="68" customFormat="1" ht="12.75">
      <c r="A253" s="59"/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1:10" s="68" customFormat="1" ht="12.75">
      <c r="A254" s="59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s="68" customFormat="1" ht="12.75">
      <c r="A255" s="59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s="68" customFormat="1" ht="12.75">
      <c r="A256" s="59"/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1:10" s="68" customFormat="1" ht="12.75">
      <c r="A257" s="59"/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1:10" s="68" customFormat="1" ht="12.75">
      <c r="A258" s="59"/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1:10" s="68" customFormat="1" ht="12.75">
      <c r="A259" s="59"/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1:10" s="68" customFormat="1" ht="12.75">
      <c r="A260" s="59"/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1:10" s="68" customFormat="1" ht="12.75">
      <c r="A261" s="59"/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1:10" s="68" customFormat="1" ht="12.75">
      <c r="A262" s="59"/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1:10" s="68" customFormat="1" ht="12.75">
      <c r="A263" s="59"/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1:10" s="68" customFormat="1" ht="12.75">
      <c r="A264" s="59"/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1:10" s="68" customFormat="1" ht="12.75">
      <c r="A265" s="59"/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1:10" s="68" customFormat="1" ht="12.75">
      <c r="A266" s="59"/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1:10" s="68" customFormat="1" ht="12.75">
      <c r="A267" s="59"/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1:10" s="68" customFormat="1" ht="12.75">
      <c r="A268" s="59"/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1:10" s="68" customFormat="1" ht="12.75">
      <c r="A269" s="59"/>
      <c r="B269" s="11"/>
      <c r="C269" s="11"/>
      <c r="D269" s="11"/>
      <c r="E269" s="11"/>
      <c r="F269" s="11"/>
      <c r="G269" s="11"/>
      <c r="H269" s="11"/>
      <c r="I269" s="11"/>
      <c r="J269" s="11"/>
    </row>
    <row r="270" spans="1:10" s="68" customFormat="1" ht="12.75">
      <c r="A270" s="59"/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1:10" s="68" customFormat="1" ht="12.75">
      <c r="A271" s="59"/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1:10" s="68" customFormat="1" ht="12.75">
      <c r="A272" s="59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 s="68" customFormat="1" ht="12.75">
      <c r="A273" s="59"/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1:10" s="68" customFormat="1" ht="12.75">
      <c r="A274" s="59"/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1:10" s="68" customFormat="1" ht="12.75">
      <c r="A275" s="59"/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1:10" s="68" customFormat="1" ht="12.75">
      <c r="A276" s="59"/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1:10" s="68" customFormat="1" ht="12.75">
      <c r="A277" s="59"/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1:10" s="68" customFormat="1" ht="12.75">
      <c r="A278" s="59"/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1:10" s="68" customFormat="1" ht="12.75">
      <c r="A279" s="59"/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1:10" s="68" customFormat="1" ht="12.75">
      <c r="A280" s="59"/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1:10" s="68" customFormat="1" ht="12.75">
      <c r="A281" s="59"/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1:10" s="68" customFormat="1" ht="12.75">
      <c r="A282" s="59"/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1:10" s="68" customFormat="1" ht="12.75">
      <c r="A283" s="59"/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1:10" s="68" customFormat="1" ht="12.75">
      <c r="A284" s="59"/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1:10" s="68" customFormat="1" ht="12.75">
      <c r="A285" s="59"/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1:10" s="68" customFormat="1" ht="12.75">
      <c r="A286" s="59"/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1:10" s="68" customFormat="1" ht="12.75">
      <c r="A287" s="59"/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1:10" s="68" customFormat="1" ht="12.75">
      <c r="A288" s="59"/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1:10" s="68" customFormat="1" ht="12.75">
      <c r="A289" s="59"/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1:10" s="68" customFormat="1" ht="12.75">
      <c r="A290" s="59"/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1:10" s="68" customFormat="1" ht="12.75">
      <c r="A291" s="59"/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1:10" s="68" customFormat="1" ht="12.75">
      <c r="A292" s="59"/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1:10" s="68" customFormat="1" ht="12.75">
      <c r="A293" s="59"/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1:10" s="68" customFormat="1" ht="12.75">
      <c r="A294" s="59"/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1:10" s="68" customFormat="1" ht="12.75">
      <c r="A295" s="59"/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1:10" s="68" customFormat="1" ht="12.75">
      <c r="A296" s="59"/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1:10" s="68" customFormat="1" ht="12.75">
      <c r="A297" s="59"/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1:10" s="68" customFormat="1" ht="12.75">
      <c r="A298" s="59"/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1:10" s="68" customFormat="1" ht="12.75">
      <c r="A299" s="59"/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1:10" s="68" customFormat="1" ht="12.75">
      <c r="A300" s="59"/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1:10" s="68" customFormat="1" ht="12.75">
      <c r="A301" s="59"/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1:10" s="68" customFormat="1" ht="12.75">
      <c r="A302" s="59"/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1:10" s="68" customFormat="1" ht="12.75">
      <c r="A303" s="59"/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1:10" s="68" customFormat="1" ht="12.75">
      <c r="A304" s="59"/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1:10" s="68" customFormat="1" ht="12.75">
      <c r="A305" s="59"/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1:10" s="68" customFormat="1" ht="12.75">
      <c r="A306" s="59"/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s="68" customFormat="1" ht="12.75">
      <c r="A307" s="59"/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1:10" s="68" customFormat="1" ht="12.75">
      <c r="A308" s="59"/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1:10" s="68" customFormat="1" ht="12.75">
      <c r="A309" s="59"/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1:10" s="68" customFormat="1" ht="12.75">
      <c r="A310" s="59"/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1:10" s="68" customFormat="1" ht="12.75">
      <c r="A311" s="59"/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1:10" s="68" customFormat="1" ht="12.75">
      <c r="A312" s="59"/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1:10" s="68" customFormat="1" ht="12.75">
      <c r="A313" s="59"/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1:10" s="68" customFormat="1" ht="12.75">
      <c r="A314" s="59"/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1:10" s="68" customFormat="1" ht="12.75">
      <c r="A315" s="59"/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1:10" s="68" customFormat="1" ht="12.75">
      <c r="A316" s="59"/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1:10" s="68" customFormat="1" ht="12.75">
      <c r="A317" s="59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s="68" customFormat="1" ht="12.75">
      <c r="A318" s="59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s="68" customFormat="1" ht="12.75">
      <c r="A319" s="59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s="68" customFormat="1" ht="12.75">
      <c r="A320" s="59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s="68" customFormat="1" ht="12.75">
      <c r="A321" s="59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s="68" customFormat="1" ht="12.75">
      <c r="A322" s="59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s="68" customFormat="1" ht="12.75">
      <c r="A323" s="59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s="68" customFormat="1" ht="12.75">
      <c r="A324" s="59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s="68" customFormat="1" ht="12.75">
      <c r="A325" s="59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s="68" customFormat="1" ht="12.75">
      <c r="A326" s="59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s="68" customFormat="1" ht="12.75">
      <c r="A327" s="59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s="68" customFormat="1" ht="12.75">
      <c r="A328" s="59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s="68" customFormat="1" ht="12.75">
      <c r="A329" s="59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s="68" customFormat="1" ht="12.75">
      <c r="A330" s="59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s="68" customFormat="1" ht="12.75">
      <c r="A331" s="59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s="68" customFormat="1" ht="12.75">
      <c r="A332" s="59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s="68" customFormat="1" ht="12.75">
      <c r="A333" s="59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s="68" customFormat="1" ht="12.75">
      <c r="A334" s="59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s="68" customFormat="1" ht="12.75">
      <c r="A335" s="59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s="68" customFormat="1" ht="12.75">
      <c r="A336" s="59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s="68" customFormat="1" ht="12.75">
      <c r="A337" s="59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s="68" customFormat="1" ht="12.75">
      <c r="A338" s="59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s="68" customFormat="1" ht="12.75">
      <c r="A339" s="59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s="68" customFormat="1" ht="12.75">
      <c r="A340" s="59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s="68" customFormat="1" ht="12.75">
      <c r="A341" s="59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s="68" customFormat="1" ht="12.75">
      <c r="A342" s="59"/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1:10" s="68" customFormat="1" ht="12.75">
      <c r="A343" s="59"/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1:10" s="68" customFormat="1" ht="12.75">
      <c r="A344" s="59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s="68" customFormat="1" ht="12.75">
      <c r="A345" s="59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s="68" customFormat="1" ht="12.75">
      <c r="A346" s="59"/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1:10" s="68" customFormat="1" ht="12.75">
      <c r="A347" s="59"/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1:10" s="68" customFormat="1" ht="12.75">
      <c r="A348" s="59"/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1:10" s="68" customFormat="1" ht="12.75">
      <c r="A349" s="59"/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1:10" s="68" customFormat="1" ht="12.75">
      <c r="A350" s="59"/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1:10" s="68" customFormat="1" ht="12.75">
      <c r="A351" s="59"/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s="68" customFormat="1" ht="12.75">
      <c r="A352" s="59"/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s="68" customFormat="1" ht="12.75">
      <c r="A353" s="59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s="68" customFormat="1" ht="12.75">
      <c r="A354" s="59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s="68" customFormat="1" ht="12.75">
      <c r="A355" s="59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s="68" customFormat="1" ht="12.75">
      <c r="A356" s="59"/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s="68" customFormat="1" ht="12.75">
      <c r="A357" s="59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s="68" customFormat="1" ht="12.75">
      <c r="A358" s="59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s="68" customFormat="1" ht="12.75">
      <c r="A359" s="59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s="68" customFormat="1" ht="12.75">
      <c r="A360" s="59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s="68" customFormat="1" ht="12.75">
      <c r="A361" s="59"/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s="68" customFormat="1" ht="12.75">
      <c r="A362" s="59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s="68" customFormat="1" ht="12.75">
      <c r="A363" s="59"/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s="68" customFormat="1" ht="12.75">
      <c r="A364" s="59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s="68" customFormat="1" ht="12.75">
      <c r="A365" s="59"/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s="68" customFormat="1" ht="12.75">
      <c r="A366" s="59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s="68" customFormat="1" ht="12.75">
      <c r="A367" s="59"/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s="68" customFormat="1" ht="12.75">
      <c r="A368" s="59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s="68" customFormat="1" ht="12.75">
      <c r="A369" s="59"/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s="68" customFormat="1" ht="12.75">
      <c r="A370" s="59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s="68" customFormat="1" ht="12.75">
      <c r="A371" s="59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s="68" customFormat="1" ht="12.75">
      <c r="A372" s="59"/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1:10" s="68" customFormat="1" ht="12.75">
      <c r="A373" s="59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s="68" customFormat="1" ht="12.75">
      <c r="A374" s="59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s="68" customFormat="1" ht="12.75">
      <c r="A375" s="59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s="68" customFormat="1" ht="12.75">
      <c r="A376" s="59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s="68" customFormat="1" ht="12.75">
      <c r="A377" s="59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s="68" customFormat="1" ht="12.75">
      <c r="A378" s="59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s="68" customFormat="1" ht="12.75">
      <c r="A379" s="59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s="68" customFormat="1" ht="12.75">
      <c r="A380" s="59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s="68" customFormat="1" ht="12.75">
      <c r="A381" s="59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s="68" customFormat="1" ht="12.75">
      <c r="A382" s="59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s="68" customFormat="1" ht="12.75">
      <c r="A383" s="59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s="68" customFormat="1" ht="12.75">
      <c r="A384" s="59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s="68" customFormat="1" ht="12.75">
      <c r="A385" s="59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s="68" customFormat="1" ht="12.75">
      <c r="A386" s="59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s="68" customFormat="1" ht="12.75">
      <c r="A387" s="59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s="68" customFormat="1" ht="12.75">
      <c r="A388" s="59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s="68" customFormat="1" ht="12.75">
      <c r="A389" s="59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s="68" customFormat="1" ht="12.75">
      <c r="A390" s="59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s="68" customFormat="1" ht="12.75">
      <c r="A391" s="59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s="68" customFormat="1" ht="12.75">
      <c r="A392" s="59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s="68" customFormat="1" ht="12.75">
      <c r="A393" s="59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s="68" customFormat="1" ht="12.75">
      <c r="A394" s="59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s="68" customFormat="1" ht="12.75">
      <c r="A395" s="59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s="68" customFormat="1" ht="12.75">
      <c r="A396" s="59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s="68" customFormat="1" ht="12.75">
      <c r="A397" s="59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s="68" customFormat="1" ht="12.75">
      <c r="A398" s="59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s="68" customFormat="1" ht="12.75">
      <c r="A399" s="59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s="68" customFormat="1" ht="12.75">
      <c r="A400" s="59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s="68" customFormat="1" ht="12.75">
      <c r="A401" s="59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s="68" customFormat="1" ht="12.75">
      <c r="A402" s="59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s="68" customFormat="1" ht="12.75">
      <c r="A403" s="59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s="68" customFormat="1" ht="12.75">
      <c r="A404" s="59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s="68" customFormat="1" ht="12.75">
      <c r="A405" s="59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s="68" customFormat="1" ht="12.75">
      <c r="A406" s="59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s="68" customFormat="1" ht="12.75">
      <c r="A407" s="59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s="68" customFormat="1" ht="12.75">
      <c r="A408" s="59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s="68" customFormat="1" ht="12.75">
      <c r="A409" s="59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s="68" customFormat="1" ht="12.75">
      <c r="A410" s="59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s="68" customFormat="1" ht="12.75">
      <c r="A411" s="59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s="68" customFormat="1" ht="12.75">
      <c r="A412" s="59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s="68" customFormat="1" ht="12.75">
      <c r="A413" s="59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s="68" customFormat="1" ht="12.75">
      <c r="A414" s="59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s="68" customFormat="1" ht="12.75">
      <c r="A415" s="59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s="68" customFormat="1" ht="12.75">
      <c r="A416" s="59"/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1:10" s="68" customFormat="1" ht="12.75">
      <c r="A417" s="59"/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1:10" s="68" customFormat="1" ht="12.75">
      <c r="A418" s="59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s="68" customFormat="1" ht="12.75">
      <c r="A419" s="59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s="68" customFormat="1" ht="12.75">
      <c r="A420" s="59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s="68" customFormat="1" ht="12.75">
      <c r="A421" s="59"/>
      <c r="B421" s="11"/>
      <c r="C421" s="11"/>
      <c r="D421" s="11"/>
      <c r="E421" s="11"/>
      <c r="F421" s="11"/>
      <c r="G421" s="11"/>
      <c r="H421" s="11"/>
      <c r="I421" s="11"/>
      <c r="J421" s="11"/>
    </row>
  </sheetData>
  <sheetProtection/>
  <mergeCells count="21">
    <mergeCell ref="H80:H81"/>
    <mergeCell ref="B80:B81"/>
    <mergeCell ref="E80:E81"/>
    <mergeCell ref="B42:B43"/>
    <mergeCell ref="A42:A43"/>
    <mergeCell ref="I2:J2"/>
    <mergeCell ref="C108:C112"/>
    <mergeCell ref="H42:H43"/>
    <mergeCell ref="C42:C43"/>
    <mergeCell ref="D80:D81"/>
    <mergeCell ref="D42:D43"/>
    <mergeCell ref="A1:J1"/>
    <mergeCell ref="J42:J43"/>
    <mergeCell ref="I42:I43"/>
    <mergeCell ref="C25:C26"/>
    <mergeCell ref="E42:E43"/>
    <mergeCell ref="C91:C95"/>
    <mergeCell ref="I80:I81"/>
    <mergeCell ref="J80:J81"/>
    <mergeCell ref="C80:C81"/>
    <mergeCell ref="A80:A8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9" r:id="rId3"/>
  <rowBreaks count="1" manualBreakCount="1">
    <brk id="2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6"/>
  <sheetViews>
    <sheetView zoomScale="75" zoomScaleNormal="75" zoomScaleSheetLayoutView="50" zoomScalePageLayoutView="0" workbookViewId="0" topLeftCell="A1">
      <selection activeCell="B123" sqref="B123"/>
    </sheetView>
  </sheetViews>
  <sheetFormatPr defaultColWidth="9.140625" defaultRowHeight="12.75"/>
  <cols>
    <col min="1" max="1" width="8.57421875" style="1" customWidth="1"/>
    <col min="2" max="2" width="35.00390625" style="12" customWidth="1"/>
    <col min="3" max="3" width="26.00390625" style="41" customWidth="1"/>
    <col min="4" max="4" width="30.421875" style="41" customWidth="1"/>
    <col min="5" max="5" width="32.7109375" style="12" customWidth="1"/>
    <col min="6" max="6" width="16.421875" style="12" customWidth="1"/>
    <col min="7" max="7" width="16.421875" style="69" customWidth="1"/>
    <col min="8" max="8" width="17.8515625" style="69" customWidth="1"/>
    <col min="9" max="9" width="17.28125" style="12" customWidth="1"/>
    <col min="10" max="10" width="18.421875" style="12" customWidth="1"/>
    <col min="11" max="11" width="22.140625" style="12" customWidth="1"/>
    <col min="12" max="12" width="13.7109375" style="60" customWidth="1"/>
    <col min="13" max="16384" width="9.140625" style="61" customWidth="1"/>
  </cols>
  <sheetData>
    <row r="1" spans="1:11" ht="15.75">
      <c r="A1" s="263" t="s">
        <v>732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s="40" customFormat="1" ht="42" customHeight="1">
      <c r="A2" s="62" t="s">
        <v>680</v>
      </c>
      <c r="B2" s="12" t="s">
        <v>767</v>
      </c>
      <c r="C2" s="12" t="s">
        <v>11</v>
      </c>
      <c r="D2" s="7" t="s">
        <v>8</v>
      </c>
      <c r="E2" s="12" t="s">
        <v>10</v>
      </c>
      <c r="F2" s="8" t="s">
        <v>12</v>
      </c>
      <c r="G2" s="76" t="s">
        <v>44</v>
      </c>
      <c r="H2" s="76" t="s">
        <v>13</v>
      </c>
      <c r="I2" s="12" t="s">
        <v>470</v>
      </c>
      <c r="J2" s="277" t="s">
        <v>469</v>
      </c>
      <c r="K2" s="277"/>
    </row>
    <row r="3" spans="1:11" s="40" customFormat="1" ht="12.75">
      <c r="A3" s="1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69"/>
      <c r="H3" s="69">
        <v>7</v>
      </c>
      <c r="I3" s="12">
        <v>8</v>
      </c>
      <c r="J3" s="12">
        <v>9</v>
      </c>
      <c r="K3" s="12">
        <f>J3+1</f>
        <v>10</v>
      </c>
    </row>
    <row r="4" spans="1:11" s="40" customFormat="1" ht="123" customHeight="1">
      <c r="A4" s="69">
        <v>1</v>
      </c>
      <c r="B4" s="47" t="s">
        <v>827</v>
      </c>
      <c r="C4" s="91" t="s">
        <v>684</v>
      </c>
      <c r="D4" s="1" t="s">
        <v>9</v>
      </c>
      <c r="E4" s="1" t="s">
        <v>474</v>
      </c>
      <c r="F4" s="112">
        <v>24</v>
      </c>
      <c r="G4" s="130">
        <f>6.85*6.4</f>
        <v>43.84</v>
      </c>
      <c r="H4" s="69"/>
      <c r="I4" s="1" t="s">
        <v>685</v>
      </c>
      <c r="J4" s="1" t="s">
        <v>686</v>
      </c>
      <c r="K4" s="1" t="s">
        <v>687</v>
      </c>
    </row>
    <row r="5" spans="1:11" s="59" customFormat="1" ht="50.25" customHeight="1">
      <c r="A5" s="69">
        <v>2</v>
      </c>
      <c r="B5" s="47" t="s">
        <v>831</v>
      </c>
      <c r="C5" s="69" t="s">
        <v>72</v>
      </c>
      <c r="D5" s="1" t="s">
        <v>9</v>
      </c>
      <c r="E5" s="1" t="s">
        <v>461</v>
      </c>
      <c r="F5" s="112">
        <v>50</v>
      </c>
      <c r="G5" s="130">
        <f>10*3.2</f>
        <v>32</v>
      </c>
      <c r="H5" s="69"/>
      <c r="I5" s="75" t="s">
        <v>715</v>
      </c>
      <c r="J5" s="4" t="s">
        <v>716</v>
      </c>
      <c r="K5" s="1" t="s">
        <v>717</v>
      </c>
    </row>
    <row r="6" spans="1:11" s="64" customFormat="1" ht="48" customHeight="1">
      <c r="A6" s="69">
        <v>3</v>
      </c>
      <c r="B6" s="47" t="s">
        <v>812</v>
      </c>
      <c r="C6" s="1" t="s">
        <v>522</v>
      </c>
      <c r="D6" s="1" t="s">
        <v>9</v>
      </c>
      <c r="E6" s="1" t="s">
        <v>461</v>
      </c>
      <c r="F6" s="113">
        <v>47.2</v>
      </c>
      <c r="G6" s="131">
        <f>6.5*3</f>
        <v>19.5</v>
      </c>
      <c r="H6" s="69"/>
      <c r="I6" s="75" t="s">
        <v>518</v>
      </c>
      <c r="J6" s="1" t="s">
        <v>517</v>
      </c>
      <c r="K6" s="1" t="s">
        <v>516</v>
      </c>
    </row>
    <row r="7" spans="1:12" s="5" customFormat="1" ht="48.75" customHeight="1">
      <c r="A7" s="1">
        <v>4</v>
      </c>
      <c r="B7" s="1" t="s">
        <v>661</v>
      </c>
      <c r="C7" s="92" t="s">
        <v>85</v>
      </c>
      <c r="D7" s="2" t="s">
        <v>9</v>
      </c>
      <c r="E7" s="74" t="s">
        <v>42</v>
      </c>
      <c r="F7" s="113">
        <v>6.5</v>
      </c>
      <c r="G7" s="131">
        <f>2.55*2.65</f>
        <v>6.757499999999999</v>
      </c>
      <c r="H7" s="77"/>
      <c r="I7" s="75" t="s">
        <v>663</v>
      </c>
      <c r="J7" s="1" t="s">
        <v>662</v>
      </c>
      <c r="K7" s="1" t="s">
        <v>707</v>
      </c>
      <c r="L7" s="5" t="s">
        <v>43</v>
      </c>
    </row>
    <row r="8" spans="1:11" s="64" customFormat="1" ht="42.75" customHeight="1">
      <c r="A8" s="1">
        <v>5</v>
      </c>
      <c r="B8" s="2" t="s">
        <v>790</v>
      </c>
      <c r="C8" s="2" t="s">
        <v>600</v>
      </c>
      <c r="D8" s="1" t="s">
        <v>9</v>
      </c>
      <c r="E8" s="1" t="s">
        <v>563</v>
      </c>
      <c r="F8" s="113">
        <v>16</v>
      </c>
      <c r="G8" s="132">
        <f>5.1*3.1</f>
        <v>15.809999999999999</v>
      </c>
      <c r="H8" s="69"/>
      <c r="I8" s="93" t="s">
        <v>595</v>
      </c>
      <c r="J8" s="2" t="s">
        <v>594</v>
      </c>
      <c r="K8" s="2" t="s">
        <v>593</v>
      </c>
    </row>
    <row r="9" spans="1:11" s="64" customFormat="1" ht="69.75" customHeight="1">
      <c r="A9" s="69">
        <v>6</v>
      </c>
      <c r="B9" s="94" t="s">
        <v>830</v>
      </c>
      <c r="C9" s="1" t="s">
        <v>688</v>
      </c>
      <c r="D9" s="1" t="s">
        <v>9</v>
      </c>
      <c r="E9" s="93" t="s">
        <v>474</v>
      </c>
      <c r="F9" s="114">
        <v>18</v>
      </c>
      <c r="G9" s="133">
        <f>2*4</f>
        <v>8</v>
      </c>
      <c r="H9" s="69"/>
      <c r="I9" s="93" t="s">
        <v>691</v>
      </c>
      <c r="J9" s="95">
        <v>41561</v>
      </c>
      <c r="K9" s="95">
        <v>43387</v>
      </c>
    </row>
    <row r="10" spans="1:11" s="64" customFormat="1" ht="34.5" customHeight="1">
      <c r="A10" s="69">
        <v>7</v>
      </c>
      <c r="B10" s="47" t="s">
        <v>795</v>
      </c>
      <c r="C10" s="1" t="s">
        <v>578</v>
      </c>
      <c r="D10" s="1" t="s">
        <v>9</v>
      </c>
      <c r="E10" s="1" t="s">
        <v>461</v>
      </c>
      <c r="F10" s="113">
        <v>47.5</v>
      </c>
      <c r="G10" s="131">
        <f>8*6.2</f>
        <v>49.6</v>
      </c>
      <c r="H10" s="69"/>
      <c r="I10" s="75" t="s">
        <v>577</v>
      </c>
      <c r="J10" s="1" t="s">
        <v>576</v>
      </c>
      <c r="K10" s="1" t="s">
        <v>730</v>
      </c>
    </row>
    <row r="11" spans="1:11" s="64" customFormat="1" ht="71.25" customHeight="1">
      <c r="A11" s="1">
        <v>8</v>
      </c>
      <c r="B11" s="1" t="s">
        <v>769</v>
      </c>
      <c r="C11" s="2" t="s">
        <v>679</v>
      </c>
      <c r="D11" s="2" t="s">
        <v>9</v>
      </c>
      <c r="E11" s="1" t="s">
        <v>474</v>
      </c>
      <c r="F11" s="113">
        <v>10</v>
      </c>
      <c r="G11" s="131">
        <f>(2.75*3.9)+(0.7*0.7)</f>
        <v>11.215</v>
      </c>
      <c r="H11" s="76" t="s">
        <v>45</v>
      </c>
      <c r="I11" s="1" t="s">
        <v>677</v>
      </c>
      <c r="J11" s="1" t="s">
        <v>675</v>
      </c>
      <c r="K11" s="4" t="s">
        <v>674</v>
      </c>
    </row>
    <row r="12" spans="1:11" s="64" customFormat="1" ht="107.25" customHeight="1">
      <c r="A12" s="69">
        <v>9</v>
      </c>
      <c r="B12" s="47" t="s">
        <v>802</v>
      </c>
      <c r="C12" s="1" t="s">
        <v>556</v>
      </c>
      <c r="D12" s="1" t="s">
        <v>9</v>
      </c>
      <c r="E12" s="1" t="s">
        <v>474</v>
      </c>
      <c r="F12" s="113">
        <v>18</v>
      </c>
      <c r="G12" s="131">
        <f>5.8*2.65</f>
        <v>15.37</v>
      </c>
      <c r="H12" s="76"/>
      <c r="I12" s="1" t="s">
        <v>555</v>
      </c>
      <c r="J12" s="1" t="s">
        <v>554</v>
      </c>
      <c r="K12" s="1" t="s">
        <v>553</v>
      </c>
    </row>
    <row r="13" spans="1:11" s="64" customFormat="1" ht="46.5" customHeight="1">
      <c r="A13" s="69">
        <v>10</v>
      </c>
      <c r="B13" s="47" t="s">
        <v>806</v>
      </c>
      <c r="C13" s="1" t="s">
        <v>542</v>
      </c>
      <c r="D13" s="1" t="s">
        <v>9</v>
      </c>
      <c r="E13" s="1" t="s">
        <v>535</v>
      </c>
      <c r="F13" s="113">
        <v>21.9</v>
      </c>
      <c r="G13" s="131">
        <f>3.8*5.65</f>
        <v>21.47</v>
      </c>
      <c r="H13" s="76"/>
      <c r="I13" s="1" t="s">
        <v>541</v>
      </c>
      <c r="J13" s="1" t="s">
        <v>540</v>
      </c>
      <c r="K13" s="1" t="s">
        <v>539</v>
      </c>
    </row>
    <row r="14" spans="1:11" s="64" customFormat="1" ht="47.25" customHeight="1">
      <c r="A14" s="69">
        <v>11</v>
      </c>
      <c r="B14" s="47" t="s">
        <v>808</v>
      </c>
      <c r="C14" s="1" t="s">
        <v>534</v>
      </c>
      <c r="D14" s="1" t="s">
        <v>9</v>
      </c>
      <c r="E14" s="1" t="s">
        <v>532</v>
      </c>
      <c r="F14" s="113">
        <v>58</v>
      </c>
      <c r="G14" s="131">
        <f>9.9*5.65</f>
        <v>55.935</v>
      </c>
      <c r="H14" s="76"/>
      <c r="I14" s="1" t="s">
        <v>533</v>
      </c>
      <c r="J14" s="4">
        <v>40409</v>
      </c>
      <c r="K14" s="4">
        <v>42235</v>
      </c>
    </row>
    <row r="15" spans="1:12" s="79" customFormat="1" ht="45" customHeight="1">
      <c r="A15" s="69">
        <v>12</v>
      </c>
      <c r="B15" s="89" t="s">
        <v>843</v>
      </c>
      <c r="C15" s="69" t="s">
        <v>692</v>
      </c>
      <c r="D15" s="69" t="s">
        <v>9</v>
      </c>
      <c r="E15" s="69" t="s">
        <v>474</v>
      </c>
      <c r="F15" s="115">
        <v>9</v>
      </c>
      <c r="G15" s="130">
        <f>3.1*2.55</f>
        <v>7.904999999999999</v>
      </c>
      <c r="H15" s="69"/>
      <c r="I15" s="69" t="s">
        <v>699</v>
      </c>
      <c r="J15" s="90">
        <v>41313</v>
      </c>
      <c r="K15" s="69" t="s">
        <v>700</v>
      </c>
      <c r="L15" s="79" t="s">
        <v>43</v>
      </c>
    </row>
    <row r="16" spans="1:11" s="68" customFormat="1" ht="42.75" customHeight="1">
      <c r="A16" s="69">
        <v>13</v>
      </c>
      <c r="B16" s="56" t="s">
        <v>35</v>
      </c>
      <c r="C16" s="74" t="s">
        <v>46</v>
      </c>
      <c r="D16" s="1" t="s">
        <v>9</v>
      </c>
      <c r="E16" s="12" t="s">
        <v>760</v>
      </c>
      <c r="F16" s="116">
        <v>72</v>
      </c>
      <c r="G16" s="130">
        <f>6.1*4.6</f>
        <v>28.059999999999995</v>
      </c>
      <c r="H16" s="69" t="s">
        <v>47</v>
      </c>
      <c r="I16" s="12" t="s">
        <v>37</v>
      </c>
      <c r="J16" s="71">
        <v>41395</v>
      </c>
      <c r="K16" s="71">
        <v>43221</v>
      </c>
    </row>
    <row r="17" spans="1:11" s="88" customFormat="1" ht="45" customHeight="1">
      <c r="A17" s="69">
        <v>14</v>
      </c>
      <c r="B17" s="89" t="s">
        <v>846</v>
      </c>
      <c r="C17" s="76" t="s">
        <v>627</v>
      </c>
      <c r="D17" s="69" t="s">
        <v>9</v>
      </c>
      <c r="E17" s="69" t="s">
        <v>474</v>
      </c>
      <c r="F17" s="117">
        <v>6</v>
      </c>
      <c r="G17" s="131">
        <f>2.3*2.3</f>
        <v>5.289999999999999</v>
      </c>
      <c r="H17" s="76"/>
      <c r="I17" s="69" t="s">
        <v>683</v>
      </c>
      <c r="J17" s="69" t="s">
        <v>683</v>
      </c>
      <c r="K17" s="69" t="s">
        <v>683</v>
      </c>
    </row>
    <row r="18" spans="1:11" s="81" customFormat="1" ht="33.75" customHeight="1">
      <c r="A18" s="74">
        <v>15</v>
      </c>
      <c r="B18" s="80" t="s">
        <v>7</v>
      </c>
      <c r="C18" s="74" t="s">
        <v>48</v>
      </c>
      <c r="D18" s="74" t="s">
        <v>9</v>
      </c>
      <c r="E18" s="74" t="s">
        <v>461</v>
      </c>
      <c r="F18" s="111">
        <v>31.8</v>
      </c>
      <c r="G18" s="130">
        <f>4.6*8.1</f>
        <v>37.26</v>
      </c>
      <c r="H18" s="74"/>
      <c r="I18" s="74" t="s">
        <v>683</v>
      </c>
      <c r="J18" s="74" t="s">
        <v>683</v>
      </c>
      <c r="K18" s="74" t="s">
        <v>683</v>
      </c>
    </row>
    <row r="19" spans="1:11" s="64" customFormat="1" ht="45.75" customHeight="1">
      <c r="A19" s="69">
        <v>16</v>
      </c>
      <c r="B19" s="47" t="s">
        <v>809</v>
      </c>
      <c r="C19" s="1" t="s">
        <v>531</v>
      </c>
      <c r="D19" s="1" t="s">
        <v>9</v>
      </c>
      <c r="E19" s="1" t="s">
        <v>527</v>
      </c>
      <c r="F19" s="113">
        <v>14</v>
      </c>
      <c r="G19" s="134">
        <f>2.45*6.1</f>
        <v>14.945</v>
      </c>
      <c r="H19" s="78"/>
      <c r="I19" s="96" t="s">
        <v>530</v>
      </c>
      <c r="J19" s="1" t="s">
        <v>529</v>
      </c>
      <c r="K19" s="1" t="s">
        <v>528</v>
      </c>
    </row>
    <row r="20" spans="1:12" s="64" customFormat="1" ht="72" customHeight="1">
      <c r="A20" s="1">
        <v>17</v>
      </c>
      <c r="B20" s="1" t="s">
        <v>778</v>
      </c>
      <c r="C20" s="2" t="s">
        <v>645</v>
      </c>
      <c r="D20" s="2" t="s">
        <v>9</v>
      </c>
      <c r="E20" s="1" t="s">
        <v>643</v>
      </c>
      <c r="F20" s="113">
        <v>39</v>
      </c>
      <c r="G20" s="131">
        <v>39</v>
      </c>
      <c r="H20" s="76"/>
      <c r="I20" s="1" t="s">
        <v>644</v>
      </c>
      <c r="J20" s="4">
        <v>41765</v>
      </c>
      <c r="K20" s="4">
        <v>43591</v>
      </c>
      <c r="L20" s="288" t="s">
        <v>49</v>
      </c>
    </row>
    <row r="21" spans="1:12" s="64" customFormat="1" ht="69" customHeight="1">
      <c r="A21" s="1">
        <v>18</v>
      </c>
      <c r="B21" s="1" t="s">
        <v>779</v>
      </c>
      <c r="C21" s="2" t="s">
        <v>645</v>
      </c>
      <c r="D21" s="2" t="s">
        <v>9</v>
      </c>
      <c r="E21" s="1" t="s">
        <v>461</v>
      </c>
      <c r="F21" s="113">
        <v>45</v>
      </c>
      <c r="G21" s="131">
        <v>45</v>
      </c>
      <c r="H21" s="76"/>
      <c r="I21" s="1" t="s">
        <v>642</v>
      </c>
      <c r="J21" s="1" t="s">
        <v>641</v>
      </c>
      <c r="K21" s="1" t="s">
        <v>640</v>
      </c>
      <c r="L21" s="288"/>
    </row>
    <row r="22" spans="1:11" s="64" customFormat="1" ht="108.75" customHeight="1">
      <c r="A22" s="69">
        <v>19</v>
      </c>
      <c r="B22" s="47" t="s">
        <v>814</v>
      </c>
      <c r="C22" s="1" t="s">
        <v>511</v>
      </c>
      <c r="D22" s="1" t="s">
        <v>9</v>
      </c>
      <c r="E22" s="1" t="s">
        <v>507</v>
      </c>
      <c r="F22" s="113">
        <v>8</v>
      </c>
      <c r="G22" s="131">
        <f>8.5+(2*(0.7*0.75))</f>
        <v>9.55</v>
      </c>
      <c r="H22" s="76" t="s">
        <v>71</v>
      </c>
      <c r="I22" s="1" t="s">
        <v>510</v>
      </c>
      <c r="J22" s="1" t="s">
        <v>509</v>
      </c>
      <c r="K22" s="1" t="s">
        <v>508</v>
      </c>
    </row>
    <row r="23" spans="1:12" s="68" customFormat="1" ht="55.5" customHeight="1">
      <c r="A23" s="69">
        <v>20</v>
      </c>
      <c r="B23" s="47" t="s">
        <v>1</v>
      </c>
      <c r="C23" s="1" t="s">
        <v>735</v>
      </c>
      <c r="D23" s="1" t="s">
        <v>9</v>
      </c>
      <c r="E23" s="1" t="s">
        <v>740</v>
      </c>
      <c r="F23" s="113">
        <v>40</v>
      </c>
      <c r="G23" s="131">
        <f>10.5*4.3</f>
        <v>45.15</v>
      </c>
      <c r="H23" s="76"/>
      <c r="I23" s="1" t="s">
        <v>748</v>
      </c>
      <c r="J23" s="1" t="s">
        <v>749</v>
      </c>
      <c r="K23" s="4">
        <v>41465</v>
      </c>
      <c r="L23" s="68" t="s">
        <v>43</v>
      </c>
    </row>
    <row r="24" spans="1:12" ht="49.5" customHeight="1">
      <c r="A24" s="69">
        <v>21</v>
      </c>
      <c r="B24" s="56" t="s">
        <v>838</v>
      </c>
      <c r="C24" s="12" t="s">
        <v>706</v>
      </c>
      <c r="D24" s="1" t="s">
        <v>9</v>
      </c>
      <c r="E24" s="12" t="s">
        <v>543</v>
      </c>
      <c r="F24" s="116">
        <v>10</v>
      </c>
      <c r="G24" s="130">
        <v>10</v>
      </c>
      <c r="I24" s="12" t="s">
        <v>702</v>
      </c>
      <c r="J24" s="12" t="s">
        <v>683</v>
      </c>
      <c r="K24" s="12" t="s">
        <v>703</v>
      </c>
      <c r="L24" s="61"/>
    </row>
    <row r="25" spans="1:11" s="64" customFormat="1" ht="48.75" customHeight="1">
      <c r="A25" s="69">
        <v>22</v>
      </c>
      <c r="B25" s="47" t="s">
        <v>810</v>
      </c>
      <c r="C25" s="1" t="s">
        <v>526</v>
      </c>
      <c r="D25" s="1" t="s">
        <v>9</v>
      </c>
      <c r="E25" s="1" t="s">
        <v>474</v>
      </c>
      <c r="F25" s="118">
        <v>20</v>
      </c>
      <c r="G25" s="134">
        <f>6.25*3.55</f>
        <v>22.1875</v>
      </c>
      <c r="H25" s="78" t="s">
        <v>50</v>
      </c>
      <c r="I25" s="96" t="s">
        <v>525</v>
      </c>
      <c r="J25" s="1" t="s">
        <v>524</v>
      </c>
      <c r="K25" s="1" t="s">
        <v>523</v>
      </c>
    </row>
    <row r="26" spans="1:11" s="64" customFormat="1" ht="40.5" customHeight="1">
      <c r="A26" s="69">
        <v>23</v>
      </c>
      <c r="B26" s="47" t="s">
        <v>816</v>
      </c>
      <c r="C26" s="1" t="s">
        <v>502</v>
      </c>
      <c r="D26" s="1" t="s">
        <v>9</v>
      </c>
      <c r="E26" s="1" t="s">
        <v>461</v>
      </c>
      <c r="F26" s="113">
        <v>29.07</v>
      </c>
      <c r="G26" s="131">
        <v>29.07</v>
      </c>
      <c r="H26" s="76"/>
      <c r="I26" s="1" t="s">
        <v>501</v>
      </c>
      <c r="J26" s="1" t="s">
        <v>500</v>
      </c>
      <c r="K26" s="4">
        <v>43800</v>
      </c>
    </row>
    <row r="27" spans="1:11" s="64" customFormat="1" ht="44.25" customHeight="1">
      <c r="A27" s="69">
        <f>A26+1</f>
        <v>24</v>
      </c>
      <c r="B27" s="47" t="s">
        <v>817</v>
      </c>
      <c r="C27" s="1" t="s">
        <v>502</v>
      </c>
      <c r="D27" s="1" t="s">
        <v>9</v>
      </c>
      <c r="E27" s="1" t="s">
        <v>461</v>
      </c>
      <c r="F27" s="113">
        <v>38</v>
      </c>
      <c r="G27" s="131">
        <v>38</v>
      </c>
      <c r="H27" s="76"/>
      <c r="I27" s="1" t="s">
        <v>499</v>
      </c>
      <c r="J27" s="1" t="s">
        <v>488</v>
      </c>
      <c r="K27" s="1" t="s">
        <v>487</v>
      </c>
    </row>
    <row r="28" spans="1:11" s="64" customFormat="1" ht="40.5" customHeight="1">
      <c r="A28" s="69">
        <f>A27+1</f>
        <v>25</v>
      </c>
      <c r="B28" s="47" t="s">
        <v>818</v>
      </c>
      <c r="C28" s="1" t="s">
        <v>502</v>
      </c>
      <c r="D28" s="1" t="s">
        <v>9</v>
      </c>
      <c r="E28" s="1" t="s">
        <v>461</v>
      </c>
      <c r="F28" s="113">
        <v>6</v>
      </c>
      <c r="G28" s="131">
        <v>6</v>
      </c>
      <c r="H28" s="76"/>
      <c r="I28" s="1" t="s">
        <v>498</v>
      </c>
      <c r="J28" s="1" t="s">
        <v>497</v>
      </c>
      <c r="K28" s="1" t="s">
        <v>496</v>
      </c>
    </row>
    <row r="29" spans="1:11" s="64" customFormat="1" ht="45.75" customHeight="1">
      <c r="A29" s="69">
        <f>A28+1</f>
        <v>26</v>
      </c>
      <c r="B29" s="47" t="s">
        <v>819</v>
      </c>
      <c r="C29" s="1" t="s">
        <v>502</v>
      </c>
      <c r="D29" s="1" t="s">
        <v>9</v>
      </c>
      <c r="E29" s="1" t="s">
        <v>461</v>
      </c>
      <c r="F29" s="113">
        <v>17</v>
      </c>
      <c r="G29" s="131">
        <v>17</v>
      </c>
      <c r="H29" s="76"/>
      <c r="I29" s="1" t="s">
        <v>495</v>
      </c>
      <c r="J29" s="1" t="s">
        <v>494</v>
      </c>
      <c r="K29" s="1" t="s">
        <v>493</v>
      </c>
    </row>
    <row r="30" spans="1:11" s="64" customFormat="1" ht="46.5" customHeight="1">
      <c r="A30" s="69">
        <f>A29+1</f>
        <v>27</v>
      </c>
      <c r="B30" s="47" t="s">
        <v>820</v>
      </c>
      <c r="C30" s="1" t="s">
        <v>502</v>
      </c>
      <c r="D30" s="1" t="s">
        <v>9</v>
      </c>
      <c r="E30" s="1" t="s">
        <v>461</v>
      </c>
      <c r="F30" s="113">
        <v>26</v>
      </c>
      <c r="G30" s="131">
        <v>26</v>
      </c>
      <c r="H30" s="76"/>
      <c r="I30" s="1" t="s">
        <v>492</v>
      </c>
      <c r="J30" s="1" t="s">
        <v>491</v>
      </c>
      <c r="K30" s="1" t="s">
        <v>490</v>
      </c>
    </row>
    <row r="31" spans="1:11" s="64" customFormat="1" ht="50.25" customHeight="1">
      <c r="A31" s="69">
        <f>A30+1</f>
        <v>28</v>
      </c>
      <c r="B31" s="47" t="s">
        <v>821</v>
      </c>
      <c r="C31" s="1" t="s">
        <v>489</v>
      </c>
      <c r="D31" s="1" t="s">
        <v>9</v>
      </c>
      <c r="E31" s="1" t="s">
        <v>461</v>
      </c>
      <c r="F31" s="118">
        <v>32</v>
      </c>
      <c r="G31" s="134">
        <v>32</v>
      </c>
      <c r="H31" s="78"/>
      <c r="I31" s="96" t="s">
        <v>486</v>
      </c>
      <c r="J31" s="1" t="s">
        <v>485</v>
      </c>
      <c r="K31" s="1" t="s">
        <v>484</v>
      </c>
    </row>
    <row r="32" spans="1:11" s="64" customFormat="1" ht="45.75" customHeight="1">
      <c r="A32" s="69">
        <v>29</v>
      </c>
      <c r="B32" s="47" t="s">
        <v>796</v>
      </c>
      <c r="C32" s="1" t="s">
        <v>575</v>
      </c>
      <c r="D32" s="1" t="s">
        <v>9</v>
      </c>
      <c r="E32" s="1" t="s">
        <v>571</v>
      </c>
      <c r="F32" s="113">
        <v>32</v>
      </c>
      <c r="G32" s="131">
        <v>32</v>
      </c>
      <c r="H32" s="76"/>
      <c r="I32" s="1" t="s">
        <v>574</v>
      </c>
      <c r="J32" s="1" t="s">
        <v>573</v>
      </c>
      <c r="K32" s="1" t="s">
        <v>572</v>
      </c>
    </row>
    <row r="33" spans="1:11" s="64" customFormat="1" ht="44.25" customHeight="1">
      <c r="A33" s="69">
        <v>30</v>
      </c>
      <c r="B33" s="47" t="s">
        <v>798</v>
      </c>
      <c r="C33" s="1" t="s">
        <v>565</v>
      </c>
      <c r="D33" s="1" t="s">
        <v>9</v>
      </c>
      <c r="E33" s="1" t="s">
        <v>563</v>
      </c>
      <c r="F33" s="113">
        <v>35</v>
      </c>
      <c r="G33" s="131">
        <f>3.75*5.55</f>
        <v>20.8125</v>
      </c>
      <c r="H33" s="76"/>
      <c r="I33" s="1" t="s">
        <v>564</v>
      </c>
      <c r="J33" s="97">
        <v>40736</v>
      </c>
      <c r="K33" s="96" t="s">
        <v>487</v>
      </c>
    </row>
    <row r="34" spans="1:11" s="68" customFormat="1" ht="52.5" customHeight="1">
      <c r="A34" s="69">
        <v>31</v>
      </c>
      <c r="B34" s="47" t="s">
        <v>2</v>
      </c>
      <c r="C34" s="1" t="s">
        <v>489</v>
      </c>
      <c r="D34" s="1" t="s">
        <v>9</v>
      </c>
      <c r="E34" s="1" t="s">
        <v>740</v>
      </c>
      <c r="F34" s="113">
        <v>54</v>
      </c>
      <c r="G34" s="131">
        <v>54</v>
      </c>
      <c r="H34" s="78"/>
      <c r="I34" s="96" t="s">
        <v>750</v>
      </c>
      <c r="J34" s="1" t="s">
        <v>488</v>
      </c>
      <c r="K34" s="1" t="s">
        <v>487</v>
      </c>
    </row>
    <row r="35" spans="1:11" s="68" customFormat="1" ht="49.5" customHeight="1">
      <c r="A35" s="69">
        <v>32</v>
      </c>
      <c r="B35" s="47" t="s">
        <v>3</v>
      </c>
      <c r="C35" s="1" t="s">
        <v>736</v>
      </c>
      <c r="D35" s="1" t="s">
        <v>9</v>
      </c>
      <c r="E35" s="1" t="s">
        <v>740</v>
      </c>
      <c r="F35" s="113">
        <v>24</v>
      </c>
      <c r="G35" s="131">
        <v>24</v>
      </c>
      <c r="H35" s="76"/>
      <c r="I35" s="1" t="s">
        <v>751</v>
      </c>
      <c r="J35" s="1" t="s">
        <v>752</v>
      </c>
      <c r="K35" s="1" t="s">
        <v>753</v>
      </c>
    </row>
    <row r="36" spans="1:11" s="68" customFormat="1" ht="48.75" customHeight="1">
      <c r="A36" s="69">
        <v>33</v>
      </c>
      <c r="B36" s="47" t="s">
        <v>4</v>
      </c>
      <c r="C36" s="1" t="s">
        <v>737</v>
      </c>
      <c r="D36" s="1" t="s">
        <v>9</v>
      </c>
      <c r="E36" s="1" t="s">
        <v>741</v>
      </c>
      <c r="F36" s="113">
        <v>124</v>
      </c>
      <c r="G36" s="131">
        <v>41</v>
      </c>
      <c r="H36" s="76"/>
      <c r="I36" s="1" t="s">
        <v>754</v>
      </c>
      <c r="J36" s="1" t="s">
        <v>755</v>
      </c>
      <c r="K36" s="1" t="s">
        <v>756</v>
      </c>
    </row>
    <row r="37" spans="1:11" s="5" customFormat="1" ht="47.25" customHeight="1">
      <c r="A37" s="1">
        <v>34</v>
      </c>
      <c r="B37" s="1" t="s">
        <v>772</v>
      </c>
      <c r="C37" s="2" t="s">
        <v>670</v>
      </c>
      <c r="D37" s="2" t="s">
        <v>9</v>
      </c>
      <c r="E37" s="1" t="s">
        <v>665</v>
      </c>
      <c r="F37" s="113">
        <v>7</v>
      </c>
      <c r="G37" s="131">
        <f>3.1*2.2</f>
        <v>6.820000000000001</v>
      </c>
      <c r="H37" s="76"/>
      <c r="I37" s="1" t="s">
        <v>669</v>
      </c>
      <c r="J37" s="1" t="s">
        <v>667</v>
      </c>
      <c r="K37" s="1" t="s">
        <v>666</v>
      </c>
    </row>
    <row r="38" spans="1:12" s="64" customFormat="1" ht="123" customHeight="1">
      <c r="A38" s="69">
        <v>35</v>
      </c>
      <c r="B38" s="47" t="s">
        <v>822</v>
      </c>
      <c r="C38" s="1" t="s">
        <v>483</v>
      </c>
      <c r="D38" s="1" t="s">
        <v>9</v>
      </c>
      <c r="E38" s="1" t="s">
        <v>461</v>
      </c>
      <c r="F38" s="113">
        <v>15</v>
      </c>
      <c r="G38" s="131">
        <f>5.1*3</f>
        <v>15.299999999999999</v>
      </c>
      <c r="H38" s="76"/>
      <c r="I38" s="1" t="s">
        <v>482</v>
      </c>
      <c r="J38" s="4">
        <v>41536</v>
      </c>
      <c r="K38" s="4">
        <v>41717</v>
      </c>
      <c r="L38" s="64" t="s">
        <v>43</v>
      </c>
    </row>
    <row r="39" spans="1:11" s="64" customFormat="1" ht="84.75" customHeight="1">
      <c r="A39" s="69">
        <v>36</v>
      </c>
      <c r="B39" s="47" t="s">
        <v>829</v>
      </c>
      <c r="C39" s="1" t="s">
        <v>688</v>
      </c>
      <c r="D39" s="1" t="s">
        <v>9</v>
      </c>
      <c r="E39" s="75" t="s">
        <v>474</v>
      </c>
      <c r="F39" s="119">
        <v>8</v>
      </c>
      <c r="G39" s="135">
        <f>2.05*4</f>
        <v>8.2</v>
      </c>
      <c r="H39" s="84"/>
      <c r="I39" s="75" t="s">
        <v>690</v>
      </c>
      <c r="J39" s="98">
        <v>41561</v>
      </c>
      <c r="K39" s="98">
        <v>43387</v>
      </c>
    </row>
    <row r="40" spans="1:11" s="64" customFormat="1" ht="49.5" customHeight="1">
      <c r="A40" s="69">
        <v>37</v>
      </c>
      <c r="B40" s="47" t="s">
        <v>807</v>
      </c>
      <c r="C40" s="1" t="s">
        <v>538</v>
      </c>
      <c r="D40" s="1" t="s">
        <v>9</v>
      </c>
      <c r="E40" s="1" t="s">
        <v>535</v>
      </c>
      <c r="F40" s="113">
        <v>50</v>
      </c>
      <c r="G40" s="131">
        <f>6.8*9.6</f>
        <v>65.28</v>
      </c>
      <c r="H40" s="76"/>
      <c r="I40" s="1" t="s">
        <v>537</v>
      </c>
      <c r="J40" s="1" t="s">
        <v>536</v>
      </c>
      <c r="K40" s="1" t="s">
        <v>731</v>
      </c>
    </row>
    <row r="41" spans="1:11" s="64" customFormat="1" ht="82.5" customHeight="1">
      <c r="A41" s="1">
        <v>38</v>
      </c>
      <c r="B41" s="2" t="s">
        <v>792</v>
      </c>
      <c r="C41" s="2" t="s">
        <v>600</v>
      </c>
      <c r="D41" s="1" t="s">
        <v>9</v>
      </c>
      <c r="E41" s="1" t="s">
        <v>586</v>
      </c>
      <c r="F41" s="113">
        <v>143</v>
      </c>
      <c r="G41" s="131" t="s">
        <v>53</v>
      </c>
      <c r="H41" s="76"/>
      <c r="I41" s="1" t="s">
        <v>589</v>
      </c>
      <c r="J41" s="1" t="s">
        <v>588</v>
      </c>
      <c r="K41" s="1" t="s">
        <v>587</v>
      </c>
    </row>
    <row r="42" spans="1:12" s="88" customFormat="1" ht="35.25" customHeight="1">
      <c r="A42" s="69">
        <v>39</v>
      </c>
      <c r="B42" s="89" t="s">
        <v>847</v>
      </c>
      <c r="C42" s="76" t="s">
        <v>627</v>
      </c>
      <c r="D42" s="69" t="s">
        <v>9</v>
      </c>
      <c r="E42" s="69" t="s">
        <v>474</v>
      </c>
      <c r="F42" s="117">
        <v>6</v>
      </c>
      <c r="G42" s="131">
        <f>3.2*2</f>
        <v>6.4</v>
      </c>
      <c r="H42" s="76"/>
      <c r="I42" s="69" t="s">
        <v>626</v>
      </c>
      <c r="J42" s="69" t="s">
        <v>624</v>
      </c>
      <c r="K42" s="69" t="s">
        <v>623</v>
      </c>
      <c r="L42" s="88" t="s">
        <v>43</v>
      </c>
    </row>
    <row r="43" spans="1:11" s="64" customFormat="1" ht="49.5" customHeight="1">
      <c r="A43" s="1">
        <v>40</v>
      </c>
      <c r="B43" s="1" t="s">
        <v>774</v>
      </c>
      <c r="C43" s="2" t="s">
        <v>659</v>
      </c>
      <c r="D43" s="2" t="s">
        <v>9</v>
      </c>
      <c r="E43" s="1" t="s">
        <v>466</v>
      </c>
      <c r="F43" s="113">
        <v>7</v>
      </c>
      <c r="G43" s="131">
        <f>3.25*2.3</f>
        <v>7.475</v>
      </c>
      <c r="H43" s="76"/>
      <c r="I43" s="1" t="s">
        <v>658</v>
      </c>
      <c r="J43" s="1" t="s">
        <v>657</v>
      </c>
      <c r="K43" s="1" t="s">
        <v>656</v>
      </c>
    </row>
    <row r="44" spans="1:11" s="5" customFormat="1" ht="77.25" customHeight="1">
      <c r="A44" s="1">
        <v>41</v>
      </c>
      <c r="B44" s="1" t="s">
        <v>776</v>
      </c>
      <c r="C44" s="99" t="s">
        <v>652</v>
      </c>
      <c r="D44" s="2" t="s">
        <v>9</v>
      </c>
      <c r="E44" s="1" t="s">
        <v>474</v>
      </c>
      <c r="F44" s="113">
        <v>6.6</v>
      </c>
      <c r="G44" s="131" t="s">
        <v>54</v>
      </c>
      <c r="H44" s="76"/>
      <c r="I44" s="1" t="s">
        <v>651</v>
      </c>
      <c r="J44" s="1" t="s">
        <v>650</v>
      </c>
      <c r="K44" s="1" t="s">
        <v>649</v>
      </c>
    </row>
    <row r="45" spans="1:11" s="5" customFormat="1" ht="104.25" customHeight="1">
      <c r="A45" s="1">
        <v>42</v>
      </c>
      <c r="B45" s="1" t="s">
        <v>783</v>
      </c>
      <c r="C45" s="2" t="s">
        <v>622</v>
      </c>
      <c r="D45" s="2" t="s">
        <v>9</v>
      </c>
      <c r="E45" s="1" t="s">
        <v>461</v>
      </c>
      <c r="F45" s="113">
        <v>16</v>
      </c>
      <c r="G45" s="131">
        <f>5.1*3.1</f>
        <v>15.809999999999999</v>
      </c>
      <c r="H45" s="76"/>
      <c r="I45" s="1" t="s">
        <v>621</v>
      </c>
      <c r="J45" s="1" t="s">
        <v>620</v>
      </c>
      <c r="K45" s="1" t="s">
        <v>619</v>
      </c>
    </row>
    <row r="46" spans="1:11" s="68" customFormat="1" ht="57.75" customHeight="1">
      <c r="A46" s="69">
        <v>43</v>
      </c>
      <c r="B46" s="56" t="s">
        <v>6</v>
      </c>
      <c r="C46" s="12" t="s">
        <v>766</v>
      </c>
      <c r="D46" s="1" t="s">
        <v>9</v>
      </c>
      <c r="E46" s="12" t="s">
        <v>762</v>
      </c>
      <c r="F46" s="116">
        <v>28</v>
      </c>
      <c r="G46" s="130">
        <v>28</v>
      </c>
      <c r="H46" s="69"/>
      <c r="I46" s="12" t="s">
        <v>683</v>
      </c>
      <c r="J46" s="12" t="s">
        <v>683</v>
      </c>
      <c r="K46" s="12" t="s">
        <v>683</v>
      </c>
    </row>
    <row r="47" spans="1:12" ht="46.5" customHeight="1">
      <c r="A47" s="69">
        <v>44</v>
      </c>
      <c r="B47" s="56" t="s">
        <v>837</v>
      </c>
      <c r="C47" s="12" t="s">
        <v>706</v>
      </c>
      <c r="D47" s="1" t="s">
        <v>9</v>
      </c>
      <c r="E47" s="12" t="s">
        <v>543</v>
      </c>
      <c r="F47" s="116">
        <v>10</v>
      </c>
      <c r="G47" s="130">
        <v>10</v>
      </c>
      <c r="I47" s="12" t="s">
        <v>702</v>
      </c>
      <c r="J47" s="12" t="s">
        <v>683</v>
      </c>
      <c r="K47" s="12" t="s">
        <v>703</v>
      </c>
      <c r="L47" s="61"/>
    </row>
    <row r="48" spans="1:10" s="68" customFormat="1" ht="63.75">
      <c r="A48" s="69">
        <v>45</v>
      </c>
      <c r="B48" s="47" t="s">
        <v>59</v>
      </c>
      <c r="C48" s="1" t="s">
        <v>733</v>
      </c>
      <c r="D48" s="1" t="s">
        <v>9</v>
      </c>
      <c r="E48" s="1" t="s">
        <v>739</v>
      </c>
      <c r="F48" s="113">
        <v>94</v>
      </c>
      <c r="G48" s="131">
        <f>7.8*4.7</f>
        <v>36.660000000000004</v>
      </c>
      <c r="H48" s="1" t="s">
        <v>742</v>
      </c>
      <c r="I48" s="1" t="s">
        <v>743</v>
      </c>
      <c r="J48" s="4">
        <v>43701</v>
      </c>
    </row>
    <row r="49" spans="1:11" s="68" customFormat="1" ht="60" customHeight="1">
      <c r="A49" s="69">
        <v>46</v>
      </c>
      <c r="B49" s="47" t="s">
        <v>851</v>
      </c>
      <c r="C49" s="1" t="s">
        <v>733</v>
      </c>
      <c r="D49" s="1" t="s">
        <v>9</v>
      </c>
      <c r="E49" s="1" t="s">
        <v>739</v>
      </c>
      <c r="F49" s="113">
        <v>58</v>
      </c>
      <c r="G49" s="131">
        <f>7.6*4.7</f>
        <v>35.72</v>
      </c>
      <c r="H49" s="76"/>
      <c r="I49" s="1" t="s">
        <v>744</v>
      </c>
      <c r="J49" s="4">
        <v>40346</v>
      </c>
      <c r="K49" s="4">
        <v>42172</v>
      </c>
    </row>
    <row r="50" spans="1:11" s="88" customFormat="1" ht="31.5" customHeight="1">
      <c r="A50" s="69">
        <v>47</v>
      </c>
      <c r="B50" s="89" t="s">
        <v>848</v>
      </c>
      <c r="C50" s="76" t="s">
        <v>627</v>
      </c>
      <c r="D50" s="69" t="s">
        <v>9</v>
      </c>
      <c r="E50" s="69" t="s">
        <v>474</v>
      </c>
      <c r="F50" s="117">
        <v>7.7</v>
      </c>
      <c r="G50" s="131">
        <f>2.8*2.8</f>
        <v>7.839999999999999</v>
      </c>
      <c r="H50" s="76"/>
      <c r="I50" s="69" t="s">
        <v>625</v>
      </c>
      <c r="J50" s="69" t="s">
        <v>624</v>
      </c>
      <c r="K50" s="69" t="s">
        <v>623</v>
      </c>
    </row>
    <row r="51" spans="1:11" s="64" customFormat="1" ht="123" customHeight="1">
      <c r="A51" s="69">
        <v>48</v>
      </c>
      <c r="B51" s="41" t="s">
        <v>799</v>
      </c>
      <c r="C51" s="12" t="s">
        <v>711</v>
      </c>
      <c r="D51" s="1" t="s">
        <v>9</v>
      </c>
      <c r="E51" s="1" t="s">
        <v>712</v>
      </c>
      <c r="F51" s="113">
        <v>6.5</v>
      </c>
      <c r="G51" s="131">
        <f>3.3*2.2</f>
        <v>7.26</v>
      </c>
      <c r="H51" s="76"/>
      <c r="I51" s="1"/>
      <c r="J51" s="4"/>
      <c r="K51" s="96"/>
    </row>
    <row r="52" spans="1:11" s="64" customFormat="1" ht="47.25" customHeight="1">
      <c r="A52" s="1">
        <v>49</v>
      </c>
      <c r="B52" s="2" t="s">
        <v>791</v>
      </c>
      <c r="C52" s="2" t="s">
        <v>600</v>
      </c>
      <c r="D52" s="1" t="s">
        <v>9</v>
      </c>
      <c r="E52" s="1" t="s">
        <v>563</v>
      </c>
      <c r="F52" s="113">
        <v>16</v>
      </c>
      <c r="G52" s="132">
        <f>6.55*4.05</f>
        <v>26.5275</v>
      </c>
      <c r="H52" s="100"/>
      <c r="I52" s="2" t="s">
        <v>592</v>
      </c>
      <c r="J52" s="2" t="s">
        <v>591</v>
      </c>
      <c r="K52" s="2" t="s">
        <v>590</v>
      </c>
    </row>
    <row r="53" spans="1:11" s="64" customFormat="1" ht="122.25" customHeight="1">
      <c r="A53" s="69">
        <v>50</v>
      </c>
      <c r="B53" s="89" t="s">
        <v>801</v>
      </c>
      <c r="C53" s="1" t="s">
        <v>558</v>
      </c>
      <c r="D53" s="1" t="s">
        <v>9</v>
      </c>
      <c r="E53" s="1" t="s">
        <v>474</v>
      </c>
      <c r="F53" s="113">
        <v>12</v>
      </c>
      <c r="G53" s="131">
        <f>3.9*3.1</f>
        <v>12.09</v>
      </c>
      <c r="H53" s="76"/>
      <c r="I53" s="1" t="s">
        <v>557</v>
      </c>
      <c r="J53" s="4">
        <v>41577</v>
      </c>
      <c r="K53" s="4">
        <v>43403</v>
      </c>
    </row>
    <row r="54" spans="1:11" s="64" customFormat="1" ht="45.75" customHeight="1">
      <c r="A54" s="1">
        <v>51</v>
      </c>
      <c r="B54" s="1" t="s">
        <v>775</v>
      </c>
      <c r="C54" s="2" t="s">
        <v>659</v>
      </c>
      <c r="D54" s="2" t="s">
        <v>9</v>
      </c>
      <c r="E54" s="1" t="s">
        <v>466</v>
      </c>
      <c r="F54" s="113">
        <v>9.2</v>
      </c>
      <c r="G54" s="131">
        <f>3.15*2.15</f>
        <v>6.7725</v>
      </c>
      <c r="H54" s="76"/>
      <c r="I54" s="1" t="s">
        <v>655</v>
      </c>
      <c r="J54" s="1" t="s">
        <v>654</v>
      </c>
      <c r="K54" s="1" t="s">
        <v>653</v>
      </c>
    </row>
    <row r="55" spans="1:11" s="64" customFormat="1" ht="82.5" customHeight="1">
      <c r="A55" s="1">
        <v>52</v>
      </c>
      <c r="B55" s="2" t="s">
        <v>782</v>
      </c>
      <c r="C55" s="101" t="s">
        <v>629</v>
      </c>
      <c r="D55" s="2" t="s">
        <v>9</v>
      </c>
      <c r="E55" s="93" t="s">
        <v>474</v>
      </c>
      <c r="F55" s="113">
        <v>20</v>
      </c>
      <c r="G55" s="131">
        <v>27.62</v>
      </c>
      <c r="H55" s="76"/>
      <c r="I55" s="1" t="s">
        <v>628</v>
      </c>
      <c r="J55" s="4">
        <v>41452</v>
      </c>
      <c r="K55" s="4" t="s">
        <v>709</v>
      </c>
    </row>
    <row r="56" spans="1:11" s="88" customFormat="1" ht="72" customHeight="1">
      <c r="A56" s="69">
        <v>53</v>
      </c>
      <c r="B56" s="86" t="s">
        <v>793</v>
      </c>
      <c r="C56" s="86" t="s">
        <v>600</v>
      </c>
      <c r="D56" s="1" t="s">
        <v>9</v>
      </c>
      <c r="E56" s="69" t="s">
        <v>582</v>
      </c>
      <c r="F56" s="117">
        <v>12</v>
      </c>
      <c r="G56" s="131">
        <f>6.65*4.15</f>
        <v>27.597500000000004</v>
      </c>
      <c r="H56" s="76"/>
      <c r="I56" s="69" t="s">
        <v>585</v>
      </c>
      <c r="J56" s="69" t="s">
        <v>584</v>
      </c>
      <c r="K56" s="69" t="s">
        <v>583</v>
      </c>
    </row>
    <row r="57" spans="1:11" s="64" customFormat="1" ht="83.25" customHeight="1">
      <c r="A57" s="1">
        <v>54</v>
      </c>
      <c r="B57" s="1" t="s">
        <v>41</v>
      </c>
      <c r="C57" s="1" t="s">
        <v>679</v>
      </c>
      <c r="D57" s="2" t="s">
        <v>9</v>
      </c>
      <c r="E57" s="1" t="s">
        <v>474</v>
      </c>
      <c r="F57" s="113">
        <v>19</v>
      </c>
      <c r="G57" s="131">
        <f>3.9*3.9</f>
        <v>15.209999999999999</v>
      </c>
      <c r="H57" s="76"/>
      <c r="I57" s="1" t="s">
        <v>673</v>
      </c>
      <c r="J57" s="1" t="s">
        <v>672</v>
      </c>
      <c r="K57" s="4" t="s">
        <v>671</v>
      </c>
    </row>
    <row r="58" spans="1:11" s="64" customFormat="1" ht="47.25" customHeight="1">
      <c r="A58" s="69">
        <v>55</v>
      </c>
      <c r="B58" s="102" t="s">
        <v>805</v>
      </c>
      <c r="C58" s="1" t="s">
        <v>713</v>
      </c>
      <c r="D58" s="1" t="s">
        <v>9</v>
      </c>
      <c r="E58" s="1" t="s">
        <v>543</v>
      </c>
      <c r="F58" s="113">
        <v>2</v>
      </c>
      <c r="G58" s="134">
        <v>2</v>
      </c>
      <c r="H58" s="78"/>
      <c r="I58" s="96" t="s">
        <v>545</v>
      </c>
      <c r="J58" s="96" t="s">
        <v>544</v>
      </c>
      <c r="K58" s="103">
        <v>42236</v>
      </c>
    </row>
    <row r="59" spans="1:11" s="68" customFormat="1" ht="55.5" customHeight="1">
      <c r="A59" s="69">
        <v>56</v>
      </c>
      <c r="B59" s="47" t="s">
        <v>0</v>
      </c>
      <c r="C59" s="1" t="s">
        <v>734</v>
      </c>
      <c r="D59" s="1" t="s">
        <v>9</v>
      </c>
      <c r="E59" s="1" t="s">
        <v>739</v>
      </c>
      <c r="F59" s="113">
        <v>60</v>
      </c>
      <c r="G59" s="131">
        <f>(3*6)+(3*3)</f>
        <v>27</v>
      </c>
      <c r="H59" s="76"/>
      <c r="I59" s="1" t="s">
        <v>745</v>
      </c>
      <c r="J59" s="1" t="s">
        <v>746</v>
      </c>
      <c r="K59" s="1" t="s">
        <v>747</v>
      </c>
    </row>
    <row r="60" spans="1:11" s="64" customFormat="1" ht="42" customHeight="1">
      <c r="A60" s="69">
        <v>57</v>
      </c>
      <c r="B60" s="47" t="s">
        <v>815</v>
      </c>
      <c r="C60" s="1" t="s">
        <v>506</v>
      </c>
      <c r="D60" s="1" t="s">
        <v>9</v>
      </c>
      <c r="E60" s="1" t="s">
        <v>474</v>
      </c>
      <c r="F60" s="113">
        <v>10</v>
      </c>
      <c r="G60" s="131">
        <v>10</v>
      </c>
      <c r="H60" s="76" t="s">
        <v>73</v>
      </c>
      <c r="I60" s="1" t="s">
        <v>505</v>
      </c>
      <c r="J60" s="1" t="s">
        <v>504</v>
      </c>
      <c r="K60" s="1" t="s">
        <v>503</v>
      </c>
    </row>
    <row r="61" spans="1:12" ht="43.5" customHeight="1">
      <c r="A61" s="69">
        <v>58</v>
      </c>
      <c r="B61" s="56" t="s">
        <v>836</v>
      </c>
      <c r="C61" s="12" t="s">
        <v>705</v>
      </c>
      <c r="D61" s="1" t="s">
        <v>9</v>
      </c>
      <c r="E61" s="12" t="s">
        <v>543</v>
      </c>
      <c r="F61" s="116">
        <v>10</v>
      </c>
      <c r="G61" s="130">
        <v>10</v>
      </c>
      <c r="I61" s="12" t="s">
        <v>702</v>
      </c>
      <c r="J61" s="12" t="s">
        <v>683</v>
      </c>
      <c r="K61" s="12" t="s">
        <v>703</v>
      </c>
      <c r="L61" s="61"/>
    </row>
    <row r="62" spans="1:11" s="64" customFormat="1" ht="44.25" customHeight="1">
      <c r="A62" s="1">
        <v>59</v>
      </c>
      <c r="B62" s="1" t="s">
        <v>781</v>
      </c>
      <c r="C62" s="2" t="s">
        <v>763</v>
      </c>
      <c r="D62" s="2" t="s">
        <v>9</v>
      </c>
      <c r="E62" s="1" t="s">
        <v>461</v>
      </c>
      <c r="F62" s="113">
        <v>48.51</v>
      </c>
      <c r="G62" s="131">
        <f>7*3.5</f>
        <v>24.5</v>
      </c>
      <c r="H62" s="76"/>
      <c r="I62" s="1" t="s">
        <v>635</v>
      </c>
      <c r="J62" s="1" t="s">
        <v>634</v>
      </c>
      <c r="K62" s="1" t="s">
        <v>633</v>
      </c>
    </row>
    <row r="63" spans="1:12" s="88" customFormat="1" ht="21.75" customHeight="1">
      <c r="A63" s="290">
        <v>60</v>
      </c>
      <c r="B63" s="295" t="s">
        <v>840</v>
      </c>
      <c r="C63" s="296" t="s">
        <v>763</v>
      </c>
      <c r="D63" s="290" t="s">
        <v>9</v>
      </c>
      <c r="E63" s="290" t="s">
        <v>461</v>
      </c>
      <c r="F63" s="117">
        <v>30.52</v>
      </c>
      <c r="G63" s="132"/>
      <c r="H63" s="100"/>
      <c r="I63" s="290" t="s">
        <v>632</v>
      </c>
      <c r="J63" s="290" t="s">
        <v>631</v>
      </c>
      <c r="K63" s="290" t="s">
        <v>630</v>
      </c>
      <c r="L63" s="289" t="s">
        <v>43</v>
      </c>
    </row>
    <row r="64" spans="1:12" s="88" customFormat="1" ht="21.75" customHeight="1">
      <c r="A64" s="292"/>
      <c r="B64" s="289"/>
      <c r="C64" s="296"/>
      <c r="D64" s="292"/>
      <c r="E64" s="292"/>
      <c r="F64" s="120">
        <v>20.73</v>
      </c>
      <c r="G64" s="136">
        <v>23.32</v>
      </c>
      <c r="H64" s="104"/>
      <c r="I64" s="291"/>
      <c r="J64" s="291"/>
      <c r="K64" s="291"/>
      <c r="L64" s="289"/>
    </row>
    <row r="65" spans="1:11" s="64" customFormat="1" ht="48.75" customHeight="1">
      <c r="A65" s="1">
        <v>61</v>
      </c>
      <c r="B65" s="1" t="s">
        <v>768</v>
      </c>
      <c r="C65" s="2" t="s">
        <v>679</v>
      </c>
      <c r="D65" s="2" t="s">
        <v>9</v>
      </c>
      <c r="E65" s="1" t="s">
        <v>474</v>
      </c>
      <c r="F65" s="113">
        <v>10</v>
      </c>
      <c r="G65" s="131">
        <f>3.9*2.75</f>
        <v>10.725</v>
      </c>
      <c r="H65" s="76"/>
      <c r="I65" s="1" t="s">
        <v>678</v>
      </c>
      <c r="J65" s="1" t="s">
        <v>675</v>
      </c>
      <c r="K65" s="4" t="s">
        <v>674</v>
      </c>
    </row>
    <row r="66" spans="1:12" s="79" customFormat="1" ht="47.25" customHeight="1">
      <c r="A66" s="69">
        <v>62</v>
      </c>
      <c r="B66" s="89" t="s">
        <v>841</v>
      </c>
      <c r="C66" s="69" t="s">
        <v>692</v>
      </c>
      <c r="D66" s="69" t="s">
        <v>9</v>
      </c>
      <c r="E66" s="69" t="s">
        <v>474</v>
      </c>
      <c r="F66" s="115">
        <v>16</v>
      </c>
      <c r="G66" s="130">
        <f>2*3.1</f>
        <v>6.2</v>
      </c>
      <c r="H66" s="69"/>
      <c r="I66" s="69" t="s">
        <v>693</v>
      </c>
      <c r="J66" s="90" t="s">
        <v>694</v>
      </c>
      <c r="K66" s="69" t="s">
        <v>695</v>
      </c>
      <c r="L66" s="105" t="s">
        <v>43</v>
      </c>
    </row>
    <row r="67" spans="1:12" s="64" customFormat="1" ht="22.5" customHeight="1">
      <c r="A67" s="290">
        <v>63</v>
      </c>
      <c r="B67" s="293" t="s">
        <v>804</v>
      </c>
      <c r="C67" s="287" t="s">
        <v>550</v>
      </c>
      <c r="D67" s="285" t="s">
        <v>9</v>
      </c>
      <c r="E67" s="285" t="s">
        <v>546</v>
      </c>
      <c r="F67" s="113">
        <v>58.78</v>
      </c>
      <c r="G67" s="132"/>
      <c r="H67" s="100"/>
      <c r="I67" s="285" t="s">
        <v>549</v>
      </c>
      <c r="J67" s="285" t="s">
        <v>548</v>
      </c>
      <c r="K67" s="285" t="s">
        <v>547</v>
      </c>
      <c r="L67" s="106"/>
    </row>
    <row r="68" spans="1:11" s="64" customFormat="1" ht="98.25" customHeight="1">
      <c r="A68" s="292"/>
      <c r="B68" s="294"/>
      <c r="C68" s="287"/>
      <c r="D68" s="286"/>
      <c r="E68" s="286"/>
      <c r="F68" s="113">
        <v>95</v>
      </c>
      <c r="G68" s="134">
        <f>6.9*4.85</f>
        <v>33.464999999999996</v>
      </c>
      <c r="H68" s="78" t="s">
        <v>55</v>
      </c>
      <c r="I68" s="286"/>
      <c r="J68" s="286"/>
      <c r="K68" s="286"/>
    </row>
    <row r="69" spans="1:11" s="108" customFormat="1" ht="73.5" customHeight="1">
      <c r="A69" s="69">
        <v>64</v>
      </c>
      <c r="B69" s="107" t="s">
        <v>849</v>
      </c>
      <c r="C69" s="69" t="s">
        <v>728</v>
      </c>
      <c r="D69" s="69" t="s">
        <v>9</v>
      </c>
      <c r="E69" s="69" t="s">
        <v>474</v>
      </c>
      <c r="F69" s="115">
        <v>9</v>
      </c>
      <c r="G69" s="130">
        <v>9</v>
      </c>
      <c r="H69" s="69"/>
      <c r="I69" s="69" t="s">
        <v>683</v>
      </c>
      <c r="J69" s="69" t="s">
        <v>708</v>
      </c>
      <c r="K69" s="69" t="s">
        <v>683</v>
      </c>
    </row>
    <row r="70" spans="1:11" s="64" customFormat="1" ht="42.75" customHeight="1">
      <c r="A70" s="1">
        <v>65</v>
      </c>
      <c r="B70" s="1" t="s">
        <v>788</v>
      </c>
      <c r="C70" s="2" t="s">
        <v>606</v>
      </c>
      <c r="D70" s="1" t="s">
        <v>9</v>
      </c>
      <c r="E70" s="1" t="s">
        <v>461</v>
      </c>
      <c r="F70" s="113">
        <v>80</v>
      </c>
      <c r="G70" s="131">
        <f>(10.35*7.3)+(2.3*2.7)</f>
        <v>81.76499999999999</v>
      </c>
      <c r="H70" s="76"/>
      <c r="I70" s="1" t="s">
        <v>603</v>
      </c>
      <c r="J70" s="1" t="s">
        <v>602</v>
      </c>
      <c r="K70" s="1" t="s">
        <v>601</v>
      </c>
    </row>
    <row r="71" spans="1:11" s="64" customFormat="1" ht="45.75" customHeight="1">
      <c r="A71" s="69">
        <v>66</v>
      </c>
      <c r="B71" s="109" t="s">
        <v>824</v>
      </c>
      <c r="C71" s="1" t="s">
        <v>477</v>
      </c>
      <c r="D71" s="1" t="s">
        <v>9</v>
      </c>
      <c r="E71" s="2" t="s">
        <v>474</v>
      </c>
      <c r="F71" s="121">
        <v>6</v>
      </c>
      <c r="G71" s="132">
        <f>2.35*3.35</f>
        <v>7.8725000000000005</v>
      </c>
      <c r="H71" s="100"/>
      <c r="I71" s="2" t="s">
        <v>476</v>
      </c>
      <c r="J71" s="2" t="s">
        <v>475</v>
      </c>
      <c r="K71" s="2" t="s">
        <v>710</v>
      </c>
    </row>
    <row r="72" spans="1:11" s="64" customFormat="1" ht="45.75" customHeight="1">
      <c r="A72" s="1">
        <v>67</v>
      </c>
      <c r="B72" s="1" t="s">
        <v>785</v>
      </c>
      <c r="C72" s="2" t="s">
        <v>682</v>
      </c>
      <c r="D72" s="2" t="s">
        <v>9</v>
      </c>
      <c r="E72" s="1" t="s">
        <v>474</v>
      </c>
      <c r="F72" s="113">
        <v>15</v>
      </c>
      <c r="G72" s="131">
        <f>5.1*3</f>
        <v>15.299999999999999</v>
      </c>
      <c r="H72" s="76"/>
      <c r="I72" s="1" t="s">
        <v>610</v>
      </c>
      <c r="J72" s="1" t="s">
        <v>608</v>
      </c>
      <c r="K72" s="1" t="s">
        <v>607</v>
      </c>
    </row>
    <row r="73" spans="1:11" s="64" customFormat="1" ht="41.25" customHeight="1">
      <c r="A73" s="1">
        <v>68</v>
      </c>
      <c r="B73" s="1" t="s">
        <v>786</v>
      </c>
      <c r="C73" s="2" t="s">
        <v>682</v>
      </c>
      <c r="D73" s="2" t="s">
        <v>9</v>
      </c>
      <c r="E73" s="1" t="s">
        <v>474</v>
      </c>
      <c r="F73" s="113">
        <v>11</v>
      </c>
      <c r="G73" s="131">
        <f>3*3.5</f>
        <v>10.5</v>
      </c>
      <c r="H73" s="76"/>
      <c r="I73" s="1" t="s">
        <v>609</v>
      </c>
      <c r="J73" s="1" t="s">
        <v>608</v>
      </c>
      <c r="K73" s="1" t="s">
        <v>607</v>
      </c>
    </row>
    <row r="74" spans="1:11" s="64" customFormat="1" ht="69" customHeight="1">
      <c r="A74" s="1">
        <v>69</v>
      </c>
      <c r="B74" s="1" t="s">
        <v>770</v>
      </c>
      <c r="C74" s="2" t="s">
        <v>679</v>
      </c>
      <c r="D74" s="2" t="s">
        <v>9</v>
      </c>
      <c r="E74" s="1" t="s">
        <v>474</v>
      </c>
      <c r="F74" s="113">
        <v>10</v>
      </c>
      <c r="G74" s="131">
        <f>(2.7*4)+(0.7*0.75)</f>
        <v>11.325000000000001</v>
      </c>
      <c r="H74" s="76"/>
      <c r="I74" s="1" t="s">
        <v>676</v>
      </c>
      <c r="J74" s="1" t="s">
        <v>675</v>
      </c>
      <c r="K74" s="4" t="s">
        <v>674</v>
      </c>
    </row>
    <row r="75" spans="1:11" s="5" customFormat="1" ht="43.5" customHeight="1">
      <c r="A75" s="1">
        <v>70</v>
      </c>
      <c r="B75" s="1" t="s">
        <v>773</v>
      </c>
      <c r="C75" s="1" t="s">
        <v>670</v>
      </c>
      <c r="D75" s="2" t="s">
        <v>9</v>
      </c>
      <c r="E75" s="1" t="s">
        <v>665</v>
      </c>
      <c r="F75" s="113">
        <v>7</v>
      </c>
      <c r="G75" s="131">
        <v>7</v>
      </c>
      <c r="H75" s="76"/>
      <c r="I75" s="1" t="s">
        <v>668</v>
      </c>
      <c r="J75" s="1" t="s">
        <v>667</v>
      </c>
      <c r="K75" s="1" t="s">
        <v>666</v>
      </c>
    </row>
    <row r="76" spans="1:11" s="64" customFormat="1" ht="42.75" customHeight="1">
      <c r="A76" s="69">
        <v>71</v>
      </c>
      <c r="B76" s="47" t="s">
        <v>797</v>
      </c>
      <c r="C76" s="1" t="s">
        <v>570</v>
      </c>
      <c r="D76" s="1" t="s">
        <v>9</v>
      </c>
      <c r="E76" s="1" t="s">
        <v>566</v>
      </c>
      <c r="F76" s="113">
        <v>7</v>
      </c>
      <c r="G76" s="131">
        <f>3*2.2</f>
        <v>6.6000000000000005</v>
      </c>
      <c r="H76" s="76"/>
      <c r="I76" s="1" t="s">
        <v>569</v>
      </c>
      <c r="J76" s="1" t="s">
        <v>568</v>
      </c>
      <c r="K76" s="1" t="s">
        <v>567</v>
      </c>
    </row>
    <row r="77" spans="1:11" s="64" customFormat="1" ht="56.25" customHeight="1">
      <c r="A77" s="69">
        <v>72</v>
      </c>
      <c r="B77" s="47" t="s">
        <v>800</v>
      </c>
      <c r="C77" s="1" t="s">
        <v>562</v>
      </c>
      <c r="D77" s="1" t="s">
        <v>9</v>
      </c>
      <c r="E77" s="1" t="s">
        <v>474</v>
      </c>
      <c r="F77" s="113">
        <v>6</v>
      </c>
      <c r="G77" s="131">
        <f>3.1*2.05</f>
        <v>6.3549999999999995</v>
      </c>
      <c r="H77" s="76"/>
      <c r="I77" s="1" t="s">
        <v>561</v>
      </c>
      <c r="J77" s="1" t="s">
        <v>560</v>
      </c>
      <c r="K77" s="1" t="s">
        <v>559</v>
      </c>
    </row>
    <row r="78" spans="1:11" s="64" customFormat="1" ht="46.5" customHeight="1">
      <c r="A78" s="69">
        <v>73</v>
      </c>
      <c r="B78" s="47" t="s">
        <v>803</v>
      </c>
      <c r="C78" s="1" t="s">
        <v>552</v>
      </c>
      <c r="D78" s="1" t="s">
        <v>9</v>
      </c>
      <c r="E78" s="1" t="s">
        <v>474</v>
      </c>
      <c r="F78" s="113">
        <v>12.1</v>
      </c>
      <c r="G78" s="131">
        <f>4.05*3.2</f>
        <v>12.96</v>
      </c>
      <c r="H78" s="76"/>
      <c r="I78" s="1" t="s">
        <v>551</v>
      </c>
      <c r="J78" s="4">
        <v>40525</v>
      </c>
      <c r="K78" s="4">
        <v>42351</v>
      </c>
    </row>
    <row r="79" spans="1:20" s="64" customFormat="1" ht="46.5" customHeight="1">
      <c r="A79" s="69">
        <v>74</v>
      </c>
      <c r="B79" s="109" t="s">
        <v>825</v>
      </c>
      <c r="C79" s="1" t="s">
        <v>764</v>
      </c>
      <c r="D79" s="1" t="s">
        <v>9</v>
      </c>
      <c r="E79" s="2" t="s">
        <v>461</v>
      </c>
      <c r="F79" s="121">
        <v>54</v>
      </c>
      <c r="G79" s="132" t="s">
        <v>60</v>
      </c>
      <c r="H79" s="100"/>
      <c r="I79" s="2" t="s">
        <v>473</v>
      </c>
      <c r="J79" s="2" t="s">
        <v>472</v>
      </c>
      <c r="K79" s="2" t="s">
        <v>471</v>
      </c>
      <c r="M79" s="59"/>
      <c r="N79" s="59"/>
      <c r="O79" s="59"/>
      <c r="P79" s="59"/>
      <c r="Q79" s="59"/>
      <c r="R79" s="59"/>
      <c r="S79" s="59"/>
      <c r="T79" s="59"/>
    </row>
    <row r="80" spans="1:11" s="64" customFormat="1" ht="68.25" customHeight="1">
      <c r="A80" s="69">
        <v>75</v>
      </c>
      <c r="B80" s="47" t="s">
        <v>828</v>
      </c>
      <c r="C80" s="1" t="s">
        <v>688</v>
      </c>
      <c r="D80" s="1" t="s">
        <v>9</v>
      </c>
      <c r="E80" s="75" t="s">
        <v>474</v>
      </c>
      <c r="F80" s="119">
        <v>8</v>
      </c>
      <c r="G80" s="135">
        <f>2*4</f>
        <v>8</v>
      </c>
      <c r="H80" s="84"/>
      <c r="I80" s="75" t="s">
        <v>689</v>
      </c>
      <c r="J80" s="98">
        <v>41561</v>
      </c>
      <c r="K80" s="98">
        <v>43387</v>
      </c>
    </row>
    <row r="81" spans="1:12" ht="48.75" customHeight="1">
      <c r="A81" s="69">
        <v>76</v>
      </c>
      <c r="B81" s="56" t="s">
        <v>834</v>
      </c>
      <c r="C81" s="12" t="s">
        <v>615</v>
      </c>
      <c r="D81" s="1" t="s">
        <v>9</v>
      </c>
      <c r="E81" s="12" t="s">
        <v>543</v>
      </c>
      <c r="F81" s="116">
        <v>6</v>
      </c>
      <c r="G81" s="130">
        <v>6</v>
      </c>
      <c r="I81" s="12" t="s">
        <v>702</v>
      </c>
      <c r="J81" s="12" t="s">
        <v>683</v>
      </c>
      <c r="K81" s="12" t="s">
        <v>703</v>
      </c>
      <c r="L81" s="61"/>
    </row>
    <row r="82" spans="1:11" s="88" customFormat="1" ht="32.25" customHeight="1">
      <c r="A82" s="69">
        <v>77</v>
      </c>
      <c r="B82" s="89" t="s">
        <v>845</v>
      </c>
      <c r="C82" s="69" t="s">
        <v>615</v>
      </c>
      <c r="D82" s="69" t="s">
        <v>9</v>
      </c>
      <c r="E82" s="69" t="s">
        <v>611</v>
      </c>
      <c r="F82" s="117">
        <v>6</v>
      </c>
      <c r="G82" s="131">
        <f>3.3*3.6</f>
        <v>11.879999999999999</v>
      </c>
      <c r="H82" s="76"/>
      <c r="I82" s="69" t="s">
        <v>614</v>
      </c>
      <c r="J82" s="90" t="s">
        <v>613</v>
      </c>
      <c r="K82" s="69" t="s">
        <v>612</v>
      </c>
    </row>
    <row r="83" spans="1:11" s="68" customFormat="1" ht="44.25" customHeight="1">
      <c r="A83" s="69">
        <v>78</v>
      </c>
      <c r="B83" s="47" t="s">
        <v>5</v>
      </c>
      <c r="C83" s="1" t="s">
        <v>738</v>
      </c>
      <c r="D83" s="1" t="s">
        <v>9</v>
      </c>
      <c r="E83" s="1" t="s">
        <v>741</v>
      </c>
      <c r="F83" s="113">
        <v>60</v>
      </c>
      <c r="G83" s="131">
        <v>73.5</v>
      </c>
      <c r="H83" s="76"/>
      <c r="I83" s="1" t="s">
        <v>757</v>
      </c>
      <c r="J83" s="1" t="s">
        <v>758</v>
      </c>
      <c r="K83" s="1" t="s">
        <v>759</v>
      </c>
    </row>
    <row r="84" spans="1:11" s="64" customFormat="1" ht="45" customHeight="1">
      <c r="A84" s="69">
        <v>79</v>
      </c>
      <c r="B84" s="47" t="s">
        <v>811</v>
      </c>
      <c r="C84" s="1" t="s">
        <v>522</v>
      </c>
      <c r="D84" s="1" t="s">
        <v>9</v>
      </c>
      <c r="E84" s="1" t="s">
        <v>519</v>
      </c>
      <c r="F84" s="113">
        <v>8.5</v>
      </c>
      <c r="G84" s="131">
        <f>6*3</f>
        <v>18</v>
      </c>
      <c r="H84" s="76"/>
      <c r="I84" s="1" t="s">
        <v>521</v>
      </c>
      <c r="J84" s="1" t="s">
        <v>520</v>
      </c>
      <c r="K84" s="4">
        <v>42339</v>
      </c>
    </row>
    <row r="85" spans="1:11" s="79" customFormat="1" ht="44.25" customHeight="1">
      <c r="A85" s="69">
        <v>80</v>
      </c>
      <c r="B85" s="89" t="s">
        <v>842</v>
      </c>
      <c r="C85" s="69" t="s">
        <v>692</v>
      </c>
      <c r="D85" s="69" t="s">
        <v>9</v>
      </c>
      <c r="E85" s="69" t="s">
        <v>474</v>
      </c>
      <c r="F85" s="115">
        <v>12</v>
      </c>
      <c r="G85" s="130">
        <f>4*3</f>
        <v>12</v>
      </c>
      <c r="H85" s="69"/>
      <c r="I85" s="69" t="s">
        <v>696</v>
      </c>
      <c r="J85" s="69" t="s">
        <v>697</v>
      </c>
      <c r="K85" s="69" t="s">
        <v>698</v>
      </c>
    </row>
    <row r="86" spans="1:12" ht="45.75" customHeight="1">
      <c r="A86" s="69">
        <v>81</v>
      </c>
      <c r="B86" s="110" t="s">
        <v>839</v>
      </c>
      <c r="C86" s="12" t="s">
        <v>481</v>
      </c>
      <c r="D86" s="1" t="s">
        <v>9</v>
      </c>
      <c r="E86" s="12" t="s">
        <v>543</v>
      </c>
      <c r="F86" s="122">
        <v>12</v>
      </c>
      <c r="G86" s="137">
        <v>12</v>
      </c>
      <c r="H86" s="83"/>
      <c r="I86" s="12" t="s">
        <v>702</v>
      </c>
      <c r="J86" s="12" t="s">
        <v>683</v>
      </c>
      <c r="K86" s="12" t="s">
        <v>703</v>
      </c>
      <c r="L86" s="61"/>
    </row>
    <row r="87" spans="1:11" s="64" customFormat="1" ht="43.5" customHeight="1">
      <c r="A87" s="69">
        <v>82</v>
      </c>
      <c r="B87" s="47" t="s">
        <v>823</v>
      </c>
      <c r="C87" s="1" t="s">
        <v>481</v>
      </c>
      <c r="D87" s="1" t="s">
        <v>9</v>
      </c>
      <c r="E87" s="1" t="s">
        <v>474</v>
      </c>
      <c r="F87" s="113">
        <v>16</v>
      </c>
      <c r="G87" s="131">
        <f>5.25*3.25</f>
        <v>17.0625</v>
      </c>
      <c r="H87" s="76"/>
      <c r="I87" s="1" t="s">
        <v>480</v>
      </c>
      <c r="J87" s="1" t="s">
        <v>479</v>
      </c>
      <c r="K87" s="1" t="s">
        <v>478</v>
      </c>
    </row>
    <row r="88" spans="1:11" s="5" customFormat="1" ht="43.5" customHeight="1">
      <c r="A88" s="1">
        <v>83</v>
      </c>
      <c r="B88" s="1" t="s">
        <v>784</v>
      </c>
      <c r="C88" s="2" t="s">
        <v>622</v>
      </c>
      <c r="D88" s="2" t="s">
        <v>9</v>
      </c>
      <c r="E88" s="1" t="s">
        <v>461</v>
      </c>
      <c r="F88" s="113">
        <v>22</v>
      </c>
      <c r="G88" s="131">
        <f>3.75*6.1</f>
        <v>22.875</v>
      </c>
      <c r="H88" s="76"/>
      <c r="I88" s="1" t="s">
        <v>618</v>
      </c>
      <c r="J88" s="1" t="s">
        <v>617</v>
      </c>
      <c r="K88" s="1" t="s">
        <v>616</v>
      </c>
    </row>
    <row r="89" spans="1:11" s="64" customFormat="1" ht="45.75" customHeight="1">
      <c r="A89" s="1">
        <v>84</v>
      </c>
      <c r="B89" s="2" t="s">
        <v>789</v>
      </c>
      <c r="C89" s="2" t="s">
        <v>600</v>
      </c>
      <c r="D89" s="1" t="s">
        <v>9</v>
      </c>
      <c r="E89" s="1" t="s">
        <v>596</v>
      </c>
      <c r="F89" s="113">
        <v>20</v>
      </c>
      <c r="G89" s="132">
        <f>5.1*3.1</f>
        <v>15.809999999999999</v>
      </c>
      <c r="H89" s="100"/>
      <c r="I89" s="2" t="s">
        <v>599</v>
      </c>
      <c r="J89" s="2" t="s">
        <v>598</v>
      </c>
      <c r="K89" s="2" t="s">
        <v>597</v>
      </c>
    </row>
    <row r="90" spans="1:11" s="64" customFormat="1" ht="43.5" customHeight="1">
      <c r="A90" s="1">
        <v>85</v>
      </c>
      <c r="B90" s="1" t="s">
        <v>777</v>
      </c>
      <c r="C90" s="99" t="s">
        <v>648</v>
      </c>
      <c r="D90" s="2" t="s">
        <v>9</v>
      </c>
      <c r="E90" s="1" t="s">
        <v>461</v>
      </c>
      <c r="F90" s="113">
        <v>86.7</v>
      </c>
      <c r="G90" s="131">
        <f>5.25*10.2</f>
        <v>53.55</v>
      </c>
      <c r="H90" s="76"/>
      <c r="I90" s="1" t="s">
        <v>647</v>
      </c>
      <c r="J90" s="1" t="s">
        <v>646</v>
      </c>
      <c r="K90" s="1" t="s">
        <v>729</v>
      </c>
    </row>
    <row r="91" spans="1:12" s="88" customFormat="1" ht="42.75" customHeight="1">
      <c r="A91" s="83">
        <v>86</v>
      </c>
      <c r="B91" s="87" t="s">
        <v>844</v>
      </c>
      <c r="C91" s="69" t="s">
        <v>465</v>
      </c>
      <c r="D91" s="69" t="s">
        <v>9</v>
      </c>
      <c r="E91" s="83" t="s">
        <v>461</v>
      </c>
      <c r="F91" s="123">
        <v>16.4</v>
      </c>
      <c r="G91" s="134">
        <f>6.15*2.8</f>
        <v>17.22</v>
      </c>
      <c r="H91" s="78"/>
      <c r="I91" s="83" t="s">
        <v>464</v>
      </c>
      <c r="J91" s="83" t="s">
        <v>463</v>
      </c>
      <c r="K91" s="83" t="s">
        <v>462</v>
      </c>
      <c r="L91" s="88" t="s">
        <v>43</v>
      </c>
    </row>
    <row r="92" spans="1:11" s="88" customFormat="1" ht="35.25" customHeight="1">
      <c r="A92" s="69">
        <v>87</v>
      </c>
      <c r="B92" s="89" t="s">
        <v>826</v>
      </c>
      <c r="C92" s="69" t="s">
        <v>58</v>
      </c>
      <c r="D92" s="69" t="s">
        <v>9</v>
      </c>
      <c r="E92" s="69" t="s">
        <v>466</v>
      </c>
      <c r="F92" s="117">
        <v>4.8</v>
      </c>
      <c r="G92" s="131">
        <f>3.8*2</f>
        <v>7.6</v>
      </c>
      <c r="H92" s="76"/>
      <c r="I92" s="69" t="s">
        <v>468</v>
      </c>
      <c r="J92" s="90">
        <v>40941</v>
      </c>
      <c r="K92" s="69" t="s">
        <v>467</v>
      </c>
    </row>
    <row r="93" spans="1:12" ht="47.25" customHeight="1">
      <c r="A93" s="124">
        <v>88</v>
      </c>
      <c r="B93" s="125" t="s">
        <v>720</v>
      </c>
      <c r="C93" s="124" t="s">
        <v>727</v>
      </c>
      <c r="D93" s="124" t="s">
        <v>9</v>
      </c>
      <c r="E93" s="124" t="s">
        <v>721</v>
      </c>
      <c r="F93" s="126">
        <v>22</v>
      </c>
      <c r="G93" s="137">
        <v>22</v>
      </c>
      <c r="H93" s="127"/>
      <c r="I93" s="127" t="s">
        <v>683</v>
      </c>
      <c r="J93" s="127" t="s">
        <v>683</v>
      </c>
      <c r="K93" s="127" t="s">
        <v>683</v>
      </c>
      <c r="L93" s="61"/>
    </row>
    <row r="94" spans="1:12" ht="52.5" customHeight="1">
      <c r="A94" s="124">
        <v>89</v>
      </c>
      <c r="B94" s="125" t="s">
        <v>724</v>
      </c>
      <c r="C94" s="124" t="s">
        <v>727</v>
      </c>
      <c r="D94" s="124" t="s">
        <v>9</v>
      </c>
      <c r="E94" s="124" t="s">
        <v>461</v>
      </c>
      <c r="F94" s="126">
        <v>18</v>
      </c>
      <c r="G94" s="130">
        <v>18</v>
      </c>
      <c r="H94" s="124"/>
      <c r="I94" s="124" t="s">
        <v>683</v>
      </c>
      <c r="J94" s="124" t="s">
        <v>683</v>
      </c>
      <c r="K94" s="124" t="s">
        <v>683</v>
      </c>
      <c r="L94" s="61"/>
    </row>
    <row r="95" spans="1:12" ht="44.25" customHeight="1">
      <c r="A95" s="124">
        <v>90</v>
      </c>
      <c r="B95" s="125" t="s">
        <v>725</v>
      </c>
      <c r="C95" s="124" t="s">
        <v>727</v>
      </c>
      <c r="D95" s="124" t="s">
        <v>9</v>
      </c>
      <c r="E95" s="124" t="s">
        <v>726</v>
      </c>
      <c r="F95" s="126">
        <v>8</v>
      </c>
      <c r="G95" s="137">
        <v>8</v>
      </c>
      <c r="H95" s="127"/>
      <c r="I95" s="127" t="s">
        <v>683</v>
      </c>
      <c r="J95" s="127" t="s">
        <v>683</v>
      </c>
      <c r="K95" s="127" t="s">
        <v>683</v>
      </c>
      <c r="L95" s="61"/>
    </row>
    <row r="96" spans="1:12" ht="43.5" customHeight="1">
      <c r="A96" s="124">
        <v>91</v>
      </c>
      <c r="B96" s="125" t="s">
        <v>722</v>
      </c>
      <c r="C96" s="124" t="s">
        <v>727</v>
      </c>
      <c r="D96" s="124" t="s">
        <v>9</v>
      </c>
      <c r="E96" s="124" t="s">
        <v>723</v>
      </c>
      <c r="F96" s="126">
        <v>6.5</v>
      </c>
      <c r="G96" s="130">
        <v>6.5</v>
      </c>
      <c r="H96" s="124"/>
      <c r="I96" s="124" t="s">
        <v>683</v>
      </c>
      <c r="J96" s="124" t="s">
        <v>683</v>
      </c>
      <c r="K96" s="124" t="s">
        <v>683</v>
      </c>
      <c r="L96" s="61"/>
    </row>
    <row r="97" spans="1:12" ht="56.25" customHeight="1">
      <c r="A97" s="124">
        <v>92</v>
      </c>
      <c r="B97" s="125" t="s">
        <v>719</v>
      </c>
      <c r="C97" s="124" t="s">
        <v>727</v>
      </c>
      <c r="D97" s="124" t="s">
        <v>9</v>
      </c>
      <c r="E97" s="124" t="s">
        <v>461</v>
      </c>
      <c r="F97" s="126">
        <v>50</v>
      </c>
      <c r="G97" s="130" t="s">
        <v>70</v>
      </c>
      <c r="H97" s="124"/>
      <c r="I97" s="124" t="s">
        <v>683</v>
      </c>
      <c r="J97" s="124" t="s">
        <v>683</v>
      </c>
      <c r="K97" s="124" t="s">
        <v>683</v>
      </c>
      <c r="L97" s="61"/>
    </row>
    <row r="98" spans="1:12" ht="43.5" customHeight="1">
      <c r="A98" s="124">
        <v>93</v>
      </c>
      <c r="B98" s="125" t="s">
        <v>832</v>
      </c>
      <c r="C98" s="124" t="s">
        <v>701</v>
      </c>
      <c r="D98" s="124" t="s">
        <v>9</v>
      </c>
      <c r="E98" s="124" t="s">
        <v>543</v>
      </c>
      <c r="F98" s="126">
        <v>18</v>
      </c>
      <c r="G98" s="130">
        <v>18</v>
      </c>
      <c r="H98" s="124"/>
      <c r="I98" s="124" t="s">
        <v>702</v>
      </c>
      <c r="J98" s="124" t="s">
        <v>683</v>
      </c>
      <c r="K98" s="124" t="s">
        <v>703</v>
      </c>
      <c r="L98" s="61"/>
    </row>
    <row r="99" spans="1:12" ht="51">
      <c r="A99" s="124">
        <v>94</v>
      </c>
      <c r="B99" s="125" t="s">
        <v>833</v>
      </c>
      <c r="C99" s="124" t="s">
        <v>718</v>
      </c>
      <c r="D99" s="124" t="s">
        <v>9</v>
      </c>
      <c r="E99" s="124" t="s">
        <v>543</v>
      </c>
      <c r="F99" s="126">
        <v>15</v>
      </c>
      <c r="G99" s="130">
        <v>15</v>
      </c>
      <c r="H99" s="124"/>
      <c r="I99" s="124" t="s">
        <v>702</v>
      </c>
      <c r="J99" s="124" t="s">
        <v>683</v>
      </c>
      <c r="K99" s="124" t="s">
        <v>703</v>
      </c>
      <c r="L99" s="61"/>
    </row>
    <row r="100" spans="1:11" s="85" customFormat="1" ht="54" customHeight="1">
      <c r="A100" s="145">
        <v>95</v>
      </c>
      <c r="B100" s="145" t="s">
        <v>23</v>
      </c>
      <c r="C100" s="146" t="s">
        <v>64</v>
      </c>
      <c r="D100" s="145" t="s">
        <v>9</v>
      </c>
      <c r="E100" s="145" t="s">
        <v>24</v>
      </c>
      <c r="F100" s="138">
        <v>6</v>
      </c>
      <c r="G100" s="130">
        <v>6</v>
      </c>
      <c r="H100" s="147"/>
      <c r="I100" s="148" t="s">
        <v>683</v>
      </c>
      <c r="J100" s="145" t="s">
        <v>683</v>
      </c>
      <c r="K100" s="145" t="s">
        <v>683</v>
      </c>
    </row>
    <row r="101" spans="1:11" s="85" customFormat="1" ht="51">
      <c r="A101" s="145">
        <v>96</v>
      </c>
      <c r="B101" s="145" t="s">
        <v>21</v>
      </c>
      <c r="C101" s="146" t="s">
        <v>64</v>
      </c>
      <c r="D101" s="145" t="s">
        <v>9</v>
      </c>
      <c r="E101" s="145" t="s">
        <v>76</v>
      </c>
      <c r="F101" s="138">
        <v>10</v>
      </c>
      <c r="G101" s="130">
        <v>10</v>
      </c>
      <c r="H101" s="145"/>
      <c r="I101" s="145" t="s">
        <v>683</v>
      </c>
      <c r="J101" s="145" t="s">
        <v>683</v>
      </c>
      <c r="K101" s="145" t="s">
        <v>683</v>
      </c>
    </row>
    <row r="102" spans="1:12" s="85" customFormat="1" ht="63">
      <c r="A102" s="145">
        <v>97</v>
      </c>
      <c r="B102" s="145" t="s">
        <v>18</v>
      </c>
      <c r="C102" s="146" t="s">
        <v>64</v>
      </c>
      <c r="D102" s="145" t="s">
        <v>9</v>
      </c>
      <c r="E102" s="145" t="s">
        <v>17</v>
      </c>
      <c r="F102" s="138">
        <v>200</v>
      </c>
      <c r="G102" s="130" t="s">
        <v>61</v>
      </c>
      <c r="H102" s="145" t="s">
        <v>77</v>
      </c>
      <c r="I102" s="145" t="s">
        <v>683</v>
      </c>
      <c r="J102" s="145" t="s">
        <v>683</v>
      </c>
      <c r="K102" s="145" t="s">
        <v>683</v>
      </c>
      <c r="L102" s="85" t="s">
        <v>78</v>
      </c>
    </row>
    <row r="103" spans="1:12" s="85" customFormat="1" ht="47.25">
      <c r="A103" s="145">
        <v>98</v>
      </c>
      <c r="B103" s="145" t="s">
        <v>20</v>
      </c>
      <c r="C103" s="146" t="s">
        <v>64</v>
      </c>
      <c r="D103" s="145" t="s">
        <v>9</v>
      </c>
      <c r="E103" s="145" t="s">
        <v>19</v>
      </c>
      <c r="F103" s="138">
        <v>200</v>
      </c>
      <c r="G103" s="130" t="s">
        <v>62</v>
      </c>
      <c r="H103" s="145"/>
      <c r="I103" s="145" t="s">
        <v>683</v>
      </c>
      <c r="J103" s="145" t="s">
        <v>683</v>
      </c>
      <c r="K103" s="145" t="s">
        <v>683</v>
      </c>
      <c r="L103" s="85" t="s">
        <v>78</v>
      </c>
    </row>
    <row r="104" spans="1:11" s="85" customFormat="1" ht="58.5" customHeight="1">
      <c r="A104" s="145">
        <v>99</v>
      </c>
      <c r="B104" s="145" t="s">
        <v>16</v>
      </c>
      <c r="C104" s="146" t="s">
        <v>64</v>
      </c>
      <c r="D104" s="145" t="s">
        <v>9</v>
      </c>
      <c r="E104" s="145" t="s">
        <v>17</v>
      </c>
      <c r="F104" s="138">
        <v>200</v>
      </c>
      <c r="G104" s="130">
        <v>200</v>
      </c>
      <c r="H104" s="145"/>
      <c r="I104" s="145" t="s">
        <v>683</v>
      </c>
      <c r="J104" s="145" t="s">
        <v>683</v>
      </c>
      <c r="K104" s="145" t="s">
        <v>683</v>
      </c>
    </row>
    <row r="105" spans="1:11" s="128" customFormat="1" ht="51" customHeight="1">
      <c r="A105" s="142"/>
      <c r="B105" s="142" t="s">
        <v>74</v>
      </c>
      <c r="C105" s="130" t="s">
        <v>86</v>
      </c>
      <c r="D105" s="130" t="s">
        <v>9</v>
      </c>
      <c r="E105" s="142" t="s">
        <v>75</v>
      </c>
      <c r="F105" s="130"/>
      <c r="G105" s="130">
        <f>2.2*30</f>
        <v>66</v>
      </c>
      <c r="H105" s="142"/>
      <c r="I105" s="142"/>
      <c r="J105" s="142"/>
      <c r="K105" s="142"/>
    </row>
    <row r="106" spans="1:11" s="128" customFormat="1" ht="51" customHeight="1" thickBot="1">
      <c r="A106" s="142"/>
      <c r="B106" s="142" t="s">
        <v>87</v>
      </c>
      <c r="C106" s="130" t="s">
        <v>86</v>
      </c>
      <c r="D106" s="130" t="s">
        <v>9</v>
      </c>
      <c r="E106" s="142" t="s">
        <v>75</v>
      </c>
      <c r="F106" s="130">
        <f>3*16</f>
        <v>48</v>
      </c>
      <c r="G106" s="130"/>
      <c r="H106" s="142"/>
      <c r="I106" s="142"/>
      <c r="J106" s="142"/>
      <c r="K106" s="142"/>
    </row>
    <row r="107" spans="1:11" s="128" customFormat="1" ht="51" customHeight="1" thickBot="1">
      <c r="A107" s="142"/>
      <c r="B107" s="157" t="s">
        <v>88</v>
      </c>
      <c r="C107" s="130" t="s">
        <v>86</v>
      </c>
      <c r="D107" s="130" t="s">
        <v>9</v>
      </c>
      <c r="E107" s="142" t="s">
        <v>75</v>
      </c>
      <c r="F107" s="130">
        <f>2.5*15</f>
        <v>37.5</v>
      </c>
      <c r="G107" s="130"/>
      <c r="H107" s="142"/>
      <c r="I107" s="142"/>
      <c r="J107" s="142"/>
      <c r="K107" s="142"/>
    </row>
    <row r="108" spans="1:11" s="128" customFormat="1" ht="51" customHeight="1" thickBot="1">
      <c r="A108" s="142"/>
      <c r="B108" s="157" t="s">
        <v>89</v>
      </c>
      <c r="C108" s="130" t="s">
        <v>86</v>
      </c>
      <c r="D108" s="130" t="s">
        <v>9</v>
      </c>
      <c r="E108" s="142" t="s">
        <v>75</v>
      </c>
      <c r="F108" s="130">
        <f>2.5*4.5</f>
        <v>11.25</v>
      </c>
      <c r="G108" s="130"/>
      <c r="H108" s="142"/>
      <c r="I108" s="142"/>
      <c r="J108" s="142"/>
      <c r="K108" s="142"/>
    </row>
    <row r="109" spans="1:11" s="128" customFormat="1" ht="51" customHeight="1" thickBot="1">
      <c r="A109" s="142"/>
      <c r="B109" s="157" t="s">
        <v>90</v>
      </c>
      <c r="C109" s="130" t="s">
        <v>86</v>
      </c>
      <c r="D109" s="130" t="s">
        <v>9</v>
      </c>
      <c r="E109" s="142" t="s">
        <v>75</v>
      </c>
      <c r="F109" s="130">
        <f>3*5</f>
        <v>15</v>
      </c>
      <c r="G109" s="130"/>
      <c r="H109" s="142"/>
      <c r="I109" s="142"/>
      <c r="J109" s="142"/>
      <c r="K109" s="142"/>
    </row>
    <row r="110" spans="1:11" s="128" customFormat="1" ht="51" customHeight="1" thickBot="1">
      <c r="A110" s="142"/>
      <c r="B110" s="158" t="s">
        <v>91</v>
      </c>
      <c r="C110" s="130" t="s">
        <v>86</v>
      </c>
      <c r="D110" s="130" t="s">
        <v>9</v>
      </c>
      <c r="E110" s="142" t="s">
        <v>75</v>
      </c>
      <c r="F110" s="130">
        <f>2*3.5</f>
        <v>7</v>
      </c>
      <c r="G110" s="130"/>
      <c r="H110" s="142"/>
      <c r="I110" s="142"/>
      <c r="J110" s="142"/>
      <c r="K110" s="142"/>
    </row>
    <row r="111" spans="1:11" s="128" customFormat="1" ht="51" customHeight="1">
      <c r="A111" s="142"/>
      <c r="B111" s="72" t="s">
        <v>92</v>
      </c>
      <c r="C111" s="130"/>
      <c r="D111" s="130"/>
      <c r="E111" s="142" t="s">
        <v>93</v>
      </c>
      <c r="F111" s="130"/>
      <c r="G111" s="130"/>
      <c r="H111" s="142"/>
      <c r="I111" s="142"/>
      <c r="J111" s="142"/>
      <c r="K111" s="142"/>
    </row>
    <row r="112" spans="1:11" s="88" customFormat="1" ht="36.75" customHeight="1">
      <c r="A112" s="142"/>
      <c r="B112" s="142" t="s">
        <v>66</v>
      </c>
      <c r="C112" s="149" t="s">
        <v>65</v>
      </c>
      <c r="D112" s="142"/>
      <c r="E112" s="142"/>
      <c r="F112" s="131"/>
      <c r="G112" s="131">
        <f>3.35*5.35</f>
        <v>17.9225</v>
      </c>
      <c r="H112" s="150"/>
      <c r="I112" s="142"/>
      <c r="J112" s="142"/>
      <c r="K112" s="142"/>
    </row>
    <row r="113" spans="1:11" s="88" customFormat="1" ht="33" customHeight="1">
      <c r="A113" s="142"/>
      <c r="B113" s="151" t="s">
        <v>51</v>
      </c>
      <c r="C113" s="142" t="s">
        <v>52</v>
      </c>
      <c r="D113" s="142"/>
      <c r="E113" s="142"/>
      <c r="F113" s="131"/>
      <c r="G113" s="131">
        <f>3.33*3.35</f>
        <v>11.1555</v>
      </c>
      <c r="H113" s="150"/>
      <c r="I113" s="142"/>
      <c r="J113" s="152"/>
      <c r="K113" s="153"/>
    </row>
    <row r="114" spans="1:11" s="88" customFormat="1" ht="42.75" customHeight="1">
      <c r="A114" s="142"/>
      <c r="B114" s="151" t="s">
        <v>57</v>
      </c>
      <c r="C114" s="282" t="s">
        <v>80</v>
      </c>
      <c r="D114" s="283"/>
      <c r="E114" s="283"/>
      <c r="F114" s="284"/>
      <c r="G114" s="135"/>
      <c r="H114" s="144"/>
      <c r="I114" s="144"/>
      <c r="J114" s="154"/>
      <c r="K114" s="154"/>
    </row>
    <row r="115" spans="1:11" s="88" customFormat="1" ht="39.75" customHeight="1">
      <c r="A115" s="142"/>
      <c r="B115" s="155" t="s">
        <v>67</v>
      </c>
      <c r="C115" s="143" t="s">
        <v>69</v>
      </c>
      <c r="D115" s="142"/>
      <c r="E115" s="142"/>
      <c r="F115" s="131"/>
      <c r="G115" s="131">
        <f>2.7*2.3</f>
        <v>6.21</v>
      </c>
      <c r="H115" s="150"/>
      <c r="I115" s="142"/>
      <c r="J115" s="142"/>
      <c r="K115" s="142"/>
    </row>
    <row r="116" spans="1:11" s="108" customFormat="1" ht="39.75" customHeight="1">
      <c r="A116" s="142"/>
      <c r="B116" s="151" t="s">
        <v>56</v>
      </c>
      <c r="C116" s="142" t="s">
        <v>606</v>
      </c>
      <c r="D116" s="142"/>
      <c r="E116" s="142"/>
      <c r="F116" s="130"/>
      <c r="G116" s="137">
        <f>6.1*6.1</f>
        <v>37.209999999999994</v>
      </c>
      <c r="H116" s="153"/>
      <c r="I116" s="153"/>
      <c r="J116" s="153"/>
      <c r="K116" s="153"/>
    </row>
    <row r="117" spans="1:11" s="68" customFormat="1" ht="28.5" customHeight="1">
      <c r="A117" s="130"/>
      <c r="B117" s="130" t="s">
        <v>63</v>
      </c>
      <c r="C117" s="282" t="s">
        <v>79</v>
      </c>
      <c r="D117" s="283"/>
      <c r="E117" s="283"/>
      <c r="F117" s="284"/>
      <c r="G117" s="130">
        <f>2*3</f>
        <v>6</v>
      </c>
      <c r="H117" s="130"/>
      <c r="I117" s="130"/>
      <c r="J117" s="130"/>
      <c r="K117" s="130"/>
    </row>
    <row r="118" spans="1:11" s="68" customFormat="1" ht="51" customHeight="1">
      <c r="A118" s="130"/>
      <c r="B118" s="142" t="s">
        <v>68</v>
      </c>
      <c r="C118" s="130" t="s">
        <v>81</v>
      </c>
      <c r="D118" s="130"/>
      <c r="E118" s="130"/>
      <c r="F118" s="130"/>
      <c r="G118" s="130">
        <f>3*2</f>
        <v>6</v>
      </c>
      <c r="H118" s="130"/>
      <c r="I118" s="130"/>
      <c r="J118" s="130"/>
      <c r="K118" s="130"/>
    </row>
    <row r="119" spans="1:12" s="68" customFormat="1" ht="51" customHeight="1">
      <c r="A119" s="130"/>
      <c r="B119" s="151" t="s">
        <v>82</v>
      </c>
      <c r="C119" s="130" t="s">
        <v>83</v>
      </c>
      <c r="D119" s="130"/>
      <c r="E119" s="130"/>
      <c r="F119" s="130"/>
      <c r="G119" s="130">
        <v>15.21</v>
      </c>
      <c r="H119" s="130"/>
      <c r="I119" s="130"/>
      <c r="J119" s="130"/>
      <c r="K119" s="130"/>
      <c r="L119" s="156" t="s">
        <v>84</v>
      </c>
    </row>
    <row r="120" spans="1:11" s="64" customFormat="1" ht="50.25" customHeight="1">
      <c r="A120" s="139"/>
      <c r="B120" s="140" t="s">
        <v>813</v>
      </c>
      <c r="C120" s="139" t="s">
        <v>522</v>
      </c>
      <c r="D120" s="139" t="s">
        <v>9</v>
      </c>
      <c r="E120" s="139" t="s">
        <v>512</v>
      </c>
      <c r="F120" s="141">
        <v>316</v>
      </c>
      <c r="G120" s="141"/>
      <c r="H120" s="139" t="s">
        <v>515</v>
      </c>
      <c r="I120" s="139" t="s">
        <v>514</v>
      </c>
      <c r="J120" s="139" t="s">
        <v>513</v>
      </c>
      <c r="K120" s="139"/>
    </row>
    <row r="121" spans="1:11" s="68" customFormat="1" ht="12.75" customHeight="1">
      <c r="A121" s="82"/>
      <c r="B121" s="82"/>
      <c r="C121" s="82"/>
      <c r="D121" s="82"/>
      <c r="E121" s="82"/>
      <c r="F121" s="82"/>
      <c r="G121" s="129"/>
      <c r="H121" s="82"/>
      <c r="I121" s="82"/>
      <c r="J121" s="82"/>
      <c r="K121" s="82"/>
    </row>
    <row r="122" spans="1:11" s="68" customFormat="1" ht="12.75" customHeight="1">
      <c r="A122" s="82"/>
      <c r="B122" s="82"/>
      <c r="C122" s="82"/>
      <c r="D122" s="82"/>
      <c r="E122" s="82"/>
      <c r="F122" s="82"/>
      <c r="G122" s="129"/>
      <c r="H122" s="82"/>
      <c r="I122" s="82"/>
      <c r="J122" s="82"/>
      <c r="K122" s="82"/>
    </row>
    <row r="123" spans="1:11" s="68" customFormat="1" ht="12.75" customHeight="1">
      <c r="A123" s="82"/>
      <c r="B123" s="82"/>
      <c r="C123" s="82"/>
      <c r="D123" s="82"/>
      <c r="E123" s="82"/>
      <c r="F123" s="82"/>
      <c r="G123" s="129"/>
      <c r="H123" s="82"/>
      <c r="I123" s="82"/>
      <c r="J123" s="82"/>
      <c r="K123" s="82"/>
    </row>
    <row r="124" spans="1:11" s="68" customFormat="1" ht="12.75">
      <c r="A124" s="59"/>
      <c r="B124" s="11"/>
      <c r="C124" s="11"/>
      <c r="D124" s="11"/>
      <c r="E124" s="11"/>
      <c r="F124" s="11"/>
      <c r="G124" s="79"/>
      <c r="H124" s="79"/>
      <c r="I124" s="11"/>
      <c r="J124" s="11"/>
      <c r="K124" s="11"/>
    </row>
    <row r="125" spans="1:11" s="68" customFormat="1" ht="12.75">
      <c r="A125" s="59"/>
      <c r="B125" s="11"/>
      <c r="C125" s="11"/>
      <c r="D125" s="11"/>
      <c r="E125" s="11"/>
      <c r="F125" s="11"/>
      <c r="G125" s="79"/>
      <c r="H125" s="79"/>
      <c r="I125" s="11"/>
      <c r="J125" s="11"/>
      <c r="K125" s="11"/>
    </row>
    <row r="126" spans="1:11" s="68" customFormat="1" ht="12.75">
      <c r="A126" s="59"/>
      <c r="B126" s="11"/>
      <c r="C126" s="11"/>
      <c r="D126" s="11"/>
      <c r="E126" s="11"/>
      <c r="F126" s="11"/>
      <c r="G126" s="79"/>
      <c r="H126" s="79"/>
      <c r="I126" s="11"/>
      <c r="J126" s="11"/>
      <c r="K126" s="11"/>
    </row>
    <row r="127" spans="1:11" s="68" customFormat="1" ht="12.75">
      <c r="A127" s="59"/>
      <c r="B127" s="11"/>
      <c r="C127" s="11"/>
      <c r="D127" s="11"/>
      <c r="E127" s="11"/>
      <c r="F127" s="11"/>
      <c r="G127" s="79"/>
      <c r="H127" s="79"/>
      <c r="I127" s="11"/>
      <c r="J127" s="11"/>
      <c r="K127" s="11"/>
    </row>
    <row r="128" spans="1:11" s="68" customFormat="1" ht="12.75">
      <c r="A128" s="59"/>
      <c r="B128" s="11"/>
      <c r="C128" s="11"/>
      <c r="D128" s="11"/>
      <c r="E128" s="11"/>
      <c r="F128" s="11"/>
      <c r="G128" s="79"/>
      <c r="H128" s="79"/>
      <c r="I128" s="11"/>
      <c r="J128" s="11"/>
      <c r="K128" s="11"/>
    </row>
    <row r="129" spans="1:11" s="68" customFormat="1" ht="12.75">
      <c r="A129" s="59"/>
      <c r="B129" s="11"/>
      <c r="C129" s="11"/>
      <c r="D129" s="11"/>
      <c r="E129" s="11"/>
      <c r="F129" s="11"/>
      <c r="G129" s="79"/>
      <c r="H129" s="79"/>
      <c r="I129" s="11"/>
      <c r="J129" s="11"/>
      <c r="K129" s="11"/>
    </row>
    <row r="130" spans="1:11" s="68" customFormat="1" ht="12.75">
      <c r="A130" s="59"/>
      <c r="B130" s="11"/>
      <c r="C130" s="11"/>
      <c r="D130" s="11"/>
      <c r="E130" s="11"/>
      <c r="F130" s="11"/>
      <c r="G130" s="79"/>
      <c r="H130" s="79"/>
      <c r="I130" s="11"/>
      <c r="J130" s="11"/>
      <c r="K130" s="11"/>
    </row>
    <row r="131" spans="1:11" s="68" customFormat="1" ht="12.75">
      <c r="A131" s="59"/>
      <c r="B131" s="11"/>
      <c r="C131" s="11"/>
      <c r="D131" s="11"/>
      <c r="E131" s="11"/>
      <c r="F131" s="11"/>
      <c r="G131" s="79"/>
      <c r="H131" s="79"/>
      <c r="I131" s="11"/>
      <c r="J131" s="11"/>
      <c r="K131" s="11"/>
    </row>
    <row r="132" spans="1:11" s="68" customFormat="1" ht="12.75">
      <c r="A132" s="59"/>
      <c r="B132" s="11"/>
      <c r="C132" s="11"/>
      <c r="D132" s="11"/>
      <c r="E132" s="11"/>
      <c r="F132" s="11"/>
      <c r="G132" s="79"/>
      <c r="H132" s="79"/>
      <c r="I132" s="11"/>
      <c r="J132" s="11"/>
      <c r="K132" s="11"/>
    </row>
    <row r="133" spans="1:11" s="68" customFormat="1" ht="12.75">
      <c r="A133" s="59"/>
      <c r="B133" s="11"/>
      <c r="C133" s="11"/>
      <c r="D133" s="11"/>
      <c r="E133" s="11"/>
      <c r="F133" s="11"/>
      <c r="G133" s="79"/>
      <c r="H133" s="79"/>
      <c r="I133" s="11"/>
      <c r="J133" s="11"/>
      <c r="K133" s="11"/>
    </row>
    <row r="134" spans="1:11" s="68" customFormat="1" ht="12.75">
      <c r="A134" s="59"/>
      <c r="B134" s="11"/>
      <c r="C134" s="11"/>
      <c r="D134" s="11"/>
      <c r="E134" s="11"/>
      <c r="F134" s="11"/>
      <c r="G134" s="79"/>
      <c r="H134" s="79"/>
      <c r="I134" s="11"/>
      <c r="J134" s="11"/>
      <c r="K134" s="11"/>
    </row>
    <row r="135" spans="1:11" s="68" customFormat="1" ht="12.75">
      <c r="A135" s="59"/>
      <c r="B135" s="11"/>
      <c r="C135" s="11"/>
      <c r="D135" s="11"/>
      <c r="E135" s="11"/>
      <c r="F135" s="11"/>
      <c r="G135" s="79"/>
      <c r="H135" s="79"/>
      <c r="I135" s="11"/>
      <c r="J135" s="11"/>
      <c r="K135" s="11"/>
    </row>
    <row r="136" spans="1:11" s="68" customFormat="1" ht="12.75">
      <c r="A136" s="59"/>
      <c r="B136" s="11"/>
      <c r="C136" s="11"/>
      <c r="D136" s="11"/>
      <c r="E136" s="11"/>
      <c r="F136" s="11"/>
      <c r="G136" s="79"/>
      <c r="H136" s="79"/>
      <c r="I136" s="11"/>
      <c r="J136" s="11"/>
      <c r="K136" s="11"/>
    </row>
    <row r="137" spans="1:11" s="68" customFormat="1" ht="12.75">
      <c r="A137" s="59"/>
      <c r="B137" s="11"/>
      <c r="C137" s="11"/>
      <c r="D137" s="11"/>
      <c r="E137" s="11"/>
      <c r="F137" s="11"/>
      <c r="G137" s="79"/>
      <c r="H137" s="79"/>
      <c r="I137" s="11"/>
      <c r="J137" s="11"/>
      <c r="K137" s="11"/>
    </row>
    <row r="138" spans="1:11" s="68" customFormat="1" ht="12.75">
      <c r="A138" s="59"/>
      <c r="B138" s="11"/>
      <c r="C138" s="11"/>
      <c r="D138" s="11"/>
      <c r="E138" s="11"/>
      <c r="F138" s="11"/>
      <c r="G138" s="79"/>
      <c r="H138" s="79"/>
      <c r="I138" s="11"/>
      <c r="J138" s="11"/>
      <c r="K138" s="11"/>
    </row>
    <row r="139" spans="1:11" s="68" customFormat="1" ht="12.75">
      <c r="A139" s="59"/>
      <c r="B139" s="11"/>
      <c r="C139" s="11"/>
      <c r="D139" s="11"/>
      <c r="E139" s="11"/>
      <c r="F139" s="11"/>
      <c r="G139" s="79"/>
      <c r="H139" s="79"/>
      <c r="I139" s="11"/>
      <c r="J139" s="11"/>
      <c r="K139" s="11"/>
    </row>
    <row r="140" spans="1:11" s="68" customFormat="1" ht="12.75">
      <c r="A140" s="59"/>
      <c r="B140" s="11"/>
      <c r="C140" s="11"/>
      <c r="D140" s="11"/>
      <c r="E140" s="11"/>
      <c r="F140" s="11"/>
      <c r="G140" s="79"/>
      <c r="H140" s="79"/>
      <c r="I140" s="11"/>
      <c r="J140" s="11"/>
      <c r="K140" s="11"/>
    </row>
    <row r="141" spans="1:11" s="68" customFormat="1" ht="12.75">
      <c r="A141" s="59"/>
      <c r="B141" s="11"/>
      <c r="C141" s="11"/>
      <c r="D141" s="11"/>
      <c r="E141" s="11"/>
      <c r="F141" s="11"/>
      <c r="G141" s="79"/>
      <c r="H141" s="79"/>
      <c r="I141" s="11"/>
      <c r="J141" s="11"/>
      <c r="K141" s="11"/>
    </row>
    <row r="142" spans="1:11" s="68" customFormat="1" ht="12.75">
      <c r="A142" s="59"/>
      <c r="B142" s="11"/>
      <c r="C142" s="11"/>
      <c r="D142" s="11"/>
      <c r="E142" s="11"/>
      <c r="F142" s="11"/>
      <c r="G142" s="79"/>
      <c r="H142" s="79"/>
      <c r="I142" s="11"/>
      <c r="J142" s="11"/>
      <c r="K142" s="11"/>
    </row>
    <row r="143" spans="1:11" s="68" customFormat="1" ht="12.75">
      <c r="A143" s="59"/>
      <c r="B143" s="11"/>
      <c r="C143" s="11"/>
      <c r="D143" s="11"/>
      <c r="E143" s="11"/>
      <c r="F143" s="11"/>
      <c r="G143" s="79"/>
      <c r="H143" s="79"/>
      <c r="I143" s="11"/>
      <c r="J143" s="11"/>
      <c r="K143" s="11"/>
    </row>
    <row r="144" spans="1:11" s="68" customFormat="1" ht="12.75">
      <c r="A144" s="59"/>
      <c r="B144" s="11"/>
      <c r="C144" s="11"/>
      <c r="D144" s="11"/>
      <c r="E144" s="11"/>
      <c r="F144" s="11"/>
      <c r="G144" s="79"/>
      <c r="H144" s="79"/>
      <c r="I144" s="11"/>
      <c r="J144" s="11"/>
      <c r="K144" s="11"/>
    </row>
    <row r="145" spans="1:11" s="68" customFormat="1" ht="12.75">
      <c r="A145" s="59"/>
      <c r="B145" s="11"/>
      <c r="C145" s="11"/>
      <c r="D145" s="11"/>
      <c r="E145" s="11"/>
      <c r="F145" s="11"/>
      <c r="G145" s="79"/>
      <c r="H145" s="79"/>
      <c r="I145" s="11"/>
      <c r="J145" s="11"/>
      <c r="K145" s="11"/>
    </row>
    <row r="146" spans="1:11" s="68" customFormat="1" ht="12.75">
      <c r="A146" s="59"/>
      <c r="B146" s="11"/>
      <c r="C146" s="11"/>
      <c r="D146" s="11"/>
      <c r="E146" s="11"/>
      <c r="F146" s="11"/>
      <c r="G146" s="79"/>
      <c r="H146" s="79"/>
      <c r="I146" s="11"/>
      <c r="J146" s="11"/>
      <c r="K146" s="11"/>
    </row>
    <row r="147" spans="1:11" s="68" customFormat="1" ht="12.75">
      <c r="A147" s="59"/>
      <c r="B147" s="11"/>
      <c r="C147" s="11"/>
      <c r="D147" s="11"/>
      <c r="E147" s="11"/>
      <c r="F147" s="11"/>
      <c r="G147" s="79"/>
      <c r="H147" s="79"/>
      <c r="I147" s="11"/>
      <c r="J147" s="11"/>
      <c r="K147" s="11"/>
    </row>
    <row r="148" spans="1:11" s="68" customFormat="1" ht="12.75">
      <c r="A148" s="59"/>
      <c r="B148" s="11"/>
      <c r="C148" s="11"/>
      <c r="D148" s="11"/>
      <c r="E148" s="11"/>
      <c r="F148" s="11"/>
      <c r="G148" s="79"/>
      <c r="H148" s="79"/>
      <c r="I148" s="11"/>
      <c r="J148" s="11"/>
      <c r="K148" s="11"/>
    </row>
    <row r="149" spans="1:11" s="68" customFormat="1" ht="12.75">
      <c r="A149" s="59"/>
      <c r="B149" s="11"/>
      <c r="C149" s="11"/>
      <c r="D149" s="11"/>
      <c r="E149" s="11"/>
      <c r="F149" s="11"/>
      <c r="G149" s="79"/>
      <c r="H149" s="79"/>
      <c r="I149" s="11"/>
      <c r="J149" s="11"/>
      <c r="K149" s="11"/>
    </row>
    <row r="150" spans="1:11" s="68" customFormat="1" ht="12.75">
      <c r="A150" s="59"/>
      <c r="B150" s="11"/>
      <c r="C150" s="11"/>
      <c r="D150" s="11"/>
      <c r="E150" s="11"/>
      <c r="F150" s="11"/>
      <c r="G150" s="79"/>
      <c r="H150" s="79"/>
      <c r="I150" s="11"/>
      <c r="J150" s="11"/>
      <c r="K150" s="11"/>
    </row>
    <row r="151" spans="1:11" s="68" customFormat="1" ht="12.75">
      <c r="A151" s="59"/>
      <c r="B151" s="11"/>
      <c r="C151" s="11"/>
      <c r="D151" s="11"/>
      <c r="E151" s="11"/>
      <c r="F151" s="11"/>
      <c r="G151" s="79"/>
      <c r="H151" s="79"/>
      <c r="I151" s="11"/>
      <c r="J151" s="11"/>
      <c r="K151" s="11"/>
    </row>
    <row r="152" spans="1:11" s="68" customFormat="1" ht="12.75">
      <c r="A152" s="59"/>
      <c r="B152" s="11"/>
      <c r="C152" s="11"/>
      <c r="D152" s="11"/>
      <c r="E152" s="11"/>
      <c r="F152" s="11"/>
      <c r="G152" s="79"/>
      <c r="H152" s="79"/>
      <c r="I152" s="11"/>
      <c r="J152" s="11"/>
      <c r="K152" s="11"/>
    </row>
    <row r="153" spans="1:11" s="68" customFormat="1" ht="12.75">
      <c r="A153" s="59"/>
      <c r="B153" s="11"/>
      <c r="C153" s="11"/>
      <c r="D153" s="11"/>
      <c r="E153" s="11"/>
      <c r="F153" s="11"/>
      <c r="G153" s="79"/>
      <c r="H153" s="79"/>
      <c r="I153" s="11"/>
      <c r="J153" s="11"/>
      <c r="K153" s="11"/>
    </row>
    <row r="154" spans="1:11" s="68" customFormat="1" ht="12.75">
      <c r="A154" s="59"/>
      <c r="B154" s="11"/>
      <c r="C154" s="11"/>
      <c r="D154" s="11"/>
      <c r="E154" s="11"/>
      <c r="F154" s="11"/>
      <c r="G154" s="79"/>
      <c r="H154" s="79"/>
      <c r="I154" s="11"/>
      <c r="J154" s="11"/>
      <c r="K154" s="11"/>
    </row>
    <row r="155" spans="1:11" s="68" customFormat="1" ht="12.75">
      <c r="A155" s="59"/>
      <c r="B155" s="11"/>
      <c r="C155" s="11"/>
      <c r="D155" s="11"/>
      <c r="E155" s="11"/>
      <c r="F155" s="11"/>
      <c r="G155" s="79"/>
      <c r="H155" s="79"/>
      <c r="I155" s="11"/>
      <c r="J155" s="11"/>
      <c r="K155" s="11"/>
    </row>
    <row r="156" spans="1:11" s="68" customFormat="1" ht="12.75">
      <c r="A156" s="59"/>
      <c r="B156" s="11"/>
      <c r="C156" s="11"/>
      <c r="D156" s="11"/>
      <c r="E156" s="11"/>
      <c r="F156" s="11"/>
      <c r="G156" s="79"/>
      <c r="H156" s="79"/>
      <c r="I156" s="11"/>
      <c r="J156" s="11"/>
      <c r="K156" s="11"/>
    </row>
    <row r="157" spans="1:11" s="68" customFormat="1" ht="12.75">
      <c r="A157" s="59"/>
      <c r="B157" s="11"/>
      <c r="C157" s="11"/>
      <c r="D157" s="11"/>
      <c r="E157" s="11"/>
      <c r="F157" s="11"/>
      <c r="G157" s="79"/>
      <c r="H157" s="79"/>
      <c r="I157" s="11"/>
      <c r="J157" s="11"/>
      <c r="K157" s="11"/>
    </row>
    <row r="158" spans="1:11" s="68" customFormat="1" ht="12.75">
      <c r="A158" s="59"/>
      <c r="B158" s="11"/>
      <c r="C158" s="11"/>
      <c r="D158" s="11"/>
      <c r="E158" s="11"/>
      <c r="F158" s="11"/>
      <c r="G158" s="79"/>
      <c r="H158" s="79"/>
      <c r="I158" s="11"/>
      <c r="J158" s="11"/>
      <c r="K158" s="11"/>
    </row>
    <row r="159" spans="1:11" s="68" customFormat="1" ht="12.75">
      <c r="A159" s="59"/>
      <c r="B159" s="11"/>
      <c r="C159" s="11"/>
      <c r="D159" s="11"/>
      <c r="E159" s="11"/>
      <c r="F159" s="11"/>
      <c r="G159" s="79"/>
      <c r="H159" s="79"/>
      <c r="I159" s="11"/>
      <c r="J159" s="11"/>
      <c r="K159" s="11"/>
    </row>
    <row r="160" spans="1:11" s="68" customFormat="1" ht="12.75">
      <c r="A160" s="59"/>
      <c r="B160" s="11"/>
      <c r="C160" s="11"/>
      <c r="D160" s="11"/>
      <c r="E160" s="11"/>
      <c r="F160" s="11"/>
      <c r="G160" s="79"/>
      <c r="H160" s="79"/>
      <c r="I160" s="11"/>
      <c r="J160" s="11"/>
      <c r="K160" s="11"/>
    </row>
    <row r="161" spans="1:11" s="68" customFormat="1" ht="12.75">
      <c r="A161" s="59"/>
      <c r="B161" s="11"/>
      <c r="C161" s="11"/>
      <c r="D161" s="11"/>
      <c r="E161" s="11"/>
      <c r="F161" s="11"/>
      <c r="G161" s="79"/>
      <c r="H161" s="79"/>
      <c r="I161" s="11"/>
      <c r="J161" s="11"/>
      <c r="K161" s="11"/>
    </row>
    <row r="162" spans="1:11" s="68" customFormat="1" ht="12.75">
      <c r="A162" s="59"/>
      <c r="B162" s="11"/>
      <c r="C162" s="11"/>
      <c r="D162" s="11"/>
      <c r="E162" s="11"/>
      <c r="F162" s="11"/>
      <c r="G162" s="79"/>
      <c r="H162" s="79"/>
      <c r="I162" s="11"/>
      <c r="J162" s="11"/>
      <c r="K162" s="11"/>
    </row>
    <row r="163" spans="1:11" s="68" customFormat="1" ht="12.75">
      <c r="A163" s="59"/>
      <c r="B163" s="11"/>
      <c r="C163" s="11"/>
      <c r="D163" s="11"/>
      <c r="E163" s="11"/>
      <c r="F163" s="11"/>
      <c r="G163" s="79"/>
      <c r="H163" s="79"/>
      <c r="I163" s="11"/>
      <c r="J163" s="11"/>
      <c r="K163" s="11"/>
    </row>
    <row r="164" spans="1:11" s="68" customFormat="1" ht="12.75">
      <c r="A164" s="59"/>
      <c r="B164" s="11"/>
      <c r="C164" s="11"/>
      <c r="D164" s="11"/>
      <c r="E164" s="11"/>
      <c r="F164" s="11"/>
      <c r="G164" s="79"/>
      <c r="H164" s="79"/>
      <c r="I164" s="11"/>
      <c r="J164" s="11"/>
      <c r="K164" s="11"/>
    </row>
    <row r="165" spans="1:11" s="68" customFormat="1" ht="12.75">
      <c r="A165" s="59"/>
      <c r="B165" s="11"/>
      <c r="C165" s="11"/>
      <c r="D165" s="11"/>
      <c r="E165" s="11"/>
      <c r="F165" s="11"/>
      <c r="G165" s="79"/>
      <c r="H165" s="79"/>
      <c r="I165" s="11"/>
      <c r="J165" s="11"/>
      <c r="K165" s="11"/>
    </row>
    <row r="166" spans="1:11" s="68" customFormat="1" ht="12.75">
      <c r="A166" s="59"/>
      <c r="B166" s="11"/>
      <c r="C166" s="11"/>
      <c r="D166" s="11"/>
      <c r="E166" s="11"/>
      <c r="F166" s="11"/>
      <c r="G166" s="79"/>
      <c r="H166" s="79"/>
      <c r="I166" s="11"/>
      <c r="J166" s="11"/>
      <c r="K166" s="11"/>
    </row>
    <row r="167" spans="1:11" s="68" customFormat="1" ht="12.75">
      <c r="A167" s="59"/>
      <c r="B167" s="11"/>
      <c r="C167" s="11"/>
      <c r="D167" s="11"/>
      <c r="E167" s="11"/>
      <c r="F167" s="11"/>
      <c r="G167" s="79"/>
      <c r="H167" s="79"/>
      <c r="I167" s="11"/>
      <c r="J167" s="11"/>
      <c r="K167" s="11"/>
    </row>
    <row r="168" spans="1:11" s="68" customFormat="1" ht="12.75">
      <c r="A168" s="59"/>
      <c r="B168" s="11"/>
      <c r="C168" s="11"/>
      <c r="D168" s="11"/>
      <c r="E168" s="11"/>
      <c r="F168" s="11"/>
      <c r="G168" s="79"/>
      <c r="H168" s="79"/>
      <c r="I168" s="11"/>
      <c r="J168" s="11"/>
      <c r="K168" s="11"/>
    </row>
    <row r="169" spans="1:11" s="68" customFormat="1" ht="12.75">
      <c r="A169" s="59"/>
      <c r="B169" s="11"/>
      <c r="C169" s="11"/>
      <c r="D169" s="11"/>
      <c r="E169" s="11"/>
      <c r="F169" s="11"/>
      <c r="G169" s="79"/>
      <c r="H169" s="79"/>
      <c r="I169" s="11"/>
      <c r="J169" s="11"/>
      <c r="K169" s="11"/>
    </row>
    <row r="170" spans="1:11" s="68" customFormat="1" ht="12.75">
      <c r="A170" s="59"/>
      <c r="B170" s="11"/>
      <c r="C170" s="11"/>
      <c r="D170" s="11"/>
      <c r="E170" s="11"/>
      <c r="F170" s="11"/>
      <c r="G170" s="79"/>
      <c r="H170" s="79"/>
      <c r="I170" s="11"/>
      <c r="J170" s="11"/>
      <c r="K170" s="11"/>
    </row>
    <row r="171" spans="1:11" s="68" customFormat="1" ht="12.75">
      <c r="A171" s="59"/>
      <c r="B171" s="11"/>
      <c r="C171" s="11"/>
      <c r="D171" s="11"/>
      <c r="E171" s="11"/>
      <c r="F171" s="11"/>
      <c r="G171" s="79"/>
      <c r="H171" s="79"/>
      <c r="I171" s="11"/>
      <c r="J171" s="11"/>
      <c r="K171" s="11"/>
    </row>
    <row r="172" spans="1:11" s="68" customFormat="1" ht="12.75">
      <c r="A172" s="59"/>
      <c r="B172" s="11"/>
      <c r="C172" s="11"/>
      <c r="D172" s="11"/>
      <c r="E172" s="11"/>
      <c r="F172" s="11"/>
      <c r="G172" s="79"/>
      <c r="H172" s="79"/>
      <c r="I172" s="11"/>
      <c r="J172" s="11"/>
      <c r="K172" s="11"/>
    </row>
    <row r="173" spans="1:11" s="68" customFormat="1" ht="12.75">
      <c r="A173" s="59"/>
      <c r="B173" s="11"/>
      <c r="C173" s="11"/>
      <c r="D173" s="11"/>
      <c r="E173" s="11"/>
      <c r="F173" s="11"/>
      <c r="G173" s="79"/>
      <c r="H173" s="79"/>
      <c r="I173" s="11"/>
      <c r="J173" s="11"/>
      <c r="K173" s="11"/>
    </row>
    <row r="174" spans="1:11" s="68" customFormat="1" ht="12.75">
      <c r="A174" s="59"/>
      <c r="B174" s="11"/>
      <c r="C174" s="11"/>
      <c r="D174" s="11"/>
      <c r="E174" s="11"/>
      <c r="F174" s="11"/>
      <c r="G174" s="79"/>
      <c r="H174" s="79"/>
      <c r="I174" s="11"/>
      <c r="J174" s="11"/>
      <c r="K174" s="11"/>
    </row>
    <row r="175" spans="1:11" s="68" customFormat="1" ht="12.75">
      <c r="A175" s="59"/>
      <c r="B175" s="11"/>
      <c r="C175" s="11"/>
      <c r="D175" s="11"/>
      <c r="E175" s="11"/>
      <c r="F175" s="11"/>
      <c r="G175" s="79"/>
      <c r="H175" s="79"/>
      <c r="I175" s="11"/>
      <c r="J175" s="11"/>
      <c r="K175" s="11"/>
    </row>
    <row r="176" spans="1:11" s="68" customFormat="1" ht="12.75">
      <c r="A176" s="59"/>
      <c r="B176" s="11"/>
      <c r="C176" s="11"/>
      <c r="D176" s="11"/>
      <c r="E176" s="11"/>
      <c r="F176" s="11"/>
      <c r="G176" s="79"/>
      <c r="H176" s="79"/>
      <c r="I176" s="11"/>
      <c r="J176" s="11"/>
      <c r="K176" s="11"/>
    </row>
    <row r="177" spans="1:11" s="68" customFormat="1" ht="12.75">
      <c r="A177" s="59"/>
      <c r="B177" s="11"/>
      <c r="C177" s="11"/>
      <c r="D177" s="11"/>
      <c r="E177" s="11"/>
      <c r="F177" s="11"/>
      <c r="G177" s="79"/>
      <c r="H177" s="79"/>
      <c r="I177" s="11"/>
      <c r="J177" s="11"/>
      <c r="K177" s="11"/>
    </row>
    <row r="178" spans="1:11" s="68" customFormat="1" ht="12.75">
      <c r="A178" s="59"/>
      <c r="B178" s="11"/>
      <c r="C178" s="11"/>
      <c r="D178" s="11"/>
      <c r="E178" s="11"/>
      <c r="F178" s="11"/>
      <c r="G178" s="79"/>
      <c r="H178" s="79"/>
      <c r="I178" s="11"/>
      <c r="J178" s="11"/>
      <c r="K178" s="11"/>
    </row>
    <row r="179" spans="1:11" s="68" customFormat="1" ht="12.75">
      <c r="A179" s="59"/>
      <c r="B179" s="11"/>
      <c r="C179" s="11"/>
      <c r="D179" s="11"/>
      <c r="E179" s="11"/>
      <c r="F179" s="11"/>
      <c r="G179" s="79"/>
      <c r="H179" s="79"/>
      <c r="I179" s="11"/>
      <c r="J179" s="11"/>
      <c r="K179" s="11"/>
    </row>
    <row r="180" spans="1:11" s="68" customFormat="1" ht="12.75">
      <c r="A180" s="59"/>
      <c r="B180" s="11"/>
      <c r="C180" s="11"/>
      <c r="D180" s="11"/>
      <c r="E180" s="11"/>
      <c r="F180" s="11"/>
      <c r="G180" s="79"/>
      <c r="H180" s="79"/>
      <c r="I180" s="11"/>
      <c r="J180" s="11"/>
      <c r="K180" s="11"/>
    </row>
    <row r="181" spans="1:11" s="68" customFormat="1" ht="12.75">
      <c r="A181" s="59"/>
      <c r="B181" s="11"/>
      <c r="C181" s="11"/>
      <c r="D181" s="11"/>
      <c r="E181" s="11"/>
      <c r="F181" s="11"/>
      <c r="G181" s="79"/>
      <c r="H181" s="79"/>
      <c r="I181" s="11"/>
      <c r="J181" s="11"/>
      <c r="K181" s="11"/>
    </row>
    <row r="182" spans="1:11" s="68" customFormat="1" ht="12.75">
      <c r="A182" s="59"/>
      <c r="B182" s="11"/>
      <c r="C182" s="11"/>
      <c r="D182" s="11"/>
      <c r="E182" s="11"/>
      <c r="F182" s="11"/>
      <c r="G182" s="79"/>
      <c r="H182" s="79"/>
      <c r="I182" s="11"/>
      <c r="J182" s="11"/>
      <c r="K182" s="11"/>
    </row>
    <row r="183" spans="1:11" s="68" customFormat="1" ht="12.75">
      <c r="A183" s="59"/>
      <c r="B183" s="11"/>
      <c r="C183" s="11"/>
      <c r="D183" s="11"/>
      <c r="E183" s="11"/>
      <c r="F183" s="11"/>
      <c r="G183" s="79"/>
      <c r="H183" s="79"/>
      <c r="I183" s="11"/>
      <c r="J183" s="11"/>
      <c r="K183" s="11"/>
    </row>
    <row r="184" spans="1:11" s="68" customFormat="1" ht="12.75">
      <c r="A184" s="59"/>
      <c r="B184" s="11"/>
      <c r="C184" s="11"/>
      <c r="D184" s="11"/>
      <c r="E184" s="11"/>
      <c r="F184" s="11"/>
      <c r="G184" s="79"/>
      <c r="H184" s="79"/>
      <c r="I184" s="11"/>
      <c r="J184" s="11"/>
      <c r="K184" s="11"/>
    </row>
    <row r="185" spans="1:11" s="68" customFormat="1" ht="12.75">
      <c r="A185" s="59"/>
      <c r="B185" s="11"/>
      <c r="C185" s="11"/>
      <c r="D185" s="11"/>
      <c r="E185" s="11"/>
      <c r="F185" s="11"/>
      <c r="G185" s="79"/>
      <c r="H185" s="79"/>
      <c r="I185" s="11"/>
      <c r="J185" s="11"/>
      <c r="K185" s="11"/>
    </row>
    <row r="186" spans="1:11" s="68" customFormat="1" ht="12.75">
      <c r="A186" s="59"/>
      <c r="B186" s="11"/>
      <c r="C186" s="11"/>
      <c r="D186" s="11"/>
      <c r="E186" s="11"/>
      <c r="F186" s="11"/>
      <c r="G186" s="79"/>
      <c r="H186" s="79"/>
      <c r="I186" s="11"/>
      <c r="J186" s="11"/>
      <c r="K186" s="11"/>
    </row>
    <row r="187" spans="1:11" s="68" customFormat="1" ht="12.75">
      <c r="A187" s="59"/>
      <c r="B187" s="11"/>
      <c r="C187" s="11"/>
      <c r="D187" s="11"/>
      <c r="E187" s="11"/>
      <c r="F187" s="11"/>
      <c r="G187" s="79"/>
      <c r="H187" s="79"/>
      <c r="I187" s="11"/>
      <c r="J187" s="11"/>
      <c r="K187" s="11"/>
    </row>
    <row r="188" spans="1:11" s="68" customFormat="1" ht="12.75">
      <c r="A188" s="59"/>
      <c r="B188" s="11"/>
      <c r="C188" s="11"/>
      <c r="D188" s="11"/>
      <c r="E188" s="11"/>
      <c r="F188" s="11"/>
      <c r="G188" s="79"/>
      <c r="H188" s="79"/>
      <c r="I188" s="11"/>
      <c r="J188" s="11"/>
      <c r="K188" s="11"/>
    </row>
    <row r="189" spans="1:11" s="68" customFormat="1" ht="12.75">
      <c r="A189" s="59"/>
      <c r="B189" s="11"/>
      <c r="C189" s="11"/>
      <c r="D189" s="11"/>
      <c r="E189" s="11"/>
      <c r="F189" s="11"/>
      <c r="G189" s="79"/>
      <c r="H189" s="79"/>
      <c r="I189" s="11"/>
      <c r="J189" s="11"/>
      <c r="K189" s="11"/>
    </row>
    <row r="190" spans="1:11" s="68" customFormat="1" ht="12.75">
      <c r="A190" s="59"/>
      <c r="B190" s="11"/>
      <c r="C190" s="11"/>
      <c r="D190" s="11"/>
      <c r="E190" s="11"/>
      <c r="F190" s="11"/>
      <c r="G190" s="79"/>
      <c r="H190" s="79"/>
      <c r="I190" s="11"/>
      <c r="J190" s="11"/>
      <c r="K190" s="11"/>
    </row>
    <row r="191" spans="1:11" s="68" customFormat="1" ht="12.75">
      <c r="A191" s="59"/>
      <c r="B191" s="11"/>
      <c r="C191" s="11"/>
      <c r="D191" s="11"/>
      <c r="E191" s="11"/>
      <c r="F191" s="11"/>
      <c r="G191" s="79"/>
      <c r="H191" s="79"/>
      <c r="I191" s="11"/>
      <c r="J191" s="11"/>
      <c r="K191" s="11"/>
    </row>
    <row r="192" spans="1:11" s="68" customFormat="1" ht="12.75">
      <c r="A192" s="59"/>
      <c r="B192" s="11"/>
      <c r="C192" s="11"/>
      <c r="D192" s="11"/>
      <c r="E192" s="11"/>
      <c r="F192" s="11"/>
      <c r="G192" s="79"/>
      <c r="H192" s="79"/>
      <c r="I192" s="11"/>
      <c r="J192" s="11"/>
      <c r="K192" s="11"/>
    </row>
    <row r="193" spans="1:11" s="68" customFormat="1" ht="12.75">
      <c r="A193" s="59"/>
      <c r="B193" s="11"/>
      <c r="C193" s="11"/>
      <c r="D193" s="11"/>
      <c r="E193" s="11"/>
      <c r="F193" s="11"/>
      <c r="G193" s="79"/>
      <c r="H193" s="79"/>
      <c r="I193" s="11"/>
      <c r="J193" s="11"/>
      <c r="K193" s="11"/>
    </row>
    <row r="194" spans="1:11" s="68" customFormat="1" ht="12.75">
      <c r="A194" s="59"/>
      <c r="B194" s="11"/>
      <c r="C194" s="11"/>
      <c r="D194" s="11"/>
      <c r="E194" s="11"/>
      <c r="F194" s="11"/>
      <c r="G194" s="79"/>
      <c r="H194" s="79"/>
      <c r="I194" s="11"/>
      <c r="J194" s="11"/>
      <c r="K194" s="11"/>
    </row>
    <row r="195" spans="1:11" s="68" customFormat="1" ht="12.75">
      <c r="A195" s="59"/>
      <c r="B195" s="11"/>
      <c r="C195" s="11"/>
      <c r="D195" s="11"/>
      <c r="E195" s="11"/>
      <c r="F195" s="11"/>
      <c r="G195" s="79"/>
      <c r="H195" s="79"/>
      <c r="I195" s="11"/>
      <c r="J195" s="11"/>
      <c r="K195" s="11"/>
    </row>
    <row r="196" spans="1:11" s="68" customFormat="1" ht="12.75">
      <c r="A196" s="59"/>
      <c r="B196" s="11"/>
      <c r="C196" s="11"/>
      <c r="D196" s="11"/>
      <c r="E196" s="11"/>
      <c r="F196" s="11"/>
      <c r="G196" s="79"/>
      <c r="H196" s="79"/>
      <c r="I196" s="11"/>
      <c r="J196" s="11"/>
      <c r="K196" s="11"/>
    </row>
    <row r="197" spans="1:11" s="68" customFormat="1" ht="12.75">
      <c r="A197" s="59"/>
      <c r="B197" s="11"/>
      <c r="C197" s="11"/>
      <c r="D197" s="11"/>
      <c r="E197" s="11"/>
      <c r="F197" s="11"/>
      <c r="G197" s="79"/>
      <c r="H197" s="79"/>
      <c r="I197" s="11"/>
      <c r="J197" s="11"/>
      <c r="K197" s="11"/>
    </row>
    <row r="198" spans="1:11" s="68" customFormat="1" ht="12.75">
      <c r="A198" s="59"/>
      <c r="B198" s="11"/>
      <c r="C198" s="11"/>
      <c r="D198" s="11"/>
      <c r="E198" s="11"/>
      <c r="F198" s="11"/>
      <c r="G198" s="79"/>
      <c r="H198" s="79"/>
      <c r="I198" s="11"/>
      <c r="J198" s="11"/>
      <c r="K198" s="11"/>
    </row>
    <row r="199" spans="1:11" s="68" customFormat="1" ht="12.75">
      <c r="A199" s="59"/>
      <c r="B199" s="11"/>
      <c r="C199" s="11"/>
      <c r="D199" s="11"/>
      <c r="E199" s="11"/>
      <c r="F199" s="11"/>
      <c r="G199" s="79"/>
      <c r="H199" s="79"/>
      <c r="I199" s="11"/>
      <c r="J199" s="11"/>
      <c r="K199" s="11"/>
    </row>
    <row r="200" spans="1:11" s="68" customFormat="1" ht="12.75">
      <c r="A200" s="59"/>
      <c r="B200" s="11"/>
      <c r="C200" s="11"/>
      <c r="D200" s="11"/>
      <c r="E200" s="11"/>
      <c r="F200" s="11"/>
      <c r="G200" s="79"/>
      <c r="H200" s="79"/>
      <c r="I200" s="11"/>
      <c r="J200" s="11"/>
      <c r="K200" s="11"/>
    </row>
    <row r="201" spans="1:11" s="68" customFormat="1" ht="12.75">
      <c r="A201" s="59"/>
      <c r="B201" s="11"/>
      <c r="C201" s="11"/>
      <c r="D201" s="11"/>
      <c r="E201" s="11"/>
      <c r="F201" s="11"/>
      <c r="G201" s="79"/>
      <c r="H201" s="79"/>
      <c r="I201" s="11"/>
      <c r="J201" s="11"/>
      <c r="K201" s="11"/>
    </row>
    <row r="202" spans="1:11" s="68" customFormat="1" ht="12.75">
      <c r="A202" s="59"/>
      <c r="B202" s="11"/>
      <c r="C202" s="11"/>
      <c r="D202" s="11"/>
      <c r="E202" s="11"/>
      <c r="F202" s="11"/>
      <c r="G202" s="79"/>
      <c r="H202" s="79"/>
      <c r="I202" s="11"/>
      <c r="J202" s="11"/>
      <c r="K202" s="11"/>
    </row>
    <row r="203" spans="1:11" s="68" customFormat="1" ht="12.75">
      <c r="A203" s="59"/>
      <c r="B203" s="11"/>
      <c r="C203" s="11"/>
      <c r="D203" s="11"/>
      <c r="E203" s="11"/>
      <c r="F203" s="11"/>
      <c r="G203" s="79"/>
      <c r="H203" s="79"/>
      <c r="I203" s="11"/>
      <c r="J203" s="11"/>
      <c r="K203" s="11"/>
    </row>
    <row r="204" spans="1:11" s="68" customFormat="1" ht="12.75">
      <c r="A204" s="59"/>
      <c r="B204" s="11"/>
      <c r="C204" s="11"/>
      <c r="D204" s="11"/>
      <c r="E204" s="11"/>
      <c r="F204" s="11"/>
      <c r="G204" s="79"/>
      <c r="H204" s="79"/>
      <c r="I204" s="11"/>
      <c r="J204" s="11"/>
      <c r="K204" s="11"/>
    </row>
    <row r="205" spans="1:11" s="68" customFormat="1" ht="12.75">
      <c r="A205" s="59"/>
      <c r="B205" s="11"/>
      <c r="C205" s="11"/>
      <c r="D205" s="11"/>
      <c r="E205" s="11"/>
      <c r="F205" s="11"/>
      <c r="G205" s="79"/>
      <c r="H205" s="79"/>
      <c r="I205" s="11"/>
      <c r="J205" s="11"/>
      <c r="K205" s="11"/>
    </row>
    <row r="206" spans="1:11" s="68" customFormat="1" ht="12.75">
      <c r="A206" s="59"/>
      <c r="B206" s="11"/>
      <c r="C206" s="11"/>
      <c r="D206" s="11"/>
      <c r="E206" s="11"/>
      <c r="F206" s="11"/>
      <c r="G206" s="79"/>
      <c r="H206" s="79"/>
      <c r="I206" s="11"/>
      <c r="J206" s="11"/>
      <c r="K206" s="11"/>
    </row>
    <row r="207" spans="1:11" s="68" customFormat="1" ht="12.75">
      <c r="A207" s="59"/>
      <c r="B207" s="11"/>
      <c r="C207" s="11"/>
      <c r="D207" s="11"/>
      <c r="E207" s="11"/>
      <c r="F207" s="11"/>
      <c r="G207" s="79"/>
      <c r="H207" s="79"/>
      <c r="I207" s="11"/>
      <c r="J207" s="11"/>
      <c r="K207" s="11"/>
    </row>
    <row r="208" spans="1:11" s="68" customFormat="1" ht="12.75">
      <c r="A208" s="59"/>
      <c r="B208" s="11"/>
      <c r="C208" s="11"/>
      <c r="D208" s="11"/>
      <c r="E208" s="11"/>
      <c r="F208" s="11"/>
      <c r="G208" s="79"/>
      <c r="H208" s="79"/>
      <c r="I208" s="11"/>
      <c r="J208" s="11"/>
      <c r="K208" s="11"/>
    </row>
    <row r="209" spans="1:11" s="68" customFormat="1" ht="12.75">
      <c r="A209" s="59"/>
      <c r="B209" s="11"/>
      <c r="C209" s="11"/>
      <c r="D209" s="11"/>
      <c r="E209" s="11"/>
      <c r="F209" s="11"/>
      <c r="G209" s="79"/>
      <c r="H209" s="79"/>
      <c r="I209" s="11"/>
      <c r="J209" s="11"/>
      <c r="K209" s="11"/>
    </row>
    <row r="210" spans="1:11" s="68" customFormat="1" ht="12.75">
      <c r="A210" s="59"/>
      <c r="B210" s="11"/>
      <c r="C210" s="11"/>
      <c r="D210" s="11"/>
      <c r="E210" s="11"/>
      <c r="F210" s="11"/>
      <c r="G210" s="79"/>
      <c r="H210" s="79"/>
      <c r="I210" s="11"/>
      <c r="J210" s="11"/>
      <c r="K210" s="11"/>
    </row>
    <row r="211" spans="1:11" s="68" customFormat="1" ht="12.75">
      <c r="A211" s="59"/>
      <c r="B211" s="11"/>
      <c r="C211" s="11"/>
      <c r="D211" s="11"/>
      <c r="E211" s="11"/>
      <c r="F211" s="11"/>
      <c r="G211" s="79"/>
      <c r="H211" s="79"/>
      <c r="I211" s="11"/>
      <c r="J211" s="11"/>
      <c r="K211" s="11"/>
    </row>
    <row r="212" spans="1:11" s="68" customFormat="1" ht="12.75">
      <c r="A212" s="59"/>
      <c r="B212" s="11"/>
      <c r="C212" s="11"/>
      <c r="D212" s="11"/>
      <c r="E212" s="11"/>
      <c r="F212" s="11"/>
      <c r="G212" s="79"/>
      <c r="H212" s="79"/>
      <c r="I212" s="11"/>
      <c r="J212" s="11"/>
      <c r="K212" s="11"/>
    </row>
    <row r="213" spans="1:11" s="68" customFormat="1" ht="12.75">
      <c r="A213" s="59"/>
      <c r="B213" s="11"/>
      <c r="C213" s="11"/>
      <c r="D213" s="11"/>
      <c r="E213" s="11"/>
      <c r="F213" s="11"/>
      <c r="G213" s="79"/>
      <c r="H213" s="79"/>
      <c r="I213" s="11"/>
      <c r="J213" s="11"/>
      <c r="K213" s="11"/>
    </row>
    <row r="214" spans="1:11" s="68" customFormat="1" ht="12.75">
      <c r="A214" s="59"/>
      <c r="B214" s="11"/>
      <c r="C214" s="11"/>
      <c r="D214" s="11"/>
      <c r="E214" s="11"/>
      <c r="F214" s="11"/>
      <c r="G214" s="79"/>
      <c r="H214" s="79"/>
      <c r="I214" s="11"/>
      <c r="J214" s="11"/>
      <c r="K214" s="11"/>
    </row>
    <row r="215" spans="1:11" s="68" customFormat="1" ht="12.75">
      <c r="A215" s="59"/>
      <c r="B215" s="11"/>
      <c r="C215" s="11"/>
      <c r="D215" s="11"/>
      <c r="E215" s="11"/>
      <c r="F215" s="11"/>
      <c r="G215" s="79"/>
      <c r="H215" s="79"/>
      <c r="I215" s="11"/>
      <c r="J215" s="11"/>
      <c r="K215" s="11"/>
    </row>
    <row r="216" spans="1:11" s="68" customFormat="1" ht="12.75">
      <c r="A216" s="59"/>
      <c r="B216" s="11"/>
      <c r="C216" s="11"/>
      <c r="D216" s="11"/>
      <c r="E216" s="11"/>
      <c r="F216" s="11"/>
      <c r="G216" s="79"/>
      <c r="H216" s="79"/>
      <c r="I216" s="11"/>
      <c r="J216" s="11"/>
      <c r="K216" s="11"/>
    </row>
    <row r="217" spans="1:11" s="68" customFormat="1" ht="12.75">
      <c r="A217" s="59"/>
      <c r="B217" s="11"/>
      <c r="C217" s="11"/>
      <c r="D217" s="11"/>
      <c r="E217" s="11"/>
      <c r="F217" s="11"/>
      <c r="G217" s="79"/>
      <c r="H217" s="79"/>
      <c r="I217" s="11"/>
      <c r="J217" s="11"/>
      <c r="K217" s="11"/>
    </row>
    <row r="218" spans="1:11" s="68" customFormat="1" ht="12.75">
      <c r="A218" s="59"/>
      <c r="B218" s="11"/>
      <c r="C218" s="11"/>
      <c r="D218" s="11"/>
      <c r="E218" s="11"/>
      <c r="F218" s="11"/>
      <c r="G218" s="79"/>
      <c r="H218" s="79"/>
      <c r="I218" s="11"/>
      <c r="J218" s="11"/>
      <c r="K218" s="11"/>
    </row>
    <row r="219" spans="1:11" s="68" customFormat="1" ht="12.75">
      <c r="A219" s="59"/>
      <c r="B219" s="11"/>
      <c r="C219" s="11"/>
      <c r="D219" s="11"/>
      <c r="E219" s="11"/>
      <c r="F219" s="11"/>
      <c r="G219" s="79"/>
      <c r="H219" s="79"/>
      <c r="I219" s="11"/>
      <c r="J219" s="11"/>
      <c r="K219" s="11"/>
    </row>
    <row r="220" spans="1:11" s="68" customFormat="1" ht="12.75">
      <c r="A220" s="59"/>
      <c r="B220" s="11"/>
      <c r="C220" s="11"/>
      <c r="D220" s="11"/>
      <c r="E220" s="11"/>
      <c r="F220" s="11"/>
      <c r="G220" s="79"/>
      <c r="H220" s="79"/>
      <c r="I220" s="11"/>
      <c r="J220" s="11"/>
      <c r="K220" s="11"/>
    </row>
    <row r="221" spans="1:11" s="68" customFormat="1" ht="12.75">
      <c r="A221" s="59"/>
      <c r="B221" s="11"/>
      <c r="C221" s="11"/>
      <c r="D221" s="11"/>
      <c r="E221" s="11"/>
      <c r="F221" s="11"/>
      <c r="G221" s="79"/>
      <c r="H221" s="79"/>
      <c r="I221" s="11"/>
      <c r="J221" s="11"/>
      <c r="K221" s="11"/>
    </row>
    <row r="222" spans="1:11" s="68" customFormat="1" ht="12.75">
      <c r="A222" s="59"/>
      <c r="B222" s="11"/>
      <c r="C222" s="11"/>
      <c r="D222" s="11"/>
      <c r="E222" s="11"/>
      <c r="F222" s="11"/>
      <c r="G222" s="79"/>
      <c r="H222" s="79"/>
      <c r="I222" s="11"/>
      <c r="J222" s="11"/>
      <c r="K222" s="11"/>
    </row>
    <row r="223" spans="1:11" s="68" customFormat="1" ht="12.75">
      <c r="A223" s="59"/>
      <c r="B223" s="11"/>
      <c r="C223" s="11"/>
      <c r="D223" s="11"/>
      <c r="E223" s="11"/>
      <c r="F223" s="11"/>
      <c r="G223" s="79"/>
      <c r="H223" s="79"/>
      <c r="I223" s="11"/>
      <c r="J223" s="11"/>
      <c r="K223" s="11"/>
    </row>
    <row r="224" spans="1:11" s="68" customFormat="1" ht="12.75">
      <c r="A224" s="59"/>
      <c r="B224" s="11"/>
      <c r="C224" s="11"/>
      <c r="D224" s="11"/>
      <c r="E224" s="11"/>
      <c r="F224" s="11"/>
      <c r="G224" s="79"/>
      <c r="H224" s="79"/>
      <c r="I224" s="11"/>
      <c r="J224" s="11"/>
      <c r="K224" s="11"/>
    </row>
    <row r="225" spans="1:11" s="68" customFormat="1" ht="12.75">
      <c r="A225" s="59"/>
      <c r="B225" s="11"/>
      <c r="C225" s="11"/>
      <c r="D225" s="11"/>
      <c r="E225" s="11"/>
      <c r="F225" s="11"/>
      <c r="G225" s="79"/>
      <c r="H225" s="79"/>
      <c r="I225" s="11"/>
      <c r="J225" s="11"/>
      <c r="K225" s="11"/>
    </row>
    <row r="226" spans="1:11" s="68" customFormat="1" ht="12.75">
      <c r="A226" s="59"/>
      <c r="B226" s="11"/>
      <c r="C226" s="11"/>
      <c r="D226" s="11"/>
      <c r="E226" s="11"/>
      <c r="F226" s="11"/>
      <c r="G226" s="79"/>
      <c r="H226" s="79"/>
      <c r="I226" s="11"/>
      <c r="J226" s="11"/>
      <c r="K226" s="11"/>
    </row>
    <row r="227" spans="1:11" s="68" customFormat="1" ht="12.75">
      <c r="A227" s="59"/>
      <c r="B227" s="11"/>
      <c r="C227" s="11"/>
      <c r="D227" s="11"/>
      <c r="E227" s="11"/>
      <c r="F227" s="11"/>
      <c r="G227" s="79"/>
      <c r="H227" s="79"/>
      <c r="I227" s="11"/>
      <c r="J227" s="11"/>
      <c r="K227" s="11"/>
    </row>
    <row r="228" spans="1:11" s="68" customFormat="1" ht="12.75">
      <c r="A228" s="59"/>
      <c r="B228" s="11"/>
      <c r="C228" s="11"/>
      <c r="D228" s="11"/>
      <c r="E228" s="11"/>
      <c r="F228" s="11"/>
      <c r="G228" s="79"/>
      <c r="H228" s="79"/>
      <c r="I228" s="11"/>
      <c r="J228" s="11"/>
      <c r="K228" s="11"/>
    </row>
    <row r="229" spans="1:11" s="68" customFormat="1" ht="12.75">
      <c r="A229" s="59"/>
      <c r="B229" s="11"/>
      <c r="C229" s="11"/>
      <c r="D229" s="11"/>
      <c r="E229" s="11"/>
      <c r="F229" s="11"/>
      <c r="G229" s="79"/>
      <c r="H229" s="79"/>
      <c r="I229" s="11"/>
      <c r="J229" s="11"/>
      <c r="K229" s="11"/>
    </row>
    <row r="230" spans="1:11" s="68" customFormat="1" ht="12.75">
      <c r="A230" s="59"/>
      <c r="B230" s="11"/>
      <c r="C230" s="11"/>
      <c r="D230" s="11"/>
      <c r="E230" s="11"/>
      <c r="F230" s="11"/>
      <c r="G230" s="79"/>
      <c r="H230" s="79"/>
      <c r="I230" s="11"/>
      <c r="J230" s="11"/>
      <c r="K230" s="11"/>
    </row>
    <row r="231" spans="1:11" s="68" customFormat="1" ht="12.75">
      <c r="A231" s="59"/>
      <c r="B231" s="11"/>
      <c r="C231" s="11"/>
      <c r="D231" s="11"/>
      <c r="E231" s="11"/>
      <c r="F231" s="11"/>
      <c r="G231" s="79"/>
      <c r="H231" s="79"/>
      <c r="I231" s="11"/>
      <c r="J231" s="11"/>
      <c r="K231" s="11"/>
    </row>
    <row r="232" spans="1:11" s="68" customFormat="1" ht="12.75">
      <c r="A232" s="59"/>
      <c r="B232" s="11"/>
      <c r="C232" s="11"/>
      <c r="D232" s="11"/>
      <c r="E232" s="11"/>
      <c r="F232" s="11"/>
      <c r="G232" s="79"/>
      <c r="H232" s="79"/>
      <c r="I232" s="11"/>
      <c r="J232" s="11"/>
      <c r="K232" s="11"/>
    </row>
    <row r="233" spans="1:11" s="68" customFormat="1" ht="12.75">
      <c r="A233" s="59"/>
      <c r="B233" s="11"/>
      <c r="C233" s="11"/>
      <c r="D233" s="11"/>
      <c r="E233" s="11"/>
      <c r="F233" s="11"/>
      <c r="G233" s="79"/>
      <c r="H233" s="79"/>
      <c r="I233" s="11"/>
      <c r="J233" s="11"/>
      <c r="K233" s="11"/>
    </row>
    <row r="234" spans="1:11" s="68" customFormat="1" ht="12.75">
      <c r="A234" s="59"/>
      <c r="B234" s="11"/>
      <c r="C234" s="11"/>
      <c r="D234" s="11"/>
      <c r="E234" s="11"/>
      <c r="F234" s="11"/>
      <c r="G234" s="79"/>
      <c r="H234" s="79"/>
      <c r="I234" s="11"/>
      <c r="J234" s="11"/>
      <c r="K234" s="11"/>
    </row>
    <row r="235" spans="1:11" s="68" customFormat="1" ht="12.75">
      <c r="A235" s="59"/>
      <c r="B235" s="11"/>
      <c r="C235" s="11"/>
      <c r="D235" s="11"/>
      <c r="E235" s="11"/>
      <c r="F235" s="11"/>
      <c r="G235" s="79"/>
      <c r="H235" s="79"/>
      <c r="I235" s="11"/>
      <c r="J235" s="11"/>
      <c r="K235" s="11"/>
    </row>
    <row r="236" spans="1:11" s="68" customFormat="1" ht="12.75">
      <c r="A236" s="59"/>
      <c r="B236" s="11"/>
      <c r="C236" s="11"/>
      <c r="D236" s="11"/>
      <c r="E236" s="11"/>
      <c r="F236" s="11"/>
      <c r="G236" s="79"/>
      <c r="H236" s="79"/>
      <c r="I236" s="11"/>
      <c r="J236" s="11"/>
      <c r="K236" s="11"/>
    </row>
    <row r="237" spans="1:11" s="68" customFormat="1" ht="12.75">
      <c r="A237" s="59"/>
      <c r="B237" s="11"/>
      <c r="C237" s="11"/>
      <c r="D237" s="11"/>
      <c r="E237" s="11"/>
      <c r="F237" s="11"/>
      <c r="G237" s="79"/>
      <c r="H237" s="79"/>
      <c r="I237" s="11"/>
      <c r="J237" s="11"/>
      <c r="K237" s="11"/>
    </row>
    <row r="238" spans="1:11" s="68" customFormat="1" ht="12.75">
      <c r="A238" s="59"/>
      <c r="B238" s="11"/>
      <c r="C238" s="11"/>
      <c r="D238" s="11"/>
      <c r="E238" s="11"/>
      <c r="F238" s="11"/>
      <c r="G238" s="79"/>
      <c r="H238" s="79"/>
      <c r="I238" s="11"/>
      <c r="J238" s="11"/>
      <c r="K238" s="11"/>
    </row>
    <row r="239" spans="1:11" s="68" customFormat="1" ht="12.75">
      <c r="A239" s="59"/>
      <c r="B239" s="11"/>
      <c r="C239" s="11"/>
      <c r="D239" s="11"/>
      <c r="E239" s="11"/>
      <c r="F239" s="11"/>
      <c r="G239" s="79"/>
      <c r="H239" s="79"/>
      <c r="I239" s="11"/>
      <c r="J239" s="11"/>
      <c r="K239" s="11"/>
    </row>
    <row r="240" spans="1:11" s="68" customFormat="1" ht="12.75">
      <c r="A240" s="59"/>
      <c r="B240" s="11"/>
      <c r="C240" s="11"/>
      <c r="D240" s="11"/>
      <c r="E240" s="11"/>
      <c r="F240" s="11"/>
      <c r="G240" s="79"/>
      <c r="H240" s="79"/>
      <c r="I240" s="11"/>
      <c r="J240" s="11"/>
      <c r="K240" s="11"/>
    </row>
    <row r="241" spans="1:11" s="68" customFormat="1" ht="12.75">
      <c r="A241" s="59"/>
      <c r="B241" s="11"/>
      <c r="C241" s="11"/>
      <c r="D241" s="11"/>
      <c r="E241" s="11"/>
      <c r="F241" s="11"/>
      <c r="G241" s="79"/>
      <c r="H241" s="79"/>
      <c r="I241" s="11"/>
      <c r="J241" s="11"/>
      <c r="K241" s="11"/>
    </row>
    <row r="242" spans="1:11" s="68" customFormat="1" ht="12.75">
      <c r="A242" s="59"/>
      <c r="B242" s="11"/>
      <c r="C242" s="11"/>
      <c r="D242" s="11"/>
      <c r="E242" s="11"/>
      <c r="F242" s="11"/>
      <c r="G242" s="79"/>
      <c r="H242" s="79"/>
      <c r="I242" s="11"/>
      <c r="J242" s="11"/>
      <c r="K242" s="11"/>
    </row>
    <row r="243" spans="1:11" s="68" customFormat="1" ht="12.75">
      <c r="A243" s="59"/>
      <c r="B243" s="11"/>
      <c r="C243" s="11"/>
      <c r="D243" s="11"/>
      <c r="E243" s="11"/>
      <c r="F243" s="11"/>
      <c r="G243" s="79"/>
      <c r="H243" s="79"/>
      <c r="I243" s="11"/>
      <c r="J243" s="11"/>
      <c r="K243" s="11"/>
    </row>
    <row r="244" spans="1:11" s="68" customFormat="1" ht="12.75">
      <c r="A244" s="59"/>
      <c r="B244" s="11"/>
      <c r="C244" s="11"/>
      <c r="D244" s="11"/>
      <c r="E244" s="11"/>
      <c r="F244" s="11"/>
      <c r="G244" s="79"/>
      <c r="H244" s="79"/>
      <c r="I244" s="11"/>
      <c r="J244" s="11"/>
      <c r="K244" s="11"/>
    </row>
    <row r="245" spans="1:11" s="68" customFormat="1" ht="12.75">
      <c r="A245" s="59"/>
      <c r="B245" s="11"/>
      <c r="C245" s="11"/>
      <c r="D245" s="11"/>
      <c r="E245" s="11"/>
      <c r="F245" s="11"/>
      <c r="G245" s="79"/>
      <c r="H245" s="79"/>
      <c r="I245" s="11"/>
      <c r="J245" s="11"/>
      <c r="K245" s="11"/>
    </row>
    <row r="246" spans="1:11" s="68" customFormat="1" ht="12.75">
      <c r="A246" s="59"/>
      <c r="B246" s="11"/>
      <c r="C246" s="11"/>
      <c r="D246" s="11"/>
      <c r="E246" s="11"/>
      <c r="F246" s="11"/>
      <c r="G246" s="79"/>
      <c r="H246" s="79"/>
      <c r="I246" s="11"/>
      <c r="J246" s="11"/>
      <c r="K246" s="11"/>
    </row>
    <row r="247" spans="1:11" s="68" customFormat="1" ht="12.75">
      <c r="A247" s="59"/>
      <c r="B247" s="11"/>
      <c r="C247" s="11"/>
      <c r="D247" s="11"/>
      <c r="E247" s="11"/>
      <c r="F247" s="11"/>
      <c r="G247" s="79"/>
      <c r="H247" s="79"/>
      <c r="I247" s="11"/>
      <c r="J247" s="11"/>
      <c r="K247" s="11"/>
    </row>
    <row r="248" spans="1:11" s="68" customFormat="1" ht="12.75">
      <c r="A248" s="59"/>
      <c r="B248" s="11"/>
      <c r="C248" s="11"/>
      <c r="D248" s="11"/>
      <c r="E248" s="11"/>
      <c r="F248" s="11"/>
      <c r="G248" s="79"/>
      <c r="H248" s="79"/>
      <c r="I248" s="11"/>
      <c r="J248" s="11"/>
      <c r="K248" s="11"/>
    </row>
    <row r="249" spans="1:11" s="68" customFormat="1" ht="12.75">
      <c r="A249" s="59"/>
      <c r="B249" s="11"/>
      <c r="C249" s="11"/>
      <c r="D249" s="11"/>
      <c r="E249" s="11"/>
      <c r="F249" s="11"/>
      <c r="G249" s="79"/>
      <c r="H249" s="79"/>
      <c r="I249" s="11"/>
      <c r="J249" s="11"/>
      <c r="K249" s="11"/>
    </row>
    <row r="250" spans="1:11" s="68" customFormat="1" ht="12.75">
      <c r="A250" s="59"/>
      <c r="B250" s="11"/>
      <c r="C250" s="11"/>
      <c r="D250" s="11"/>
      <c r="E250" s="11"/>
      <c r="F250" s="11"/>
      <c r="G250" s="79"/>
      <c r="H250" s="79"/>
      <c r="I250" s="11"/>
      <c r="J250" s="11"/>
      <c r="K250" s="11"/>
    </row>
    <row r="251" spans="1:11" s="68" customFormat="1" ht="12.75">
      <c r="A251" s="59"/>
      <c r="B251" s="11"/>
      <c r="C251" s="11"/>
      <c r="D251" s="11"/>
      <c r="E251" s="11"/>
      <c r="F251" s="11"/>
      <c r="G251" s="79"/>
      <c r="H251" s="79"/>
      <c r="I251" s="11"/>
      <c r="J251" s="11"/>
      <c r="K251" s="11"/>
    </row>
    <row r="252" spans="1:11" s="68" customFormat="1" ht="12.75">
      <c r="A252" s="59"/>
      <c r="B252" s="11"/>
      <c r="C252" s="11"/>
      <c r="D252" s="11"/>
      <c r="E252" s="11"/>
      <c r="F252" s="11"/>
      <c r="G252" s="79"/>
      <c r="H252" s="79"/>
      <c r="I252" s="11"/>
      <c r="J252" s="11"/>
      <c r="K252" s="11"/>
    </row>
    <row r="253" spans="1:11" s="68" customFormat="1" ht="12.75">
      <c r="A253" s="59"/>
      <c r="B253" s="11"/>
      <c r="C253" s="11"/>
      <c r="D253" s="11"/>
      <c r="E253" s="11"/>
      <c r="F253" s="11"/>
      <c r="G253" s="79"/>
      <c r="H253" s="79"/>
      <c r="I253" s="11"/>
      <c r="J253" s="11"/>
      <c r="K253" s="11"/>
    </row>
    <row r="254" spans="1:11" s="68" customFormat="1" ht="12.75">
      <c r="A254" s="59"/>
      <c r="B254" s="11"/>
      <c r="C254" s="11"/>
      <c r="D254" s="11"/>
      <c r="E254" s="11"/>
      <c r="F254" s="11"/>
      <c r="G254" s="79"/>
      <c r="H254" s="79"/>
      <c r="I254" s="11"/>
      <c r="J254" s="11"/>
      <c r="K254" s="11"/>
    </row>
    <row r="255" spans="1:11" s="68" customFormat="1" ht="12.75">
      <c r="A255" s="59"/>
      <c r="B255" s="11"/>
      <c r="C255" s="11"/>
      <c r="D255" s="11"/>
      <c r="E255" s="11"/>
      <c r="F255" s="11"/>
      <c r="G255" s="79"/>
      <c r="H255" s="79"/>
      <c r="I255" s="11"/>
      <c r="J255" s="11"/>
      <c r="K255" s="11"/>
    </row>
    <row r="256" spans="1:11" s="68" customFormat="1" ht="12.75">
      <c r="A256" s="59"/>
      <c r="B256" s="11"/>
      <c r="C256" s="11"/>
      <c r="D256" s="11"/>
      <c r="E256" s="11"/>
      <c r="F256" s="11"/>
      <c r="G256" s="79"/>
      <c r="H256" s="79"/>
      <c r="I256" s="11"/>
      <c r="J256" s="11"/>
      <c r="K256" s="11"/>
    </row>
    <row r="257" spans="1:11" s="68" customFormat="1" ht="12.75">
      <c r="A257" s="59"/>
      <c r="B257" s="11"/>
      <c r="C257" s="11"/>
      <c r="D257" s="11"/>
      <c r="E257" s="11"/>
      <c r="F257" s="11"/>
      <c r="G257" s="79"/>
      <c r="H257" s="79"/>
      <c r="I257" s="11"/>
      <c r="J257" s="11"/>
      <c r="K257" s="11"/>
    </row>
    <row r="258" spans="1:11" s="68" customFormat="1" ht="12.75">
      <c r="A258" s="59"/>
      <c r="B258" s="11"/>
      <c r="C258" s="11"/>
      <c r="D258" s="11"/>
      <c r="E258" s="11"/>
      <c r="F258" s="11"/>
      <c r="G258" s="79"/>
      <c r="H258" s="79"/>
      <c r="I258" s="11"/>
      <c r="J258" s="11"/>
      <c r="K258" s="11"/>
    </row>
    <row r="259" spans="1:11" s="68" customFormat="1" ht="12.75">
      <c r="A259" s="59"/>
      <c r="B259" s="11"/>
      <c r="C259" s="11"/>
      <c r="D259" s="11"/>
      <c r="E259" s="11"/>
      <c r="F259" s="11"/>
      <c r="G259" s="79"/>
      <c r="H259" s="79"/>
      <c r="I259" s="11"/>
      <c r="J259" s="11"/>
      <c r="K259" s="11"/>
    </row>
    <row r="260" spans="1:11" s="68" customFormat="1" ht="12.75">
      <c r="A260" s="59"/>
      <c r="B260" s="11"/>
      <c r="C260" s="11"/>
      <c r="D260" s="11"/>
      <c r="E260" s="11"/>
      <c r="F260" s="11"/>
      <c r="G260" s="79"/>
      <c r="H260" s="79"/>
      <c r="I260" s="11"/>
      <c r="J260" s="11"/>
      <c r="K260" s="11"/>
    </row>
    <row r="261" spans="1:11" s="68" customFormat="1" ht="12.75">
      <c r="A261" s="59"/>
      <c r="B261" s="11"/>
      <c r="C261" s="11"/>
      <c r="D261" s="11"/>
      <c r="E261" s="11"/>
      <c r="F261" s="11"/>
      <c r="G261" s="79"/>
      <c r="H261" s="79"/>
      <c r="I261" s="11"/>
      <c r="J261" s="11"/>
      <c r="K261" s="11"/>
    </row>
    <row r="262" spans="1:11" s="68" customFormat="1" ht="12.75">
      <c r="A262" s="59"/>
      <c r="B262" s="11"/>
      <c r="C262" s="11"/>
      <c r="D262" s="11"/>
      <c r="E262" s="11"/>
      <c r="F262" s="11"/>
      <c r="G262" s="79"/>
      <c r="H262" s="79"/>
      <c r="I262" s="11"/>
      <c r="J262" s="11"/>
      <c r="K262" s="11"/>
    </row>
    <row r="263" spans="1:11" s="68" customFormat="1" ht="12.75">
      <c r="A263" s="59"/>
      <c r="B263" s="11"/>
      <c r="C263" s="11"/>
      <c r="D263" s="11"/>
      <c r="E263" s="11"/>
      <c r="F263" s="11"/>
      <c r="G263" s="79"/>
      <c r="H263" s="79"/>
      <c r="I263" s="11"/>
      <c r="J263" s="11"/>
      <c r="K263" s="11"/>
    </row>
    <row r="264" spans="1:11" s="68" customFormat="1" ht="12.75">
      <c r="A264" s="59"/>
      <c r="B264" s="11"/>
      <c r="C264" s="11"/>
      <c r="D264" s="11"/>
      <c r="E264" s="11"/>
      <c r="F264" s="11"/>
      <c r="G264" s="79"/>
      <c r="H264" s="79"/>
      <c r="I264" s="11"/>
      <c r="J264" s="11"/>
      <c r="K264" s="11"/>
    </row>
    <row r="265" spans="1:11" s="68" customFormat="1" ht="12.75">
      <c r="A265" s="59"/>
      <c r="B265" s="11"/>
      <c r="C265" s="11"/>
      <c r="D265" s="11"/>
      <c r="E265" s="11"/>
      <c r="F265" s="11"/>
      <c r="G265" s="79"/>
      <c r="H265" s="79"/>
      <c r="I265" s="11"/>
      <c r="J265" s="11"/>
      <c r="K265" s="11"/>
    </row>
    <row r="266" spans="1:11" s="68" customFormat="1" ht="12.75">
      <c r="A266" s="59"/>
      <c r="B266" s="11"/>
      <c r="C266" s="11"/>
      <c r="D266" s="11"/>
      <c r="E266" s="11"/>
      <c r="F266" s="11"/>
      <c r="G266" s="79"/>
      <c r="H266" s="79"/>
      <c r="I266" s="11"/>
      <c r="J266" s="11"/>
      <c r="K266" s="11"/>
    </row>
    <row r="267" spans="1:11" s="68" customFormat="1" ht="12.75">
      <c r="A267" s="59"/>
      <c r="B267" s="11"/>
      <c r="C267" s="11"/>
      <c r="D267" s="11"/>
      <c r="E267" s="11"/>
      <c r="F267" s="11"/>
      <c r="G267" s="79"/>
      <c r="H267" s="79"/>
      <c r="I267" s="11"/>
      <c r="J267" s="11"/>
      <c r="K267" s="11"/>
    </row>
    <row r="268" spans="1:11" s="68" customFormat="1" ht="12.75">
      <c r="A268" s="59"/>
      <c r="B268" s="11"/>
      <c r="C268" s="11"/>
      <c r="D268" s="11"/>
      <c r="E268" s="11"/>
      <c r="F268" s="11"/>
      <c r="G268" s="79"/>
      <c r="H268" s="79"/>
      <c r="I268" s="11"/>
      <c r="J268" s="11"/>
      <c r="K268" s="11"/>
    </row>
    <row r="269" spans="1:11" s="68" customFormat="1" ht="12.75">
      <c r="A269" s="59"/>
      <c r="B269" s="11"/>
      <c r="C269" s="11"/>
      <c r="D269" s="11"/>
      <c r="E269" s="11"/>
      <c r="F269" s="11"/>
      <c r="G269" s="79"/>
      <c r="H269" s="79"/>
      <c r="I269" s="11"/>
      <c r="J269" s="11"/>
      <c r="K269" s="11"/>
    </row>
    <row r="270" spans="1:11" s="68" customFormat="1" ht="12.75">
      <c r="A270" s="59"/>
      <c r="B270" s="11"/>
      <c r="C270" s="11"/>
      <c r="D270" s="11"/>
      <c r="E270" s="11"/>
      <c r="F270" s="11"/>
      <c r="G270" s="79"/>
      <c r="H270" s="79"/>
      <c r="I270" s="11"/>
      <c r="J270" s="11"/>
      <c r="K270" s="11"/>
    </row>
    <row r="271" spans="1:11" s="68" customFormat="1" ht="12.75">
      <c r="A271" s="59"/>
      <c r="B271" s="11"/>
      <c r="C271" s="11"/>
      <c r="D271" s="11"/>
      <c r="E271" s="11"/>
      <c r="F271" s="11"/>
      <c r="G271" s="79"/>
      <c r="H271" s="79"/>
      <c r="I271" s="11"/>
      <c r="J271" s="11"/>
      <c r="K271" s="11"/>
    </row>
    <row r="272" spans="1:11" s="68" customFormat="1" ht="12.75">
      <c r="A272" s="59"/>
      <c r="B272" s="11"/>
      <c r="C272" s="11"/>
      <c r="D272" s="11"/>
      <c r="E272" s="11"/>
      <c r="F272" s="11"/>
      <c r="G272" s="79"/>
      <c r="H272" s="79"/>
      <c r="I272" s="11"/>
      <c r="J272" s="11"/>
      <c r="K272" s="11"/>
    </row>
    <row r="273" spans="1:11" s="68" customFormat="1" ht="12.75">
      <c r="A273" s="59"/>
      <c r="B273" s="11"/>
      <c r="C273" s="11"/>
      <c r="D273" s="11"/>
      <c r="E273" s="11"/>
      <c r="F273" s="11"/>
      <c r="G273" s="79"/>
      <c r="H273" s="79"/>
      <c r="I273" s="11"/>
      <c r="J273" s="11"/>
      <c r="K273" s="11"/>
    </row>
    <row r="274" spans="1:11" s="68" customFormat="1" ht="12.75">
      <c r="A274" s="59"/>
      <c r="B274" s="11"/>
      <c r="C274" s="11"/>
      <c r="D274" s="11"/>
      <c r="E274" s="11"/>
      <c r="F274" s="11"/>
      <c r="G274" s="79"/>
      <c r="H274" s="79"/>
      <c r="I274" s="11"/>
      <c r="J274" s="11"/>
      <c r="K274" s="11"/>
    </row>
    <row r="275" spans="1:11" s="68" customFormat="1" ht="12.75">
      <c r="A275" s="59"/>
      <c r="B275" s="11"/>
      <c r="C275" s="11"/>
      <c r="D275" s="11"/>
      <c r="E275" s="11"/>
      <c r="F275" s="11"/>
      <c r="G275" s="79"/>
      <c r="H275" s="79"/>
      <c r="I275" s="11"/>
      <c r="J275" s="11"/>
      <c r="K275" s="11"/>
    </row>
    <row r="276" spans="1:11" s="68" customFormat="1" ht="12.75">
      <c r="A276" s="59"/>
      <c r="B276" s="11"/>
      <c r="C276" s="11"/>
      <c r="D276" s="11"/>
      <c r="E276" s="11"/>
      <c r="F276" s="11"/>
      <c r="G276" s="79"/>
      <c r="H276" s="79"/>
      <c r="I276" s="11"/>
      <c r="J276" s="11"/>
      <c r="K276" s="11"/>
    </row>
    <row r="277" spans="1:11" s="68" customFormat="1" ht="12.75">
      <c r="A277" s="59"/>
      <c r="B277" s="11"/>
      <c r="C277" s="11"/>
      <c r="D277" s="11"/>
      <c r="E277" s="11"/>
      <c r="F277" s="11"/>
      <c r="G277" s="79"/>
      <c r="H277" s="79"/>
      <c r="I277" s="11"/>
      <c r="J277" s="11"/>
      <c r="K277" s="11"/>
    </row>
    <row r="278" spans="1:11" s="68" customFormat="1" ht="12.75">
      <c r="A278" s="59"/>
      <c r="B278" s="11"/>
      <c r="C278" s="11"/>
      <c r="D278" s="11"/>
      <c r="E278" s="11"/>
      <c r="F278" s="11"/>
      <c r="G278" s="79"/>
      <c r="H278" s="79"/>
      <c r="I278" s="11"/>
      <c r="J278" s="11"/>
      <c r="K278" s="11"/>
    </row>
    <row r="279" spans="1:11" s="68" customFormat="1" ht="12.75">
      <c r="A279" s="59"/>
      <c r="B279" s="11"/>
      <c r="C279" s="11"/>
      <c r="D279" s="11"/>
      <c r="E279" s="11"/>
      <c r="F279" s="11"/>
      <c r="G279" s="79"/>
      <c r="H279" s="79"/>
      <c r="I279" s="11"/>
      <c r="J279" s="11"/>
      <c r="K279" s="11"/>
    </row>
    <row r="280" spans="1:11" s="68" customFormat="1" ht="12.75">
      <c r="A280" s="59"/>
      <c r="B280" s="11"/>
      <c r="C280" s="11"/>
      <c r="D280" s="11"/>
      <c r="E280" s="11"/>
      <c r="F280" s="11"/>
      <c r="G280" s="79"/>
      <c r="H280" s="79"/>
      <c r="I280" s="11"/>
      <c r="J280" s="11"/>
      <c r="K280" s="11"/>
    </row>
    <row r="281" spans="1:11" s="68" customFormat="1" ht="12.75">
      <c r="A281" s="59"/>
      <c r="B281" s="11"/>
      <c r="C281" s="11"/>
      <c r="D281" s="11"/>
      <c r="E281" s="11"/>
      <c r="F281" s="11"/>
      <c r="G281" s="79"/>
      <c r="H281" s="79"/>
      <c r="I281" s="11"/>
      <c r="J281" s="11"/>
      <c r="K281" s="11"/>
    </row>
    <row r="282" spans="1:11" s="68" customFormat="1" ht="12.75">
      <c r="A282" s="59"/>
      <c r="B282" s="11"/>
      <c r="C282" s="11"/>
      <c r="D282" s="11"/>
      <c r="E282" s="11"/>
      <c r="F282" s="11"/>
      <c r="G282" s="79"/>
      <c r="H282" s="79"/>
      <c r="I282" s="11"/>
      <c r="J282" s="11"/>
      <c r="K282" s="11"/>
    </row>
    <row r="283" spans="1:11" s="68" customFormat="1" ht="12.75">
      <c r="A283" s="59"/>
      <c r="B283" s="11"/>
      <c r="C283" s="11"/>
      <c r="D283" s="11"/>
      <c r="E283" s="11"/>
      <c r="F283" s="11"/>
      <c r="G283" s="79"/>
      <c r="H283" s="79"/>
      <c r="I283" s="11"/>
      <c r="J283" s="11"/>
      <c r="K283" s="11"/>
    </row>
    <row r="284" spans="1:11" s="68" customFormat="1" ht="12.75">
      <c r="A284" s="59"/>
      <c r="B284" s="11"/>
      <c r="C284" s="11"/>
      <c r="D284" s="11"/>
      <c r="E284" s="11"/>
      <c r="F284" s="11"/>
      <c r="G284" s="79"/>
      <c r="H284" s="79"/>
      <c r="I284" s="11"/>
      <c r="J284" s="11"/>
      <c r="K284" s="11"/>
    </row>
    <row r="285" spans="1:11" s="68" customFormat="1" ht="12.75">
      <c r="A285" s="59"/>
      <c r="B285" s="11"/>
      <c r="C285" s="11"/>
      <c r="D285" s="11"/>
      <c r="E285" s="11"/>
      <c r="F285" s="11"/>
      <c r="G285" s="79"/>
      <c r="H285" s="79"/>
      <c r="I285" s="11"/>
      <c r="J285" s="11"/>
      <c r="K285" s="11"/>
    </row>
    <row r="286" spans="1:11" s="68" customFormat="1" ht="12.75">
      <c r="A286" s="59"/>
      <c r="B286" s="11"/>
      <c r="C286" s="11"/>
      <c r="D286" s="11"/>
      <c r="E286" s="11"/>
      <c r="F286" s="11"/>
      <c r="G286" s="79"/>
      <c r="H286" s="79"/>
      <c r="I286" s="11"/>
      <c r="J286" s="11"/>
      <c r="K286" s="11"/>
    </row>
    <row r="287" spans="1:11" s="68" customFormat="1" ht="12.75">
      <c r="A287" s="59"/>
      <c r="B287" s="11"/>
      <c r="C287" s="11"/>
      <c r="D287" s="11"/>
      <c r="E287" s="11"/>
      <c r="F287" s="11"/>
      <c r="G287" s="79"/>
      <c r="H287" s="79"/>
      <c r="I287" s="11"/>
      <c r="J287" s="11"/>
      <c r="K287" s="11"/>
    </row>
    <row r="288" spans="1:11" s="68" customFormat="1" ht="12.75">
      <c r="A288" s="59"/>
      <c r="B288" s="11"/>
      <c r="C288" s="11"/>
      <c r="D288" s="11"/>
      <c r="E288" s="11"/>
      <c r="F288" s="11"/>
      <c r="G288" s="79"/>
      <c r="H288" s="79"/>
      <c r="I288" s="11"/>
      <c r="J288" s="11"/>
      <c r="K288" s="11"/>
    </row>
    <row r="289" spans="1:11" s="68" customFormat="1" ht="12.75">
      <c r="A289" s="59"/>
      <c r="B289" s="11"/>
      <c r="C289" s="11"/>
      <c r="D289" s="11"/>
      <c r="E289" s="11"/>
      <c r="F289" s="11"/>
      <c r="G289" s="79"/>
      <c r="H289" s="79"/>
      <c r="I289" s="11"/>
      <c r="J289" s="11"/>
      <c r="K289" s="11"/>
    </row>
    <row r="290" spans="1:11" s="68" customFormat="1" ht="12.75">
      <c r="A290" s="59"/>
      <c r="B290" s="11"/>
      <c r="C290" s="11"/>
      <c r="D290" s="11"/>
      <c r="E290" s="11"/>
      <c r="F290" s="11"/>
      <c r="G290" s="79"/>
      <c r="H290" s="79"/>
      <c r="I290" s="11"/>
      <c r="J290" s="11"/>
      <c r="K290" s="11"/>
    </row>
    <row r="291" spans="1:11" s="68" customFormat="1" ht="12.75">
      <c r="A291" s="59"/>
      <c r="B291" s="11"/>
      <c r="C291" s="11"/>
      <c r="D291" s="11"/>
      <c r="E291" s="11"/>
      <c r="F291" s="11"/>
      <c r="G291" s="79"/>
      <c r="H291" s="79"/>
      <c r="I291" s="11"/>
      <c r="J291" s="11"/>
      <c r="K291" s="11"/>
    </row>
    <row r="292" spans="1:11" s="68" customFormat="1" ht="12.75">
      <c r="A292" s="59"/>
      <c r="B292" s="11"/>
      <c r="C292" s="11"/>
      <c r="D292" s="11"/>
      <c r="E292" s="11"/>
      <c r="F292" s="11"/>
      <c r="G292" s="79"/>
      <c r="H292" s="79"/>
      <c r="I292" s="11"/>
      <c r="J292" s="11"/>
      <c r="K292" s="11"/>
    </row>
    <row r="293" spans="1:11" s="68" customFormat="1" ht="12.75">
      <c r="A293" s="59"/>
      <c r="B293" s="11"/>
      <c r="C293" s="11"/>
      <c r="D293" s="11"/>
      <c r="E293" s="11"/>
      <c r="F293" s="11"/>
      <c r="G293" s="79"/>
      <c r="H293" s="79"/>
      <c r="I293" s="11"/>
      <c r="J293" s="11"/>
      <c r="K293" s="11"/>
    </row>
    <row r="294" spans="1:11" s="68" customFormat="1" ht="12.75">
      <c r="A294" s="59"/>
      <c r="B294" s="11"/>
      <c r="C294" s="11"/>
      <c r="D294" s="11"/>
      <c r="E294" s="11"/>
      <c r="F294" s="11"/>
      <c r="G294" s="79"/>
      <c r="H294" s="79"/>
      <c r="I294" s="11"/>
      <c r="J294" s="11"/>
      <c r="K294" s="11"/>
    </row>
    <row r="295" spans="1:11" s="68" customFormat="1" ht="12.75">
      <c r="A295" s="59"/>
      <c r="B295" s="11"/>
      <c r="C295" s="11"/>
      <c r="D295" s="11"/>
      <c r="E295" s="11"/>
      <c r="F295" s="11"/>
      <c r="G295" s="79"/>
      <c r="H295" s="79"/>
      <c r="I295" s="11"/>
      <c r="J295" s="11"/>
      <c r="K295" s="11"/>
    </row>
    <row r="296" spans="1:11" s="68" customFormat="1" ht="12.75">
      <c r="A296" s="59"/>
      <c r="B296" s="11"/>
      <c r="C296" s="11"/>
      <c r="D296" s="11"/>
      <c r="E296" s="11"/>
      <c r="F296" s="11"/>
      <c r="G296" s="79"/>
      <c r="H296" s="79"/>
      <c r="I296" s="11"/>
      <c r="J296" s="11"/>
      <c r="K296" s="11"/>
    </row>
    <row r="297" spans="1:11" s="68" customFormat="1" ht="12.75">
      <c r="A297" s="59"/>
      <c r="B297" s="11"/>
      <c r="C297" s="11"/>
      <c r="D297" s="11"/>
      <c r="E297" s="11"/>
      <c r="F297" s="11"/>
      <c r="G297" s="79"/>
      <c r="H297" s="79"/>
      <c r="I297" s="11"/>
      <c r="J297" s="11"/>
      <c r="K297" s="11"/>
    </row>
    <row r="298" spans="1:11" s="68" customFormat="1" ht="12.75">
      <c r="A298" s="59"/>
      <c r="B298" s="11"/>
      <c r="C298" s="11"/>
      <c r="D298" s="11"/>
      <c r="E298" s="11"/>
      <c r="F298" s="11"/>
      <c r="G298" s="79"/>
      <c r="H298" s="79"/>
      <c r="I298" s="11"/>
      <c r="J298" s="11"/>
      <c r="K298" s="11"/>
    </row>
    <row r="299" spans="1:11" s="68" customFormat="1" ht="12.75">
      <c r="A299" s="59"/>
      <c r="B299" s="11"/>
      <c r="C299" s="11"/>
      <c r="D299" s="11"/>
      <c r="E299" s="11"/>
      <c r="F299" s="11"/>
      <c r="G299" s="79"/>
      <c r="H299" s="79"/>
      <c r="I299" s="11"/>
      <c r="J299" s="11"/>
      <c r="K299" s="11"/>
    </row>
    <row r="300" spans="1:11" s="68" customFormat="1" ht="12.75">
      <c r="A300" s="59"/>
      <c r="B300" s="11"/>
      <c r="C300" s="11"/>
      <c r="D300" s="11"/>
      <c r="E300" s="11"/>
      <c r="F300" s="11"/>
      <c r="G300" s="79"/>
      <c r="H300" s="79"/>
      <c r="I300" s="11"/>
      <c r="J300" s="11"/>
      <c r="K300" s="11"/>
    </row>
    <row r="301" spans="1:11" s="68" customFormat="1" ht="12.75">
      <c r="A301" s="59"/>
      <c r="B301" s="11"/>
      <c r="C301" s="11"/>
      <c r="D301" s="11"/>
      <c r="E301" s="11"/>
      <c r="F301" s="11"/>
      <c r="G301" s="79"/>
      <c r="H301" s="79"/>
      <c r="I301" s="11"/>
      <c r="J301" s="11"/>
      <c r="K301" s="11"/>
    </row>
    <row r="302" spans="1:11" s="68" customFormat="1" ht="12.75">
      <c r="A302" s="59"/>
      <c r="B302" s="11"/>
      <c r="C302" s="11"/>
      <c r="D302" s="11"/>
      <c r="E302" s="11"/>
      <c r="F302" s="11"/>
      <c r="G302" s="79"/>
      <c r="H302" s="79"/>
      <c r="I302" s="11"/>
      <c r="J302" s="11"/>
      <c r="K302" s="11"/>
    </row>
    <row r="303" spans="1:11" s="68" customFormat="1" ht="12.75">
      <c r="A303" s="59"/>
      <c r="B303" s="11"/>
      <c r="C303" s="11"/>
      <c r="D303" s="11"/>
      <c r="E303" s="11"/>
      <c r="F303" s="11"/>
      <c r="G303" s="79"/>
      <c r="H303" s="79"/>
      <c r="I303" s="11"/>
      <c r="J303" s="11"/>
      <c r="K303" s="11"/>
    </row>
    <row r="304" spans="1:11" s="68" customFormat="1" ht="12.75">
      <c r="A304" s="59"/>
      <c r="B304" s="11"/>
      <c r="C304" s="11"/>
      <c r="D304" s="11"/>
      <c r="E304" s="11"/>
      <c r="F304" s="11"/>
      <c r="G304" s="79"/>
      <c r="H304" s="79"/>
      <c r="I304" s="11"/>
      <c r="J304" s="11"/>
      <c r="K304" s="11"/>
    </row>
    <row r="305" spans="1:11" s="68" customFormat="1" ht="12.75">
      <c r="A305" s="59"/>
      <c r="B305" s="11"/>
      <c r="C305" s="11"/>
      <c r="D305" s="11"/>
      <c r="E305" s="11"/>
      <c r="F305" s="11"/>
      <c r="G305" s="79"/>
      <c r="H305" s="79"/>
      <c r="I305" s="11"/>
      <c r="J305" s="11"/>
      <c r="K305" s="11"/>
    </row>
    <row r="306" spans="1:11" s="68" customFormat="1" ht="12.75">
      <c r="A306" s="59"/>
      <c r="B306" s="11"/>
      <c r="C306" s="11"/>
      <c r="D306" s="11"/>
      <c r="E306" s="11"/>
      <c r="F306" s="11"/>
      <c r="G306" s="79"/>
      <c r="H306" s="79"/>
      <c r="I306" s="11"/>
      <c r="J306" s="11"/>
      <c r="K306" s="11"/>
    </row>
    <row r="307" spans="1:11" s="68" customFormat="1" ht="12.75">
      <c r="A307" s="59"/>
      <c r="B307" s="11"/>
      <c r="C307" s="11"/>
      <c r="D307" s="11"/>
      <c r="E307" s="11"/>
      <c r="F307" s="11"/>
      <c r="G307" s="79"/>
      <c r="H307" s="79"/>
      <c r="I307" s="11"/>
      <c r="J307" s="11"/>
      <c r="K307" s="11"/>
    </row>
    <row r="308" spans="1:11" s="68" customFormat="1" ht="12.75">
      <c r="A308" s="59"/>
      <c r="B308" s="11"/>
      <c r="C308" s="11"/>
      <c r="D308" s="11"/>
      <c r="E308" s="11"/>
      <c r="F308" s="11"/>
      <c r="G308" s="79"/>
      <c r="H308" s="79"/>
      <c r="I308" s="11"/>
      <c r="J308" s="11"/>
      <c r="K308" s="11"/>
    </row>
    <row r="309" spans="1:11" s="68" customFormat="1" ht="12.75">
      <c r="A309" s="59"/>
      <c r="B309" s="11"/>
      <c r="C309" s="11"/>
      <c r="D309" s="11"/>
      <c r="E309" s="11"/>
      <c r="F309" s="11"/>
      <c r="G309" s="79"/>
      <c r="H309" s="79"/>
      <c r="I309" s="11"/>
      <c r="J309" s="11"/>
      <c r="K309" s="11"/>
    </row>
    <row r="310" spans="1:11" s="68" customFormat="1" ht="12.75">
      <c r="A310" s="59"/>
      <c r="B310" s="11"/>
      <c r="C310" s="11"/>
      <c r="D310" s="11"/>
      <c r="E310" s="11"/>
      <c r="F310" s="11"/>
      <c r="G310" s="79"/>
      <c r="H310" s="79"/>
      <c r="I310" s="11"/>
      <c r="J310" s="11"/>
      <c r="K310" s="11"/>
    </row>
    <row r="311" spans="1:11" s="68" customFormat="1" ht="12.75">
      <c r="A311" s="59"/>
      <c r="B311" s="11"/>
      <c r="C311" s="11"/>
      <c r="D311" s="11"/>
      <c r="E311" s="11"/>
      <c r="F311" s="11"/>
      <c r="G311" s="79"/>
      <c r="H311" s="79"/>
      <c r="I311" s="11"/>
      <c r="J311" s="11"/>
      <c r="K311" s="11"/>
    </row>
    <row r="312" spans="1:11" s="68" customFormat="1" ht="12.75">
      <c r="A312" s="59"/>
      <c r="B312" s="11"/>
      <c r="C312" s="11"/>
      <c r="D312" s="11"/>
      <c r="E312" s="11"/>
      <c r="F312" s="11"/>
      <c r="G312" s="79"/>
      <c r="H312" s="79"/>
      <c r="I312" s="11"/>
      <c r="J312" s="11"/>
      <c r="K312" s="11"/>
    </row>
    <row r="313" spans="1:11" s="68" customFormat="1" ht="12.75">
      <c r="A313" s="59"/>
      <c r="B313" s="11"/>
      <c r="C313" s="11"/>
      <c r="D313" s="11"/>
      <c r="E313" s="11"/>
      <c r="F313" s="11"/>
      <c r="G313" s="79"/>
      <c r="H313" s="79"/>
      <c r="I313" s="11"/>
      <c r="J313" s="11"/>
      <c r="K313" s="11"/>
    </row>
    <row r="314" spans="1:11" s="68" customFormat="1" ht="12.75">
      <c r="A314" s="59"/>
      <c r="B314" s="11"/>
      <c r="C314" s="11"/>
      <c r="D314" s="11"/>
      <c r="E314" s="11"/>
      <c r="F314" s="11"/>
      <c r="G314" s="79"/>
      <c r="H314" s="79"/>
      <c r="I314" s="11"/>
      <c r="J314" s="11"/>
      <c r="K314" s="11"/>
    </row>
    <row r="315" spans="1:11" s="68" customFormat="1" ht="12.75">
      <c r="A315" s="59"/>
      <c r="B315" s="11"/>
      <c r="C315" s="11"/>
      <c r="D315" s="11"/>
      <c r="E315" s="11"/>
      <c r="F315" s="11"/>
      <c r="G315" s="79"/>
      <c r="H315" s="79"/>
      <c r="I315" s="11"/>
      <c r="J315" s="11"/>
      <c r="K315" s="11"/>
    </row>
    <row r="316" spans="1:11" s="68" customFormat="1" ht="12.75">
      <c r="A316" s="59"/>
      <c r="B316" s="11"/>
      <c r="C316" s="11"/>
      <c r="D316" s="11"/>
      <c r="E316" s="11"/>
      <c r="F316" s="11"/>
      <c r="G316" s="79"/>
      <c r="H316" s="79"/>
      <c r="I316" s="11"/>
      <c r="J316" s="11"/>
      <c r="K316" s="11"/>
    </row>
    <row r="317" spans="1:11" s="68" customFormat="1" ht="12.75">
      <c r="A317" s="59"/>
      <c r="B317" s="11"/>
      <c r="C317" s="11"/>
      <c r="D317" s="11"/>
      <c r="E317" s="11"/>
      <c r="F317" s="11"/>
      <c r="G317" s="79"/>
      <c r="H317" s="79"/>
      <c r="I317" s="11"/>
      <c r="J317" s="11"/>
      <c r="K317" s="11"/>
    </row>
    <row r="318" spans="1:11" s="68" customFormat="1" ht="12.75">
      <c r="A318" s="59"/>
      <c r="B318" s="11"/>
      <c r="C318" s="11"/>
      <c r="D318" s="11"/>
      <c r="E318" s="11"/>
      <c r="F318" s="11"/>
      <c r="G318" s="79"/>
      <c r="H318" s="79"/>
      <c r="I318" s="11"/>
      <c r="J318" s="11"/>
      <c r="K318" s="11"/>
    </row>
    <row r="319" spans="1:11" s="68" customFormat="1" ht="12.75">
      <c r="A319" s="59"/>
      <c r="B319" s="11"/>
      <c r="C319" s="11"/>
      <c r="D319" s="11"/>
      <c r="E319" s="11"/>
      <c r="F319" s="11"/>
      <c r="G319" s="79"/>
      <c r="H319" s="79"/>
      <c r="I319" s="11"/>
      <c r="J319" s="11"/>
      <c r="K319" s="11"/>
    </row>
    <row r="320" spans="1:11" s="68" customFormat="1" ht="12.75">
      <c r="A320" s="59"/>
      <c r="B320" s="11"/>
      <c r="C320" s="11"/>
      <c r="D320" s="11"/>
      <c r="E320" s="11"/>
      <c r="F320" s="11"/>
      <c r="G320" s="79"/>
      <c r="H320" s="79"/>
      <c r="I320" s="11"/>
      <c r="J320" s="11"/>
      <c r="K320" s="11"/>
    </row>
    <row r="321" spans="1:11" s="68" customFormat="1" ht="12.75">
      <c r="A321" s="59"/>
      <c r="B321" s="11"/>
      <c r="C321" s="11"/>
      <c r="D321" s="11"/>
      <c r="E321" s="11"/>
      <c r="F321" s="11"/>
      <c r="G321" s="79"/>
      <c r="H321" s="79"/>
      <c r="I321" s="11"/>
      <c r="J321" s="11"/>
      <c r="K321" s="11"/>
    </row>
    <row r="322" spans="1:11" s="68" customFormat="1" ht="12.75">
      <c r="A322" s="59"/>
      <c r="B322" s="11"/>
      <c r="C322" s="11"/>
      <c r="D322" s="11"/>
      <c r="E322" s="11"/>
      <c r="F322" s="11"/>
      <c r="G322" s="79"/>
      <c r="H322" s="79"/>
      <c r="I322" s="11"/>
      <c r="J322" s="11"/>
      <c r="K322" s="11"/>
    </row>
    <row r="323" spans="1:11" s="68" customFormat="1" ht="12.75">
      <c r="A323" s="59"/>
      <c r="B323" s="11"/>
      <c r="C323" s="11"/>
      <c r="D323" s="11"/>
      <c r="E323" s="11"/>
      <c r="F323" s="11"/>
      <c r="G323" s="79"/>
      <c r="H323" s="79"/>
      <c r="I323" s="11"/>
      <c r="J323" s="11"/>
      <c r="K323" s="11"/>
    </row>
    <row r="324" spans="1:11" s="68" customFormat="1" ht="12.75">
      <c r="A324" s="59"/>
      <c r="B324" s="11"/>
      <c r="C324" s="11"/>
      <c r="D324" s="11"/>
      <c r="E324" s="11"/>
      <c r="F324" s="11"/>
      <c r="G324" s="79"/>
      <c r="H324" s="79"/>
      <c r="I324" s="11"/>
      <c r="J324" s="11"/>
      <c r="K324" s="11"/>
    </row>
    <row r="325" spans="1:11" s="68" customFormat="1" ht="12.75">
      <c r="A325" s="59"/>
      <c r="B325" s="11"/>
      <c r="C325" s="11"/>
      <c r="D325" s="11"/>
      <c r="E325" s="11"/>
      <c r="F325" s="11"/>
      <c r="G325" s="79"/>
      <c r="H325" s="79"/>
      <c r="I325" s="11"/>
      <c r="J325" s="11"/>
      <c r="K325" s="11"/>
    </row>
    <row r="326" spans="1:11" s="68" customFormat="1" ht="12.75">
      <c r="A326" s="59"/>
      <c r="B326" s="11"/>
      <c r="C326" s="11"/>
      <c r="D326" s="11"/>
      <c r="E326" s="11"/>
      <c r="F326" s="11"/>
      <c r="G326" s="79"/>
      <c r="H326" s="79"/>
      <c r="I326" s="11"/>
      <c r="J326" s="11"/>
      <c r="K326" s="11"/>
    </row>
    <row r="327" spans="1:11" s="68" customFormat="1" ht="12.75">
      <c r="A327" s="59"/>
      <c r="B327" s="11"/>
      <c r="C327" s="11"/>
      <c r="D327" s="11"/>
      <c r="E327" s="11"/>
      <c r="F327" s="11"/>
      <c r="G327" s="79"/>
      <c r="H327" s="79"/>
      <c r="I327" s="11"/>
      <c r="J327" s="11"/>
      <c r="K327" s="11"/>
    </row>
    <row r="328" spans="1:11" s="68" customFormat="1" ht="12.75">
      <c r="A328" s="59"/>
      <c r="B328" s="11"/>
      <c r="C328" s="11"/>
      <c r="D328" s="11"/>
      <c r="E328" s="11"/>
      <c r="F328" s="11"/>
      <c r="G328" s="79"/>
      <c r="H328" s="79"/>
      <c r="I328" s="11"/>
      <c r="J328" s="11"/>
      <c r="K328" s="11"/>
    </row>
    <row r="329" spans="1:11" s="68" customFormat="1" ht="12.75">
      <c r="A329" s="59"/>
      <c r="B329" s="11"/>
      <c r="C329" s="11"/>
      <c r="D329" s="11"/>
      <c r="E329" s="11"/>
      <c r="F329" s="11"/>
      <c r="G329" s="79"/>
      <c r="H329" s="79"/>
      <c r="I329" s="11"/>
      <c r="J329" s="11"/>
      <c r="K329" s="11"/>
    </row>
    <row r="330" spans="1:11" s="68" customFormat="1" ht="12.75">
      <c r="A330" s="59"/>
      <c r="B330" s="11"/>
      <c r="C330" s="11"/>
      <c r="D330" s="11"/>
      <c r="E330" s="11"/>
      <c r="F330" s="11"/>
      <c r="G330" s="79"/>
      <c r="H330" s="79"/>
      <c r="I330" s="11"/>
      <c r="J330" s="11"/>
      <c r="K330" s="11"/>
    </row>
    <row r="331" spans="1:11" s="68" customFormat="1" ht="12.75">
      <c r="A331" s="59"/>
      <c r="B331" s="11"/>
      <c r="C331" s="11"/>
      <c r="D331" s="11"/>
      <c r="E331" s="11"/>
      <c r="F331" s="11"/>
      <c r="G331" s="79"/>
      <c r="H331" s="79"/>
      <c r="I331" s="11"/>
      <c r="J331" s="11"/>
      <c r="K331" s="11"/>
    </row>
    <row r="332" spans="1:11" s="68" customFormat="1" ht="12.75">
      <c r="A332" s="59"/>
      <c r="B332" s="11"/>
      <c r="C332" s="11"/>
      <c r="D332" s="11"/>
      <c r="E332" s="11"/>
      <c r="F332" s="11"/>
      <c r="G332" s="79"/>
      <c r="H332" s="79"/>
      <c r="I332" s="11"/>
      <c r="J332" s="11"/>
      <c r="K332" s="11"/>
    </row>
    <row r="333" spans="1:11" s="68" customFormat="1" ht="12.75">
      <c r="A333" s="59"/>
      <c r="B333" s="11"/>
      <c r="C333" s="11"/>
      <c r="D333" s="11"/>
      <c r="E333" s="11"/>
      <c r="F333" s="11"/>
      <c r="G333" s="79"/>
      <c r="H333" s="79"/>
      <c r="I333" s="11"/>
      <c r="J333" s="11"/>
      <c r="K333" s="11"/>
    </row>
    <row r="334" spans="1:11" s="68" customFormat="1" ht="12.75">
      <c r="A334" s="59"/>
      <c r="B334" s="11"/>
      <c r="C334" s="11"/>
      <c r="D334" s="11"/>
      <c r="E334" s="11"/>
      <c r="F334" s="11"/>
      <c r="G334" s="79"/>
      <c r="H334" s="79"/>
      <c r="I334" s="11"/>
      <c r="J334" s="11"/>
      <c r="K334" s="11"/>
    </row>
    <row r="335" spans="1:11" s="68" customFormat="1" ht="12.75">
      <c r="A335" s="59"/>
      <c r="B335" s="11"/>
      <c r="C335" s="11"/>
      <c r="D335" s="11"/>
      <c r="E335" s="11"/>
      <c r="F335" s="11"/>
      <c r="G335" s="79"/>
      <c r="H335" s="79"/>
      <c r="I335" s="11"/>
      <c r="J335" s="11"/>
      <c r="K335" s="11"/>
    </row>
    <row r="336" spans="1:11" s="68" customFormat="1" ht="12.75">
      <c r="A336" s="59"/>
      <c r="B336" s="11"/>
      <c r="C336" s="11"/>
      <c r="D336" s="11"/>
      <c r="E336" s="11"/>
      <c r="F336" s="11"/>
      <c r="G336" s="79"/>
      <c r="H336" s="79"/>
      <c r="I336" s="11"/>
      <c r="J336" s="11"/>
      <c r="K336" s="11"/>
    </row>
    <row r="337" spans="1:11" s="68" customFormat="1" ht="12.75">
      <c r="A337" s="59"/>
      <c r="B337" s="11"/>
      <c r="C337" s="11"/>
      <c r="D337" s="11"/>
      <c r="E337" s="11"/>
      <c r="F337" s="11"/>
      <c r="G337" s="79"/>
      <c r="H337" s="79"/>
      <c r="I337" s="11"/>
      <c r="J337" s="11"/>
      <c r="K337" s="11"/>
    </row>
    <row r="338" spans="1:11" s="68" customFormat="1" ht="12.75">
      <c r="A338" s="59"/>
      <c r="B338" s="11"/>
      <c r="C338" s="11"/>
      <c r="D338" s="11"/>
      <c r="E338" s="11"/>
      <c r="F338" s="11"/>
      <c r="G338" s="79"/>
      <c r="H338" s="79"/>
      <c r="I338" s="11"/>
      <c r="J338" s="11"/>
      <c r="K338" s="11"/>
    </row>
    <row r="339" spans="1:11" s="68" customFormat="1" ht="12.75">
      <c r="A339" s="59"/>
      <c r="B339" s="11"/>
      <c r="C339" s="11"/>
      <c r="D339" s="11"/>
      <c r="E339" s="11"/>
      <c r="F339" s="11"/>
      <c r="G339" s="79"/>
      <c r="H339" s="79"/>
      <c r="I339" s="11"/>
      <c r="J339" s="11"/>
      <c r="K339" s="11"/>
    </row>
    <row r="340" spans="1:11" s="68" customFormat="1" ht="12.75">
      <c r="A340" s="59"/>
      <c r="B340" s="11"/>
      <c r="C340" s="11"/>
      <c r="D340" s="11"/>
      <c r="E340" s="11"/>
      <c r="F340" s="11"/>
      <c r="G340" s="79"/>
      <c r="H340" s="79"/>
      <c r="I340" s="11"/>
      <c r="J340" s="11"/>
      <c r="K340" s="11"/>
    </row>
    <row r="341" spans="1:11" s="68" customFormat="1" ht="12.75">
      <c r="A341" s="59"/>
      <c r="B341" s="11"/>
      <c r="C341" s="11"/>
      <c r="D341" s="11"/>
      <c r="E341" s="11"/>
      <c r="F341" s="11"/>
      <c r="G341" s="79"/>
      <c r="H341" s="79"/>
      <c r="I341" s="11"/>
      <c r="J341" s="11"/>
      <c r="K341" s="11"/>
    </row>
    <row r="342" spans="1:11" s="68" customFormat="1" ht="12.75">
      <c r="A342" s="59"/>
      <c r="B342" s="11"/>
      <c r="C342" s="11"/>
      <c r="D342" s="11"/>
      <c r="E342" s="11"/>
      <c r="F342" s="11"/>
      <c r="G342" s="79"/>
      <c r="H342" s="79"/>
      <c r="I342" s="11"/>
      <c r="J342" s="11"/>
      <c r="K342" s="11"/>
    </row>
    <row r="343" spans="1:11" s="68" customFormat="1" ht="12.75">
      <c r="A343" s="59"/>
      <c r="B343" s="11"/>
      <c r="C343" s="11"/>
      <c r="D343" s="11"/>
      <c r="E343" s="11"/>
      <c r="F343" s="11"/>
      <c r="G343" s="79"/>
      <c r="H343" s="79"/>
      <c r="I343" s="11"/>
      <c r="J343" s="11"/>
      <c r="K343" s="11"/>
    </row>
    <row r="344" spans="1:11" s="68" customFormat="1" ht="12.75">
      <c r="A344" s="59"/>
      <c r="B344" s="11"/>
      <c r="C344" s="11"/>
      <c r="D344" s="11"/>
      <c r="E344" s="11"/>
      <c r="F344" s="11"/>
      <c r="G344" s="79"/>
      <c r="H344" s="79"/>
      <c r="I344" s="11"/>
      <c r="J344" s="11"/>
      <c r="K344" s="11"/>
    </row>
    <row r="345" spans="1:11" s="68" customFormat="1" ht="12.75">
      <c r="A345" s="59"/>
      <c r="B345" s="11"/>
      <c r="C345" s="11"/>
      <c r="D345" s="11"/>
      <c r="E345" s="11"/>
      <c r="F345" s="11"/>
      <c r="G345" s="79"/>
      <c r="H345" s="79"/>
      <c r="I345" s="11"/>
      <c r="J345" s="11"/>
      <c r="K345" s="11"/>
    </row>
    <row r="346" spans="1:11" s="68" customFormat="1" ht="12.75">
      <c r="A346" s="59"/>
      <c r="B346" s="11"/>
      <c r="C346" s="11"/>
      <c r="D346" s="11"/>
      <c r="E346" s="11"/>
      <c r="F346" s="11"/>
      <c r="G346" s="79"/>
      <c r="H346" s="79"/>
      <c r="I346" s="11"/>
      <c r="J346" s="11"/>
      <c r="K346" s="11"/>
    </row>
    <row r="347" spans="1:11" s="68" customFormat="1" ht="12.75">
      <c r="A347" s="59"/>
      <c r="B347" s="11"/>
      <c r="C347" s="11"/>
      <c r="D347" s="11"/>
      <c r="E347" s="11"/>
      <c r="F347" s="11"/>
      <c r="G347" s="79"/>
      <c r="H347" s="79"/>
      <c r="I347" s="11"/>
      <c r="J347" s="11"/>
      <c r="K347" s="11"/>
    </row>
    <row r="348" spans="1:11" s="68" customFormat="1" ht="12.75">
      <c r="A348" s="59"/>
      <c r="B348" s="11"/>
      <c r="C348" s="11"/>
      <c r="D348" s="11"/>
      <c r="E348" s="11"/>
      <c r="F348" s="11"/>
      <c r="G348" s="79"/>
      <c r="H348" s="79"/>
      <c r="I348" s="11"/>
      <c r="J348" s="11"/>
      <c r="K348" s="11"/>
    </row>
    <row r="349" spans="1:11" s="68" customFormat="1" ht="12.75">
      <c r="A349" s="59"/>
      <c r="B349" s="11"/>
      <c r="C349" s="11"/>
      <c r="D349" s="11"/>
      <c r="E349" s="11"/>
      <c r="F349" s="11"/>
      <c r="G349" s="79"/>
      <c r="H349" s="79"/>
      <c r="I349" s="11"/>
      <c r="J349" s="11"/>
      <c r="K349" s="11"/>
    </row>
    <row r="350" spans="1:11" s="68" customFormat="1" ht="12.75">
      <c r="A350" s="59"/>
      <c r="B350" s="11"/>
      <c r="C350" s="11"/>
      <c r="D350" s="11"/>
      <c r="E350" s="11"/>
      <c r="F350" s="11"/>
      <c r="G350" s="79"/>
      <c r="H350" s="79"/>
      <c r="I350" s="11"/>
      <c r="J350" s="11"/>
      <c r="K350" s="11"/>
    </row>
    <row r="351" spans="1:11" s="68" customFormat="1" ht="12.75">
      <c r="A351" s="59"/>
      <c r="B351" s="11"/>
      <c r="C351" s="11"/>
      <c r="D351" s="11"/>
      <c r="E351" s="11"/>
      <c r="F351" s="11"/>
      <c r="G351" s="79"/>
      <c r="H351" s="79"/>
      <c r="I351" s="11"/>
      <c r="J351" s="11"/>
      <c r="K351" s="11"/>
    </row>
    <row r="352" spans="1:11" s="68" customFormat="1" ht="12.75">
      <c r="A352" s="59"/>
      <c r="B352" s="11"/>
      <c r="C352" s="11"/>
      <c r="D352" s="11"/>
      <c r="E352" s="11"/>
      <c r="F352" s="11"/>
      <c r="G352" s="79"/>
      <c r="H352" s="79"/>
      <c r="I352" s="11"/>
      <c r="J352" s="11"/>
      <c r="K352" s="11"/>
    </row>
    <row r="353" spans="1:11" s="68" customFormat="1" ht="12.75">
      <c r="A353" s="59"/>
      <c r="B353" s="11"/>
      <c r="C353" s="11"/>
      <c r="D353" s="11"/>
      <c r="E353" s="11"/>
      <c r="F353" s="11"/>
      <c r="G353" s="79"/>
      <c r="H353" s="79"/>
      <c r="I353" s="11"/>
      <c r="J353" s="11"/>
      <c r="K353" s="11"/>
    </row>
    <row r="354" spans="1:11" s="68" customFormat="1" ht="12.75">
      <c r="A354" s="59"/>
      <c r="B354" s="11"/>
      <c r="C354" s="11"/>
      <c r="D354" s="11"/>
      <c r="E354" s="11"/>
      <c r="F354" s="11"/>
      <c r="G354" s="79"/>
      <c r="H354" s="79"/>
      <c r="I354" s="11"/>
      <c r="J354" s="11"/>
      <c r="K354" s="11"/>
    </row>
    <row r="355" spans="1:11" s="68" customFormat="1" ht="12.75">
      <c r="A355" s="59"/>
      <c r="B355" s="11"/>
      <c r="C355" s="11"/>
      <c r="D355" s="11"/>
      <c r="E355" s="11"/>
      <c r="F355" s="11"/>
      <c r="G355" s="79"/>
      <c r="H355" s="79"/>
      <c r="I355" s="11"/>
      <c r="J355" s="11"/>
      <c r="K355" s="11"/>
    </row>
    <row r="356" spans="1:11" s="68" customFormat="1" ht="12.75">
      <c r="A356" s="59"/>
      <c r="B356" s="11"/>
      <c r="C356" s="11"/>
      <c r="D356" s="11"/>
      <c r="E356" s="11"/>
      <c r="F356" s="11"/>
      <c r="G356" s="79"/>
      <c r="H356" s="79"/>
      <c r="I356" s="11"/>
      <c r="J356" s="11"/>
      <c r="K356" s="11"/>
    </row>
    <row r="357" spans="1:11" s="68" customFormat="1" ht="12.75">
      <c r="A357" s="59"/>
      <c r="B357" s="11"/>
      <c r="C357" s="11"/>
      <c r="D357" s="11"/>
      <c r="E357" s="11"/>
      <c r="F357" s="11"/>
      <c r="G357" s="79"/>
      <c r="H357" s="79"/>
      <c r="I357" s="11"/>
      <c r="J357" s="11"/>
      <c r="K357" s="11"/>
    </row>
    <row r="358" spans="1:11" s="68" customFormat="1" ht="12.75">
      <c r="A358" s="59"/>
      <c r="B358" s="11"/>
      <c r="C358" s="11"/>
      <c r="D358" s="11"/>
      <c r="E358" s="11"/>
      <c r="F358" s="11"/>
      <c r="G358" s="79"/>
      <c r="H358" s="79"/>
      <c r="I358" s="11"/>
      <c r="J358" s="11"/>
      <c r="K358" s="11"/>
    </row>
    <row r="359" spans="1:11" s="68" customFormat="1" ht="12.75">
      <c r="A359" s="59"/>
      <c r="B359" s="11"/>
      <c r="C359" s="11"/>
      <c r="D359" s="11"/>
      <c r="E359" s="11"/>
      <c r="F359" s="11"/>
      <c r="G359" s="79"/>
      <c r="H359" s="79"/>
      <c r="I359" s="11"/>
      <c r="J359" s="11"/>
      <c r="K359" s="11"/>
    </row>
    <row r="360" spans="1:11" s="68" customFormat="1" ht="12.75">
      <c r="A360" s="59"/>
      <c r="B360" s="11"/>
      <c r="C360" s="11"/>
      <c r="D360" s="11"/>
      <c r="E360" s="11"/>
      <c r="F360" s="11"/>
      <c r="G360" s="79"/>
      <c r="H360" s="79"/>
      <c r="I360" s="11"/>
      <c r="J360" s="11"/>
      <c r="K360" s="11"/>
    </row>
    <row r="361" spans="1:11" s="68" customFormat="1" ht="12.75">
      <c r="A361" s="59"/>
      <c r="B361" s="11"/>
      <c r="C361" s="11"/>
      <c r="D361" s="11"/>
      <c r="E361" s="11"/>
      <c r="F361" s="11"/>
      <c r="G361" s="79"/>
      <c r="H361" s="79"/>
      <c r="I361" s="11"/>
      <c r="J361" s="11"/>
      <c r="K361" s="11"/>
    </row>
    <row r="362" spans="1:11" s="68" customFormat="1" ht="12.75">
      <c r="A362" s="59"/>
      <c r="B362" s="11"/>
      <c r="C362" s="11"/>
      <c r="D362" s="11"/>
      <c r="E362" s="11"/>
      <c r="F362" s="11"/>
      <c r="G362" s="79"/>
      <c r="H362" s="79"/>
      <c r="I362" s="11"/>
      <c r="J362" s="11"/>
      <c r="K362" s="11"/>
    </row>
    <row r="363" spans="1:11" s="68" customFormat="1" ht="12.75">
      <c r="A363" s="59"/>
      <c r="B363" s="11"/>
      <c r="C363" s="11"/>
      <c r="D363" s="11"/>
      <c r="E363" s="11"/>
      <c r="F363" s="11"/>
      <c r="G363" s="79"/>
      <c r="H363" s="79"/>
      <c r="I363" s="11"/>
      <c r="J363" s="11"/>
      <c r="K363" s="11"/>
    </row>
    <row r="364" spans="1:11" s="68" customFormat="1" ht="12.75">
      <c r="A364" s="59"/>
      <c r="B364" s="11"/>
      <c r="C364" s="11"/>
      <c r="D364" s="11"/>
      <c r="E364" s="11"/>
      <c r="F364" s="11"/>
      <c r="G364" s="79"/>
      <c r="H364" s="79"/>
      <c r="I364" s="11"/>
      <c r="J364" s="11"/>
      <c r="K364" s="11"/>
    </row>
    <row r="365" spans="1:11" s="68" customFormat="1" ht="12.75">
      <c r="A365" s="59"/>
      <c r="B365" s="11"/>
      <c r="C365" s="11"/>
      <c r="D365" s="11"/>
      <c r="E365" s="11"/>
      <c r="F365" s="11"/>
      <c r="G365" s="79"/>
      <c r="H365" s="79"/>
      <c r="I365" s="11"/>
      <c r="J365" s="11"/>
      <c r="K365" s="11"/>
    </row>
    <row r="366" spans="1:11" s="68" customFormat="1" ht="12.75">
      <c r="A366" s="59"/>
      <c r="B366" s="11"/>
      <c r="C366" s="11"/>
      <c r="D366" s="11"/>
      <c r="E366" s="11"/>
      <c r="F366" s="11"/>
      <c r="G366" s="79"/>
      <c r="H366" s="79"/>
      <c r="I366" s="11"/>
      <c r="J366" s="11"/>
      <c r="K366" s="11"/>
    </row>
    <row r="367" spans="1:11" s="68" customFormat="1" ht="12.75">
      <c r="A367" s="59"/>
      <c r="B367" s="11"/>
      <c r="C367" s="11"/>
      <c r="D367" s="11"/>
      <c r="E367" s="11"/>
      <c r="F367" s="11"/>
      <c r="G367" s="79"/>
      <c r="H367" s="79"/>
      <c r="I367" s="11"/>
      <c r="J367" s="11"/>
      <c r="K367" s="11"/>
    </row>
    <row r="368" spans="1:11" s="68" customFormat="1" ht="12.75">
      <c r="A368" s="59"/>
      <c r="B368" s="11"/>
      <c r="C368" s="11"/>
      <c r="D368" s="11"/>
      <c r="E368" s="11"/>
      <c r="F368" s="11"/>
      <c r="G368" s="79"/>
      <c r="H368" s="79"/>
      <c r="I368" s="11"/>
      <c r="J368" s="11"/>
      <c r="K368" s="11"/>
    </row>
    <row r="369" spans="1:11" s="68" customFormat="1" ht="12.75">
      <c r="A369" s="59"/>
      <c r="B369" s="11"/>
      <c r="C369" s="11"/>
      <c r="D369" s="11"/>
      <c r="E369" s="11"/>
      <c r="F369" s="11"/>
      <c r="G369" s="79"/>
      <c r="H369" s="79"/>
      <c r="I369" s="11"/>
      <c r="J369" s="11"/>
      <c r="K369" s="11"/>
    </row>
    <row r="370" spans="1:11" s="68" customFormat="1" ht="12.75">
      <c r="A370" s="59"/>
      <c r="B370" s="11"/>
      <c r="C370" s="11"/>
      <c r="D370" s="11"/>
      <c r="E370" s="11"/>
      <c r="F370" s="11"/>
      <c r="G370" s="79"/>
      <c r="H370" s="79"/>
      <c r="I370" s="11"/>
      <c r="J370" s="11"/>
      <c r="K370" s="11"/>
    </row>
    <row r="371" spans="1:11" s="68" customFormat="1" ht="12.75">
      <c r="A371" s="59"/>
      <c r="B371" s="11"/>
      <c r="C371" s="11"/>
      <c r="D371" s="11"/>
      <c r="E371" s="11"/>
      <c r="F371" s="11"/>
      <c r="G371" s="79"/>
      <c r="H371" s="79"/>
      <c r="I371" s="11"/>
      <c r="J371" s="11"/>
      <c r="K371" s="11"/>
    </row>
    <row r="372" spans="1:11" s="68" customFormat="1" ht="12.75">
      <c r="A372" s="59"/>
      <c r="B372" s="11"/>
      <c r="C372" s="11"/>
      <c r="D372" s="11"/>
      <c r="E372" s="11"/>
      <c r="F372" s="11"/>
      <c r="G372" s="79"/>
      <c r="H372" s="79"/>
      <c r="I372" s="11"/>
      <c r="J372" s="11"/>
      <c r="K372" s="11"/>
    </row>
    <row r="373" spans="1:11" s="68" customFormat="1" ht="12.75">
      <c r="A373" s="59"/>
      <c r="B373" s="11"/>
      <c r="C373" s="11"/>
      <c r="D373" s="11"/>
      <c r="E373" s="11"/>
      <c r="F373" s="11"/>
      <c r="G373" s="79"/>
      <c r="H373" s="79"/>
      <c r="I373" s="11"/>
      <c r="J373" s="11"/>
      <c r="K373" s="11"/>
    </row>
    <row r="374" spans="1:11" s="68" customFormat="1" ht="12.75">
      <c r="A374" s="59"/>
      <c r="B374" s="11"/>
      <c r="C374" s="11"/>
      <c r="D374" s="11"/>
      <c r="E374" s="11"/>
      <c r="F374" s="11"/>
      <c r="G374" s="79"/>
      <c r="H374" s="79"/>
      <c r="I374" s="11"/>
      <c r="J374" s="11"/>
      <c r="K374" s="11"/>
    </row>
    <row r="375" spans="1:11" s="68" customFormat="1" ht="12.75">
      <c r="A375" s="59"/>
      <c r="B375" s="11"/>
      <c r="C375" s="11"/>
      <c r="D375" s="11"/>
      <c r="E375" s="11"/>
      <c r="F375" s="11"/>
      <c r="G375" s="79"/>
      <c r="H375" s="79"/>
      <c r="I375" s="11"/>
      <c r="J375" s="11"/>
      <c r="K375" s="11"/>
    </row>
    <row r="376" spans="1:11" s="68" customFormat="1" ht="12.75">
      <c r="A376" s="59"/>
      <c r="B376" s="11"/>
      <c r="C376" s="11"/>
      <c r="D376" s="11"/>
      <c r="E376" s="11"/>
      <c r="F376" s="11"/>
      <c r="G376" s="79"/>
      <c r="H376" s="79"/>
      <c r="I376" s="11"/>
      <c r="J376" s="11"/>
      <c r="K376" s="11"/>
    </row>
    <row r="377" spans="1:11" s="68" customFormat="1" ht="12.75">
      <c r="A377" s="59"/>
      <c r="B377" s="11"/>
      <c r="C377" s="11"/>
      <c r="D377" s="11"/>
      <c r="E377" s="11"/>
      <c r="F377" s="11"/>
      <c r="G377" s="79"/>
      <c r="H377" s="79"/>
      <c r="I377" s="11"/>
      <c r="J377" s="11"/>
      <c r="K377" s="11"/>
    </row>
    <row r="378" spans="1:11" s="68" customFormat="1" ht="12.75">
      <c r="A378" s="59"/>
      <c r="B378" s="11"/>
      <c r="C378" s="11"/>
      <c r="D378" s="11"/>
      <c r="E378" s="11"/>
      <c r="F378" s="11"/>
      <c r="G378" s="79"/>
      <c r="H378" s="79"/>
      <c r="I378" s="11"/>
      <c r="J378" s="11"/>
      <c r="K378" s="11"/>
    </row>
    <row r="379" spans="1:11" s="68" customFormat="1" ht="12.75">
      <c r="A379" s="59"/>
      <c r="B379" s="11"/>
      <c r="C379" s="11"/>
      <c r="D379" s="11"/>
      <c r="E379" s="11"/>
      <c r="F379" s="11"/>
      <c r="G379" s="79"/>
      <c r="H379" s="79"/>
      <c r="I379" s="11"/>
      <c r="J379" s="11"/>
      <c r="K379" s="11"/>
    </row>
    <row r="380" spans="1:11" s="68" customFormat="1" ht="12.75">
      <c r="A380" s="59"/>
      <c r="B380" s="11"/>
      <c r="C380" s="11"/>
      <c r="D380" s="11"/>
      <c r="E380" s="11"/>
      <c r="F380" s="11"/>
      <c r="G380" s="79"/>
      <c r="H380" s="79"/>
      <c r="I380" s="11"/>
      <c r="J380" s="11"/>
      <c r="K380" s="11"/>
    </row>
    <row r="381" spans="1:11" s="68" customFormat="1" ht="12.75">
      <c r="A381" s="59"/>
      <c r="B381" s="11"/>
      <c r="C381" s="11"/>
      <c r="D381" s="11"/>
      <c r="E381" s="11"/>
      <c r="F381" s="11"/>
      <c r="G381" s="79"/>
      <c r="H381" s="79"/>
      <c r="I381" s="11"/>
      <c r="J381" s="11"/>
      <c r="K381" s="11"/>
    </row>
    <row r="382" spans="1:11" s="68" customFormat="1" ht="12.75">
      <c r="A382" s="59"/>
      <c r="B382" s="11"/>
      <c r="C382" s="11"/>
      <c r="D382" s="11"/>
      <c r="E382" s="11"/>
      <c r="F382" s="11"/>
      <c r="G382" s="79"/>
      <c r="H382" s="79"/>
      <c r="I382" s="11"/>
      <c r="J382" s="11"/>
      <c r="K382" s="11"/>
    </row>
    <row r="383" spans="1:11" s="68" customFormat="1" ht="12.75">
      <c r="A383" s="59"/>
      <c r="B383" s="11"/>
      <c r="C383" s="11"/>
      <c r="D383" s="11"/>
      <c r="E383" s="11"/>
      <c r="F383" s="11"/>
      <c r="G383" s="79"/>
      <c r="H383" s="79"/>
      <c r="I383" s="11"/>
      <c r="J383" s="11"/>
      <c r="K383" s="11"/>
    </row>
    <row r="384" spans="1:11" s="68" customFormat="1" ht="12.75">
      <c r="A384" s="59"/>
      <c r="B384" s="11"/>
      <c r="C384" s="11"/>
      <c r="D384" s="11"/>
      <c r="E384" s="11"/>
      <c r="F384" s="11"/>
      <c r="G384" s="79"/>
      <c r="H384" s="79"/>
      <c r="I384" s="11"/>
      <c r="J384" s="11"/>
      <c r="K384" s="11"/>
    </row>
    <row r="385" spans="1:11" s="68" customFormat="1" ht="12.75">
      <c r="A385" s="59"/>
      <c r="B385" s="11"/>
      <c r="C385" s="11"/>
      <c r="D385" s="11"/>
      <c r="E385" s="11"/>
      <c r="F385" s="11"/>
      <c r="G385" s="79"/>
      <c r="H385" s="79"/>
      <c r="I385" s="11"/>
      <c r="J385" s="11"/>
      <c r="K385" s="11"/>
    </row>
    <row r="386" spans="1:11" s="68" customFormat="1" ht="12.75">
      <c r="A386" s="59"/>
      <c r="B386" s="11"/>
      <c r="C386" s="11"/>
      <c r="D386" s="11"/>
      <c r="E386" s="11"/>
      <c r="F386" s="11"/>
      <c r="G386" s="79"/>
      <c r="H386" s="79"/>
      <c r="I386" s="11"/>
      <c r="J386" s="11"/>
      <c r="K386" s="11"/>
    </row>
    <row r="387" spans="1:11" s="68" customFormat="1" ht="12.75">
      <c r="A387" s="59"/>
      <c r="B387" s="11"/>
      <c r="C387" s="11"/>
      <c r="D387" s="11"/>
      <c r="E387" s="11"/>
      <c r="F387" s="11"/>
      <c r="G387" s="79"/>
      <c r="H387" s="79"/>
      <c r="I387" s="11"/>
      <c r="J387" s="11"/>
      <c r="K387" s="11"/>
    </row>
    <row r="388" spans="1:11" s="68" customFormat="1" ht="12.75">
      <c r="A388" s="59"/>
      <c r="B388" s="11"/>
      <c r="C388" s="11"/>
      <c r="D388" s="11"/>
      <c r="E388" s="11"/>
      <c r="F388" s="11"/>
      <c r="G388" s="79"/>
      <c r="H388" s="79"/>
      <c r="I388" s="11"/>
      <c r="J388" s="11"/>
      <c r="K388" s="11"/>
    </row>
    <row r="389" spans="1:11" s="68" customFormat="1" ht="12.75">
      <c r="A389" s="59"/>
      <c r="B389" s="11"/>
      <c r="C389" s="11"/>
      <c r="D389" s="11"/>
      <c r="E389" s="11"/>
      <c r="F389" s="11"/>
      <c r="G389" s="79"/>
      <c r="H389" s="79"/>
      <c r="I389" s="11"/>
      <c r="J389" s="11"/>
      <c r="K389" s="11"/>
    </row>
    <row r="390" spans="1:11" s="68" customFormat="1" ht="12.75">
      <c r="A390" s="59"/>
      <c r="B390" s="11"/>
      <c r="C390" s="11"/>
      <c r="D390" s="11"/>
      <c r="E390" s="11"/>
      <c r="F390" s="11"/>
      <c r="G390" s="79"/>
      <c r="H390" s="79"/>
      <c r="I390" s="11"/>
      <c r="J390" s="11"/>
      <c r="K390" s="11"/>
    </row>
    <row r="391" spans="1:11" s="68" customFormat="1" ht="12.75">
      <c r="A391" s="59"/>
      <c r="B391" s="11"/>
      <c r="C391" s="11"/>
      <c r="D391" s="11"/>
      <c r="E391" s="11"/>
      <c r="F391" s="11"/>
      <c r="G391" s="79"/>
      <c r="H391" s="79"/>
      <c r="I391" s="11"/>
      <c r="J391" s="11"/>
      <c r="K391" s="11"/>
    </row>
    <row r="392" spans="1:11" s="68" customFormat="1" ht="12.75">
      <c r="A392" s="59"/>
      <c r="B392" s="11"/>
      <c r="C392" s="11"/>
      <c r="D392" s="11"/>
      <c r="E392" s="11"/>
      <c r="F392" s="11"/>
      <c r="G392" s="79"/>
      <c r="H392" s="79"/>
      <c r="I392" s="11"/>
      <c r="J392" s="11"/>
      <c r="K392" s="11"/>
    </row>
    <row r="393" spans="1:11" s="68" customFormat="1" ht="12.75">
      <c r="A393" s="59"/>
      <c r="B393" s="11"/>
      <c r="C393" s="11"/>
      <c r="D393" s="11"/>
      <c r="E393" s="11"/>
      <c r="F393" s="11"/>
      <c r="G393" s="79"/>
      <c r="H393" s="79"/>
      <c r="I393" s="11"/>
      <c r="J393" s="11"/>
      <c r="K393" s="11"/>
    </row>
    <row r="394" spans="1:11" s="68" customFormat="1" ht="12.75">
      <c r="A394" s="59"/>
      <c r="B394" s="11"/>
      <c r="C394" s="11"/>
      <c r="D394" s="11"/>
      <c r="E394" s="11"/>
      <c r="F394" s="11"/>
      <c r="G394" s="79"/>
      <c r="H394" s="79"/>
      <c r="I394" s="11"/>
      <c r="J394" s="11"/>
      <c r="K394" s="11"/>
    </row>
    <row r="395" spans="1:11" s="68" customFormat="1" ht="12.75">
      <c r="A395" s="59"/>
      <c r="B395" s="11"/>
      <c r="C395" s="11"/>
      <c r="D395" s="11"/>
      <c r="E395" s="11"/>
      <c r="F395" s="11"/>
      <c r="G395" s="79"/>
      <c r="H395" s="79"/>
      <c r="I395" s="11"/>
      <c r="J395" s="11"/>
      <c r="K395" s="11"/>
    </row>
    <row r="396" spans="1:11" s="68" customFormat="1" ht="12.75">
      <c r="A396" s="59"/>
      <c r="B396" s="11"/>
      <c r="C396" s="11"/>
      <c r="D396" s="11"/>
      <c r="E396" s="11"/>
      <c r="F396" s="11"/>
      <c r="G396" s="79"/>
      <c r="H396" s="79"/>
      <c r="I396" s="11"/>
      <c r="J396" s="11"/>
      <c r="K396" s="11"/>
    </row>
    <row r="397" spans="1:11" s="68" customFormat="1" ht="12.75">
      <c r="A397" s="59"/>
      <c r="B397" s="11"/>
      <c r="C397" s="11"/>
      <c r="D397" s="11"/>
      <c r="E397" s="11"/>
      <c r="F397" s="11"/>
      <c r="G397" s="79"/>
      <c r="H397" s="79"/>
      <c r="I397" s="11"/>
      <c r="J397" s="11"/>
      <c r="K397" s="11"/>
    </row>
    <row r="398" spans="1:11" s="68" customFormat="1" ht="12.75">
      <c r="A398" s="59"/>
      <c r="B398" s="11"/>
      <c r="C398" s="11"/>
      <c r="D398" s="11"/>
      <c r="E398" s="11"/>
      <c r="F398" s="11"/>
      <c r="G398" s="79"/>
      <c r="H398" s="79"/>
      <c r="I398" s="11"/>
      <c r="J398" s="11"/>
      <c r="K398" s="11"/>
    </row>
    <row r="399" spans="1:11" s="68" customFormat="1" ht="12.75">
      <c r="A399" s="59"/>
      <c r="B399" s="11"/>
      <c r="C399" s="11"/>
      <c r="D399" s="11"/>
      <c r="E399" s="11"/>
      <c r="F399" s="11"/>
      <c r="G399" s="79"/>
      <c r="H399" s="79"/>
      <c r="I399" s="11"/>
      <c r="J399" s="11"/>
      <c r="K399" s="11"/>
    </row>
    <row r="400" spans="1:11" s="68" customFormat="1" ht="12.75">
      <c r="A400" s="59"/>
      <c r="B400" s="11"/>
      <c r="C400" s="11"/>
      <c r="D400" s="11"/>
      <c r="E400" s="11"/>
      <c r="F400" s="11"/>
      <c r="G400" s="79"/>
      <c r="H400" s="79"/>
      <c r="I400" s="11"/>
      <c r="J400" s="11"/>
      <c r="K400" s="11"/>
    </row>
    <row r="401" spans="1:11" s="68" customFormat="1" ht="12.75">
      <c r="A401" s="59"/>
      <c r="B401" s="11"/>
      <c r="C401" s="11"/>
      <c r="D401" s="11"/>
      <c r="E401" s="11"/>
      <c r="F401" s="11"/>
      <c r="G401" s="79"/>
      <c r="H401" s="79"/>
      <c r="I401" s="11"/>
      <c r="J401" s="11"/>
      <c r="K401" s="11"/>
    </row>
    <row r="402" spans="1:11" s="68" customFormat="1" ht="12.75">
      <c r="A402" s="59"/>
      <c r="B402" s="11"/>
      <c r="C402" s="11"/>
      <c r="D402" s="11"/>
      <c r="E402" s="11"/>
      <c r="F402" s="11"/>
      <c r="G402" s="79"/>
      <c r="H402" s="79"/>
      <c r="I402" s="11"/>
      <c r="J402" s="11"/>
      <c r="K402" s="11"/>
    </row>
    <row r="403" spans="1:11" s="68" customFormat="1" ht="12.75">
      <c r="A403" s="59"/>
      <c r="B403" s="11"/>
      <c r="C403" s="11"/>
      <c r="D403" s="11"/>
      <c r="E403" s="11"/>
      <c r="F403" s="11"/>
      <c r="G403" s="79"/>
      <c r="H403" s="79"/>
      <c r="I403" s="11"/>
      <c r="J403" s="11"/>
      <c r="K403" s="11"/>
    </row>
    <row r="404" spans="1:11" s="68" customFormat="1" ht="12.75">
      <c r="A404" s="59"/>
      <c r="B404" s="11"/>
      <c r="C404" s="11"/>
      <c r="D404" s="11"/>
      <c r="E404" s="11"/>
      <c r="F404" s="11"/>
      <c r="G404" s="79"/>
      <c r="H404" s="79"/>
      <c r="I404" s="11"/>
      <c r="J404" s="11"/>
      <c r="K404" s="11"/>
    </row>
    <row r="405" spans="1:11" s="68" customFormat="1" ht="12.75">
      <c r="A405" s="59"/>
      <c r="B405" s="11"/>
      <c r="C405" s="11"/>
      <c r="D405" s="11"/>
      <c r="E405" s="11"/>
      <c r="F405" s="11"/>
      <c r="G405" s="79"/>
      <c r="H405" s="79"/>
      <c r="I405" s="11"/>
      <c r="J405" s="11"/>
      <c r="K405" s="11"/>
    </row>
    <row r="406" spans="1:11" s="68" customFormat="1" ht="12.75">
      <c r="A406" s="59"/>
      <c r="B406" s="11"/>
      <c r="C406" s="11"/>
      <c r="D406" s="11"/>
      <c r="E406" s="11"/>
      <c r="F406" s="11"/>
      <c r="G406" s="79"/>
      <c r="H406" s="79"/>
      <c r="I406" s="11"/>
      <c r="J406" s="11"/>
      <c r="K406" s="11"/>
    </row>
    <row r="407" spans="1:11" s="68" customFormat="1" ht="12.75">
      <c r="A407" s="59"/>
      <c r="B407" s="11"/>
      <c r="C407" s="11"/>
      <c r="D407" s="11"/>
      <c r="E407" s="11"/>
      <c r="F407" s="11"/>
      <c r="G407" s="79"/>
      <c r="H407" s="79"/>
      <c r="I407" s="11"/>
      <c r="J407" s="11"/>
      <c r="K407" s="11"/>
    </row>
    <row r="408" spans="1:11" s="68" customFormat="1" ht="12.75">
      <c r="A408" s="59"/>
      <c r="B408" s="11"/>
      <c r="C408" s="11"/>
      <c r="D408" s="11"/>
      <c r="E408" s="11"/>
      <c r="F408" s="11"/>
      <c r="G408" s="79"/>
      <c r="H408" s="79"/>
      <c r="I408" s="11"/>
      <c r="J408" s="11"/>
      <c r="K408" s="11"/>
    </row>
    <row r="409" spans="1:11" s="68" customFormat="1" ht="12.75">
      <c r="A409" s="59"/>
      <c r="B409" s="11"/>
      <c r="C409" s="11"/>
      <c r="D409" s="11"/>
      <c r="E409" s="11"/>
      <c r="F409" s="11"/>
      <c r="G409" s="79"/>
      <c r="H409" s="79"/>
      <c r="I409" s="11"/>
      <c r="J409" s="11"/>
      <c r="K409" s="11"/>
    </row>
    <row r="410" spans="1:11" s="68" customFormat="1" ht="12.75">
      <c r="A410" s="59"/>
      <c r="B410" s="11"/>
      <c r="C410" s="11"/>
      <c r="D410" s="11"/>
      <c r="E410" s="11"/>
      <c r="F410" s="11"/>
      <c r="G410" s="79"/>
      <c r="H410" s="79"/>
      <c r="I410" s="11"/>
      <c r="J410" s="11"/>
      <c r="K410" s="11"/>
    </row>
    <row r="411" spans="1:11" s="68" customFormat="1" ht="12.75">
      <c r="A411" s="59"/>
      <c r="B411" s="11"/>
      <c r="C411" s="11"/>
      <c r="D411" s="11"/>
      <c r="E411" s="11"/>
      <c r="F411" s="11"/>
      <c r="G411" s="79"/>
      <c r="H411" s="79"/>
      <c r="I411" s="11"/>
      <c r="J411" s="11"/>
      <c r="K411" s="11"/>
    </row>
    <row r="412" spans="1:11" s="68" customFormat="1" ht="12.75">
      <c r="A412" s="59"/>
      <c r="B412" s="11"/>
      <c r="C412" s="11"/>
      <c r="D412" s="11"/>
      <c r="E412" s="11"/>
      <c r="F412" s="11"/>
      <c r="G412" s="79"/>
      <c r="H412" s="79"/>
      <c r="I412" s="11"/>
      <c r="J412" s="11"/>
      <c r="K412" s="11"/>
    </row>
    <row r="413" spans="1:11" s="68" customFormat="1" ht="12.75">
      <c r="A413" s="59"/>
      <c r="B413" s="11"/>
      <c r="C413" s="11"/>
      <c r="D413" s="11"/>
      <c r="E413" s="11"/>
      <c r="F413" s="11"/>
      <c r="G413" s="79"/>
      <c r="H413" s="79"/>
      <c r="I413" s="11"/>
      <c r="J413" s="11"/>
      <c r="K413" s="11"/>
    </row>
    <row r="414" spans="1:11" s="68" customFormat="1" ht="12.75">
      <c r="A414" s="59"/>
      <c r="B414" s="11"/>
      <c r="C414" s="11"/>
      <c r="D414" s="11"/>
      <c r="E414" s="11"/>
      <c r="F414" s="11"/>
      <c r="G414" s="79"/>
      <c r="H414" s="79"/>
      <c r="I414" s="11"/>
      <c r="J414" s="11"/>
      <c r="K414" s="11"/>
    </row>
    <row r="415" spans="1:11" s="68" customFormat="1" ht="12.75">
      <c r="A415" s="59"/>
      <c r="B415" s="11"/>
      <c r="C415" s="11"/>
      <c r="D415" s="11"/>
      <c r="E415" s="11"/>
      <c r="F415" s="11"/>
      <c r="G415" s="79"/>
      <c r="H415" s="79"/>
      <c r="I415" s="11"/>
      <c r="J415" s="11"/>
      <c r="K415" s="11"/>
    </row>
    <row r="416" spans="1:11" s="68" customFormat="1" ht="12.75">
      <c r="A416" s="59"/>
      <c r="B416" s="11"/>
      <c r="C416" s="11"/>
      <c r="D416" s="11"/>
      <c r="E416" s="11"/>
      <c r="F416" s="11"/>
      <c r="G416" s="79"/>
      <c r="H416" s="79"/>
      <c r="I416" s="11"/>
      <c r="J416" s="11"/>
      <c r="K416" s="11"/>
    </row>
    <row r="417" spans="1:11" s="68" customFormat="1" ht="12.75">
      <c r="A417" s="59"/>
      <c r="B417" s="11"/>
      <c r="C417" s="11"/>
      <c r="D417" s="11"/>
      <c r="E417" s="11"/>
      <c r="F417" s="11"/>
      <c r="G417" s="79"/>
      <c r="H417" s="79"/>
      <c r="I417" s="11"/>
      <c r="J417" s="11"/>
      <c r="K417" s="11"/>
    </row>
    <row r="418" spans="1:11" s="68" customFormat="1" ht="12.75">
      <c r="A418" s="59"/>
      <c r="B418" s="11"/>
      <c r="C418" s="11"/>
      <c r="D418" s="11"/>
      <c r="E418" s="11"/>
      <c r="F418" s="11"/>
      <c r="G418" s="79"/>
      <c r="H418" s="79"/>
      <c r="I418" s="11"/>
      <c r="J418" s="11"/>
      <c r="K418" s="11"/>
    </row>
    <row r="419" spans="1:11" s="68" customFormat="1" ht="12.75">
      <c r="A419" s="59"/>
      <c r="B419" s="11"/>
      <c r="C419" s="11"/>
      <c r="D419" s="11"/>
      <c r="E419" s="11"/>
      <c r="F419" s="11"/>
      <c r="G419" s="79"/>
      <c r="H419" s="79"/>
      <c r="I419" s="11"/>
      <c r="J419" s="11"/>
      <c r="K419" s="11"/>
    </row>
    <row r="420" spans="1:11" s="68" customFormat="1" ht="12.75">
      <c r="A420" s="59"/>
      <c r="B420" s="11"/>
      <c r="C420" s="11"/>
      <c r="D420" s="11"/>
      <c r="E420" s="11"/>
      <c r="F420" s="11"/>
      <c r="G420" s="79"/>
      <c r="H420" s="79"/>
      <c r="I420" s="11"/>
      <c r="J420" s="11"/>
      <c r="K420" s="11"/>
    </row>
    <row r="421" spans="1:11" s="68" customFormat="1" ht="12.75">
      <c r="A421" s="59"/>
      <c r="B421" s="11"/>
      <c r="C421" s="11"/>
      <c r="D421" s="11"/>
      <c r="E421" s="11"/>
      <c r="F421" s="11"/>
      <c r="G421" s="79"/>
      <c r="H421" s="79"/>
      <c r="I421" s="11"/>
      <c r="J421" s="11"/>
      <c r="K421" s="11"/>
    </row>
    <row r="422" spans="1:11" s="68" customFormat="1" ht="12.75">
      <c r="A422" s="59"/>
      <c r="B422" s="11"/>
      <c r="C422" s="11"/>
      <c r="D422" s="11"/>
      <c r="E422" s="11"/>
      <c r="F422" s="11"/>
      <c r="G422" s="79"/>
      <c r="H422" s="79"/>
      <c r="I422" s="11"/>
      <c r="J422" s="11"/>
      <c r="K422" s="11"/>
    </row>
    <row r="423" spans="1:11" s="68" customFormat="1" ht="12.75">
      <c r="A423" s="59"/>
      <c r="B423" s="11"/>
      <c r="C423" s="11"/>
      <c r="D423" s="11"/>
      <c r="E423" s="11"/>
      <c r="F423" s="11"/>
      <c r="G423" s="79"/>
      <c r="H423" s="79"/>
      <c r="I423" s="11"/>
      <c r="J423" s="11"/>
      <c r="K423" s="11"/>
    </row>
    <row r="424" spans="1:11" s="68" customFormat="1" ht="12.75">
      <c r="A424" s="59"/>
      <c r="B424" s="11"/>
      <c r="C424" s="11"/>
      <c r="D424" s="11"/>
      <c r="E424" s="11"/>
      <c r="F424" s="11"/>
      <c r="G424" s="79"/>
      <c r="H424" s="79"/>
      <c r="I424" s="11"/>
      <c r="J424" s="11"/>
      <c r="K424" s="11"/>
    </row>
    <row r="425" spans="1:11" s="68" customFormat="1" ht="12.75">
      <c r="A425" s="59"/>
      <c r="B425" s="11"/>
      <c r="C425" s="11"/>
      <c r="D425" s="11"/>
      <c r="E425" s="11"/>
      <c r="F425" s="11"/>
      <c r="G425" s="79"/>
      <c r="H425" s="79"/>
      <c r="I425" s="11"/>
      <c r="J425" s="11"/>
      <c r="K425" s="11"/>
    </row>
    <row r="426" spans="1:11" s="68" customFormat="1" ht="12.75">
      <c r="A426" s="1"/>
      <c r="B426" s="12"/>
      <c r="C426" s="41"/>
      <c r="D426" s="41"/>
      <c r="E426" s="12"/>
      <c r="F426" s="12"/>
      <c r="G426" s="69"/>
      <c r="H426" s="69"/>
      <c r="I426" s="12"/>
      <c r="J426" s="12"/>
      <c r="K426" s="12"/>
    </row>
  </sheetData>
  <sheetProtection/>
  <mergeCells count="22">
    <mergeCell ref="E63:E64"/>
    <mergeCell ref="D67:D68"/>
    <mergeCell ref="I67:I68"/>
    <mergeCell ref="J67:J68"/>
    <mergeCell ref="A67:A68"/>
    <mergeCell ref="B67:B68"/>
    <mergeCell ref="A1:K1"/>
    <mergeCell ref="J2:K2"/>
    <mergeCell ref="A63:A64"/>
    <mergeCell ref="B63:B64"/>
    <mergeCell ref="C63:C64"/>
    <mergeCell ref="D63:D64"/>
    <mergeCell ref="C117:F117"/>
    <mergeCell ref="C114:F114"/>
    <mergeCell ref="E67:E68"/>
    <mergeCell ref="C67:C68"/>
    <mergeCell ref="K67:K68"/>
    <mergeCell ref="L20:L21"/>
    <mergeCell ref="L63:L64"/>
    <mergeCell ref="I63:I64"/>
    <mergeCell ref="J63:J64"/>
    <mergeCell ref="K63:K64"/>
  </mergeCells>
  <printOptions/>
  <pageMargins left="0" right="0" top="0" bottom="0" header="0.31496062992125984" footer="0.31496062992125984"/>
  <pageSetup horizontalDpi="600" verticalDpi="600" orientation="landscape" paperSize="9" scale="55" r:id="rId3"/>
  <rowBreaks count="7" manualBreakCount="7">
    <brk id="19" max="11" man="1"/>
    <brk id="35" max="11" man="1"/>
    <brk id="50" max="11" man="1"/>
    <brk id="66" max="11" man="1"/>
    <brk id="82" max="11" man="1"/>
    <brk id="98" max="11" man="1"/>
    <brk id="198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1">
      <selection activeCell="B145" sqref="B145"/>
    </sheetView>
  </sheetViews>
  <sheetFormatPr defaultColWidth="9.140625" defaultRowHeight="12.75"/>
  <cols>
    <col min="1" max="1" width="5.57421875" style="162" customWidth="1"/>
    <col min="2" max="2" width="51.7109375" style="0" customWidth="1"/>
    <col min="3" max="3" width="19.7109375" style="0" customWidth="1"/>
    <col min="4" max="4" width="11.421875" style="0" customWidth="1"/>
    <col min="5" max="5" width="11.7109375" style="0" customWidth="1"/>
    <col min="6" max="6" width="19.7109375" style="0" customWidth="1"/>
    <col min="7" max="7" width="19.00390625" style="0" customWidth="1"/>
    <col min="8" max="8" width="9.8515625" style="0" customWidth="1"/>
    <col min="9" max="9" width="10.00390625" style="0" customWidth="1"/>
    <col min="10" max="10" width="10.140625" style="0" customWidth="1"/>
  </cols>
  <sheetData>
    <row r="1" spans="7:9" ht="15.75">
      <c r="G1" s="303" t="s">
        <v>172</v>
      </c>
      <c r="H1" s="303"/>
      <c r="I1" s="303"/>
    </row>
    <row r="2" spans="7:9" ht="12.75">
      <c r="G2" s="304" t="s">
        <v>173</v>
      </c>
      <c r="H2" s="304"/>
      <c r="I2" s="304"/>
    </row>
    <row r="3" spans="7:9" ht="12.75">
      <c r="G3" s="304"/>
      <c r="H3" s="304"/>
      <c r="I3" s="304"/>
    </row>
    <row r="4" spans="7:9" ht="27" customHeight="1">
      <c r="G4" s="304"/>
      <c r="H4" s="304"/>
      <c r="I4" s="304"/>
    </row>
    <row r="5" ht="12.75"/>
    <row r="6" ht="12.75"/>
    <row r="7" spans="1:9" ht="15.75">
      <c r="A7" s="297" t="s">
        <v>174</v>
      </c>
      <c r="B7" s="297"/>
      <c r="C7" s="297"/>
      <c r="D7" s="297"/>
      <c r="E7" s="297"/>
      <c r="F7" s="297"/>
      <c r="G7" s="297"/>
      <c r="H7" s="297"/>
      <c r="I7" s="297"/>
    </row>
    <row r="8" spans="1:9" s="40" customFormat="1" ht="77.25" customHeight="1">
      <c r="A8" s="159" t="s">
        <v>102</v>
      </c>
      <c r="B8" s="12" t="s">
        <v>121</v>
      </c>
      <c r="C8" s="12" t="s">
        <v>123</v>
      </c>
      <c r="D8" s="8" t="s">
        <v>124</v>
      </c>
      <c r="E8" s="76" t="s">
        <v>125</v>
      </c>
      <c r="F8" s="12" t="s">
        <v>122</v>
      </c>
      <c r="G8" s="7" t="s">
        <v>126</v>
      </c>
      <c r="H8" s="277" t="s">
        <v>127</v>
      </c>
      <c r="I8" s="277"/>
    </row>
    <row r="9" spans="1:9" s="40" customFormat="1" ht="12.75">
      <c r="A9" s="12">
        <v>1</v>
      </c>
      <c r="B9" s="12">
        <v>2</v>
      </c>
      <c r="C9" s="12">
        <v>3</v>
      </c>
      <c r="D9" s="12">
        <v>4</v>
      </c>
      <c r="E9" s="69">
        <v>5</v>
      </c>
      <c r="F9" s="12">
        <v>6</v>
      </c>
      <c r="G9" s="12">
        <v>7</v>
      </c>
      <c r="H9" s="299">
        <v>8</v>
      </c>
      <c r="I9" s="300"/>
    </row>
    <row r="10" spans="1:9" s="40" customFormat="1" ht="95.25" customHeight="1">
      <c r="A10" s="159">
        <v>1</v>
      </c>
      <c r="B10" s="47" t="s">
        <v>827</v>
      </c>
      <c r="C10" s="1" t="s">
        <v>94</v>
      </c>
      <c r="D10" s="168">
        <v>50</v>
      </c>
      <c r="E10" s="168">
        <v>44</v>
      </c>
      <c r="F10" s="91" t="s">
        <v>128</v>
      </c>
      <c r="G10" s="1" t="s">
        <v>9</v>
      </c>
      <c r="H10" s="4">
        <v>41590</v>
      </c>
      <c r="I10" s="4">
        <v>43416</v>
      </c>
    </row>
    <row r="11" spans="1:9" s="59" customFormat="1" ht="50.25" customHeight="1">
      <c r="A11" s="1">
        <f>A10+1</f>
        <v>2</v>
      </c>
      <c r="B11" s="47" t="s">
        <v>831</v>
      </c>
      <c r="C11" s="1" t="s">
        <v>94</v>
      </c>
      <c r="D11" s="168">
        <v>40</v>
      </c>
      <c r="E11" s="168">
        <f>10*3.2</f>
        <v>32</v>
      </c>
      <c r="F11" s="91" t="s">
        <v>128</v>
      </c>
      <c r="G11" s="1" t="s">
        <v>9</v>
      </c>
      <c r="H11" s="4">
        <v>41383</v>
      </c>
      <c r="I11" s="4">
        <v>43209</v>
      </c>
    </row>
    <row r="12" spans="1:10" s="85" customFormat="1" ht="43.5" customHeight="1">
      <c r="A12" s="1">
        <f aca="true" t="shared" si="0" ref="A12:A89">A11+1</f>
        <v>3</v>
      </c>
      <c r="B12" s="69" t="s">
        <v>106</v>
      </c>
      <c r="C12" s="69" t="s">
        <v>161</v>
      </c>
      <c r="D12" s="168">
        <f>2.2*30</f>
        <v>66</v>
      </c>
      <c r="E12" s="168">
        <f>2.2*30</f>
        <v>66</v>
      </c>
      <c r="F12" s="69" t="s">
        <v>129</v>
      </c>
      <c r="G12" s="69" t="s">
        <v>9</v>
      </c>
      <c r="H12" s="69"/>
      <c r="I12" s="69"/>
      <c r="J12" s="128"/>
    </row>
    <row r="13" spans="1:10" s="85" customFormat="1" ht="54" customHeight="1">
      <c r="A13" s="1">
        <f t="shared" si="0"/>
        <v>4</v>
      </c>
      <c r="B13" s="69" t="s">
        <v>107</v>
      </c>
      <c r="C13" s="69" t="s">
        <v>162</v>
      </c>
      <c r="D13" s="168">
        <v>20</v>
      </c>
      <c r="E13" s="168">
        <v>20</v>
      </c>
      <c r="F13" s="69" t="s">
        <v>130</v>
      </c>
      <c r="G13" s="69" t="s">
        <v>9</v>
      </c>
      <c r="H13" s="69"/>
      <c r="I13" s="69"/>
      <c r="J13" s="128"/>
    </row>
    <row r="14" spans="1:9" s="128" customFormat="1" ht="51" customHeight="1">
      <c r="A14" s="1">
        <f t="shared" si="0"/>
        <v>5</v>
      </c>
      <c r="B14" s="69" t="s">
        <v>108</v>
      </c>
      <c r="C14" s="69" t="s">
        <v>162</v>
      </c>
      <c r="D14" s="168">
        <v>20</v>
      </c>
      <c r="E14" s="168">
        <v>20</v>
      </c>
      <c r="F14" s="69" t="s">
        <v>130</v>
      </c>
      <c r="G14" s="69" t="s">
        <v>9</v>
      </c>
      <c r="H14" s="69"/>
      <c r="I14" s="69"/>
    </row>
    <row r="15" spans="1:9" s="59" customFormat="1" ht="50.25" customHeight="1">
      <c r="A15" s="1">
        <f t="shared" si="0"/>
        <v>6</v>
      </c>
      <c r="B15" s="47" t="s">
        <v>812</v>
      </c>
      <c r="C15" s="1" t="s">
        <v>94</v>
      </c>
      <c r="D15" s="169">
        <v>48</v>
      </c>
      <c r="E15" s="168">
        <v>20</v>
      </c>
      <c r="F15" s="1" t="s">
        <v>131</v>
      </c>
      <c r="G15" s="1" t="s">
        <v>9</v>
      </c>
      <c r="H15" s="4">
        <v>41307</v>
      </c>
      <c r="I15" s="95">
        <v>43133</v>
      </c>
    </row>
    <row r="16" spans="1:9" s="59" customFormat="1" ht="50.25" customHeight="1">
      <c r="A16" s="1">
        <f t="shared" si="0"/>
        <v>7</v>
      </c>
      <c r="B16" s="1" t="s">
        <v>109</v>
      </c>
      <c r="C16" s="69" t="s">
        <v>161</v>
      </c>
      <c r="D16" s="168">
        <v>3</v>
      </c>
      <c r="E16" s="170">
        <v>3</v>
      </c>
      <c r="F16" s="1" t="s">
        <v>133</v>
      </c>
      <c r="G16" s="2" t="s">
        <v>9</v>
      </c>
      <c r="H16" s="1"/>
      <c r="I16" s="95"/>
    </row>
    <row r="17" spans="1:9" s="59" customFormat="1" ht="50.25" customHeight="1">
      <c r="A17" s="1">
        <f t="shared" si="0"/>
        <v>8</v>
      </c>
      <c r="B17" s="1" t="s">
        <v>109</v>
      </c>
      <c r="C17" s="69" t="s">
        <v>161</v>
      </c>
      <c r="D17" s="168">
        <v>3</v>
      </c>
      <c r="E17" s="170">
        <v>3</v>
      </c>
      <c r="F17" s="12" t="s">
        <v>132</v>
      </c>
      <c r="G17" s="2" t="s">
        <v>9</v>
      </c>
      <c r="H17" s="1"/>
      <c r="I17" s="95"/>
    </row>
    <row r="18" spans="1:9" s="59" customFormat="1" ht="54.75" customHeight="1">
      <c r="A18" s="1">
        <f t="shared" si="0"/>
        <v>9</v>
      </c>
      <c r="B18" s="1" t="s">
        <v>661</v>
      </c>
      <c r="C18" s="69" t="s">
        <v>95</v>
      </c>
      <c r="D18" s="169">
        <v>14</v>
      </c>
      <c r="E18" s="168">
        <v>7</v>
      </c>
      <c r="F18" s="167" t="s">
        <v>128</v>
      </c>
      <c r="G18" s="2" t="s">
        <v>9</v>
      </c>
      <c r="H18" s="1"/>
      <c r="I18" s="1"/>
    </row>
    <row r="19" spans="1:9" s="59" customFormat="1" ht="50.25" customHeight="1">
      <c r="A19" s="1">
        <f t="shared" si="0"/>
        <v>10</v>
      </c>
      <c r="B19" s="2" t="s">
        <v>790</v>
      </c>
      <c r="C19" s="1" t="s">
        <v>94</v>
      </c>
      <c r="D19" s="169">
        <v>32</v>
      </c>
      <c r="E19" s="171">
        <v>16</v>
      </c>
      <c r="F19" s="2" t="s">
        <v>134</v>
      </c>
      <c r="G19" s="1" t="s">
        <v>9</v>
      </c>
      <c r="H19" s="165">
        <v>40808</v>
      </c>
      <c r="I19" s="165">
        <v>42635</v>
      </c>
    </row>
    <row r="20" spans="1:9" s="64" customFormat="1" ht="69.75" customHeight="1">
      <c r="A20" s="1">
        <f t="shared" si="0"/>
        <v>11</v>
      </c>
      <c r="B20" s="160" t="s">
        <v>830</v>
      </c>
      <c r="C20" s="1" t="s">
        <v>95</v>
      </c>
      <c r="D20" s="172">
        <v>18</v>
      </c>
      <c r="E20" s="173">
        <f>2*4</f>
        <v>8</v>
      </c>
      <c r="F20" s="1" t="s">
        <v>165</v>
      </c>
      <c r="G20" s="1" t="s">
        <v>9</v>
      </c>
      <c r="H20" s="95">
        <v>41561</v>
      </c>
      <c r="I20" s="95">
        <v>43387</v>
      </c>
    </row>
    <row r="21" spans="1:9" s="64" customFormat="1" ht="51" customHeight="1">
      <c r="A21" s="1">
        <f t="shared" si="0"/>
        <v>12</v>
      </c>
      <c r="B21" s="47" t="s">
        <v>795</v>
      </c>
      <c r="C21" s="1" t="s">
        <v>94</v>
      </c>
      <c r="D21" s="169">
        <v>70</v>
      </c>
      <c r="E21" s="168">
        <v>50</v>
      </c>
      <c r="F21" s="1" t="s">
        <v>128</v>
      </c>
      <c r="G21" s="1" t="s">
        <v>9</v>
      </c>
      <c r="H21" s="4">
        <v>41032</v>
      </c>
      <c r="I21" s="4">
        <v>42373</v>
      </c>
    </row>
    <row r="22" spans="1:9" s="64" customFormat="1" ht="90" customHeight="1">
      <c r="A22" s="1">
        <f t="shared" si="0"/>
        <v>13</v>
      </c>
      <c r="B22" s="47" t="s">
        <v>802</v>
      </c>
      <c r="C22" s="1" t="s">
        <v>95</v>
      </c>
      <c r="D22" s="169">
        <v>32</v>
      </c>
      <c r="E22" s="168">
        <v>16</v>
      </c>
      <c r="F22" s="1" t="s">
        <v>129</v>
      </c>
      <c r="G22" s="1" t="s">
        <v>9</v>
      </c>
      <c r="H22" s="4">
        <v>41505</v>
      </c>
      <c r="I22" s="4">
        <v>43331</v>
      </c>
    </row>
    <row r="23" spans="1:9" s="64" customFormat="1" ht="55.5" customHeight="1">
      <c r="A23" s="1">
        <f t="shared" si="0"/>
        <v>14</v>
      </c>
      <c r="B23" s="47" t="s">
        <v>103</v>
      </c>
      <c r="C23" s="1" t="s">
        <v>94</v>
      </c>
      <c r="D23" s="169">
        <v>30</v>
      </c>
      <c r="E23" s="168">
        <v>22</v>
      </c>
      <c r="F23" s="1" t="s">
        <v>135</v>
      </c>
      <c r="G23" s="1" t="s">
        <v>9</v>
      </c>
      <c r="H23" s="4">
        <v>40361</v>
      </c>
      <c r="I23" s="4">
        <v>42187</v>
      </c>
    </row>
    <row r="24" spans="1:9" s="64" customFormat="1" ht="57" customHeight="1">
      <c r="A24" s="1">
        <f t="shared" si="0"/>
        <v>15</v>
      </c>
      <c r="B24" s="47" t="s">
        <v>808</v>
      </c>
      <c r="C24" s="1" t="s">
        <v>94</v>
      </c>
      <c r="D24" s="169">
        <v>70</v>
      </c>
      <c r="E24" s="168">
        <v>56</v>
      </c>
      <c r="F24" s="1" t="s">
        <v>129</v>
      </c>
      <c r="G24" s="1" t="s">
        <v>9</v>
      </c>
      <c r="H24" s="4">
        <v>40410</v>
      </c>
      <c r="I24" s="4">
        <v>42236</v>
      </c>
    </row>
    <row r="25" spans="1:9" s="108" customFormat="1" ht="53.25" customHeight="1">
      <c r="A25" s="69">
        <f t="shared" si="0"/>
        <v>16</v>
      </c>
      <c r="B25" s="89" t="s">
        <v>720</v>
      </c>
      <c r="C25" s="69" t="s">
        <v>94</v>
      </c>
      <c r="D25" s="168">
        <v>22</v>
      </c>
      <c r="E25" s="175">
        <v>22</v>
      </c>
      <c r="F25" s="69" t="s">
        <v>130</v>
      </c>
      <c r="G25" s="69" t="s">
        <v>9</v>
      </c>
      <c r="H25" s="83"/>
      <c r="I25" s="83"/>
    </row>
    <row r="26" spans="1:10" s="128" customFormat="1" ht="67.5" customHeight="1">
      <c r="A26" s="1">
        <f t="shared" si="0"/>
        <v>17</v>
      </c>
      <c r="B26" s="89" t="s">
        <v>138</v>
      </c>
      <c r="C26" s="69" t="s">
        <v>161</v>
      </c>
      <c r="D26" s="168">
        <v>316</v>
      </c>
      <c r="E26" s="168"/>
      <c r="F26" s="69" t="s">
        <v>137</v>
      </c>
      <c r="G26" s="69" t="s">
        <v>9</v>
      </c>
      <c r="H26" s="90">
        <v>40109</v>
      </c>
      <c r="I26" s="90">
        <v>42933</v>
      </c>
      <c r="J26" s="64"/>
    </row>
    <row r="27" spans="1:9" s="79" customFormat="1" ht="45" customHeight="1">
      <c r="A27" s="1">
        <f t="shared" si="0"/>
        <v>18</v>
      </c>
      <c r="B27" s="89" t="s">
        <v>136</v>
      </c>
      <c r="C27" s="1" t="s">
        <v>95</v>
      </c>
      <c r="D27" s="168">
        <v>12</v>
      </c>
      <c r="E27" s="168">
        <v>8</v>
      </c>
      <c r="F27" s="69" t="s">
        <v>167</v>
      </c>
      <c r="G27" s="69" t="s">
        <v>9</v>
      </c>
      <c r="H27" s="90"/>
      <c r="I27" s="69"/>
    </row>
    <row r="28" spans="1:9" s="68" customFormat="1" ht="70.5" customHeight="1">
      <c r="A28" s="1">
        <f t="shared" si="0"/>
        <v>19</v>
      </c>
      <c r="B28" s="56" t="s">
        <v>105</v>
      </c>
      <c r="C28" s="1" t="s">
        <v>166</v>
      </c>
      <c r="D28" s="174">
        <v>72</v>
      </c>
      <c r="E28" s="168">
        <v>30</v>
      </c>
      <c r="F28" s="69" t="s">
        <v>129</v>
      </c>
      <c r="G28" s="1" t="s">
        <v>9</v>
      </c>
      <c r="H28" s="71">
        <v>41395</v>
      </c>
      <c r="I28" s="71">
        <v>43221</v>
      </c>
    </row>
    <row r="29" spans="1:9" s="88" customFormat="1" ht="45" customHeight="1">
      <c r="A29" s="1">
        <f t="shared" si="0"/>
        <v>20</v>
      </c>
      <c r="B29" s="89" t="s">
        <v>846</v>
      </c>
      <c r="C29" s="1" t="s">
        <v>95</v>
      </c>
      <c r="D29" s="168">
        <v>6</v>
      </c>
      <c r="E29" s="168">
        <v>6</v>
      </c>
      <c r="F29" s="76" t="s">
        <v>139</v>
      </c>
      <c r="G29" s="69" t="s">
        <v>9</v>
      </c>
      <c r="H29" s="69"/>
      <c r="I29" s="69"/>
    </row>
    <row r="30" spans="1:9" s="85" customFormat="1" ht="59.25" customHeight="1">
      <c r="A30" s="1">
        <f t="shared" si="0"/>
        <v>21</v>
      </c>
      <c r="B30" s="89" t="s">
        <v>7</v>
      </c>
      <c r="C30" s="1" t="s">
        <v>166</v>
      </c>
      <c r="D30" s="168">
        <v>40</v>
      </c>
      <c r="E30" s="168">
        <v>38</v>
      </c>
      <c r="F30" s="69" t="s">
        <v>140</v>
      </c>
      <c r="G30" s="69" t="s">
        <v>9</v>
      </c>
      <c r="H30" s="69"/>
      <c r="I30" s="69"/>
    </row>
    <row r="31" spans="1:10" s="64" customFormat="1" ht="69.75" customHeight="1">
      <c r="A31" s="1">
        <f t="shared" si="0"/>
        <v>22</v>
      </c>
      <c r="B31" s="1" t="s">
        <v>778</v>
      </c>
      <c r="C31" s="1" t="s">
        <v>94</v>
      </c>
      <c r="D31" s="168">
        <v>39</v>
      </c>
      <c r="E31" s="168">
        <v>39</v>
      </c>
      <c r="F31" s="2" t="s">
        <v>164</v>
      </c>
      <c r="G31" s="2" t="s">
        <v>9</v>
      </c>
      <c r="H31" s="4">
        <v>41765</v>
      </c>
      <c r="I31" s="4">
        <v>43591</v>
      </c>
      <c r="J31" s="298"/>
    </row>
    <row r="32" spans="1:10" s="64" customFormat="1" ht="69" customHeight="1">
      <c r="A32" s="1">
        <f t="shared" si="0"/>
        <v>23</v>
      </c>
      <c r="B32" s="1" t="s">
        <v>779</v>
      </c>
      <c r="C32" s="1" t="s">
        <v>94</v>
      </c>
      <c r="D32" s="168">
        <v>45</v>
      </c>
      <c r="E32" s="168">
        <v>45</v>
      </c>
      <c r="F32" s="2" t="s">
        <v>164</v>
      </c>
      <c r="G32" s="2" t="s">
        <v>9</v>
      </c>
      <c r="H32" s="4">
        <v>41478</v>
      </c>
      <c r="I32" s="4">
        <v>43304</v>
      </c>
      <c r="J32" s="298"/>
    </row>
    <row r="33" spans="1:9" s="64" customFormat="1" ht="90" customHeight="1">
      <c r="A33" s="1">
        <f t="shared" si="0"/>
        <v>24</v>
      </c>
      <c r="B33" s="47" t="s">
        <v>814</v>
      </c>
      <c r="C33" s="1" t="s">
        <v>163</v>
      </c>
      <c r="D33" s="168">
        <v>20</v>
      </c>
      <c r="E33" s="168">
        <v>10</v>
      </c>
      <c r="F33" s="1" t="s">
        <v>128</v>
      </c>
      <c r="G33" s="1" t="s">
        <v>9</v>
      </c>
      <c r="H33" s="4">
        <v>41346</v>
      </c>
      <c r="I33" s="4">
        <v>43172</v>
      </c>
    </row>
    <row r="34" spans="1:9" s="64" customFormat="1" ht="51.75" customHeight="1">
      <c r="A34" s="1">
        <f t="shared" si="0"/>
        <v>25</v>
      </c>
      <c r="B34" s="47" t="s">
        <v>1</v>
      </c>
      <c r="C34" s="1" t="s">
        <v>166</v>
      </c>
      <c r="D34" s="169">
        <v>60</v>
      </c>
      <c r="E34" s="168">
        <v>46</v>
      </c>
      <c r="F34" s="1" t="s">
        <v>128</v>
      </c>
      <c r="G34" s="1" t="s">
        <v>9</v>
      </c>
      <c r="H34" s="4"/>
      <c r="I34" s="4"/>
    </row>
    <row r="35" spans="1:9" s="61" customFormat="1" ht="49.5" customHeight="1">
      <c r="A35" s="1">
        <f t="shared" si="0"/>
        <v>26</v>
      </c>
      <c r="B35" s="56" t="s">
        <v>838</v>
      </c>
      <c r="C35" s="69" t="s">
        <v>161</v>
      </c>
      <c r="D35" s="174">
        <v>10</v>
      </c>
      <c r="E35" s="168">
        <v>10</v>
      </c>
      <c r="F35" s="12" t="s">
        <v>141</v>
      </c>
      <c r="G35" s="1" t="s">
        <v>9</v>
      </c>
      <c r="H35" s="12"/>
      <c r="I35" s="12"/>
    </row>
    <row r="36" spans="1:9" s="64" customFormat="1" ht="55.5" customHeight="1">
      <c r="A36" s="1">
        <f t="shared" si="0"/>
        <v>27</v>
      </c>
      <c r="B36" s="47" t="s">
        <v>810</v>
      </c>
      <c r="C36" s="1" t="s">
        <v>95</v>
      </c>
      <c r="D36" s="175">
        <v>50</v>
      </c>
      <c r="E36" s="175">
        <v>22</v>
      </c>
      <c r="F36" s="1" t="s">
        <v>168</v>
      </c>
      <c r="G36" s="1" t="s">
        <v>9</v>
      </c>
      <c r="H36" s="4">
        <v>41031</v>
      </c>
      <c r="I36" s="4">
        <v>42857</v>
      </c>
    </row>
    <row r="37" spans="1:9" s="64" customFormat="1" ht="55.5" customHeight="1">
      <c r="A37" s="1">
        <f t="shared" si="0"/>
        <v>28</v>
      </c>
      <c r="B37" s="47" t="s">
        <v>113</v>
      </c>
      <c r="C37" s="69" t="s">
        <v>161</v>
      </c>
      <c r="D37" s="175">
        <v>37.5</v>
      </c>
      <c r="E37" s="175">
        <v>37.5</v>
      </c>
      <c r="F37" s="41" t="s">
        <v>169</v>
      </c>
      <c r="G37" s="1" t="s">
        <v>9</v>
      </c>
      <c r="H37" s="1"/>
      <c r="I37" s="1"/>
    </row>
    <row r="38" spans="1:9" s="64" customFormat="1" ht="55.5" customHeight="1">
      <c r="A38" s="1">
        <f t="shared" si="0"/>
        <v>29</v>
      </c>
      <c r="B38" s="47" t="s">
        <v>816</v>
      </c>
      <c r="C38" s="1" t="s">
        <v>94</v>
      </c>
      <c r="D38" s="169">
        <v>29.07</v>
      </c>
      <c r="E38" s="168">
        <v>29.07</v>
      </c>
      <c r="F38" s="1" t="s">
        <v>142</v>
      </c>
      <c r="G38" s="1" t="s">
        <v>9</v>
      </c>
      <c r="H38" s="4">
        <v>38322</v>
      </c>
      <c r="I38" s="4">
        <v>43801</v>
      </c>
    </row>
    <row r="39" spans="1:9" s="64" customFormat="1" ht="55.5" customHeight="1">
      <c r="A39" s="1">
        <f t="shared" si="0"/>
        <v>30</v>
      </c>
      <c r="B39" s="47" t="s">
        <v>817</v>
      </c>
      <c r="C39" s="1" t="s">
        <v>94</v>
      </c>
      <c r="D39" s="169">
        <v>38</v>
      </c>
      <c r="E39" s="168">
        <v>38</v>
      </c>
      <c r="F39" s="1" t="s">
        <v>142</v>
      </c>
      <c r="G39" s="1" t="s">
        <v>9</v>
      </c>
      <c r="H39" s="4">
        <v>40736</v>
      </c>
      <c r="I39" s="4">
        <v>42563</v>
      </c>
    </row>
    <row r="40" spans="1:9" s="64" customFormat="1" ht="51" customHeight="1">
      <c r="A40" s="1">
        <f t="shared" si="0"/>
        <v>31</v>
      </c>
      <c r="B40" s="47" t="s">
        <v>818</v>
      </c>
      <c r="C40" s="1" t="s">
        <v>94</v>
      </c>
      <c r="D40" s="169">
        <v>6</v>
      </c>
      <c r="E40" s="168">
        <v>6</v>
      </c>
      <c r="F40" s="1" t="s">
        <v>142</v>
      </c>
      <c r="G40" s="1" t="s">
        <v>9</v>
      </c>
      <c r="H40" s="4">
        <v>41115</v>
      </c>
      <c r="I40" s="4">
        <v>42941</v>
      </c>
    </row>
    <row r="41" spans="1:9" s="64" customFormat="1" ht="54.75" customHeight="1">
      <c r="A41" s="1">
        <f t="shared" si="0"/>
        <v>32</v>
      </c>
      <c r="B41" s="47" t="s">
        <v>819</v>
      </c>
      <c r="C41" s="1" t="s">
        <v>94</v>
      </c>
      <c r="D41" s="169">
        <v>17</v>
      </c>
      <c r="E41" s="168">
        <v>17</v>
      </c>
      <c r="F41" s="1" t="s">
        <v>142</v>
      </c>
      <c r="G41" s="1" t="s">
        <v>9</v>
      </c>
      <c r="H41" s="4">
        <v>41134</v>
      </c>
      <c r="I41" s="4">
        <v>42960</v>
      </c>
    </row>
    <row r="42" spans="1:9" s="64" customFormat="1" ht="54.75" customHeight="1">
      <c r="A42" s="1">
        <f t="shared" si="0"/>
        <v>33</v>
      </c>
      <c r="B42" s="47" t="s">
        <v>820</v>
      </c>
      <c r="C42" s="1" t="s">
        <v>94</v>
      </c>
      <c r="D42" s="169">
        <v>26</v>
      </c>
      <c r="E42" s="168">
        <v>26</v>
      </c>
      <c r="F42" s="1" t="s">
        <v>171</v>
      </c>
      <c r="G42" s="1" t="s">
        <v>9</v>
      </c>
      <c r="H42" s="4">
        <v>41044</v>
      </c>
      <c r="I42" s="4">
        <v>42870</v>
      </c>
    </row>
    <row r="43" spans="1:9" s="64" customFormat="1" ht="50.25" customHeight="1">
      <c r="A43" s="1">
        <f t="shared" si="0"/>
        <v>34</v>
      </c>
      <c r="B43" s="89" t="s">
        <v>170</v>
      </c>
      <c r="C43" s="1" t="s">
        <v>94</v>
      </c>
      <c r="D43" s="176">
        <v>32</v>
      </c>
      <c r="E43" s="175">
        <v>32</v>
      </c>
      <c r="F43" s="1" t="s">
        <v>171</v>
      </c>
      <c r="G43" s="1" t="s">
        <v>9</v>
      </c>
      <c r="H43" s="4">
        <v>41019</v>
      </c>
      <c r="I43" s="4">
        <v>42845</v>
      </c>
    </row>
    <row r="44" spans="1:9" s="64" customFormat="1" ht="54" customHeight="1">
      <c r="A44" s="1">
        <f t="shared" si="0"/>
        <v>35</v>
      </c>
      <c r="B44" s="47" t="s">
        <v>796</v>
      </c>
      <c r="C44" s="1" t="s">
        <v>94</v>
      </c>
      <c r="D44" s="169">
        <v>32</v>
      </c>
      <c r="E44" s="168">
        <v>32</v>
      </c>
      <c r="F44" s="1" t="s">
        <v>171</v>
      </c>
      <c r="G44" s="1" t="s">
        <v>9</v>
      </c>
      <c r="H44" s="4">
        <v>41101</v>
      </c>
      <c r="I44" s="90">
        <v>42927</v>
      </c>
    </row>
    <row r="45" spans="1:9" s="64" customFormat="1" ht="54.75" customHeight="1">
      <c r="A45" s="1">
        <f t="shared" si="0"/>
        <v>36</v>
      </c>
      <c r="B45" s="47" t="s">
        <v>798</v>
      </c>
      <c r="C45" s="1" t="s">
        <v>94</v>
      </c>
      <c r="D45" s="169">
        <v>35</v>
      </c>
      <c r="E45" s="168">
        <v>21</v>
      </c>
      <c r="F45" s="1" t="s">
        <v>143</v>
      </c>
      <c r="G45" s="1" t="s">
        <v>9</v>
      </c>
      <c r="H45" s="4">
        <v>40736</v>
      </c>
      <c r="I45" s="103">
        <v>42563</v>
      </c>
    </row>
    <row r="46" spans="1:9" s="68" customFormat="1" ht="63.75" customHeight="1">
      <c r="A46" s="1">
        <f t="shared" si="0"/>
        <v>37</v>
      </c>
      <c r="B46" s="47" t="s">
        <v>2</v>
      </c>
      <c r="C46" s="1" t="s">
        <v>166</v>
      </c>
      <c r="D46" s="169">
        <v>54</v>
      </c>
      <c r="E46" s="168">
        <v>54</v>
      </c>
      <c r="F46" s="1" t="s">
        <v>129</v>
      </c>
      <c r="G46" s="1" t="s">
        <v>9</v>
      </c>
      <c r="H46" s="4">
        <v>40736</v>
      </c>
      <c r="I46" s="4">
        <v>42563</v>
      </c>
    </row>
    <row r="47" spans="1:9" s="68" customFormat="1" ht="52.5" customHeight="1">
      <c r="A47" s="1">
        <f t="shared" si="0"/>
        <v>38</v>
      </c>
      <c r="B47" s="47" t="s">
        <v>110</v>
      </c>
      <c r="C47" s="69" t="s">
        <v>161</v>
      </c>
      <c r="D47" s="169">
        <v>4</v>
      </c>
      <c r="E47" s="168">
        <v>4</v>
      </c>
      <c r="F47" s="69" t="s">
        <v>130</v>
      </c>
      <c r="G47" s="1" t="s">
        <v>9</v>
      </c>
      <c r="H47" s="1"/>
      <c r="I47" s="1"/>
    </row>
    <row r="48" spans="1:9" s="68" customFormat="1" ht="52.5" customHeight="1">
      <c r="A48" s="1">
        <f t="shared" si="0"/>
        <v>39</v>
      </c>
      <c r="B48" s="47" t="s">
        <v>111</v>
      </c>
      <c r="C48" s="69" t="s">
        <v>161</v>
      </c>
      <c r="D48" s="169">
        <v>4</v>
      </c>
      <c r="E48" s="168">
        <v>4</v>
      </c>
      <c r="F48" s="69" t="s">
        <v>130</v>
      </c>
      <c r="G48" s="1" t="s">
        <v>9</v>
      </c>
      <c r="H48" s="1"/>
      <c r="I48" s="1"/>
    </row>
    <row r="49" spans="1:9" s="68" customFormat="1" ht="52.5" customHeight="1">
      <c r="A49" s="1">
        <f t="shared" si="0"/>
        <v>40</v>
      </c>
      <c r="B49" s="47" t="s">
        <v>112</v>
      </c>
      <c r="C49" s="69" t="s">
        <v>161</v>
      </c>
      <c r="D49" s="169">
        <v>4</v>
      </c>
      <c r="E49" s="168">
        <v>4</v>
      </c>
      <c r="F49" s="69" t="s">
        <v>130</v>
      </c>
      <c r="G49" s="1" t="s">
        <v>9</v>
      </c>
      <c r="H49" s="1"/>
      <c r="I49" s="1"/>
    </row>
    <row r="50" spans="1:9" s="68" customFormat="1" ht="57.75" customHeight="1">
      <c r="A50" s="1">
        <f t="shared" si="0"/>
        <v>41</v>
      </c>
      <c r="B50" s="47" t="s">
        <v>3</v>
      </c>
      <c r="C50" s="1" t="s">
        <v>166</v>
      </c>
      <c r="D50" s="169">
        <v>24</v>
      </c>
      <c r="E50" s="168">
        <v>24</v>
      </c>
      <c r="F50" s="1" t="s">
        <v>171</v>
      </c>
      <c r="G50" s="1" t="s">
        <v>9</v>
      </c>
      <c r="H50" s="4">
        <v>40602</v>
      </c>
      <c r="I50" s="4">
        <v>42428</v>
      </c>
    </row>
    <row r="51" spans="1:9" s="68" customFormat="1" ht="54" customHeight="1">
      <c r="A51" s="1">
        <f t="shared" si="0"/>
        <v>42</v>
      </c>
      <c r="B51" s="47" t="s">
        <v>4</v>
      </c>
      <c r="C51" s="1" t="s">
        <v>166</v>
      </c>
      <c r="D51" s="169">
        <v>124</v>
      </c>
      <c r="E51" s="168">
        <v>41</v>
      </c>
      <c r="F51" s="1" t="s">
        <v>171</v>
      </c>
      <c r="G51" s="1" t="s">
        <v>9</v>
      </c>
      <c r="H51" s="4">
        <v>40592</v>
      </c>
      <c r="I51" s="4">
        <v>42418</v>
      </c>
    </row>
    <row r="52" spans="1:9" s="68" customFormat="1" ht="52.5" customHeight="1">
      <c r="A52" s="1">
        <f t="shared" si="0"/>
        <v>43</v>
      </c>
      <c r="B52" s="1" t="s">
        <v>772</v>
      </c>
      <c r="C52" s="1" t="s">
        <v>144</v>
      </c>
      <c r="D52" s="169">
        <v>14</v>
      </c>
      <c r="E52" s="168">
        <v>7</v>
      </c>
      <c r="F52" s="2" t="s">
        <v>145</v>
      </c>
      <c r="G52" s="2" t="s">
        <v>9</v>
      </c>
      <c r="H52" s="4">
        <v>40934</v>
      </c>
      <c r="I52" s="4">
        <v>42761</v>
      </c>
    </row>
    <row r="53" spans="1:9" s="68" customFormat="1" ht="52.5" customHeight="1">
      <c r="A53" s="1">
        <f t="shared" si="0"/>
        <v>44</v>
      </c>
      <c r="B53" s="1" t="s">
        <v>114</v>
      </c>
      <c r="C53" s="69" t="s">
        <v>161</v>
      </c>
      <c r="D53" s="168">
        <v>4</v>
      </c>
      <c r="E53" s="174">
        <v>4</v>
      </c>
      <c r="F53" s="69" t="s">
        <v>140</v>
      </c>
      <c r="G53" s="2" t="s">
        <v>9</v>
      </c>
      <c r="H53" s="301" t="s">
        <v>146</v>
      </c>
      <c r="I53" s="302"/>
    </row>
    <row r="54" spans="1:9" s="68" customFormat="1" ht="52.5" customHeight="1">
      <c r="A54" s="1">
        <f t="shared" si="0"/>
        <v>45</v>
      </c>
      <c r="B54" s="1" t="s">
        <v>114</v>
      </c>
      <c r="C54" s="69" t="s">
        <v>161</v>
      </c>
      <c r="D54" s="168">
        <v>4</v>
      </c>
      <c r="E54" s="174">
        <v>4</v>
      </c>
      <c r="F54" s="69" t="s">
        <v>147</v>
      </c>
      <c r="G54" s="2" t="s">
        <v>9</v>
      </c>
      <c r="H54" s="301" t="s">
        <v>148</v>
      </c>
      <c r="I54" s="302"/>
    </row>
    <row r="55" spans="1:9" s="64" customFormat="1" ht="91.5" customHeight="1">
      <c r="A55" s="1">
        <f t="shared" si="0"/>
        <v>46</v>
      </c>
      <c r="B55" s="47" t="s">
        <v>822</v>
      </c>
      <c r="C55" s="1" t="s">
        <v>94</v>
      </c>
      <c r="D55" s="168">
        <v>18</v>
      </c>
      <c r="E55" s="168">
        <v>16</v>
      </c>
      <c r="F55" s="1" t="s">
        <v>143</v>
      </c>
      <c r="G55" s="1" t="s">
        <v>9</v>
      </c>
      <c r="H55" s="90"/>
      <c r="I55" s="90"/>
    </row>
    <row r="56" spans="1:10" s="128" customFormat="1" ht="51" customHeight="1">
      <c r="A56" s="1">
        <f t="shared" si="0"/>
        <v>47</v>
      </c>
      <c r="B56" s="160" t="s">
        <v>180</v>
      </c>
      <c r="C56" s="1" t="s">
        <v>95</v>
      </c>
      <c r="D56" s="168">
        <v>6</v>
      </c>
      <c r="E56" s="168">
        <v>6</v>
      </c>
      <c r="F56" s="76" t="s">
        <v>139</v>
      </c>
      <c r="G56" s="69" t="s">
        <v>9</v>
      </c>
      <c r="H56" s="69"/>
      <c r="I56" s="69"/>
      <c r="J56" s="88"/>
    </row>
    <row r="57" spans="1:9" s="64" customFormat="1" ht="71.25" customHeight="1">
      <c r="A57" s="1">
        <f>A56+1</f>
        <v>48</v>
      </c>
      <c r="B57" s="47" t="s">
        <v>149</v>
      </c>
      <c r="C57" s="1" t="s">
        <v>95</v>
      </c>
      <c r="D57" s="170">
        <v>8</v>
      </c>
      <c r="E57" s="177">
        <v>8</v>
      </c>
      <c r="F57" s="1" t="s">
        <v>165</v>
      </c>
      <c r="G57" s="1" t="s">
        <v>9</v>
      </c>
      <c r="H57" s="98">
        <v>41561</v>
      </c>
      <c r="I57" s="98">
        <v>43387</v>
      </c>
    </row>
    <row r="58" spans="1:9" s="64" customFormat="1" ht="63.75">
      <c r="A58" s="1">
        <f t="shared" si="0"/>
        <v>49</v>
      </c>
      <c r="B58" s="47" t="s">
        <v>807</v>
      </c>
      <c r="C58" s="1" t="s">
        <v>94</v>
      </c>
      <c r="D58" s="169">
        <v>80</v>
      </c>
      <c r="E58" s="168">
        <v>65</v>
      </c>
      <c r="F58" s="1" t="s">
        <v>150</v>
      </c>
      <c r="G58" s="1" t="s">
        <v>9</v>
      </c>
      <c r="H58" s="4">
        <v>40112</v>
      </c>
      <c r="I58" s="4">
        <v>43874</v>
      </c>
    </row>
    <row r="59" spans="1:9" s="64" customFormat="1" ht="53.25" customHeight="1">
      <c r="A59" s="1">
        <f t="shared" si="0"/>
        <v>50</v>
      </c>
      <c r="B59" s="47" t="s">
        <v>115</v>
      </c>
      <c r="C59" s="69" t="s">
        <v>161</v>
      </c>
      <c r="D59" s="168">
        <v>21.25</v>
      </c>
      <c r="E59" s="169"/>
      <c r="F59" s="69" t="s">
        <v>140</v>
      </c>
      <c r="G59" s="1" t="s">
        <v>9</v>
      </c>
      <c r="H59" s="301" t="s">
        <v>146</v>
      </c>
      <c r="I59" s="302"/>
    </row>
    <row r="60" spans="1:9" s="64" customFormat="1" ht="53.25" customHeight="1">
      <c r="A60" s="1">
        <f t="shared" si="0"/>
        <v>51</v>
      </c>
      <c r="B60" s="47" t="s">
        <v>115</v>
      </c>
      <c r="C60" s="69" t="s">
        <v>161</v>
      </c>
      <c r="D60" s="168">
        <v>21.25</v>
      </c>
      <c r="E60" s="169"/>
      <c r="F60" s="69" t="s">
        <v>147</v>
      </c>
      <c r="G60" s="1" t="s">
        <v>9</v>
      </c>
      <c r="H60" s="301" t="s">
        <v>148</v>
      </c>
      <c r="I60" s="302"/>
    </row>
    <row r="61" spans="1:9" s="64" customFormat="1" ht="57" customHeight="1">
      <c r="A61" s="1">
        <f t="shared" si="0"/>
        <v>52</v>
      </c>
      <c r="B61" s="47" t="s">
        <v>116</v>
      </c>
      <c r="C61" s="69" t="s">
        <v>161</v>
      </c>
      <c r="D61" s="168">
        <v>37.5</v>
      </c>
      <c r="E61" s="169"/>
      <c r="F61" s="69" t="s">
        <v>140</v>
      </c>
      <c r="G61" s="1" t="s">
        <v>9</v>
      </c>
      <c r="H61" s="301" t="s">
        <v>146</v>
      </c>
      <c r="I61" s="302"/>
    </row>
    <row r="62" spans="1:9" s="64" customFormat="1" ht="57" customHeight="1">
      <c r="A62" s="1">
        <f t="shared" si="0"/>
        <v>53</v>
      </c>
      <c r="B62" s="47" t="s">
        <v>116</v>
      </c>
      <c r="C62" s="69" t="s">
        <v>161</v>
      </c>
      <c r="D62" s="168">
        <v>37.5</v>
      </c>
      <c r="E62" s="169"/>
      <c r="F62" s="69" t="s">
        <v>147</v>
      </c>
      <c r="G62" s="1" t="s">
        <v>9</v>
      </c>
      <c r="H62" s="301" t="s">
        <v>148</v>
      </c>
      <c r="I62" s="302"/>
    </row>
    <row r="63" spans="1:9" s="64" customFormat="1" ht="69.75" customHeight="1">
      <c r="A63" s="1">
        <f t="shared" si="0"/>
        <v>54</v>
      </c>
      <c r="B63" s="2" t="s">
        <v>792</v>
      </c>
      <c r="C63" s="1" t="s">
        <v>94</v>
      </c>
      <c r="D63" s="169">
        <v>143</v>
      </c>
      <c r="E63" s="168"/>
      <c r="F63" s="2" t="s">
        <v>130</v>
      </c>
      <c r="G63" s="1" t="s">
        <v>9</v>
      </c>
      <c r="H63" s="4">
        <v>41617</v>
      </c>
      <c r="I63" s="4">
        <v>43443</v>
      </c>
    </row>
    <row r="64" spans="1:9" s="64" customFormat="1" ht="57" customHeight="1">
      <c r="A64" s="1">
        <f t="shared" si="0"/>
        <v>55</v>
      </c>
      <c r="B64" s="89" t="s">
        <v>117</v>
      </c>
      <c r="C64" s="69" t="s">
        <v>161</v>
      </c>
      <c r="D64" s="168">
        <v>48</v>
      </c>
      <c r="E64" s="175"/>
      <c r="F64" s="69" t="s">
        <v>140</v>
      </c>
      <c r="G64" s="69" t="s">
        <v>9</v>
      </c>
      <c r="H64" s="305" t="s">
        <v>151</v>
      </c>
      <c r="I64" s="306"/>
    </row>
    <row r="65" spans="1:9" s="64" customFormat="1" ht="57" customHeight="1">
      <c r="A65" s="1">
        <f t="shared" si="0"/>
        <v>56</v>
      </c>
      <c r="B65" s="89" t="s">
        <v>117</v>
      </c>
      <c r="C65" s="69" t="s">
        <v>161</v>
      </c>
      <c r="D65" s="168">
        <v>48</v>
      </c>
      <c r="E65" s="175"/>
      <c r="F65" s="69" t="s">
        <v>147</v>
      </c>
      <c r="G65" s="69" t="s">
        <v>9</v>
      </c>
      <c r="H65" s="305" t="s">
        <v>148</v>
      </c>
      <c r="I65" s="306"/>
    </row>
    <row r="66" spans="1:9" s="64" customFormat="1" ht="57" customHeight="1">
      <c r="A66" s="1">
        <f t="shared" si="0"/>
        <v>57</v>
      </c>
      <c r="B66" s="1" t="s">
        <v>774</v>
      </c>
      <c r="C66" s="1" t="s">
        <v>95</v>
      </c>
      <c r="D66" s="169">
        <v>16</v>
      </c>
      <c r="E66" s="168">
        <v>8</v>
      </c>
      <c r="F66" s="2" t="s">
        <v>152</v>
      </c>
      <c r="G66" s="2" t="s">
        <v>9</v>
      </c>
      <c r="H66" s="90">
        <v>38043</v>
      </c>
      <c r="I66" s="4">
        <v>42394</v>
      </c>
    </row>
    <row r="67" spans="1:9" s="64" customFormat="1" ht="67.5" customHeight="1">
      <c r="A67" s="1">
        <f t="shared" si="0"/>
        <v>58</v>
      </c>
      <c r="B67" s="1" t="s">
        <v>776</v>
      </c>
      <c r="C67" s="1" t="s">
        <v>95</v>
      </c>
      <c r="D67" s="169">
        <v>22</v>
      </c>
      <c r="E67" s="168">
        <v>11</v>
      </c>
      <c r="F67" s="99" t="s">
        <v>128</v>
      </c>
      <c r="G67" s="2" t="s">
        <v>9</v>
      </c>
      <c r="H67" s="4">
        <v>41418</v>
      </c>
      <c r="I67" s="4">
        <v>43244</v>
      </c>
    </row>
    <row r="68" spans="1:9" s="64" customFormat="1" ht="80.25" customHeight="1">
      <c r="A68" s="1">
        <f t="shared" si="0"/>
        <v>59</v>
      </c>
      <c r="B68" s="1" t="s">
        <v>783</v>
      </c>
      <c r="C68" s="1" t="s">
        <v>94</v>
      </c>
      <c r="D68" s="169">
        <v>32</v>
      </c>
      <c r="E68" s="168">
        <v>16</v>
      </c>
      <c r="F68" s="2" t="s">
        <v>150</v>
      </c>
      <c r="G68" s="2" t="s">
        <v>9</v>
      </c>
      <c r="H68" s="4">
        <v>40870</v>
      </c>
      <c r="I68" s="4">
        <v>42697</v>
      </c>
    </row>
    <row r="69" spans="1:9" s="61" customFormat="1" ht="46.5" customHeight="1">
      <c r="A69" s="1">
        <f t="shared" si="0"/>
        <v>60</v>
      </c>
      <c r="B69" s="56" t="s">
        <v>837</v>
      </c>
      <c r="C69" s="69" t="s">
        <v>161</v>
      </c>
      <c r="D69" s="174">
        <v>10</v>
      </c>
      <c r="E69" s="168">
        <v>10</v>
      </c>
      <c r="F69" s="12" t="s">
        <v>141</v>
      </c>
      <c r="G69" s="1" t="s">
        <v>9</v>
      </c>
      <c r="H69" s="12"/>
      <c r="I69" s="12"/>
    </row>
    <row r="70" spans="1:9" s="61" customFormat="1" ht="54.75" customHeight="1">
      <c r="A70" s="1">
        <f t="shared" si="0"/>
        <v>61</v>
      </c>
      <c r="B70" s="47" t="s">
        <v>59</v>
      </c>
      <c r="C70" s="1" t="s">
        <v>166</v>
      </c>
      <c r="D70" s="169">
        <v>94</v>
      </c>
      <c r="E70" s="168">
        <v>37</v>
      </c>
      <c r="F70" s="1" t="s">
        <v>128</v>
      </c>
      <c r="G70" s="1" t="s">
        <v>9</v>
      </c>
      <c r="H70" s="4">
        <v>40049</v>
      </c>
      <c r="I70" s="4">
        <v>43701</v>
      </c>
    </row>
    <row r="71" spans="1:9" s="61" customFormat="1" ht="55.5" customHeight="1">
      <c r="A71" s="1">
        <f t="shared" si="0"/>
        <v>62</v>
      </c>
      <c r="B71" s="47" t="s">
        <v>851</v>
      </c>
      <c r="C71" s="1" t="s">
        <v>166</v>
      </c>
      <c r="D71" s="169">
        <v>58</v>
      </c>
      <c r="E71" s="168">
        <v>36</v>
      </c>
      <c r="F71" s="1" t="s">
        <v>129</v>
      </c>
      <c r="G71" s="1" t="s">
        <v>9</v>
      </c>
      <c r="H71" s="4">
        <v>40346</v>
      </c>
      <c r="I71" s="4">
        <v>42172</v>
      </c>
    </row>
    <row r="72" spans="1:9" s="88" customFormat="1" ht="43.5" customHeight="1">
      <c r="A72" s="69">
        <f t="shared" si="0"/>
        <v>63</v>
      </c>
      <c r="B72" s="89" t="s">
        <v>120</v>
      </c>
      <c r="C72" s="1" t="s">
        <v>95</v>
      </c>
      <c r="D72" s="168">
        <v>16</v>
      </c>
      <c r="E72" s="168">
        <v>8</v>
      </c>
      <c r="F72" s="76" t="s">
        <v>139</v>
      </c>
      <c r="G72" s="69" t="s">
        <v>9</v>
      </c>
      <c r="H72" s="90"/>
      <c r="I72" s="90"/>
    </row>
    <row r="73" spans="1:9" s="88" customFormat="1" ht="90.75" customHeight="1">
      <c r="A73" s="1">
        <f t="shared" si="0"/>
        <v>64</v>
      </c>
      <c r="B73" s="41" t="s">
        <v>799</v>
      </c>
      <c r="C73" s="1" t="s">
        <v>95</v>
      </c>
      <c r="D73" s="169">
        <v>14</v>
      </c>
      <c r="E73" s="168">
        <v>7</v>
      </c>
      <c r="F73" s="12" t="s">
        <v>130</v>
      </c>
      <c r="G73" s="1" t="s">
        <v>9</v>
      </c>
      <c r="H73" s="96"/>
      <c r="I73" s="90"/>
    </row>
    <row r="74" spans="1:9" s="88" customFormat="1" ht="43.5" customHeight="1">
      <c r="A74" s="1">
        <f t="shared" si="0"/>
        <v>65</v>
      </c>
      <c r="B74" s="2" t="s">
        <v>791</v>
      </c>
      <c r="C74" s="1" t="s">
        <v>94</v>
      </c>
      <c r="D74" s="169">
        <v>54</v>
      </c>
      <c r="E74" s="171">
        <v>27</v>
      </c>
      <c r="F74" s="2" t="s">
        <v>134</v>
      </c>
      <c r="G74" s="1" t="s">
        <v>9</v>
      </c>
      <c r="H74" s="165">
        <v>40966</v>
      </c>
      <c r="I74" s="165">
        <v>42793</v>
      </c>
    </row>
    <row r="75" spans="1:9" s="88" customFormat="1" ht="89.25" customHeight="1">
      <c r="A75" s="1">
        <f t="shared" si="0"/>
        <v>66</v>
      </c>
      <c r="B75" s="89" t="s">
        <v>801</v>
      </c>
      <c r="C75" s="1" t="s">
        <v>95</v>
      </c>
      <c r="D75" s="169">
        <v>24</v>
      </c>
      <c r="E75" s="168">
        <v>12</v>
      </c>
      <c r="F75" s="1" t="s">
        <v>128</v>
      </c>
      <c r="G75" s="1" t="s">
        <v>9</v>
      </c>
      <c r="H75" s="4">
        <v>41577</v>
      </c>
      <c r="I75" s="4">
        <v>43403</v>
      </c>
    </row>
    <row r="76" spans="1:9" s="88" customFormat="1" ht="43.5" customHeight="1">
      <c r="A76" s="1">
        <f t="shared" si="0"/>
        <v>67</v>
      </c>
      <c r="B76" s="1" t="s">
        <v>775</v>
      </c>
      <c r="C76" s="1" t="s">
        <v>95</v>
      </c>
      <c r="D76" s="169">
        <v>14</v>
      </c>
      <c r="E76" s="168">
        <v>7</v>
      </c>
      <c r="F76" s="2" t="s">
        <v>152</v>
      </c>
      <c r="G76" s="2" t="s">
        <v>9</v>
      </c>
      <c r="H76" s="4">
        <v>38140</v>
      </c>
      <c r="I76" s="4">
        <v>42490</v>
      </c>
    </row>
    <row r="77" spans="1:10" s="64" customFormat="1" ht="50.25" customHeight="1">
      <c r="A77" s="1">
        <f t="shared" si="0"/>
        <v>68</v>
      </c>
      <c r="B77" s="69" t="s">
        <v>100</v>
      </c>
      <c r="C77" s="1" t="s">
        <v>95</v>
      </c>
      <c r="D77" s="168">
        <v>500</v>
      </c>
      <c r="E77" s="168">
        <v>500</v>
      </c>
      <c r="F77" s="69" t="s">
        <v>130</v>
      </c>
      <c r="G77" s="69" t="s">
        <v>9</v>
      </c>
      <c r="H77" s="69" t="s">
        <v>96</v>
      </c>
      <c r="I77" s="69" t="s">
        <v>96</v>
      </c>
      <c r="J77" s="161"/>
    </row>
    <row r="78" spans="1:9" s="64" customFormat="1" ht="71.25" customHeight="1">
      <c r="A78" s="1">
        <f t="shared" si="0"/>
        <v>69</v>
      </c>
      <c r="B78" s="2" t="s">
        <v>782</v>
      </c>
      <c r="C78" s="1" t="s">
        <v>95</v>
      </c>
      <c r="D78" s="168">
        <v>54</v>
      </c>
      <c r="E78" s="168">
        <v>28</v>
      </c>
      <c r="F78" s="101" t="s">
        <v>168</v>
      </c>
      <c r="G78" s="2" t="s">
        <v>9</v>
      </c>
      <c r="H78" s="4">
        <v>41452</v>
      </c>
      <c r="I78" s="4">
        <v>43278</v>
      </c>
    </row>
    <row r="79" spans="1:9" s="88" customFormat="1" ht="60" customHeight="1">
      <c r="A79" s="1">
        <f t="shared" si="0"/>
        <v>70</v>
      </c>
      <c r="B79" s="86" t="s">
        <v>793</v>
      </c>
      <c r="C79" s="1" t="s">
        <v>94</v>
      </c>
      <c r="D79" s="168">
        <v>56</v>
      </c>
      <c r="E79" s="168">
        <v>28</v>
      </c>
      <c r="F79" s="2" t="s">
        <v>134</v>
      </c>
      <c r="G79" s="1" t="s">
        <v>9</v>
      </c>
      <c r="H79" s="90">
        <v>41605</v>
      </c>
      <c r="I79" s="90">
        <v>43431</v>
      </c>
    </row>
    <row r="80" spans="1:9" s="88" customFormat="1" ht="72.75" customHeight="1">
      <c r="A80" s="1">
        <f t="shared" si="0"/>
        <v>71</v>
      </c>
      <c r="B80" s="1" t="s">
        <v>41</v>
      </c>
      <c r="C80" s="1" t="s">
        <v>95</v>
      </c>
      <c r="D80" s="169">
        <v>19</v>
      </c>
      <c r="E80" s="168">
        <v>15</v>
      </c>
      <c r="F80" s="1" t="s">
        <v>153</v>
      </c>
      <c r="G80" s="2" t="s">
        <v>9</v>
      </c>
      <c r="H80" s="4">
        <v>41494</v>
      </c>
      <c r="I80" s="4">
        <v>43320</v>
      </c>
    </row>
    <row r="81" spans="1:9" s="88" customFormat="1" ht="54.75" customHeight="1">
      <c r="A81" s="1">
        <f t="shared" si="0"/>
        <v>72</v>
      </c>
      <c r="B81" s="102" t="s">
        <v>805</v>
      </c>
      <c r="C81" s="69" t="s">
        <v>161</v>
      </c>
      <c r="D81" s="169">
        <v>2</v>
      </c>
      <c r="E81" s="175">
        <v>2</v>
      </c>
      <c r="F81" s="1" t="s">
        <v>134</v>
      </c>
      <c r="G81" s="1" t="s">
        <v>9</v>
      </c>
      <c r="H81" s="103">
        <v>41233</v>
      </c>
      <c r="I81" s="103">
        <v>42236</v>
      </c>
    </row>
    <row r="82" spans="1:9" s="68" customFormat="1" ht="55.5" customHeight="1">
      <c r="A82" s="1">
        <f t="shared" si="0"/>
        <v>73</v>
      </c>
      <c r="B82" s="47" t="s">
        <v>0</v>
      </c>
      <c r="C82" s="1" t="s">
        <v>166</v>
      </c>
      <c r="D82" s="169">
        <v>60</v>
      </c>
      <c r="E82" s="168">
        <f>(3*6)+(3*3)</f>
        <v>27</v>
      </c>
      <c r="F82" s="1" t="s">
        <v>128</v>
      </c>
      <c r="G82" s="1" t="s">
        <v>9</v>
      </c>
      <c r="H82" s="4">
        <v>40344</v>
      </c>
      <c r="I82" s="4">
        <v>42170</v>
      </c>
    </row>
    <row r="83" spans="1:9" s="68" customFormat="1" ht="48.75" customHeight="1">
      <c r="A83" s="1">
        <f t="shared" si="0"/>
        <v>74</v>
      </c>
      <c r="B83" s="47" t="s">
        <v>815</v>
      </c>
      <c r="C83" s="1" t="s">
        <v>95</v>
      </c>
      <c r="D83" s="169">
        <v>10</v>
      </c>
      <c r="E83" s="168">
        <v>10</v>
      </c>
      <c r="F83" s="1" t="s">
        <v>130</v>
      </c>
      <c r="G83" s="1" t="s">
        <v>9</v>
      </c>
      <c r="H83" s="4">
        <v>40515</v>
      </c>
      <c r="I83" s="4">
        <v>42341</v>
      </c>
    </row>
    <row r="84" spans="1:9" s="68" customFormat="1" ht="48" customHeight="1">
      <c r="A84" s="1">
        <f t="shared" si="0"/>
        <v>75</v>
      </c>
      <c r="B84" s="56" t="s">
        <v>836</v>
      </c>
      <c r="C84" s="69" t="s">
        <v>161</v>
      </c>
      <c r="D84" s="174">
        <v>10</v>
      </c>
      <c r="E84" s="168">
        <v>10</v>
      </c>
      <c r="F84" s="12" t="s">
        <v>132</v>
      </c>
      <c r="G84" s="1" t="s">
        <v>9</v>
      </c>
      <c r="H84" s="69"/>
      <c r="I84" s="69"/>
    </row>
    <row r="85" spans="1:10" s="108" customFormat="1" ht="46.5" customHeight="1">
      <c r="A85" s="1">
        <f t="shared" si="0"/>
        <v>76</v>
      </c>
      <c r="B85" s="69" t="s">
        <v>104</v>
      </c>
      <c r="C85" s="69" t="s">
        <v>162</v>
      </c>
      <c r="D85" s="168">
        <v>10</v>
      </c>
      <c r="E85" s="168">
        <v>10</v>
      </c>
      <c r="F85" s="86" t="s">
        <v>130</v>
      </c>
      <c r="G85" s="69" t="s">
        <v>9</v>
      </c>
      <c r="H85" s="69"/>
      <c r="I85" s="69"/>
      <c r="J85" s="85"/>
    </row>
    <row r="86" spans="1:10" s="108" customFormat="1" ht="46.5" customHeight="1">
      <c r="A86" s="1">
        <f t="shared" si="0"/>
        <v>77</v>
      </c>
      <c r="B86" s="69" t="s">
        <v>104</v>
      </c>
      <c r="C86" s="69" t="s">
        <v>162</v>
      </c>
      <c r="D86" s="168">
        <v>10</v>
      </c>
      <c r="E86" s="168">
        <v>10</v>
      </c>
      <c r="F86" s="86" t="s">
        <v>130</v>
      </c>
      <c r="G86" s="69" t="s">
        <v>9</v>
      </c>
      <c r="H86" s="69"/>
      <c r="I86" s="69"/>
      <c r="J86" s="85"/>
    </row>
    <row r="87" spans="1:9" s="85" customFormat="1" ht="46.5" customHeight="1">
      <c r="A87" s="1">
        <f t="shared" si="0"/>
        <v>78</v>
      </c>
      <c r="B87" s="69" t="s">
        <v>104</v>
      </c>
      <c r="C87" s="69" t="s">
        <v>162</v>
      </c>
      <c r="D87" s="168">
        <v>10</v>
      </c>
      <c r="E87" s="168">
        <v>10</v>
      </c>
      <c r="F87" s="86" t="s">
        <v>130</v>
      </c>
      <c r="G87" s="69" t="s">
        <v>9</v>
      </c>
      <c r="H87" s="69"/>
      <c r="I87" s="69"/>
    </row>
    <row r="88" spans="1:9" s="128" customFormat="1" ht="54.75" customHeight="1">
      <c r="A88" s="1">
        <f t="shared" si="0"/>
        <v>79</v>
      </c>
      <c r="B88" s="69" t="s">
        <v>99</v>
      </c>
      <c r="C88" s="69" t="s">
        <v>161</v>
      </c>
      <c r="D88" s="168">
        <v>300</v>
      </c>
      <c r="E88" s="168">
        <v>300</v>
      </c>
      <c r="F88" s="69" t="s">
        <v>154</v>
      </c>
      <c r="G88" s="69" t="s">
        <v>9</v>
      </c>
      <c r="H88" s="305" t="s">
        <v>155</v>
      </c>
      <c r="I88" s="306"/>
    </row>
    <row r="89" spans="1:9" s="68" customFormat="1" ht="55.5" customHeight="1">
      <c r="A89" s="1">
        <f t="shared" si="0"/>
        <v>80</v>
      </c>
      <c r="B89" s="1" t="s">
        <v>781</v>
      </c>
      <c r="C89" s="1" t="s">
        <v>94</v>
      </c>
      <c r="D89" s="169">
        <v>48.51</v>
      </c>
      <c r="E89" s="168">
        <f>7*3.5</f>
        <v>24.5</v>
      </c>
      <c r="F89" s="2" t="s">
        <v>128</v>
      </c>
      <c r="G89" s="2" t="s">
        <v>9</v>
      </c>
      <c r="H89" s="4">
        <v>39062</v>
      </c>
      <c r="I89" s="4">
        <v>42714</v>
      </c>
    </row>
    <row r="90" spans="1:9" s="68" customFormat="1" ht="57" customHeight="1">
      <c r="A90" s="1">
        <f aca="true" t="shared" si="1" ref="A90:A127">A89+1</f>
        <v>81</v>
      </c>
      <c r="B90" s="69" t="s">
        <v>840</v>
      </c>
      <c r="C90" s="1" t="s">
        <v>94</v>
      </c>
      <c r="D90" s="168">
        <v>51</v>
      </c>
      <c r="E90" s="168">
        <v>24</v>
      </c>
      <c r="F90" s="2" t="s">
        <v>128</v>
      </c>
      <c r="G90" s="69" t="s">
        <v>9</v>
      </c>
      <c r="H90" s="90"/>
      <c r="I90" s="90"/>
    </row>
    <row r="91" spans="1:9" s="64" customFormat="1" ht="57" customHeight="1">
      <c r="A91" s="1">
        <f t="shared" si="1"/>
        <v>82</v>
      </c>
      <c r="B91" s="1" t="s">
        <v>768</v>
      </c>
      <c r="C91" s="1" t="s">
        <v>95</v>
      </c>
      <c r="D91" s="169">
        <v>22</v>
      </c>
      <c r="E91" s="168">
        <v>11</v>
      </c>
      <c r="F91" s="1" t="s">
        <v>153</v>
      </c>
      <c r="G91" s="2" t="s">
        <v>9</v>
      </c>
      <c r="H91" s="4">
        <v>41425</v>
      </c>
      <c r="I91" s="4">
        <v>43251</v>
      </c>
    </row>
    <row r="92" spans="1:9" s="64" customFormat="1" ht="57.75" customHeight="1">
      <c r="A92" s="1">
        <f t="shared" si="1"/>
        <v>83</v>
      </c>
      <c r="B92" s="89" t="s">
        <v>841</v>
      </c>
      <c r="C92" s="1" t="s">
        <v>95</v>
      </c>
      <c r="D92" s="168">
        <v>16</v>
      </c>
      <c r="E92" s="168">
        <v>6</v>
      </c>
      <c r="F92" s="69" t="s">
        <v>156</v>
      </c>
      <c r="G92" s="69" t="s">
        <v>9</v>
      </c>
      <c r="H92" s="90"/>
      <c r="I92" s="90"/>
    </row>
    <row r="93" spans="1:9" s="64" customFormat="1" ht="93" customHeight="1">
      <c r="A93" s="2">
        <f t="shared" si="1"/>
        <v>84</v>
      </c>
      <c r="B93" s="109" t="s">
        <v>804</v>
      </c>
      <c r="C93" s="1" t="s">
        <v>94</v>
      </c>
      <c r="D93" s="169">
        <f>59+95</f>
        <v>154</v>
      </c>
      <c r="E93" s="175">
        <f>6.9*4.85</f>
        <v>33.464999999999996</v>
      </c>
      <c r="F93" s="1" t="s">
        <v>128</v>
      </c>
      <c r="G93" s="2" t="s">
        <v>9</v>
      </c>
      <c r="H93" s="165">
        <v>41593</v>
      </c>
      <c r="I93" s="165">
        <v>43419</v>
      </c>
    </row>
    <row r="94" spans="1:9" s="64" customFormat="1" ht="66" customHeight="1">
      <c r="A94" s="2">
        <f t="shared" si="1"/>
        <v>85</v>
      </c>
      <c r="B94" s="107" t="s">
        <v>849</v>
      </c>
      <c r="C94" s="1" t="s">
        <v>95</v>
      </c>
      <c r="D94" s="168">
        <v>18</v>
      </c>
      <c r="E94" s="168">
        <v>9</v>
      </c>
      <c r="F94" s="69" t="s">
        <v>128</v>
      </c>
      <c r="G94" s="69" t="s">
        <v>9</v>
      </c>
      <c r="H94" s="69"/>
      <c r="I94" s="69"/>
    </row>
    <row r="95" spans="1:9" s="64" customFormat="1" ht="53.25" customHeight="1">
      <c r="A95" s="2">
        <f t="shared" si="1"/>
        <v>86</v>
      </c>
      <c r="B95" s="1" t="s">
        <v>788</v>
      </c>
      <c r="C95" s="1" t="s">
        <v>94</v>
      </c>
      <c r="D95" s="168">
        <v>100</v>
      </c>
      <c r="E95" s="168">
        <v>82</v>
      </c>
      <c r="F95" s="2" t="s">
        <v>129</v>
      </c>
      <c r="G95" s="1" t="s">
        <v>9</v>
      </c>
      <c r="H95" s="4">
        <v>41075</v>
      </c>
      <c r="I95" s="4">
        <v>42901</v>
      </c>
    </row>
    <row r="96" spans="1:9" s="64" customFormat="1" ht="53.25" customHeight="1">
      <c r="A96" s="1">
        <f t="shared" si="1"/>
        <v>87</v>
      </c>
      <c r="B96" s="109" t="s">
        <v>824</v>
      </c>
      <c r="C96" s="1" t="s">
        <v>95</v>
      </c>
      <c r="D96" s="178">
        <v>16</v>
      </c>
      <c r="E96" s="171">
        <v>8</v>
      </c>
      <c r="F96" s="1" t="s">
        <v>157</v>
      </c>
      <c r="G96" s="1" t="s">
        <v>9</v>
      </c>
      <c r="H96" s="165">
        <v>40252</v>
      </c>
      <c r="I96" s="165">
        <v>43904</v>
      </c>
    </row>
    <row r="97" spans="1:9" s="64" customFormat="1" ht="53.25" customHeight="1">
      <c r="A97" s="1">
        <f t="shared" si="1"/>
        <v>88</v>
      </c>
      <c r="B97" s="1" t="s">
        <v>785</v>
      </c>
      <c r="C97" s="1" t="s">
        <v>95</v>
      </c>
      <c r="D97" s="169">
        <v>30</v>
      </c>
      <c r="E97" s="168">
        <v>15</v>
      </c>
      <c r="F97" s="2" t="s">
        <v>128</v>
      </c>
      <c r="G97" s="2" t="s">
        <v>9</v>
      </c>
      <c r="H97" s="4">
        <v>40834</v>
      </c>
      <c r="I97" s="4">
        <v>42661</v>
      </c>
    </row>
    <row r="98" spans="1:9" s="64" customFormat="1" ht="41.25" customHeight="1">
      <c r="A98" s="1">
        <f t="shared" si="1"/>
        <v>89</v>
      </c>
      <c r="B98" s="1" t="s">
        <v>786</v>
      </c>
      <c r="C98" s="1" t="s">
        <v>95</v>
      </c>
      <c r="D98" s="169">
        <v>22</v>
      </c>
      <c r="E98" s="168">
        <v>11</v>
      </c>
      <c r="F98" s="2" t="s">
        <v>140</v>
      </c>
      <c r="G98" s="2" t="s">
        <v>9</v>
      </c>
      <c r="H98" s="4">
        <v>40834</v>
      </c>
      <c r="I98" s="4">
        <v>42661</v>
      </c>
    </row>
    <row r="99" spans="1:9" s="64" customFormat="1" ht="41.25" customHeight="1">
      <c r="A99" s="1">
        <f t="shared" si="1"/>
        <v>90</v>
      </c>
      <c r="B99" s="1" t="s">
        <v>773</v>
      </c>
      <c r="C99" s="1" t="s">
        <v>144</v>
      </c>
      <c r="D99" s="170">
        <v>14</v>
      </c>
      <c r="E99" s="168">
        <v>7</v>
      </c>
      <c r="F99" s="1" t="s">
        <v>145</v>
      </c>
      <c r="G99" s="2" t="s">
        <v>9</v>
      </c>
      <c r="H99" s="4">
        <v>40934</v>
      </c>
      <c r="I99" s="4">
        <v>42761</v>
      </c>
    </row>
    <row r="100" spans="1:9" s="64" customFormat="1" ht="41.25" customHeight="1">
      <c r="A100" s="1">
        <f t="shared" si="1"/>
        <v>91</v>
      </c>
      <c r="B100" s="47" t="s">
        <v>797</v>
      </c>
      <c r="C100" s="1" t="s">
        <v>144</v>
      </c>
      <c r="D100" s="170">
        <v>14</v>
      </c>
      <c r="E100" s="168">
        <v>7</v>
      </c>
      <c r="F100" s="69" t="s">
        <v>128</v>
      </c>
      <c r="G100" s="1" t="s">
        <v>9</v>
      </c>
      <c r="H100" s="4">
        <v>40385</v>
      </c>
      <c r="I100" s="4">
        <v>42211</v>
      </c>
    </row>
    <row r="101" spans="1:9" s="64" customFormat="1" ht="41.25" customHeight="1">
      <c r="A101" s="1">
        <f t="shared" si="1"/>
        <v>92</v>
      </c>
      <c r="B101" s="47" t="s">
        <v>118</v>
      </c>
      <c r="C101" s="69" t="s">
        <v>161</v>
      </c>
      <c r="D101" s="170">
        <v>7</v>
      </c>
      <c r="E101" s="168">
        <v>7</v>
      </c>
      <c r="F101" s="86" t="s">
        <v>169</v>
      </c>
      <c r="G101" s="1" t="s">
        <v>9</v>
      </c>
      <c r="H101" s="1"/>
      <c r="I101" s="1"/>
    </row>
    <row r="102" spans="1:9" s="64" customFormat="1" ht="53.25" customHeight="1">
      <c r="A102" s="1">
        <f t="shared" si="1"/>
        <v>93</v>
      </c>
      <c r="B102" s="47" t="s">
        <v>800</v>
      </c>
      <c r="C102" s="1" t="s">
        <v>95</v>
      </c>
      <c r="D102" s="170">
        <v>13</v>
      </c>
      <c r="E102" s="168">
        <v>6.5</v>
      </c>
      <c r="F102" s="69" t="s">
        <v>134</v>
      </c>
      <c r="G102" s="1" t="s">
        <v>9</v>
      </c>
      <c r="H102" s="4">
        <v>41340</v>
      </c>
      <c r="I102" s="4">
        <v>42436</v>
      </c>
    </row>
    <row r="103" spans="1:9" s="64" customFormat="1" ht="41.25" customHeight="1">
      <c r="A103" s="1">
        <f t="shared" si="1"/>
        <v>94</v>
      </c>
      <c r="B103" s="47" t="s">
        <v>803</v>
      </c>
      <c r="C103" s="1" t="s">
        <v>95</v>
      </c>
      <c r="D103" s="170">
        <v>26</v>
      </c>
      <c r="E103" s="168">
        <v>13</v>
      </c>
      <c r="F103" s="69" t="s">
        <v>158</v>
      </c>
      <c r="G103" s="1" t="s">
        <v>9</v>
      </c>
      <c r="H103" s="4">
        <v>40525</v>
      </c>
      <c r="I103" s="4">
        <v>42351</v>
      </c>
    </row>
    <row r="104" spans="1:9" s="64" customFormat="1" ht="41.25" customHeight="1">
      <c r="A104" s="1">
        <f t="shared" si="1"/>
        <v>95</v>
      </c>
      <c r="B104" s="109" t="s">
        <v>825</v>
      </c>
      <c r="C104" s="1" t="s">
        <v>94</v>
      </c>
      <c r="D104" s="172">
        <v>114</v>
      </c>
      <c r="E104" s="171">
        <v>54</v>
      </c>
      <c r="F104" s="1" t="s">
        <v>128</v>
      </c>
      <c r="G104" s="1" t="s">
        <v>9</v>
      </c>
      <c r="H104" s="165">
        <v>37655</v>
      </c>
      <c r="I104" s="165">
        <v>43100</v>
      </c>
    </row>
    <row r="105" spans="1:9" s="64" customFormat="1" ht="63.75" customHeight="1">
      <c r="A105" s="1">
        <f t="shared" si="1"/>
        <v>96</v>
      </c>
      <c r="B105" s="47" t="s">
        <v>828</v>
      </c>
      <c r="C105" s="1" t="s">
        <v>95</v>
      </c>
      <c r="D105" s="170">
        <v>16</v>
      </c>
      <c r="E105" s="177">
        <f>2*4</f>
        <v>8</v>
      </c>
      <c r="F105" s="1" t="s">
        <v>165</v>
      </c>
      <c r="G105" s="1" t="s">
        <v>9</v>
      </c>
      <c r="H105" s="98">
        <v>41561</v>
      </c>
      <c r="I105" s="98">
        <v>43387</v>
      </c>
    </row>
    <row r="106" spans="1:9" s="64" customFormat="1" ht="63.75" customHeight="1">
      <c r="A106" s="1">
        <f t="shared" si="1"/>
        <v>97</v>
      </c>
      <c r="B106" s="1" t="s">
        <v>770</v>
      </c>
      <c r="C106" s="1" t="s">
        <v>95</v>
      </c>
      <c r="D106" s="169">
        <v>23</v>
      </c>
      <c r="E106" s="168">
        <v>11.5</v>
      </c>
      <c r="F106" s="1" t="s">
        <v>153</v>
      </c>
      <c r="G106" s="2" t="s">
        <v>9</v>
      </c>
      <c r="H106" s="4">
        <v>41425</v>
      </c>
      <c r="I106" s="4">
        <v>43251</v>
      </c>
    </row>
    <row r="107" spans="1:9" s="61" customFormat="1" ht="48.75" customHeight="1">
      <c r="A107" s="1">
        <f t="shared" si="1"/>
        <v>98</v>
      </c>
      <c r="B107" s="56" t="s">
        <v>834</v>
      </c>
      <c r="C107" s="69" t="s">
        <v>161</v>
      </c>
      <c r="D107" s="174">
        <v>6</v>
      </c>
      <c r="E107" s="168">
        <v>6</v>
      </c>
      <c r="F107" s="12" t="s">
        <v>169</v>
      </c>
      <c r="G107" s="1" t="s">
        <v>9</v>
      </c>
      <c r="H107" s="12"/>
      <c r="I107" s="12"/>
    </row>
    <row r="108" spans="1:9" s="61" customFormat="1" ht="48.75" customHeight="1">
      <c r="A108" s="1">
        <f t="shared" si="1"/>
        <v>99</v>
      </c>
      <c r="B108" s="89" t="s">
        <v>845</v>
      </c>
      <c r="C108" s="1" t="s">
        <v>95</v>
      </c>
      <c r="D108" s="168">
        <v>20</v>
      </c>
      <c r="E108" s="168">
        <v>12</v>
      </c>
      <c r="F108" s="12" t="s">
        <v>169</v>
      </c>
      <c r="G108" s="69" t="s">
        <v>9</v>
      </c>
      <c r="H108" s="90">
        <v>41009</v>
      </c>
      <c r="I108" s="90">
        <v>41342</v>
      </c>
    </row>
    <row r="109" spans="1:9" s="61" customFormat="1" ht="66.75" customHeight="1">
      <c r="A109" s="1">
        <f t="shared" si="1"/>
        <v>100</v>
      </c>
      <c r="B109" s="47" t="s">
        <v>5</v>
      </c>
      <c r="C109" s="1" t="s">
        <v>166</v>
      </c>
      <c r="D109" s="169">
        <v>60</v>
      </c>
      <c r="E109" s="168">
        <v>60</v>
      </c>
      <c r="F109" s="1" t="s">
        <v>128</v>
      </c>
      <c r="G109" s="1" t="s">
        <v>9</v>
      </c>
      <c r="H109" s="4">
        <v>40000</v>
      </c>
      <c r="I109" s="4">
        <v>43652</v>
      </c>
    </row>
    <row r="110" spans="1:9" s="108" customFormat="1" ht="55.5" customHeight="1">
      <c r="A110" s="1">
        <f t="shared" si="1"/>
        <v>101</v>
      </c>
      <c r="B110" s="89" t="s">
        <v>98</v>
      </c>
      <c r="C110" s="69" t="s">
        <v>161</v>
      </c>
      <c r="D110" s="168">
        <v>18</v>
      </c>
      <c r="E110" s="168">
        <v>18</v>
      </c>
      <c r="F110" s="69" t="s">
        <v>169</v>
      </c>
      <c r="G110" s="69" t="s">
        <v>9</v>
      </c>
      <c r="H110" s="69"/>
      <c r="I110" s="69"/>
    </row>
    <row r="111" spans="1:9" s="108" customFormat="1" ht="65.25" customHeight="1">
      <c r="A111" s="1">
        <f t="shared" si="1"/>
        <v>102</v>
      </c>
      <c r="B111" s="89" t="s">
        <v>833</v>
      </c>
      <c r="C111" s="69" t="s">
        <v>161</v>
      </c>
      <c r="D111" s="168">
        <v>15</v>
      </c>
      <c r="E111" s="168">
        <v>15</v>
      </c>
      <c r="F111" s="69" t="s">
        <v>169</v>
      </c>
      <c r="G111" s="69" t="s">
        <v>9</v>
      </c>
      <c r="H111" s="69"/>
      <c r="I111" s="69"/>
    </row>
    <row r="112" spans="1:9" s="108" customFormat="1" ht="51.75" customHeight="1">
      <c r="A112" s="1">
        <f t="shared" si="1"/>
        <v>103</v>
      </c>
      <c r="B112" s="89" t="s">
        <v>119</v>
      </c>
      <c r="C112" s="69" t="s">
        <v>161</v>
      </c>
      <c r="D112" s="168">
        <v>15</v>
      </c>
      <c r="E112" s="168">
        <v>15</v>
      </c>
      <c r="F112" s="69" t="s">
        <v>169</v>
      </c>
      <c r="G112" s="69" t="s">
        <v>9</v>
      </c>
      <c r="H112" s="69"/>
      <c r="I112" s="69"/>
    </row>
    <row r="113" spans="1:9" s="61" customFormat="1" ht="63.75" customHeight="1">
      <c r="A113" s="1">
        <f t="shared" si="1"/>
        <v>104</v>
      </c>
      <c r="B113" s="47" t="s">
        <v>811</v>
      </c>
      <c r="C113" s="1" t="s">
        <v>95</v>
      </c>
      <c r="D113" s="169">
        <v>28</v>
      </c>
      <c r="E113" s="168">
        <f>6*3</f>
        <v>18</v>
      </c>
      <c r="F113" s="1" t="s">
        <v>159</v>
      </c>
      <c r="G113" s="1" t="s">
        <v>9</v>
      </c>
      <c r="H113" s="4">
        <v>41247</v>
      </c>
      <c r="I113" s="4">
        <v>42339</v>
      </c>
    </row>
    <row r="114" spans="1:9" s="61" customFormat="1" ht="54" customHeight="1">
      <c r="A114" s="1">
        <f t="shared" si="1"/>
        <v>105</v>
      </c>
      <c r="B114" s="89" t="s">
        <v>842</v>
      </c>
      <c r="C114" s="1" t="s">
        <v>95</v>
      </c>
      <c r="D114" s="168">
        <v>24</v>
      </c>
      <c r="E114" s="168">
        <f>4*3</f>
        <v>12</v>
      </c>
      <c r="F114" s="69" t="s">
        <v>156</v>
      </c>
      <c r="G114" s="69" t="s">
        <v>9</v>
      </c>
      <c r="H114" s="90">
        <v>40683</v>
      </c>
      <c r="I114" s="90">
        <v>42510</v>
      </c>
    </row>
    <row r="115" spans="1:9" s="61" customFormat="1" ht="45.75" customHeight="1">
      <c r="A115" s="1">
        <f t="shared" si="1"/>
        <v>106</v>
      </c>
      <c r="B115" s="110" t="s">
        <v>839</v>
      </c>
      <c r="C115" s="69" t="s">
        <v>161</v>
      </c>
      <c r="D115" s="180">
        <v>12</v>
      </c>
      <c r="E115" s="168">
        <v>12</v>
      </c>
      <c r="F115" s="12" t="s">
        <v>169</v>
      </c>
      <c r="G115" s="1" t="s">
        <v>9</v>
      </c>
      <c r="H115" s="12" t="s">
        <v>96</v>
      </c>
      <c r="I115" s="12" t="s">
        <v>96</v>
      </c>
    </row>
    <row r="116" spans="1:9" s="61" customFormat="1" ht="45.75" customHeight="1">
      <c r="A116" s="1">
        <f t="shared" si="1"/>
        <v>107</v>
      </c>
      <c r="B116" s="47" t="s">
        <v>823</v>
      </c>
      <c r="C116" s="1" t="s">
        <v>95</v>
      </c>
      <c r="D116" s="169">
        <v>27</v>
      </c>
      <c r="E116" s="168">
        <v>17</v>
      </c>
      <c r="F116" s="1" t="s">
        <v>128</v>
      </c>
      <c r="G116" s="1" t="s">
        <v>9</v>
      </c>
      <c r="H116" s="4">
        <v>40920</v>
      </c>
      <c r="I116" s="4">
        <v>42747</v>
      </c>
    </row>
    <row r="117" spans="1:9" s="61" customFormat="1" ht="68.25" customHeight="1">
      <c r="A117" s="1">
        <f t="shared" si="1"/>
        <v>108</v>
      </c>
      <c r="B117" s="1" t="s">
        <v>784</v>
      </c>
      <c r="C117" s="1" t="s">
        <v>94</v>
      </c>
      <c r="D117" s="169">
        <v>34</v>
      </c>
      <c r="E117" s="168">
        <v>23</v>
      </c>
      <c r="F117" s="2" t="s">
        <v>150</v>
      </c>
      <c r="G117" s="2" t="s">
        <v>9</v>
      </c>
      <c r="H117" s="4">
        <v>40847</v>
      </c>
      <c r="I117" s="4">
        <v>42674</v>
      </c>
    </row>
    <row r="118" spans="1:9" s="61" customFormat="1" ht="45.75" customHeight="1">
      <c r="A118" s="1">
        <f t="shared" si="1"/>
        <v>109</v>
      </c>
      <c r="B118" s="2" t="s">
        <v>789</v>
      </c>
      <c r="C118" s="1" t="s">
        <v>94</v>
      </c>
      <c r="D118" s="169">
        <v>20</v>
      </c>
      <c r="E118" s="171">
        <v>16</v>
      </c>
      <c r="F118" s="2" t="s">
        <v>134</v>
      </c>
      <c r="G118" s="1" t="s">
        <v>9</v>
      </c>
      <c r="H118" s="165">
        <v>40647</v>
      </c>
      <c r="I118" s="165">
        <v>42474</v>
      </c>
    </row>
    <row r="119" spans="1:9" s="61" customFormat="1" ht="54" customHeight="1">
      <c r="A119" s="1">
        <f t="shared" si="1"/>
        <v>110</v>
      </c>
      <c r="B119" s="1" t="s">
        <v>777</v>
      </c>
      <c r="C119" s="1" t="s">
        <v>94</v>
      </c>
      <c r="D119" s="169">
        <v>86.7</v>
      </c>
      <c r="E119" s="168">
        <v>54</v>
      </c>
      <c r="F119" s="99" t="s">
        <v>128</v>
      </c>
      <c r="G119" s="2" t="s">
        <v>9</v>
      </c>
      <c r="H119" s="4">
        <v>41205</v>
      </c>
      <c r="I119" s="4">
        <v>42208</v>
      </c>
    </row>
    <row r="120" spans="1:10" ht="48" customHeight="1">
      <c r="A120" s="1">
        <f t="shared" si="1"/>
        <v>111</v>
      </c>
      <c r="B120" s="164" t="s">
        <v>97</v>
      </c>
      <c r="C120" s="69" t="s">
        <v>161</v>
      </c>
      <c r="D120" s="171">
        <v>4</v>
      </c>
      <c r="E120" s="171">
        <v>4</v>
      </c>
      <c r="F120" s="86" t="s">
        <v>130</v>
      </c>
      <c r="G120" s="86" t="s">
        <v>9</v>
      </c>
      <c r="H120" s="163"/>
      <c r="I120" s="163"/>
      <c r="J120" s="161"/>
    </row>
    <row r="121" spans="1:10" ht="52.5" customHeight="1">
      <c r="A121" s="1">
        <f t="shared" si="1"/>
        <v>112</v>
      </c>
      <c r="B121" s="69" t="s">
        <v>101</v>
      </c>
      <c r="C121" s="1" t="s">
        <v>94</v>
      </c>
      <c r="D121" s="168">
        <v>58</v>
      </c>
      <c r="E121" s="168">
        <v>20</v>
      </c>
      <c r="F121" s="69" t="s">
        <v>128</v>
      </c>
      <c r="G121" s="69" t="s">
        <v>9</v>
      </c>
      <c r="H121" s="115"/>
      <c r="I121" s="115"/>
      <c r="J121" s="161"/>
    </row>
    <row r="122" spans="1:9" s="108" customFormat="1" ht="52.5" customHeight="1">
      <c r="A122" s="1">
        <f t="shared" si="1"/>
        <v>113</v>
      </c>
      <c r="B122" s="89" t="s">
        <v>719</v>
      </c>
      <c r="C122" s="1" t="s">
        <v>94</v>
      </c>
      <c r="D122" s="168">
        <v>50</v>
      </c>
      <c r="E122" s="168">
        <v>50</v>
      </c>
      <c r="F122" s="69" t="s">
        <v>160</v>
      </c>
      <c r="G122" s="69" t="s">
        <v>9</v>
      </c>
      <c r="H122" s="69"/>
      <c r="I122" s="83"/>
    </row>
    <row r="123" spans="1:9" s="61" customFormat="1" ht="55.5" customHeight="1">
      <c r="A123" s="1">
        <f t="shared" si="1"/>
        <v>114</v>
      </c>
      <c r="B123" s="87" t="s">
        <v>176</v>
      </c>
      <c r="C123" s="1" t="s">
        <v>94</v>
      </c>
      <c r="D123" s="175">
        <v>34</v>
      </c>
      <c r="E123" s="175">
        <v>17</v>
      </c>
      <c r="F123" s="69" t="s">
        <v>129</v>
      </c>
      <c r="G123" s="69" t="s">
        <v>9</v>
      </c>
      <c r="H123" s="166"/>
      <c r="I123" s="83"/>
    </row>
    <row r="124" spans="1:9" s="85" customFormat="1" ht="42" customHeight="1">
      <c r="A124" s="1">
        <f t="shared" si="1"/>
        <v>115</v>
      </c>
      <c r="B124" s="69" t="s">
        <v>175</v>
      </c>
      <c r="C124" s="69" t="s">
        <v>161</v>
      </c>
      <c r="D124" s="168">
        <v>300</v>
      </c>
      <c r="E124" s="168">
        <v>300</v>
      </c>
      <c r="F124" s="69" t="s">
        <v>130</v>
      </c>
      <c r="G124" s="69" t="s">
        <v>9</v>
      </c>
      <c r="H124" s="163"/>
      <c r="I124" s="163"/>
    </row>
    <row r="125" spans="1:9" s="85" customFormat="1" ht="38.25">
      <c r="A125" s="1">
        <f t="shared" si="1"/>
        <v>116</v>
      </c>
      <c r="B125" s="69" t="s">
        <v>177</v>
      </c>
      <c r="C125" s="69" t="s">
        <v>161</v>
      </c>
      <c r="D125" s="168">
        <v>8</v>
      </c>
      <c r="E125" s="168">
        <v>8</v>
      </c>
      <c r="F125" s="69" t="s">
        <v>130</v>
      </c>
      <c r="G125" s="69" t="s">
        <v>9</v>
      </c>
      <c r="H125" s="115"/>
      <c r="I125" s="115"/>
    </row>
    <row r="126" spans="1:9" s="61" customFormat="1" ht="44.25" customHeight="1">
      <c r="A126" s="1">
        <f t="shared" si="1"/>
        <v>117</v>
      </c>
      <c r="B126" s="89" t="s">
        <v>178</v>
      </c>
      <c r="C126" s="1" t="s">
        <v>95</v>
      </c>
      <c r="D126" s="168">
        <v>16</v>
      </c>
      <c r="E126" s="168">
        <v>8</v>
      </c>
      <c r="F126" s="69" t="s">
        <v>130</v>
      </c>
      <c r="G126" s="69" t="s">
        <v>9</v>
      </c>
      <c r="H126" s="90">
        <v>40941</v>
      </c>
      <c r="I126" s="90">
        <v>42768</v>
      </c>
    </row>
    <row r="127" spans="1:9" s="85" customFormat="1" ht="38.25">
      <c r="A127" s="1">
        <f t="shared" si="1"/>
        <v>118</v>
      </c>
      <c r="B127" s="89" t="s">
        <v>179</v>
      </c>
      <c r="C127" s="69" t="s">
        <v>161</v>
      </c>
      <c r="D127" s="168">
        <v>100</v>
      </c>
      <c r="E127" s="168">
        <v>100</v>
      </c>
      <c r="F127" s="69" t="s">
        <v>130</v>
      </c>
      <c r="G127" s="69" t="s">
        <v>9</v>
      </c>
      <c r="H127" s="69"/>
      <c r="I127" s="69"/>
    </row>
    <row r="132" ht="12.75"/>
    <row r="133" ht="12.75"/>
    <row r="134" ht="12.75"/>
    <row r="135" ht="12.75"/>
    <row r="136" ht="12.75"/>
    <row r="137" ht="12.75"/>
    <row r="139" ht="12.75"/>
    <row r="141" ht="12.75"/>
    <row r="143" ht="12.75"/>
    <row r="144" ht="12.75"/>
    <row r="145" ht="12.75"/>
    <row r="147" ht="12.75"/>
    <row r="148" ht="12.75"/>
    <row r="149" ht="12.75"/>
    <row r="152" ht="12.75"/>
    <row r="153" ht="12.75"/>
    <row r="154" ht="12.75"/>
    <row r="155" ht="12.75"/>
    <row r="156" ht="12.75"/>
    <row r="157" ht="12.75"/>
    <row r="158" ht="12.75"/>
    <row r="159" ht="12.75"/>
  </sheetData>
  <sheetProtection/>
  <mergeCells count="15">
    <mergeCell ref="H59:I59"/>
    <mergeCell ref="H88:I88"/>
    <mergeCell ref="H62:I62"/>
    <mergeCell ref="H64:I64"/>
    <mergeCell ref="H65:I65"/>
    <mergeCell ref="H60:I60"/>
    <mergeCell ref="H61:I61"/>
    <mergeCell ref="A7:I7"/>
    <mergeCell ref="J31:J32"/>
    <mergeCell ref="H9:I9"/>
    <mergeCell ref="H53:I53"/>
    <mergeCell ref="H54:I54"/>
    <mergeCell ref="G1:I1"/>
    <mergeCell ref="G2:I4"/>
    <mergeCell ref="H8:I8"/>
  </mergeCells>
  <printOptions/>
  <pageMargins left="0.1968503937007874" right="0" top="0.15748031496062992" bottom="0.15748031496062992" header="0" footer="0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6"/>
  <sheetViews>
    <sheetView zoomScalePageLayoutView="0" workbookViewId="0" topLeftCell="A58">
      <selection activeCell="B25" sqref="B25"/>
    </sheetView>
  </sheetViews>
  <sheetFormatPr defaultColWidth="9.140625" defaultRowHeight="12.75"/>
  <cols>
    <col min="1" max="1" width="5.57421875" style="183" customWidth="1"/>
    <col min="2" max="2" width="51.7109375" style="161" customWidth="1"/>
    <col min="3" max="3" width="19.7109375" style="161" customWidth="1"/>
    <col min="4" max="4" width="11.421875" style="212" customWidth="1"/>
    <col min="5" max="5" width="11.7109375" style="212" customWidth="1"/>
    <col min="6" max="6" width="19.7109375" style="161" customWidth="1"/>
    <col min="7" max="7" width="19.00390625" style="161" customWidth="1"/>
    <col min="8" max="8" width="9.8515625" style="161" customWidth="1"/>
    <col min="9" max="9" width="10.00390625" style="161" customWidth="1"/>
    <col min="10" max="10" width="17.57421875" style="161" customWidth="1"/>
    <col min="11" max="16384" width="9.140625" style="161" customWidth="1"/>
  </cols>
  <sheetData>
    <row r="1" spans="7:9" ht="15.75">
      <c r="G1" s="309" t="s">
        <v>172</v>
      </c>
      <c r="H1" s="309"/>
      <c r="I1" s="309"/>
    </row>
    <row r="2" spans="7:9" ht="15">
      <c r="G2" s="310" t="s">
        <v>173</v>
      </c>
      <c r="H2" s="310"/>
      <c r="I2" s="310"/>
    </row>
    <row r="3" spans="7:9" ht="15">
      <c r="G3" s="310"/>
      <c r="H3" s="310"/>
      <c r="I3" s="310"/>
    </row>
    <row r="4" spans="7:9" ht="27" customHeight="1">
      <c r="G4" s="310"/>
      <c r="H4" s="310"/>
      <c r="I4" s="310"/>
    </row>
    <row r="5" ht="15"/>
    <row r="6" ht="15"/>
    <row r="7" spans="1:9" ht="15.75">
      <c r="A7" s="311" t="s">
        <v>174</v>
      </c>
      <c r="B7" s="311"/>
      <c r="C7" s="311"/>
      <c r="D7" s="311"/>
      <c r="E7" s="311"/>
      <c r="F7" s="311"/>
      <c r="G7" s="311"/>
      <c r="H7" s="311"/>
      <c r="I7" s="311"/>
    </row>
    <row r="8" spans="1:9" s="128" customFormat="1" ht="77.25" customHeight="1">
      <c r="A8" s="77" t="s">
        <v>102</v>
      </c>
      <c r="B8" s="69" t="s">
        <v>121</v>
      </c>
      <c r="C8" s="69" t="s">
        <v>123</v>
      </c>
      <c r="D8" s="168" t="s">
        <v>124</v>
      </c>
      <c r="E8" s="168" t="s">
        <v>125</v>
      </c>
      <c r="F8" s="69" t="s">
        <v>122</v>
      </c>
      <c r="G8" s="184" t="s">
        <v>126</v>
      </c>
      <c r="H8" s="296" t="s">
        <v>127</v>
      </c>
      <c r="I8" s="296"/>
    </row>
    <row r="9" spans="1:9" s="128" customFormat="1" ht="15.75">
      <c r="A9" s="69">
        <v>1</v>
      </c>
      <c r="B9" s="69">
        <v>2</v>
      </c>
      <c r="C9" s="69">
        <v>3</v>
      </c>
      <c r="D9" s="168">
        <v>4</v>
      </c>
      <c r="E9" s="168">
        <v>5</v>
      </c>
      <c r="F9" s="69">
        <v>6</v>
      </c>
      <c r="G9" s="69">
        <v>7</v>
      </c>
      <c r="H9" s="305">
        <v>8</v>
      </c>
      <c r="I9" s="306"/>
    </row>
    <row r="10" spans="1:9" s="128" customFormat="1" ht="95.25" customHeight="1">
      <c r="A10" s="69">
        <v>1</v>
      </c>
      <c r="B10" s="89" t="s">
        <v>827</v>
      </c>
      <c r="C10" s="69" t="s">
        <v>94</v>
      </c>
      <c r="D10" s="168">
        <v>50</v>
      </c>
      <c r="E10" s="168">
        <v>44</v>
      </c>
      <c r="F10" s="185" t="s">
        <v>128</v>
      </c>
      <c r="G10" s="69" t="s">
        <v>9</v>
      </c>
      <c r="H10" s="90">
        <v>41590</v>
      </c>
      <c r="I10" s="90">
        <v>43416</v>
      </c>
    </row>
    <row r="11" spans="1:9" s="79" customFormat="1" ht="50.25" customHeight="1">
      <c r="A11" s="69">
        <f>A10+1</f>
        <v>2</v>
      </c>
      <c r="B11" s="89" t="s">
        <v>831</v>
      </c>
      <c r="C11" s="69" t="s">
        <v>94</v>
      </c>
      <c r="D11" s="168">
        <v>40</v>
      </c>
      <c r="E11" s="168">
        <f>10*3.2</f>
        <v>32</v>
      </c>
      <c r="F11" s="185" t="s">
        <v>128</v>
      </c>
      <c r="G11" s="69" t="s">
        <v>9</v>
      </c>
      <c r="H11" s="90">
        <v>41383</v>
      </c>
      <c r="I11" s="90">
        <v>43209</v>
      </c>
    </row>
    <row r="12" spans="1:10" s="85" customFormat="1" ht="43.5" customHeight="1">
      <c r="A12" s="181">
        <f aca="true" t="shared" si="0" ref="A12:A75">A11+1</f>
        <v>3</v>
      </c>
      <c r="B12" s="181" t="s">
        <v>106</v>
      </c>
      <c r="C12" s="181" t="s">
        <v>161</v>
      </c>
      <c r="D12" s="182">
        <f>2.2*30</f>
        <v>66</v>
      </c>
      <c r="E12" s="182">
        <f>2.2*30</f>
        <v>66</v>
      </c>
      <c r="F12" s="181" t="s">
        <v>129</v>
      </c>
      <c r="G12" s="181" t="s">
        <v>9</v>
      </c>
      <c r="H12" s="181"/>
      <c r="I12" s="181"/>
      <c r="J12" s="307" t="s">
        <v>227</v>
      </c>
    </row>
    <row r="13" spans="1:10" s="85" customFormat="1" ht="54" customHeight="1">
      <c r="A13" s="181">
        <f t="shared" si="0"/>
        <v>4</v>
      </c>
      <c r="B13" s="181" t="s">
        <v>107</v>
      </c>
      <c r="C13" s="181" t="s">
        <v>162</v>
      </c>
      <c r="D13" s="182">
        <v>20</v>
      </c>
      <c r="E13" s="182">
        <v>20</v>
      </c>
      <c r="F13" s="181" t="s">
        <v>130</v>
      </c>
      <c r="G13" s="181" t="s">
        <v>9</v>
      </c>
      <c r="H13" s="181"/>
      <c r="I13" s="181"/>
      <c r="J13" s="307"/>
    </row>
    <row r="14" spans="1:10" s="128" customFormat="1" ht="51" customHeight="1">
      <c r="A14" s="181">
        <f t="shared" si="0"/>
        <v>5</v>
      </c>
      <c r="B14" s="181" t="s">
        <v>108</v>
      </c>
      <c r="C14" s="181" t="s">
        <v>162</v>
      </c>
      <c r="D14" s="182">
        <v>20</v>
      </c>
      <c r="E14" s="182">
        <v>20</v>
      </c>
      <c r="F14" s="181" t="s">
        <v>130</v>
      </c>
      <c r="G14" s="181" t="s">
        <v>9</v>
      </c>
      <c r="H14" s="181"/>
      <c r="I14" s="181"/>
      <c r="J14" s="307"/>
    </row>
    <row r="15" spans="1:9" s="79" customFormat="1" ht="50.25" customHeight="1">
      <c r="A15" s="69">
        <f t="shared" si="0"/>
        <v>6</v>
      </c>
      <c r="B15" s="89" t="s">
        <v>812</v>
      </c>
      <c r="C15" s="69" t="s">
        <v>94</v>
      </c>
      <c r="D15" s="168">
        <v>48</v>
      </c>
      <c r="E15" s="168">
        <v>20</v>
      </c>
      <c r="F15" s="69" t="s">
        <v>131</v>
      </c>
      <c r="G15" s="69" t="s">
        <v>9</v>
      </c>
      <c r="H15" s="90">
        <v>41307</v>
      </c>
      <c r="I15" s="186">
        <v>43133</v>
      </c>
    </row>
    <row r="16" spans="1:10" s="79" customFormat="1" ht="50.25" customHeight="1">
      <c r="A16" s="181">
        <f t="shared" si="0"/>
        <v>7</v>
      </c>
      <c r="B16" s="181" t="s">
        <v>109</v>
      </c>
      <c r="C16" s="181" t="s">
        <v>161</v>
      </c>
      <c r="D16" s="182">
        <v>3</v>
      </c>
      <c r="E16" s="191">
        <v>3</v>
      </c>
      <c r="F16" s="181" t="s">
        <v>133</v>
      </c>
      <c r="G16" s="192" t="s">
        <v>9</v>
      </c>
      <c r="H16" s="181"/>
      <c r="I16" s="193"/>
      <c r="J16" s="307" t="s">
        <v>228</v>
      </c>
    </row>
    <row r="17" spans="1:10" s="79" customFormat="1" ht="50.25" customHeight="1">
      <c r="A17" s="181">
        <f t="shared" si="0"/>
        <v>8</v>
      </c>
      <c r="B17" s="181" t="s">
        <v>109</v>
      </c>
      <c r="C17" s="181" t="s">
        <v>161</v>
      </c>
      <c r="D17" s="182">
        <v>3</v>
      </c>
      <c r="E17" s="191">
        <v>3</v>
      </c>
      <c r="F17" s="181" t="s">
        <v>132</v>
      </c>
      <c r="G17" s="192" t="s">
        <v>9</v>
      </c>
      <c r="H17" s="181"/>
      <c r="I17" s="193"/>
      <c r="J17" s="307"/>
    </row>
    <row r="18" spans="1:9" s="79" customFormat="1" ht="54.75" customHeight="1">
      <c r="A18" s="69">
        <f t="shared" si="0"/>
        <v>9</v>
      </c>
      <c r="B18" s="69" t="s">
        <v>661</v>
      </c>
      <c r="C18" s="69" t="s">
        <v>95</v>
      </c>
      <c r="D18" s="168">
        <v>14</v>
      </c>
      <c r="E18" s="168">
        <v>7</v>
      </c>
      <c r="F18" s="167" t="s">
        <v>128</v>
      </c>
      <c r="G18" s="86" t="s">
        <v>9</v>
      </c>
      <c r="H18" s="69"/>
      <c r="I18" s="69"/>
    </row>
    <row r="19" spans="1:9" s="79" customFormat="1" ht="50.25" customHeight="1">
      <c r="A19" s="69">
        <f t="shared" si="0"/>
        <v>10</v>
      </c>
      <c r="B19" s="86" t="s">
        <v>790</v>
      </c>
      <c r="C19" s="69" t="s">
        <v>94</v>
      </c>
      <c r="D19" s="168">
        <v>32</v>
      </c>
      <c r="E19" s="171">
        <v>16</v>
      </c>
      <c r="F19" s="86" t="s">
        <v>134</v>
      </c>
      <c r="G19" s="69" t="s">
        <v>9</v>
      </c>
      <c r="H19" s="187">
        <v>40808</v>
      </c>
      <c r="I19" s="187">
        <v>42635</v>
      </c>
    </row>
    <row r="20" spans="1:9" s="88" customFormat="1" ht="69.75" customHeight="1">
      <c r="A20" s="69">
        <f t="shared" si="0"/>
        <v>11</v>
      </c>
      <c r="B20" s="160" t="s">
        <v>830</v>
      </c>
      <c r="C20" s="69" t="s">
        <v>95</v>
      </c>
      <c r="D20" s="173">
        <v>18</v>
      </c>
      <c r="E20" s="173">
        <f>2*4</f>
        <v>8</v>
      </c>
      <c r="F20" s="69" t="s">
        <v>165</v>
      </c>
      <c r="G20" s="69" t="s">
        <v>9</v>
      </c>
      <c r="H20" s="186">
        <v>41561</v>
      </c>
      <c r="I20" s="186">
        <v>43387</v>
      </c>
    </row>
    <row r="21" spans="1:9" s="88" customFormat="1" ht="51" customHeight="1">
      <c r="A21" s="69">
        <f t="shared" si="0"/>
        <v>12</v>
      </c>
      <c r="B21" s="89" t="s">
        <v>795</v>
      </c>
      <c r="C21" s="69" t="s">
        <v>94</v>
      </c>
      <c r="D21" s="168">
        <v>70</v>
      </c>
      <c r="E21" s="168">
        <v>50</v>
      </c>
      <c r="F21" s="69" t="s">
        <v>128</v>
      </c>
      <c r="G21" s="69" t="s">
        <v>9</v>
      </c>
      <c r="H21" s="90">
        <v>41032</v>
      </c>
      <c r="I21" s="90">
        <v>42373</v>
      </c>
    </row>
    <row r="22" spans="1:9" s="88" customFormat="1" ht="90" customHeight="1">
      <c r="A22" s="69">
        <f t="shared" si="0"/>
        <v>13</v>
      </c>
      <c r="B22" s="89" t="s">
        <v>802</v>
      </c>
      <c r="C22" s="69" t="s">
        <v>95</v>
      </c>
      <c r="D22" s="168">
        <v>32</v>
      </c>
      <c r="E22" s="168">
        <v>16</v>
      </c>
      <c r="F22" s="69" t="s">
        <v>129</v>
      </c>
      <c r="G22" s="69" t="s">
        <v>9</v>
      </c>
      <c r="H22" s="90">
        <v>41505</v>
      </c>
      <c r="I22" s="90">
        <v>43331</v>
      </c>
    </row>
    <row r="23" spans="1:10" s="88" customFormat="1" ht="55.5" customHeight="1">
      <c r="A23" s="181">
        <f t="shared" si="0"/>
        <v>14</v>
      </c>
      <c r="B23" s="196" t="s">
        <v>103</v>
      </c>
      <c r="C23" s="181" t="s">
        <v>94</v>
      </c>
      <c r="D23" s="182">
        <v>30</v>
      </c>
      <c r="E23" s="182">
        <v>22</v>
      </c>
      <c r="F23" s="181" t="s">
        <v>135</v>
      </c>
      <c r="G23" s="181" t="s">
        <v>9</v>
      </c>
      <c r="H23" s="197">
        <v>40361</v>
      </c>
      <c r="I23" s="197">
        <v>42187</v>
      </c>
      <c r="J23" s="289" t="s">
        <v>185</v>
      </c>
    </row>
    <row r="24" spans="1:10" s="88" customFormat="1" ht="57" customHeight="1">
      <c r="A24" s="181">
        <f t="shared" si="0"/>
        <v>15</v>
      </c>
      <c r="B24" s="196" t="s">
        <v>808</v>
      </c>
      <c r="C24" s="181" t="s">
        <v>94</v>
      </c>
      <c r="D24" s="182">
        <v>70</v>
      </c>
      <c r="E24" s="182">
        <v>56</v>
      </c>
      <c r="F24" s="181" t="s">
        <v>129</v>
      </c>
      <c r="G24" s="181" t="s">
        <v>9</v>
      </c>
      <c r="H24" s="197">
        <v>40410</v>
      </c>
      <c r="I24" s="197">
        <v>42236</v>
      </c>
      <c r="J24" s="289"/>
    </row>
    <row r="25" spans="1:9" s="108" customFormat="1" ht="53.25" customHeight="1">
      <c r="A25" s="69">
        <f t="shared" si="0"/>
        <v>16</v>
      </c>
      <c r="B25" s="89" t="s">
        <v>720</v>
      </c>
      <c r="C25" s="69" t="s">
        <v>94</v>
      </c>
      <c r="D25" s="168">
        <v>22</v>
      </c>
      <c r="E25" s="175">
        <v>22</v>
      </c>
      <c r="F25" s="69" t="s">
        <v>130</v>
      </c>
      <c r="G25" s="69" t="s">
        <v>9</v>
      </c>
      <c r="H25" s="83"/>
      <c r="I25" s="83"/>
    </row>
    <row r="26" spans="1:10" s="128" customFormat="1" ht="67.5" customHeight="1">
      <c r="A26" s="69">
        <f t="shared" si="0"/>
        <v>17</v>
      </c>
      <c r="B26" s="89" t="s">
        <v>138</v>
      </c>
      <c r="C26" s="69" t="s">
        <v>161</v>
      </c>
      <c r="D26" s="168">
        <v>316</v>
      </c>
      <c r="E26" s="168"/>
      <c r="F26" s="69" t="s">
        <v>137</v>
      </c>
      <c r="G26" s="69" t="s">
        <v>9</v>
      </c>
      <c r="H26" s="90">
        <v>40109</v>
      </c>
      <c r="I26" s="90">
        <v>42933</v>
      </c>
      <c r="J26" s="88"/>
    </row>
    <row r="27" spans="1:9" s="79" customFormat="1" ht="45" customHeight="1">
      <c r="A27" s="69">
        <f t="shared" si="0"/>
        <v>18</v>
      </c>
      <c r="B27" s="89" t="s">
        <v>136</v>
      </c>
      <c r="C27" s="69" t="s">
        <v>95</v>
      </c>
      <c r="D27" s="168">
        <v>12</v>
      </c>
      <c r="E27" s="168">
        <v>8</v>
      </c>
      <c r="F27" s="69" t="s">
        <v>167</v>
      </c>
      <c r="G27" s="69" t="s">
        <v>9</v>
      </c>
      <c r="H27" s="90"/>
      <c r="I27" s="69"/>
    </row>
    <row r="28" spans="1:9" s="85" customFormat="1" ht="70.5" customHeight="1">
      <c r="A28" s="69">
        <f t="shared" si="0"/>
        <v>19</v>
      </c>
      <c r="B28" s="89" t="s">
        <v>105</v>
      </c>
      <c r="C28" s="69" t="s">
        <v>166</v>
      </c>
      <c r="D28" s="168">
        <v>72</v>
      </c>
      <c r="E28" s="168">
        <v>30</v>
      </c>
      <c r="F28" s="69" t="s">
        <v>129</v>
      </c>
      <c r="G28" s="69" t="s">
        <v>9</v>
      </c>
      <c r="H28" s="90">
        <v>41395</v>
      </c>
      <c r="I28" s="90">
        <v>43221</v>
      </c>
    </row>
    <row r="29" spans="1:9" s="88" customFormat="1" ht="45" customHeight="1">
      <c r="A29" s="69">
        <f t="shared" si="0"/>
        <v>20</v>
      </c>
      <c r="B29" s="89" t="s">
        <v>846</v>
      </c>
      <c r="C29" s="69" t="s">
        <v>95</v>
      </c>
      <c r="D29" s="168">
        <v>6</v>
      </c>
      <c r="E29" s="168">
        <v>6</v>
      </c>
      <c r="F29" s="76" t="s">
        <v>139</v>
      </c>
      <c r="G29" s="69" t="s">
        <v>9</v>
      </c>
      <c r="H29" s="69"/>
      <c r="I29" s="69"/>
    </row>
    <row r="30" spans="1:9" s="85" customFormat="1" ht="59.25" customHeight="1">
      <c r="A30" s="69">
        <f t="shared" si="0"/>
        <v>21</v>
      </c>
      <c r="B30" s="89" t="s">
        <v>7</v>
      </c>
      <c r="C30" s="69" t="s">
        <v>166</v>
      </c>
      <c r="D30" s="168">
        <v>40</v>
      </c>
      <c r="E30" s="168">
        <v>38</v>
      </c>
      <c r="F30" s="69" t="s">
        <v>140</v>
      </c>
      <c r="G30" s="69" t="s">
        <v>9</v>
      </c>
      <c r="H30" s="69"/>
      <c r="I30" s="69"/>
    </row>
    <row r="31" spans="1:10" s="88" customFormat="1" ht="69.75" customHeight="1">
      <c r="A31" s="69">
        <f t="shared" si="0"/>
        <v>22</v>
      </c>
      <c r="B31" s="69" t="s">
        <v>778</v>
      </c>
      <c r="C31" s="69" t="s">
        <v>94</v>
      </c>
      <c r="D31" s="168">
        <v>39</v>
      </c>
      <c r="E31" s="168">
        <v>39</v>
      </c>
      <c r="F31" s="86" t="s">
        <v>164</v>
      </c>
      <c r="G31" s="86" t="s">
        <v>9</v>
      </c>
      <c r="H31" s="90">
        <v>41765</v>
      </c>
      <c r="I31" s="90">
        <v>43591</v>
      </c>
      <c r="J31" s="308"/>
    </row>
    <row r="32" spans="1:10" s="88" customFormat="1" ht="69" customHeight="1">
      <c r="A32" s="69">
        <f t="shared" si="0"/>
        <v>23</v>
      </c>
      <c r="B32" s="69" t="s">
        <v>779</v>
      </c>
      <c r="C32" s="69" t="s">
        <v>94</v>
      </c>
      <c r="D32" s="168">
        <v>45</v>
      </c>
      <c r="E32" s="168">
        <v>45</v>
      </c>
      <c r="F32" s="86" t="s">
        <v>164</v>
      </c>
      <c r="G32" s="86" t="s">
        <v>9</v>
      </c>
      <c r="H32" s="90">
        <v>41478</v>
      </c>
      <c r="I32" s="90">
        <v>43304</v>
      </c>
      <c r="J32" s="308"/>
    </row>
    <row r="33" spans="1:10" s="88" customFormat="1" ht="90" customHeight="1">
      <c r="A33" s="181">
        <f t="shared" si="0"/>
        <v>24</v>
      </c>
      <c r="B33" s="196" t="s">
        <v>814</v>
      </c>
      <c r="C33" s="181" t="s">
        <v>186</v>
      </c>
      <c r="D33" s="182">
        <v>20</v>
      </c>
      <c r="E33" s="182">
        <v>10</v>
      </c>
      <c r="F33" s="181" t="s">
        <v>128</v>
      </c>
      <c r="G33" s="181" t="s">
        <v>9</v>
      </c>
      <c r="H33" s="197">
        <v>41346</v>
      </c>
      <c r="I33" s="197">
        <v>43172</v>
      </c>
      <c r="J33" s="88" t="s">
        <v>187</v>
      </c>
    </row>
    <row r="34" spans="1:10" s="88" customFormat="1" ht="51.75" customHeight="1">
      <c r="A34" s="181">
        <f t="shared" si="0"/>
        <v>25</v>
      </c>
      <c r="B34" s="196" t="s">
        <v>1</v>
      </c>
      <c r="C34" s="181" t="s">
        <v>166</v>
      </c>
      <c r="D34" s="182">
        <v>60</v>
      </c>
      <c r="E34" s="182">
        <v>46</v>
      </c>
      <c r="F34" s="181" t="s">
        <v>128</v>
      </c>
      <c r="G34" s="181" t="s">
        <v>9</v>
      </c>
      <c r="H34" s="197">
        <v>39640</v>
      </c>
      <c r="I34" s="197">
        <v>41465</v>
      </c>
      <c r="J34" s="88" t="s">
        <v>188</v>
      </c>
    </row>
    <row r="35" spans="1:9" s="108" customFormat="1" ht="49.5" customHeight="1">
      <c r="A35" s="69">
        <f t="shared" si="0"/>
        <v>26</v>
      </c>
      <c r="B35" s="89" t="s">
        <v>838</v>
      </c>
      <c r="C35" s="69" t="s">
        <v>161</v>
      </c>
      <c r="D35" s="168">
        <v>10</v>
      </c>
      <c r="E35" s="168">
        <v>10</v>
      </c>
      <c r="F35" s="69" t="s">
        <v>141</v>
      </c>
      <c r="G35" s="69" t="s">
        <v>9</v>
      </c>
      <c r="H35" s="69"/>
      <c r="I35" s="69"/>
    </row>
    <row r="36" spans="1:9" s="88" customFormat="1" ht="55.5" customHeight="1">
      <c r="A36" s="69">
        <f t="shared" si="0"/>
        <v>27</v>
      </c>
      <c r="B36" s="89" t="s">
        <v>810</v>
      </c>
      <c r="C36" s="69" t="s">
        <v>95</v>
      </c>
      <c r="D36" s="175">
        <v>50</v>
      </c>
      <c r="E36" s="175">
        <v>22</v>
      </c>
      <c r="F36" s="69" t="s">
        <v>168</v>
      </c>
      <c r="G36" s="69" t="s">
        <v>9</v>
      </c>
      <c r="H36" s="90">
        <v>41031</v>
      </c>
      <c r="I36" s="90">
        <v>42857</v>
      </c>
    </row>
    <row r="37" spans="1:10" s="88" customFormat="1" ht="55.5" customHeight="1">
      <c r="A37" s="181">
        <f t="shared" si="0"/>
        <v>28</v>
      </c>
      <c r="B37" s="196" t="s">
        <v>113</v>
      </c>
      <c r="C37" s="181" t="s">
        <v>161</v>
      </c>
      <c r="D37" s="198">
        <v>37.5</v>
      </c>
      <c r="E37" s="198">
        <v>37.5</v>
      </c>
      <c r="F37" s="199" t="s">
        <v>169</v>
      </c>
      <c r="G37" s="181" t="s">
        <v>9</v>
      </c>
      <c r="H37" s="181"/>
      <c r="I37" s="181"/>
      <c r="J37" s="88" t="s">
        <v>189</v>
      </c>
    </row>
    <row r="38" spans="1:9" s="88" customFormat="1" ht="55.5" customHeight="1">
      <c r="A38" s="69">
        <f t="shared" si="0"/>
        <v>29</v>
      </c>
      <c r="B38" s="89" t="s">
        <v>816</v>
      </c>
      <c r="C38" s="69" t="s">
        <v>94</v>
      </c>
      <c r="D38" s="168">
        <v>29.07</v>
      </c>
      <c r="E38" s="168">
        <v>29.07</v>
      </c>
      <c r="F38" s="69" t="s">
        <v>142</v>
      </c>
      <c r="G38" s="69" t="s">
        <v>9</v>
      </c>
      <c r="H38" s="90">
        <v>38322</v>
      </c>
      <c r="I38" s="90">
        <v>43801</v>
      </c>
    </row>
    <row r="39" spans="1:9" s="88" customFormat="1" ht="55.5" customHeight="1">
      <c r="A39" s="69">
        <f t="shared" si="0"/>
        <v>30</v>
      </c>
      <c r="B39" s="89" t="s">
        <v>817</v>
      </c>
      <c r="C39" s="69" t="s">
        <v>94</v>
      </c>
      <c r="D39" s="168">
        <v>38</v>
      </c>
      <c r="E39" s="168">
        <v>38</v>
      </c>
      <c r="F39" s="69" t="s">
        <v>142</v>
      </c>
      <c r="G39" s="69" t="s">
        <v>9</v>
      </c>
      <c r="H39" s="90">
        <v>40736</v>
      </c>
      <c r="I39" s="90">
        <v>42563</v>
      </c>
    </row>
    <row r="40" spans="1:9" s="88" customFormat="1" ht="51" customHeight="1">
      <c r="A40" s="69">
        <f t="shared" si="0"/>
        <v>31</v>
      </c>
      <c r="B40" s="89" t="s">
        <v>818</v>
      </c>
      <c r="C40" s="69" t="s">
        <v>94</v>
      </c>
      <c r="D40" s="168">
        <v>6</v>
      </c>
      <c r="E40" s="168">
        <v>6</v>
      </c>
      <c r="F40" s="69" t="s">
        <v>142</v>
      </c>
      <c r="G40" s="69" t="s">
        <v>9</v>
      </c>
      <c r="H40" s="90">
        <v>41115</v>
      </c>
      <c r="I40" s="90">
        <v>42941</v>
      </c>
    </row>
    <row r="41" spans="1:9" s="88" customFormat="1" ht="54.75" customHeight="1">
      <c r="A41" s="69">
        <f t="shared" si="0"/>
        <v>32</v>
      </c>
      <c r="B41" s="89" t="s">
        <v>819</v>
      </c>
      <c r="C41" s="69" t="s">
        <v>94</v>
      </c>
      <c r="D41" s="168">
        <v>17</v>
      </c>
      <c r="E41" s="168">
        <v>17</v>
      </c>
      <c r="F41" s="69" t="s">
        <v>142</v>
      </c>
      <c r="G41" s="69" t="s">
        <v>9</v>
      </c>
      <c r="H41" s="90">
        <v>41134</v>
      </c>
      <c r="I41" s="90">
        <v>42960</v>
      </c>
    </row>
    <row r="42" spans="1:9" s="88" customFormat="1" ht="54.75" customHeight="1">
      <c r="A42" s="69">
        <f t="shared" si="0"/>
        <v>33</v>
      </c>
      <c r="B42" s="89" t="s">
        <v>820</v>
      </c>
      <c r="C42" s="69" t="s">
        <v>94</v>
      </c>
      <c r="D42" s="168">
        <v>26</v>
      </c>
      <c r="E42" s="168">
        <v>26</v>
      </c>
      <c r="F42" s="69" t="s">
        <v>171</v>
      </c>
      <c r="G42" s="69" t="s">
        <v>9</v>
      </c>
      <c r="H42" s="90">
        <v>41044</v>
      </c>
      <c r="I42" s="90">
        <v>42870</v>
      </c>
    </row>
    <row r="43" spans="1:9" s="88" customFormat="1" ht="50.25" customHeight="1">
      <c r="A43" s="69">
        <f t="shared" si="0"/>
        <v>34</v>
      </c>
      <c r="B43" s="89" t="s">
        <v>170</v>
      </c>
      <c r="C43" s="69" t="s">
        <v>94</v>
      </c>
      <c r="D43" s="175">
        <v>32</v>
      </c>
      <c r="E43" s="175">
        <v>32</v>
      </c>
      <c r="F43" s="69" t="s">
        <v>171</v>
      </c>
      <c r="G43" s="69" t="s">
        <v>9</v>
      </c>
      <c r="H43" s="90">
        <v>41019</v>
      </c>
      <c r="I43" s="90">
        <v>42845</v>
      </c>
    </row>
    <row r="44" spans="1:9" s="88" customFormat="1" ht="54" customHeight="1">
      <c r="A44" s="69">
        <f t="shared" si="0"/>
        <v>35</v>
      </c>
      <c r="B44" s="89" t="s">
        <v>796</v>
      </c>
      <c r="C44" s="69" t="s">
        <v>94</v>
      </c>
      <c r="D44" s="168">
        <v>32</v>
      </c>
      <c r="E44" s="168">
        <v>32</v>
      </c>
      <c r="F44" s="69" t="s">
        <v>171</v>
      </c>
      <c r="G44" s="69" t="s">
        <v>9</v>
      </c>
      <c r="H44" s="90">
        <v>41101</v>
      </c>
      <c r="I44" s="90">
        <v>42927</v>
      </c>
    </row>
    <row r="45" spans="1:9" s="88" customFormat="1" ht="54.75" customHeight="1">
      <c r="A45" s="69">
        <f t="shared" si="0"/>
        <v>36</v>
      </c>
      <c r="B45" s="89" t="s">
        <v>798</v>
      </c>
      <c r="C45" s="69" t="s">
        <v>94</v>
      </c>
      <c r="D45" s="168">
        <v>35</v>
      </c>
      <c r="E45" s="168">
        <v>21</v>
      </c>
      <c r="F45" s="69" t="s">
        <v>143</v>
      </c>
      <c r="G45" s="69" t="s">
        <v>9</v>
      </c>
      <c r="H45" s="90">
        <v>40736</v>
      </c>
      <c r="I45" s="166">
        <v>42563</v>
      </c>
    </row>
    <row r="46" spans="1:9" s="85" customFormat="1" ht="63.75" customHeight="1">
      <c r="A46" s="69">
        <f t="shared" si="0"/>
        <v>37</v>
      </c>
      <c r="B46" s="89" t="s">
        <v>2</v>
      </c>
      <c r="C46" s="69" t="s">
        <v>166</v>
      </c>
      <c r="D46" s="168">
        <v>54</v>
      </c>
      <c r="E46" s="168">
        <v>54</v>
      </c>
      <c r="F46" s="69" t="s">
        <v>129</v>
      </c>
      <c r="G46" s="69" t="s">
        <v>9</v>
      </c>
      <c r="H46" s="90">
        <v>40736</v>
      </c>
      <c r="I46" s="90">
        <v>42563</v>
      </c>
    </row>
    <row r="47" spans="1:10" s="85" customFormat="1" ht="52.5" customHeight="1">
      <c r="A47" s="181">
        <f t="shared" si="0"/>
        <v>38</v>
      </c>
      <c r="B47" s="196" t="s">
        <v>110</v>
      </c>
      <c r="C47" s="181" t="s">
        <v>161</v>
      </c>
      <c r="D47" s="182">
        <v>4</v>
      </c>
      <c r="E47" s="182">
        <v>4</v>
      </c>
      <c r="F47" s="181" t="s">
        <v>130</v>
      </c>
      <c r="G47" s="181" t="s">
        <v>9</v>
      </c>
      <c r="H47" s="181"/>
      <c r="I47" s="181"/>
      <c r="J47" s="307" t="s">
        <v>190</v>
      </c>
    </row>
    <row r="48" spans="1:10" s="85" customFormat="1" ht="52.5" customHeight="1">
      <c r="A48" s="181">
        <f t="shared" si="0"/>
        <v>39</v>
      </c>
      <c r="B48" s="196" t="s">
        <v>111</v>
      </c>
      <c r="C48" s="181" t="s">
        <v>161</v>
      </c>
      <c r="D48" s="182">
        <v>4</v>
      </c>
      <c r="E48" s="182">
        <v>4</v>
      </c>
      <c r="F48" s="181" t="s">
        <v>130</v>
      </c>
      <c r="G48" s="181" t="s">
        <v>9</v>
      </c>
      <c r="H48" s="181"/>
      <c r="I48" s="181"/>
      <c r="J48" s="307"/>
    </row>
    <row r="49" spans="1:10" s="85" customFormat="1" ht="52.5" customHeight="1">
      <c r="A49" s="181">
        <f t="shared" si="0"/>
        <v>40</v>
      </c>
      <c r="B49" s="196" t="s">
        <v>112</v>
      </c>
      <c r="C49" s="181" t="s">
        <v>161</v>
      </c>
      <c r="D49" s="182">
        <v>4</v>
      </c>
      <c r="E49" s="182">
        <v>4</v>
      </c>
      <c r="F49" s="181" t="s">
        <v>130</v>
      </c>
      <c r="G49" s="181" t="s">
        <v>9</v>
      </c>
      <c r="H49" s="181"/>
      <c r="I49" s="181"/>
      <c r="J49" s="307"/>
    </row>
    <row r="50" spans="1:9" s="85" customFormat="1" ht="57.75" customHeight="1">
      <c r="A50" s="69">
        <f t="shared" si="0"/>
        <v>41</v>
      </c>
      <c r="B50" s="89" t="s">
        <v>3</v>
      </c>
      <c r="C50" s="69" t="s">
        <v>166</v>
      </c>
      <c r="D50" s="168">
        <v>24</v>
      </c>
      <c r="E50" s="168">
        <v>24</v>
      </c>
      <c r="F50" s="69" t="s">
        <v>171</v>
      </c>
      <c r="G50" s="69" t="s">
        <v>9</v>
      </c>
      <c r="H50" s="90">
        <v>40602</v>
      </c>
      <c r="I50" s="90">
        <v>42428</v>
      </c>
    </row>
    <row r="51" spans="1:9" s="85" customFormat="1" ht="54" customHeight="1">
      <c r="A51" s="69">
        <f t="shared" si="0"/>
        <v>42</v>
      </c>
      <c r="B51" s="89" t="s">
        <v>4</v>
      </c>
      <c r="C51" s="69" t="s">
        <v>166</v>
      </c>
      <c r="D51" s="168">
        <v>124</v>
      </c>
      <c r="E51" s="168">
        <v>41</v>
      </c>
      <c r="F51" s="69" t="s">
        <v>171</v>
      </c>
      <c r="G51" s="69" t="s">
        <v>9</v>
      </c>
      <c r="H51" s="90">
        <v>40592</v>
      </c>
      <c r="I51" s="90">
        <v>42418</v>
      </c>
    </row>
    <row r="52" spans="1:10" s="85" customFormat="1" ht="52.5" customHeight="1">
      <c r="A52" s="181">
        <f t="shared" si="0"/>
        <v>43</v>
      </c>
      <c r="B52" s="181" t="s">
        <v>772</v>
      </c>
      <c r="C52" s="181" t="s">
        <v>191</v>
      </c>
      <c r="D52" s="182">
        <v>14</v>
      </c>
      <c r="E52" s="182">
        <v>7</v>
      </c>
      <c r="F52" s="192" t="s">
        <v>145</v>
      </c>
      <c r="G52" s="192" t="s">
        <v>9</v>
      </c>
      <c r="H52" s="197">
        <v>40934</v>
      </c>
      <c r="I52" s="197">
        <v>42761</v>
      </c>
      <c r="J52" s="88" t="s">
        <v>187</v>
      </c>
    </row>
    <row r="53" spans="1:10" s="85" customFormat="1" ht="43.5" customHeight="1">
      <c r="A53" s="312">
        <f t="shared" si="0"/>
        <v>44</v>
      </c>
      <c r="B53" s="312" t="s">
        <v>114</v>
      </c>
      <c r="C53" s="181" t="s">
        <v>161</v>
      </c>
      <c r="D53" s="182">
        <v>4</v>
      </c>
      <c r="E53" s="182">
        <v>4</v>
      </c>
      <c r="F53" s="181" t="s">
        <v>140</v>
      </c>
      <c r="G53" s="192" t="s">
        <v>9</v>
      </c>
      <c r="H53" s="314" t="s">
        <v>146</v>
      </c>
      <c r="I53" s="315"/>
      <c r="J53" s="307" t="s">
        <v>257</v>
      </c>
    </row>
    <row r="54" spans="1:10" s="85" customFormat="1" ht="48" customHeight="1">
      <c r="A54" s="313"/>
      <c r="B54" s="313"/>
      <c r="C54" s="181" t="s">
        <v>161</v>
      </c>
      <c r="D54" s="182">
        <v>4</v>
      </c>
      <c r="E54" s="182">
        <v>4</v>
      </c>
      <c r="F54" s="181" t="s">
        <v>147</v>
      </c>
      <c r="G54" s="192" t="s">
        <v>9</v>
      </c>
      <c r="H54" s="314" t="s">
        <v>148</v>
      </c>
      <c r="I54" s="315"/>
      <c r="J54" s="307"/>
    </row>
    <row r="55" spans="1:9" s="88" customFormat="1" ht="89.25">
      <c r="A55" s="69">
        <v>45</v>
      </c>
      <c r="B55" s="89" t="s">
        <v>822</v>
      </c>
      <c r="C55" s="69" t="s">
        <v>94</v>
      </c>
      <c r="D55" s="168">
        <v>18</v>
      </c>
      <c r="E55" s="168">
        <v>16</v>
      </c>
      <c r="F55" s="69" t="s">
        <v>143</v>
      </c>
      <c r="G55" s="69" t="s">
        <v>9</v>
      </c>
      <c r="H55" s="90"/>
      <c r="I55" s="90"/>
    </row>
    <row r="56" spans="1:10" s="128" customFormat="1" ht="51" customHeight="1">
      <c r="A56" s="181">
        <v>46</v>
      </c>
      <c r="B56" s="200" t="s">
        <v>180</v>
      </c>
      <c r="C56" s="181" t="s">
        <v>95</v>
      </c>
      <c r="D56" s="182">
        <v>6</v>
      </c>
      <c r="E56" s="182">
        <v>6</v>
      </c>
      <c r="F56" s="201" t="s">
        <v>139</v>
      </c>
      <c r="G56" s="181" t="s">
        <v>9</v>
      </c>
      <c r="H56" s="197">
        <v>42104</v>
      </c>
      <c r="I56" s="197">
        <v>42287</v>
      </c>
      <c r="J56" s="88" t="s">
        <v>193</v>
      </c>
    </row>
    <row r="57" spans="1:10" s="88" customFormat="1" ht="71.25" customHeight="1">
      <c r="A57" s="181">
        <v>47</v>
      </c>
      <c r="B57" s="196" t="s">
        <v>149</v>
      </c>
      <c r="C57" s="181" t="s">
        <v>95</v>
      </c>
      <c r="D57" s="191">
        <v>8</v>
      </c>
      <c r="E57" s="191">
        <v>8</v>
      </c>
      <c r="F57" s="181" t="s">
        <v>165</v>
      </c>
      <c r="G57" s="181" t="s">
        <v>9</v>
      </c>
      <c r="H57" s="202">
        <v>41561</v>
      </c>
      <c r="I57" s="202">
        <v>43387</v>
      </c>
      <c r="J57" s="88" t="s">
        <v>194</v>
      </c>
    </row>
    <row r="58" spans="1:9" s="88" customFormat="1" ht="63.75">
      <c r="A58" s="69">
        <f t="shared" si="0"/>
        <v>48</v>
      </c>
      <c r="B58" s="89" t="s">
        <v>807</v>
      </c>
      <c r="C58" s="69" t="s">
        <v>94</v>
      </c>
      <c r="D58" s="168">
        <v>80</v>
      </c>
      <c r="E58" s="168">
        <v>65</v>
      </c>
      <c r="F58" s="69" t="s">
        <v>150</v>
      </c>
      <c r="G58" s="69" t="s">
        <v>9</v>
      </c>
      <c r="H58" s="90">
        <v>40112</v>
      </c>
      <c r="I58" s="90">
        <v>43874</v>
      </c>
    </row>
    <row r="59" spans="1:10" s="88" customFormat="1" ht="53.25" customHeight="1">
      <c r="A59" s="181">
        <f t="shared" si="0"/>
        <v>49</v>
      </c>
      <c r="B59" s="196" t="s">
        <v>115</v>
      </c>
      <c r="C59" s="181" t="s">
        <v>161</v>
      </c>
      <c r="D59" s="182">
        <v>21.25</v>
      </c>
      <c r="E59" s="182"/>
      <c r="F59" s="181" t="s">
        <v>140</v>
      </c>
      <c r="G59" s="181" t="s">
        <v>9</v>
      </c>
      <c r="H59" s="314" t="s">
        <v>146</v>
      </c>
      <c r="I59" s="315"/>
      <c r="J59" s="289" t="s">
        <v>195</v>
      </c>
    </row>
    <row r="60" spans="1:10" s="88" customFormat="1" ht="53.25" customHeight="1">
      <c r="A60" s="181">
        <f t="shared" si="0"/>
        <v>50</v>
      </c>
      <c r="B60" s="196" t="s">
        <v>115</v>
      </c>
      <c r="C60" s="181" t="s">
        <v>161</v>
      </c>
      <c r="D60" s="182">
        <v>21.25</v>
      </c>
      <c r="E60" s="182"/>
      <c r="F60" s="181" t="s">
        <v>147</v>
      </c>
      <c r="G60" s="181" t="s">
        <v>9</v>
      </c>
      <c r="H60" s="314" t="s">
        <v>148</v>
      </c>
      <c r="I60" s="315"/>
      <c r="J60" s="289"/>
    </row>
    <row r="61" spans="1:10" s="88" customFormat="1" ht="57" customHeight="1">
      <c r="A61" s="181">
        <f t="shared" si="0"/>
        <v>51</v>
      </c>
      <c r="B61" s="196" t="s">
        <v>116</v>
      </c>
      <c r="C61" s="181" t="s">
        <v>161</v>
      </c>
      <c r="D61" s="182">
        <v>37.5</v>
      </c>
      <c r="E61" s="182"/>
      <c r="F61" s="181" t="s">
        <v>140</v>
      </c>
      <c r="G61" s="181" t="s">
        <v>9</v>
      </c>
      <c r="H61" s="314" t="s">
        <v>146</v>
      </c>
      <c r="I61" s="315"/>
      <c r="J61" s="307" t="s">
        <v>192</v>
      </c>
    </row>
    <row r="62" spans="1:10" s="88" customFormat="1" ht="57" customHeight="1">
      <c r="A62" s="181">
        <f t="shared" si="0"/>
        <v>52</v>
      </c>
      <c r="B62" s="196" t="s">
        <v>116</v>
      </c>
      <c r="C62" s="181" t="s">
        <v>161</v>
      </c>
      <c r="D62" s="182">
        <v>37.5</v>
      </c>
      <c r="E62" s="182"/>
      <c r="F62" s="181" t="s">
        <v>147</v>
      </c>
      <c r="G62" s="181" t="s">
        <v>9</v>
      </c>
      <c r="H62" s="314" t="s">
        <v>148</v>
      </c>
      <c r="I62" s="315"/>
      <c r="J62" s="307"/>
    </row>
    <row r="63" spans="1:9" s="88" customFormat="1" ht="69.75" customHeight="1">
      <c r="A63" s="69">
        <f t="shared" si="0"/>
        <v>53</v>
      </c>
      <c r="B63" s="86" t="s">
        <v>792</v>
      </c>
      <c r="C63" s="69" t="s">
        <v>94</v>
      </c>
      <c r="D63" s="168">
        <v>143</v>
      </c>
      <c r="E63" s="168"/>
      <c r="F63" s="86" t="s">
        <v>130</v>
      </c>
      <c r="G63" s="69" t="s">
        <v>9</v>
      </c>
      <c r="H63" s="90">
        <v>41617</v>
      </c>
      <c r="I63" s="90">
        <v>43443</v>
      </c>
    </row>
    <row r="64" spans="1:10" s="88" customFormat="1" ht="57" customHeight="1">
      <c r="A64" s="181">
        <f t="shared" si="0"/>
        <v>54</v>
      </c>
      <c r="B64" s="196" t="s">
        <v>117</v>
      </c>
      <c r="C64" s="181" t="s">
        <v>161</v>
      </c>
      <c r="D64" s="182">
        <v>48</v>
      </c>
      <c r="E64" s="198"/>
      <c r="F64" s="181" t="s">
        <v>140</v>
      </c>
      <c r="G64" s="181" t="s">
        <v>9</v>
      </c>
      <c r="H64" s="317" t="s">
        <v>151</v>
      </c>
      <c r="I64" s="318"/>
      <c r="J64" s="307" t="s">
        <v>192</v>
      </c>
    </row>
    <row r="65" spans="1:10" s="88" customFormat="1" ht="57" customHeight="1">
      <c r="A65" s="181">
        <f t="shared" si="0"/>
        <v>55</v>
      </c>
      <c r="B65" s="196" t="s">
        <v>117</v>
      </c>
      <c r="C65" s="181" t="s">
        <v>161</v>
      </c>
      <c r="D65" s="182">
        <v>48</v>
      </c>
      <c r="E65" s="198"/>
      <c r="F65" s="181" t="s">
        <v>147</v>
      </c>
      <c r="G65" s="181" t="s">
        <v>9</v>
      </c>
      <c r="H65" s="314" t="s">
        <v>148</v>
      </c>
      <c r="I65" s="315"/>
      <c r="J65" s="307"/>
    </row>
    <row r="66" spans="1:9" s="88" customFormat="1" ht="57" customHeight="1">
      <c r="A66" s="69">
        <f t="shared" si="0"/>
        <v>56</v>
      </c>
      <c r="B66" s="69" t="s">
        <v>774</v>
      </c>
      <c r="C66" s="69" t="s">
        <v>95</v>
      </c>
      <c r="D66" s="168">
        <v>16</v>
      </c>
      <c r="E66" s="168">
        <v>8</v>
      </c>
      <c r="F66" s="86" t="s">
        <v>152</v>
      </c>
      <c r="G66" s="86" t="s">
        <v>9</v>
      </c>
      <c r="H66" s="90">
        <v>38043</v>
      </c>
      <c r="I66" s="90">
        <v>42394</v>
      </c>
    </row>
    <row r="67" spans="1:9" s="88" customFormat="1" ht="67.5" customHeight="1">
      <c r="A67" s="69">
        <f t="shared" si="0"/>
        <v>57</v>
      </c>
      <c r="B67" s="69" t="s">
        <v>776</v>
      </c>
      <c r="C67" s="69" t="s">
        <v>95</v>
      </c>
      <c r="D67" s="168">
        <v>22</v>
      </c>
      <c r="E67" s="168">
        <v>11</v>
      </c>
      <c r="F67" s="184" t="s">
        <v>128</v>
      </c>
      <c r="G67" s="86" t="s">
        <v>9</v>
      </c>
      <c r="H67" s="90">
        <v>41418</v>
      </c>
      <c r="I67" s="90">
        <v>43244</v>
      </c>
    </row>
    <row r="68" spans="1:9" s="88" customFormat="1" ht="80.25" customHeight="1">
      <c r="A68" s="69">
        <f t="shared" si="0"/>
        <v>58</v>
      </c>
      <c r="B68" s="69" t="s">
        <v>783</v>
      </c>
      <c r="C68" s="69" t="s">
        <v>94</v>
      </c>
      <c r="D68" s="168">
        <v>32</v>
      </c>
      <c r="E68" s="168">
        <v>16</v>
      </c>
      <c r="F68" s="86" t="s">
        <v>150</v>
      </c>
      <c r="G68" s="86" t="s">
        <v>9</v>
      </c>
      <c r="H68" s="90">
        <v>40870</v>
      </c>
      <c r="I68" s="90">
        <v>42697</v>
      </c>
    </row>
    <row r="69" spans="1:9" s="108" customFormat="1" ht="46.5" customHeight="1">
      <c r="A69" s="69">
        <f t="shared" si="0"/>
        <v>59</v>
      </c>
      <c r="B69" s="89" t="s">
        <v>837</v>
      </c>
      <c r="C69" s="69" t="s">
        <v>161</v>
      </c>
      <c r="D69" s="168">
        <v>10</v>
      </c>
      <c r="E69" s="168">
        <v>10</v>
      </c>
      <c r="F69" s="69" t="s">
        <v>141</v>
      </c>
      <c r="G69" s="69" t="s">
        <v>9</v>
      </c>
      <c r="H69" s="69"/>
      <c r="I69" s="69"/>
    </row>
    <row r="70" spans="1:9" s="108" customFormat="1" ht="54.75" customHeight="1">
      <c r="A70" s="69">
        <f t="shared" si="0"/>
        <v>60</v>
      </c>
      <c r="B70" s="89" t="s">
        <v>59</v>
      </c>
      <c r="C70" s="69" t="s">
        <v>166</v>
      </c>
      <c r="D70" s="168">
        <v>94</v>
      </c>
      <c r="E70" s="168">
        <v>37</v>
      </c>
      <c r="F70" s="69" t="s">
        <v>128</v>
      </c>
      <c r="G70" s="69" t="s">
        <v>9</v>
      </c>
      <c r="H70" s="90">
        <v>40049</v>
      </c>
      <c r="I70" s="90">
        <v>43701</v>
      </c>
    </row>
    <row r="71" spans="1:9" s="108" customFormat="1" ht="55.5" customHeight="1">
      <c r="A71" s="69">
        <f t="shared" si="0"/>
        <v>61</v>
      </c>
      <c r="B71" s="89" t="s">
        <v>851</v>
      </c>
      <c r="C71" s="69" t="s">
        <v>166</v>
      </c>
      <c r="D71" s="168">
        <v>58</v>
      </c>
      <c r="E71" s="168">
        <v>36</v>
      </c>
      <c r="F71" s="69" t="s">
        <v>129</v>
      </c>
      <c r="G71" s="69" t="s">
        <v>9</v>
      </c>
      <c r="H71" s="90">
        <v>40346</v>
      </c>
      <c r="I71" s="90">
        <v>42172</v>
      </c>
    </row>
    <row r="72" spans="1:9" s="88" customFormat="1" ht="43.5" customHeight="1">
      <c r="A72" s="69">
        <f t="shared" si="0"/>
        <v>62</v>
      </c>
      <c r="B72" s="89" t="s">
        <v>120</v>
      </c>
      <c r="C72" s="69" t="s">
        <v>95</v>
      </c>
      <c r="D72" s="168">
        <v>16</v>
      </c>
      <c r="E72" s="168">
        <v>8</v>
      </c>
      <c r="F72" s="76" t="s">
        <v>139</v>
      </c>
      <c r="G72" s="69" t="s">
        <v>9</v>
      </c>
      <c r="H72" s="90"/>
      <c r="I72" s="90"/>
    </row>
    <row r="73" spans="1:9" s="88" customFormat="1" ht="90.75" customHeight="1">
      <c r="A73" s="69">
        <f t="shared" si="0"/>
        <v>63</v>
      </c>
      <c r="B73" s="88" t="s">
        <v>799</v>
      </c>
      <c r="C73" s="69" t="s">
        <v>95</v>
      </c>
      <c r="D73" s="168">
        <v>14</v>
      </c>
      <c r="E73" s="168">
        <v>7</v>
      </c>
      <c r="F73" s="69" t="s">
        <v>130</v>
      </c>
      <c r="G73" s="69" t="s">
        <v>9</v>
      </c>
      <c r="H73" s="166">
        <v>43238</v>
      </c>
      <c r="I73" s="90">
        <v>43969</v>
      </c>
    </row>
    <row r="74" spans="1:10" s="88" customFormat="1" ht="43.5" customHeight="1">
      <c r="A74" s="181">
        <f t="shared" si="0"/>
        <v>64</v>
      </c>
      <c r="B74" s="192" t="s">
        <v>791</v>
      </c>
      <c r="C74" s="181" t="s">
        <v>94</v>
      </c>
      <c r="D74" s="182">
        <v>16</v>
      </c>
      <c r="E74" s="204">
        <v>16</v>
      </c>
      <c r="F74" s="192" t="s">
        <v>134</v>
      </c>
      <c r="G74" s="181" t="s">
        <v>9</v>
      </c>
      <c r="H74" s="205">
        <v>40966</v>
      </c>
      <c r="I74" s="205">
        <v>42793</v>
      </c>
      <c r="J74" s="203" t="s">
        <v>196</v>
      </c>
    </row>
    <row r="75" spans="1:9" s="88" customFormat="1" ht="89.25" customHeight="1">
      <c r="A75" s="69">
        <f t="shared" si="0"/>
        <v>65</v>
      </c>
      <c r="B75" s="89" t="s">
        <v>801</v>
      </c>
      <c r="C75" s="69" t="s">
        <v>95</v>
      </c>
      <c r="D75" s="168">
        <v>24</v>
      </c>
      <c r="E75" s="168">
        <v>12</v>
      </c>
      <c r="F75" s="69" t="s">
        <v>128</v>
      </c>
      <c r="G75" s="69" t="s">
        <v>9</v>
      </c>
      <c r="H75" s="90">
        <v>41577</v>
      </c>
      <c r="I75" s="90">
        <v>43403</v>
      </c>
    </row>
    <row r="76" spans="1:9" s="88" customFormat="1" ht="43.5" customHeight="1">
      <c r="A76" s="69">
        <f aca="true" t="shared" si="1" ref="A76:A130">A75+1</f>
        <v>66</v>
      </c>
      <c r="B76" s="69" t="s">
        <v>775</v>
      </c>
      <c r="C76" s="69" t="s">
        <v>95</v>
      </c>
      <c r="D76" s="168">
        <v>14</v>
      </c>
      <c r="E76" s="168">
        <v>7</v>
      </c>
      <c r="F76" s="86" t="s">
        <v>152</v>
      </c>
      <c r="G76" s="86" t="s">
        <v>9</v>
      </c>
      <c r="H76" s="90">
        <v>38140</v>
      </c>
      <c r="I76" s="90">
        <v>42490</v>
      </c>
    </row>
    <row r="77" spans="1:10" s="88" customFormat="1" ht="50.25" customHeight="1">
      <c r="A77" s="181">
        <f t="shared" si="1"/>
        <v>67</v>
      </c>
      <c r="B77" s="181" t="s">
        <v>100</v>
      </c>
      <c r="C77" s="181" t="s">
        <v>199</v>
      </c>
      <c r="D77" s="182">
        <v>500</v>
      </c>
      <c r="E77" s="182">
        <v>500</v>
      </c>
      <c r="F77" s="181" t="s">
        <v>130</v>
      </c>
      <c r="G77" s="181" t="s">
        <v>9</v>
      </c>
      <c r="H77" s="181" t="s">
        <v>96</v>
      </c>
      <c r="I77" s="181" t="s">
        <v>96</v>
      </c>
      <c r="J77" s="88" t="s">
        <v>200</v>
      </c>
    </row>
    <row r="78" spans="1:9" s="88" customFormat="1" ht="71.25" customHeight="1">
      <c r="A78" s="69">
        <f t="shared" si="1"/>
        <v>68</v>
      </c>
      <c r="B78" s="86" t="s">
        <v>782</v>
      </c>
      <c r="C78" s="69" t="s">
        <v>95</v>
      </c>
      <c r="D78" s="168">
        <v>54</v>
      </c>
      <c r="E78" s="168">
        <v>28</v>
      </c>
      <c r="F78" s="189" t="s">
        <v>168</v>
      </c>
      <c r="G78" s="86" t="s">
        <v>9</v>
      </c>
      <c r="H78" s="90">
        <v>41452</v>
      </c>
      <c r="I78" s="90">
        <v>43278</v>
      </c>
    </row>
    <row r="79" spans="1:9" s="88" customFormat="1" ht="60" customHeight="1">
      <c r="A79" s="69">
        <f t="shared" si="1"/>
        <v>69</v>
      </c>
      <c r="B79" s="86" t="s">
        <v>793</v>
      </c>
      <c r="C79" s="69" t="s">
        <v>94</v>
      </c>
      <c r="D79" s="168">
        <v>56</v>
      </c>
      <c r="E79" s="168">
        <v>28</v>
      </c>
      <c r="F79" s="86" t="s">
        <v>134</v>
      </c>
      <c r="G79" s="69" t="s">
        <v>9</v>
      </c>
      <c r="H79" s="90">
        <v>41605</v>
      </c>
      <c r="I79" s="90">
        <v>43431</v>
      </c>
    </row>
    <row r="80" spans="1:10" s="88" customFormat="1" ht="72.75" customHeight="1">
      <c r="A80" s="181">
        <f t="shared" si="1"/>
        <v>70</v>
      </c>
      <c r="B80" s="181" t="s">
        <v>41</v>
      </c>
      <c r="C80" s="181" t="s">
        <v>95</v>
      </c>
      <c r="D80" s="182">
        <v>19</v>
      </c>
      <c r="E80" s="182">
        <v>15</v>
      </c>
      <c r="F80" s="181" t="s">
        <v>153</v>
      </c>
      <c r="G80" s="192" t="s">
        <v>9</v>
      </c>
      <c r="H80" s="197">
        <v>41494</v>
      </c>
      <c r="I80" s="197">
        <v>43320</v>
      </c>
      <c r="J80" s="88" t="s">
        <v>197</v>
      </c>
    </row>
    <row r="81" spans="1:9" s="88" customFormat="1" ht="54.75" customHeight="1">
      <c r="A81" s="69">
        <f t="shared" si="1"/>
        <v>71</v>
      </c>
      <c r="B81" s="87" t="s">
        <v>805</v>
      </c>
      <c r="C81" s="69" t="s">
        <v>161</v>
      </c>
      <c r="D81" s="168">
        <v>2</v>
      </c>
      <c r="E81" s="175">
        <v>2</v>
      </c>
      <c r="F81" s="69" t="s">
        <v>134</v>
      </c>
      <c r="G81" s="69" t="s">
        <v>9</v>
      </c>
      <c r="H81" s="166">
        <v>41233</v>
      </c>
      <c r="I81" s="166">
        <v>42236</v>
      </c>
    </row>
    <row r="82" spans="1:9" s="85" customFormat="1" ht="55.5" customHeight="1">
      <c r="A82" s="69">
        <f t="shared" si="1"/>
        <v>72</v>
      </c>
      <c r="B82" s="89" t="s">
        <v>0</v>
      </c>
      <c r="C82" s="69" t="s">
        <v>166</v>
      </c>
      <c r="D82" s="168">
        <v>60</v>
      </c>
      <c r="E82" s="168">
        <f>(3*6)+(3*3)</f>
        <v>27</v>
      </c>
      <c r="F82" s="69" t="s">
        <v>128</v>
      </c>
      <c r="G82" s="69" t="s">
        <v>9</v>
      </c>
      <c r="H82" s="90">
        <v>40344</v>
      </c>
      <c r="I82" s="90">
        <v>42170</v>
      </c>
    </row>
    <row r="83" spans="1:9" s="85" customFormat="1" ht="48.75" customHeight="1">
      <c r="A83" s="69">
        <f t="shared" si="1"/>
        <v>73</v>
      </c>
      <c r="B83" s="89" t="s">
        <v>815</v>
      </c>
      <c r="C83" s="69" t="s">
        <v>95</v>
      </c>
      <c r="D83" s="168">
        <v>10</v>
      </c>
      <c r="E83" s="168">
        <v>10</v>
      </c>
      <c r="F83" s="69" t="s">
        <v>130</v>
      </c>
      <c r="G83" s="69" t="s">
        <v>9</v>
      </c>
      <c r="H83" s="90">
        <v>40515</v>
      </c>
      <c r="I83" s="90">
        <v>42341</v>
      </c>
    </row>
    <row r="84" spans="1:10" s="85" customFormat="1" ht="48" customHeight="1">
      <c r="A84" s="181">
        <f t="shared" si="1"/>
        <v>74</v>
      </c>
      <c r="B84" s="196" t="s">
        <v>836</v>
      </c>
      <c r="C84" s="181" t="s">
        <v>198</v>
      </c>
      <c r="D84" s="182">
        <v>10</v>
      </c>
      <c r="E84" s="182">
        <v>10</v>
      </c>
      <c r="F84" s="181" t="s">
        <v>132</v>
      </c>
      <c r="G84" s="181" t="s">
        <v>9</v>
      </c>
      <c r="H84" s="181"/>
      <c r="I84" s="181"/>
      <c r="J84" s="79" t="s">
        <v>201</v>
      </c>
    </row>
    <row r="85" spans="1:10" s="108" customFormat="1" ht="46.5" customHeight="1">
      <c r="A85" s="181">
        <f t="shared" si="1"/>
        <v>75</v>
      </c>
      <c r="B85" s="181" t="s">
        <v>104</v>
      </c>
      <c r="C85" s="181" t="s">
        <v>162</v>
      </c>
      <c r="D85" s="182">
        <v>10</v>
      </c>
      <c r="E85" s="182">
        <v>10</v>
      </c>
      <c r="F85" s="192" t="s">
        <v>130</v>
      </c>
      <c r="G85" s="181" t="s">
        <v>9</v>
      </c>
      <c r="H85" s="181"/>
      <c r="I85" s="181"/>
      <c r="J85" s="316" t="s">
        <v>202</v>
      </c>
    </row>
    <row r="86" spans="1:10" s="108" customFormat="1" ht="46.5" customHeight="1">
      <c r="A86" s="181">
        <f t="shared" si="1"/>
        <v>76</v>
      </c>
      <c r="B86" s="181" t="s">
        <v>104</v>
      </c>
      <c r="C86" s="181" t="s">
        <v>162</v>
      </c>
      <c r="D86" s="182">
        <v>10</v>
      </c>
      <c r="E86" s="182">
        <v>10</v>
      </c>
      <c r="F86" s="192" t="s">
        <v>130</v>
      </c>
      <c r="G86" s="181" t="s">
        <v>9</v>
      </c>
      <c r="H86" s="181"/>
      <c r="I86" s="181"/>
      <c r="J86" s="316"/>
    </row>
    <row r="87" spans="1:10" s="85" customFormat="1" ht="46.5" customHeight="1">
      <c r="A87" s="181">
        <f t="shared" si="1"/>
        <v>77</v>
      </c>
      <c r="B87" s="181" t="s">
        <v>104</v>
      </c>
      <c r="C87" s="181" t="s">
        <v>162</v>
      </c>
      <c r="D87" s="182">
        <v>10</v>
      </c>
      <c r="E87" s="182">
        <v>10</v>
      </c>
      <c r="F87" s="192" t="s">
        <v>130</v>
      </c>
      <c r="G87" s="181" t="s">
        <v>9</v>
      </c>
      <c r="H87" s="181"/>
      <c r="I87" s="181"/>
      <c r="J87" s="316"/>
    </row>
    <row r="88" spans="1:10" s="128" customFormat="1" ht="54.75" customHeight="1">
      <c r="A88" s="181">
        <f t="shared" si="1"/>
        <v>78</v>
      </c>
      <c r="B88" s="181" t="s">
        <v>99</v>
      </c>
      <c r="C88" s="181" t="s">
        <v>203</v>
      </c>
      <c r="D88" s="182">
        <v>300</v>
      </c>
      <c r="E88" s="182">
        <v>300</v>
      </c>
      <c r="F88" s="181" t="s">
        <v>154</v>
      </c>
      <c r="G88" s="181" t="s">
        <v>9</v>
      </c>
      <c r="H88" s="314" t="s">
        <v>155</v>
      </c>
      <c r="I88" s="315"/>
      <c r="J88" s="128" t="s">
        <v>204</v>
      </c>
    </row>
    <row r="89" spans="1:9" s="85" customFormat="1" ht="55.5" customHeight="1">
      <c r="A89" s="69">
        <f t="shared" si="1"/>
        <v>79</v>
      </c>
      <c r="B89" s="69" t="s">
        <v>781</v>
      </c>
      <c r="C89" s="69" t="s">
        <v>94</v>
      </c>
      <c r="D89" s="168">
        <v>48.51</v>
      </c>
      <c r="E89" s="168">
        <f>7*3.5</f>
        <v>24.5</v>
      </c>
      <c r="F89" s="86" t="s">
        <v>128</v>
      </c>
      <c r="G89" s="86" t="s">
        <v>9</v>
      </c>
      <c r="H89" s="90">
        <v>39062</v>
      </c>
      <c r="I89" s="90">
        <v>42714</v>
      </c>
    </row>
    <row r="90" spans="1:10" s="85" customFormat="1" ht="57" customHeight="1">
      <c r="A90" s="181">
        <f t="shared" si="1"/>
        <v>80</v>
      </c>
      <c r="B90" s="181" t="s">
        <v>840</v>
      </c>
      <c r="C90" s="181" t="s">
        <v>94</v>
      </c>
      <c r="D90" s="182">
        <v>51</v>
      </c>
      <c r="E90" s="182">
        <v>24</v>
      </c>
      <c r="F90" s="192" t="s">
        <v>128</v>
      </c>
      <c r="G90" s="181" t="s">
        <v>9</v>
      </c>
      <c r="H90" s="206" t="s">
        <v>205</v>
      </c>
      <c r="I90" s="206" t="s">
        <v>206</v>
      </c>
      <c r="J90" s="79" t="s">
        <v>260</v>
      </c>
    </row>
    <row r="91" spans="1:9" s="88" customFormat="1" ht="57" customHeight="1">
      <c r="A91" s="69">
        <f t="shared" si="1"/>
        <v>81</v>
      </c>
      <c r="B91" s="69" t="s">
        <v>768</v>
      </c>
      <c r="C91" s="69" t="s">
        <v>95</v>
      </c>
      <c r="D91" s="168">
        <v>22</v>
      </c>
      <c r="E91" s="168">
        <v>11</v>
      </c>
      <c r="F91" s="69" t="s">
        <v>153</v>
      </c>
      <c r="G91" s="86" t="s">
        <v>9</v>
      </c>
      <c r="H91" s="90">
        <v>41425</v>
      </c>
      <c r="I91" s="90">
        <v>43251</v>
      </c>
    </row>
    <row r="92" spans="1:9" s="88" customFormat="1" ht="57.75" customHeight="1">
      <c r="A92" s="69">
        <f t="shared" si="1"/>
        <v>82</v>
      </c>
      <c r="B92" s="89" t="s">
        <v>841</v>
      </c>
      <c r="C92" s="69" t="s">
        <v>95</v>
      </c>
      <c r="D92" s="168">
        <v>16</v>
      </c>
      <c r="E92" s="168">
        <v>6</v>
      </c>
      <c r="F92" s="69" t="s">
        <v>156</v>
      </c>
      <c r="G92" s="69" t="s">
        <v>9</v>
      </c>
      <c r="H92" s="90"/>
      <c r="I92" s="90"/>
    </row>
    <row r="93" spans="1:9" s="88" customFormat="1" ht="93" customHeight="1">
      <c r="A93" s="86">
        <f t="shared" si="1"/>
        <v>83</v>
      </c>
      <c r="B93" s="160" t="s">
        <v>804</v>
      </c>
      <c r="C93" s="69" t="s">
        <v>94</v>
      </c>
      <c r="D93" s="168">
        <f>59+95</f>
        <v>154</v>
      </c>
      <c r="E93" s="175">
        <f>6.9*4.85</f>
        <v>33.464999999999996</v>
      </c>
      <c r="F93" s="69" t="s">
        <v>128</v>
      </c>
      <c r="G93" s="86" t="s">
        <v>9</v>
      </c>
      <c r="H93" s="187">
        <v>41593</v>
      </c>
      <c r="I93" s="187">
        <v>43419</v>
      </c>
    </row>
    <row r="94" spans="1:9" s="88" customFormat="1" ht="66" customHeight="1">
      <c r="A94" s="192">
        <f t="shared" si="1"/>
        <v>84</v>
      </c>
      <c r="B94" s="207" t="s">
        <v>849</v>
      </c>
      <c r="C94" s="181" t="s">
        <v>95</v>
      </c>
      <c r="D94" s="182">
        <v>18</v>
      </c>
      <c r="E94" s="182">
        <v>9</v>
      </c>
      <c r="F94" s="181" t="s">
        <v>128</v>
      </c>
      <c r="G94" s="181" t="s">
        <v>9</v>
      </c>
      <c r="H94" s="197">
        <v>42025</v>
      </c>
      <c r="I94" s="197">
        <v>43851</v>
      </c>
    </row>
    <row r="95" spans="1:9" s="88" customFormat="1" ht="53.25" customHeight="1">
      <c r="A95" s="86">
        <f t="shared" si="1"/>
        <v>85</v>
      </c>
      <c r="B95" s="69" t="s">
        <v>788</v>
      </c>
      <c r="C95" s="69" t="s">
        <v>94</v>
      </c>
      <c r="D95" s="168">
        <v>100</v>
      </c>
      <c r="E95" s="168">
        <v>82</v>
      </c>
      <c r="F95" s="86" t="s">
        <v>129</v>
      </c>
      <c r="G95" s="69" t="s">
        <v>9</v>
      </c>
      <c r="H95" s="90">
        <v>41075</v>
      </c>
      <c r="I95" s="90">
        <v>42901</v>
      </c>
    </row>
    <row r="96" spans="1:9" s="88" customFormat="1" ht="53.25" customHeight="1">
      <c r="A96" s="69">
        <f t="shared" si="1"/>
        <v>86</v>
      </c>
      <c r="B96" s="160" t="s">
        <v>824</v>
      </c>
      <c r="C96" s="69" t="s">
        <v>95</v>
      </c>
      <c r="D96" s="171">
        <v>16</v>
      </c>
      <c r="E96" s="171">
        <v>8</v>
      </c>
      <c r="F96" s="69" t="s">
        <v>157</v>
      </c>
      <c r="G96" s="69" t="s">
        <v>9</v>
      </c>
      <c r="H96" s="187">
        <v>40252</v>
      </c>
      <c r="I96" s="187">
        <v>43904</v>
      </c>
    </row>
    <row r="97" spans="1:9" s="88" customFormat="1" ht="53.25" customHeight="1">
      <c r="A97" s="69">
        <f t="shared" si="1"/>
        <v>87</v>
      </c>
      <c r="B97" s="69" t="s">
        <v>785</v>
      </c>
      <c r="C97" s="69" t="s">
        <v>95</v>
      </c>
      <c r="D97" s="168">
        <v>30</v>
      </c>
      <c r="E97" s="168">
        <v>15</v>
      </c>
      <c r="F97" s="86" t="s">
        <v>128</v>
      </c>
      <c r="G97" s="86" t="s">
        <v>9</v>
      </c>
      <c r="H97" s="90">
        <v>40834</v>
      </c>
      <c r="I97" s="90">
        <v>42661</v>
      </c>
    </row>
    <row r="98" spans="1:9" s="88" customFormat="1" ht="41.25" customHeight="1">
      <c r="A98" s="69">
        <f t="shared" si="1"/>
        <v>88</v>
      </c>
      <c r="B98" s="69" t="s">
        <v>786</v>
      </c>
      <c r="C98" s="69" t="s">
        <v>95</v>
      </c>
      <c r="D98" s="168">
        <v>22</v>
      </c>
      <c r="E98" s="168">
        <v>11</v>
      </c>
      <c r="F98" s="86" t="s">
        <v>140</v>
      </c>
      <c r="G98" s="86" t="s">
        <v>9</v>
      </c>
      <c r="H98" s="90">
        <v>40834</v>
      </c>
      <c r="I98" s="90">
        <v>42661</v>
      </c>
    </row>
    <row r="99" spans="1:10" s="88" customFormat="1" ht="41.25" customHeight="1">
      <c r="A99" s="181">
        <f t="shared" si="1"/>
        <v>89</v>
      </c>
      <c r="B99" s="181" t="s">
        <v>773</v>
      </c>
      <c r="C99" s="181" t="s">
        <v>207</v>
      </c>
      <c r="D99" s="191">
        <v>14</v>
      </c>
      <c r="E99" s="182">
        <v>7</v>
      </c>
      <c r="F99" s="181" t="s">
        <v>145</v>
      </c>
      <c r="G99" s="192" t="s">
        <v>9</v>
      </c>
      <c r="H99" s="197">
        <v>40934</v>
      </c>
      <c r="I99" s="197">
        <v>42761</v>
      </c>
      <c r="J99" s="289" t="s">
        <v>208</v>
      </c>
    </row>
    <row r="100" spans="1:10" s="88" customFormat="1" ht="41.25" customHeight="1">
      <c r="A100" s="181">
        <f t="shared" si="1"/>
        <v>90</v>
      </c>
      <c r="B100" s="196" t="s">
        <v>797</v>
      </c>
      <c r="C100" s="181" t="s">
        <v>207</v>
      </c>
      <c r="D100" s="191">
        <v>14</v>
      </c>
      <c r="E100" s="182">
        <v>7</v>
      </c>
      <c r="F100" s="181" t="s">
        <v>128</v>
      </c>
      <c r="G100" s="181" t="s">
        <v>9</v>
      </c>
      <c r="H100" s="197">
        <v>40385</v>
      </c>
      <c r="I100" s="197">
        <v>42211</v>
      </c>
      <c r="J100" s="289"/>
    </row>
    <row r="101" spans="1:10" s="88" customFormat="1" ht="41.25" customHeight="1">
      <c r="A101" s="312">
        <f t="shared" si="1"/>
        <v>91</v>
      </c>
      <c r="B101" s="312" t="s">
        <v>118</v>
      </c>
      <c r="C101" s="181" t="s">
        <v>209</v>
      </c>
      <c r="D101" s="191">
        <v>7</v>
      </c>
      <c r="E101" s="182">
        <v>7</v>
      </c>
      <c r="F101" s="192" t="s">
        <v>211</v>
      </c>
      <c r="G101" s="181" t="s">
        <v>9</v>
      </c>
      <c r="H101" s="314" t="s">
        <v>146</v>
      </c>
      <c r="I101" s="315"/>
      <c r="J101" s="319" t="s">
        <v>212</v>
      </c>
    </row>
    <row r="102" spans="1:10" s="88" customFormat="1" ht="41.25" customHeight="1">
      <c r="A102" s="313"/>
      <c r="B102" s="313"/>
      <c r="C102" s="181" t="s">
        <v>209</v>
      </c>
      <c r="D102" s="191">
        <v>7</v>
      </c>
      <c r="E102" s="182">
        <v>7</v>
      </c>
      <c r="F102" s="192" t="s">
        <v>210</v>
      </c>
      <c r="G102" s="181" t="s">
        <v>9</v>
      </c>
      <c r="H102" s="314" t="s">
        <v>148</v>
      </c>
      <c r="I102" s="315"/>
      <c r="J102" s="319"/>
    </row>
    <row r="103" spans="1:9" s="88" customFormat="1" ht="53.25" customHeight="1">
      <c r="A103" s="69">
        <f>A101+1</f>
        <v>92</v>
      </c>
      <c r="B103" s="89" t="s">
        <v>800</v>
      </c>
      <c r="C103" s="69" t="s">
        <v>95</v>
      </c>
      <c r="D103" s="177">
        <v>13</v>
      </c>
      <c r="E103" s="168">
        <v>6.5</v>
      </c>
      <c r="F103" s="69" t="s">
        <v>134</v>
      </c>
      <c r="G103" s="69" t="s">
        <v>9</v>
      </c>
      <c r="H103" s="90">
        <v>41340</v>
      </c>
      <c r="I103" s="90">
        <v>42436</v>
      </c>
    </row>
    <row r="104" spans="1:9" s="88" customFormat="1" ht="41.25" customHeight="1">
      <c r="A104" s="69">
        <f t="shared" si="1"/>
        <v>93</v>
      </c>
      <c r="B104" s="89" t="s">
        <v>803</v>
      </c>
      <c r="C104" s="69" t="s">
        <v>95</v>
      </c>
      <c r="D104" s="177">
        <v>26</v>
      </c>
      <c r="E104" s="168">
        <v>13</v>
      </c>
      <c r="F104" s="69" t="s">
        <v>158</v>
      </c>
      <c r="G104" s="69" t="s">
        <v>9</v>
      </c>
      <c r="H104" s="90">
        <v>40525</v>
      </c>
      <c r="I104" s="90">
        <v>42351</v>
      </c>
    </row>
    <row r="105" spans="1:9" s="88" customFormat="1" ht="41.25" customHeight="1">
      <c r="A105" s="69">
        <f t="shared" si="1"/>
        <v>94</v>
      </c>
      <c r="B105" s="160" t="s">
        <v>825</v>
      </c>
      <c r="C105" s="69" t="s">
        <v>94</v>
      </c>
      <c r="D105" s="173">
        <v>114</v>
      </c>
      <c r="E105" s="171">
        <v>54</v>
      </c>
      <c r="F105" s="69" t="s">
        <v>128</v>
      </c>
      <c r="G105" s="69" t="s">
        <v>9</v>
      </c>
      <c r="H105" s="187">
        <v>37655</v>
      </c>
      <c r="I105" s="187">
        <v>43100</v>
      </c>
    </row>
    <row r="106" spans="1:9" s="88" customFormat="1" ht="63.75" customHeight="1">
      <c r="A106" s="69">
        <f t="shared" si="1"/>
        <v>95</v>
      </c>
      <c r="B106" s="89" t="s">
        <v>828</v>
      </c>
      <c r="C106" s="69" t="s">
        <v>95</v>
      </c>
      <c r="D106" s="177">
        <v>16</v>
      </c>
      <c r="E106" s="177">
        <f>2*4</f>
        <v>8</v>
      </c>
      <c r="F106" s="69" t="s">
        <v>165</v>
      </c>
      <c r="G106" s="69" t="s">
        <v>9</v>
      </c>
      <c r="H106" s="188">
        <v>41561</v>
      </c>
      <c r="I106" s="188">
        <v>43387</v>
      </c>
    </row>
    <row r="107" spans="1:10" s="88" customFormat="1" ht="63.75" customHeight="1">
      <c r="A107" s="69">
        <f t="shared" si="1"/>
        <v>96</v>
      </c>
      <c r="B107" s="69" t="s">
        <v>770</v>
      </c>
      <c r="C107" s="69" t="s">
        <v>95</v>
      </c>
      <c r="D107" s="168">
        <v>23</v>
      </c>
      <c r="E107" s="168">
        <v>11.5</v>
      </c>
      <c r="F107" s="69" t="s">
        <v>153</v>
      </c>
      <c r="G107" s="86" t="s">
        <v>9</v>
      </c>
      <c r="H107" s="90">
        <v>41425</v>
      </c>
      <c r="I107" s="90">
        <v>43251</v>
      </c>
      <c r="J107" s="88" t="s">
        <v>213</v>
      </c>
    </row>
    <row r="108" spans="1:10" s="108" customFormat="1" ht="48.75" customHeight="1">
      <c r="A108" s="181">
        <f t="shared" si="1"/>
        <v>97</v>
      </c>
      <c r="B108" s="196" t="s">
        <v>834</v>
      </c>
      <c r="C108" s="181" t="s">
        <v>161</v>
      </c>
      <c r="D108" s="182">
        <v>6</v>
      </c>
      <c r="E108" s="182">
        <v>6</v>
      </c>
      <c r="F108" s="181" t="s">
        <v>169</v>
      </c>
      <c r="G108" s="181" t="s">
        <v>9</v>
      </c>
      <c r="H108" s="317" t="s">
        <v>151</v>
      </c>
      <c r="I108" s="318"/>
      <c r="J108" s="88" t="s">
        <v>214</v>
      </c>
    </row>
    <row r="109" spans="1:10" s="108" customFormat="1" ht="48.75" customHeight="1">
      <c r="A109" s="69">
        <f t="shared" si="1"/>
        <v>98</v>
      </c>
      <c r="B109" s="89" t="s">
        <v>845</v>
      </c>
      <c r="C109" s="69" t="s">
        <v>95</v>
      </c>
      <c r="D109" s="168">
        <v>20</v>
      </c>
      <c r="E109" s="168">
        <v>12</v>
      </c>
      <c r="F109" s="69" t="s">
        <v>169</v>
      </c>
      <c r="G109" s="69" t="s">
        <v>9</v>
      </c>
      <c r="H109" s="90"/>
      <c r="I109" s="90"/>
      <c r="J109" s="88" t="s">
        <v>215</v>
      </c>
    </row>
    <row r="110" spans="1:9" s="108" customFormat="1" ht="66.75" customHeight="1">
      <c r="A110" s="69">
        <f t="shared" si="1"/>
        <v>99</v>
      </c>
      <c r="B110" s="89" t="s">
        <v>5</v>
      </c>
      <c r="C110" s="69" t="s">
        <v>166</v>
      </c>
      <c r="D110" s="168">
        <v>60</v>
      </c>
      <c r="E110" s="168">
        <v>60</v>
      </c>
      <c r="F110" s="69" t="s">
        <v>128</v>
      </c>
      <c r="G110" s="69" t="s">
        <v>9</v>
      </c>
      <c r="H110" s="90">
        <v>40000</v>
      </c>
      <c r="I110" s="90">
        <v>43652</v>
      </c>
    </row>
    <row r="111" spans="1:9" s="108" customFormat="1" ht="55.5" customHeight="1">
      <c r="A111" s="181">
        <f t="shared" si="1"/>
        <v>100</v>
      </c>
      <c r="B111" s="196" t="s">
        <v>98</v>
      </c>
      <c r="C111" s="181" t="s">
        <v>161</v>
      </c>
      <c r="D111" s="182">
        <v>18</v>
      </c>
      <c r="E111" s="182">
        <v>18</v>
      </c>
      <c r="F111" s="181" t="s">
        <v>169</v>
      </c>
      <c r="G111" s="181" t="s">
        <v>9</v>
      </c>
      <c r="H111" s="197">
        <v>42186</v>
      </c>
      <c r="I111" s="197">
        <v>42308</v>
      </c>
    </row>
    <row r="112" spans="1:9" s="108" customFormat="1" ht="65.25" customHeight="1">
      <c r="A112" s="181">
        <f t="shared" si="1"/>
        <v>101</v>
      </c>
      <c r="B112" s="196" t="s">
        <v>833</v>
      </c>
      <c r="C112" s="181" t="s">
        <v>161</v>
      </c>
      <c r="D112" s="182">
        <v>15</v>
      </c>
      <c r="E112" s="182">
        <v>15</v>
      </c>
      <c r="F112" s="181" t="s">
        <v>169</v>
      </c>
      <c r="G112" s="181" t="s">
        <v>9</v>
      </c>
      <c r="H112" s="197">
        <v>42125</v>
      </c>
      <c r="I112" s="197">
        <v>42309</v>
      </c>
    </row>
    <row r="113" spans="1:10" s="108" customFormat="1" ht="51.75" customHeight="1">
      <c r="A113" s="181">
        <f t="shared" si="1"/>
        <v>102</v>
      </c>
      <c r="B113" s="196" t="s">
        <v>119</v>
      </c>
      <c r="C113" s="181" t="s">
        <v>161</v>
      </c>
      <c r="D113" s="182">
        <v>15</v>
      </c>
      <c r="E113" s="182">
        <v>15</v>
      </c>
      <c r="F113" s="181" t="s">
        <v>169</v>
      </c>
      <c r="G113" s="181" t="s">
        <v>9</v>
      </c>
      <c r="H113" s="181"/>
      <c r="I113" s="181"/>
      <c r="J113" s="190" t="s">
        <v>212</v>
      </c>
    </row>
    <row r="114" spans="1:10" s="108" customFormat="1" ht="63.75" customHeight="1">
      <c r="A114" s="69">
        <f t="shared" si="1"/>
        <v>103</v>
      </c>
      <c r="B114" s="89" t="s">
        <v>811</v>
      </c>
      <c r="C114" s="69" t="s">
        <v>95</v>
      </c>
      <c r="D114" s="168">
        <v>28</v>
      </c>
      <c r="E114" s="168">
        <f>6*3</f>
        <v>18</v>
      </c>
      <c r="F114" s="69" t="s">
        <v>159</v>
      </c>
      <c r="G114" s="69" t="s">
        <v>9</v>
      </c>
      <c r="H114" s="90">
        <v>41247</v>
      </c>
      <c r="I114" s="90">
        <v>42339</v>
      </c>
      <c r="J114" s="208"/>
    </row>
    <row r="115" spans="1:9" s="108" customFormat="1" ht="54" customHeight="1">
      <c r="A115" s="69">
        <f t="shared" si="1"/>
        <v>104</v>
      </c>
      <c r="B115" s="89" t="s">
        <v>842</v>
      </c>
      <c r="C115" s="69" t="s">
        <v>95</v>
      </c>
      <c r="D115" s="168">
        <v>24</v>
      </c>
      <c r="E115" s="168">
        <f>4*3</f>
        <v>12</v>
      </c>
      <c r="F115" s="69" t="s">
        <v>156</v>
      </c>
      <c r="G115" s="69" t="s">
        <v>9</v>
      </c>
      <c r="H115" s="90">
        <v>40683</v>
      </c>
      <c r="I115" s="90">
        <v>42510</v>
      </c>
    </row>
    <row r="116" spans="1:9" s="108" customFormat="1" ht="45.75" customHeight="1">
      <c r="A116" s="69">
        <f t="shared" si="1"/>
        <v>105</v>
      </c>
      <c r="B116" s="87" t="s">
        <v>839</v>
      </c>
      <c r="C116" s="69" t="s">
        <v>161</v>
      </c>
      <c r="D116" s="175">
        <v>12</v>
      </c>
      <c r="E116" s="168">
        <v>12</v>
      </c>
      <c r="F116" s="69" t="s">
        <v>169</v>
      </c>
      <c r="G116" s="69" t="s">
        <v>9</v>
      </c>
      <c r="H116" s="69" t="s">
        <v>96</v>
      </c>
      <c r="I116" s="69" t="s">
        <v>96</v>
      </c>
    </row>
    <row r="117" spans="1:9" s="108" customFormat="1" ht="45.75" customHeight="1">
      <c r="A117" s="69">
        <f t="shared" si="1"/>
        <v>106</v>
      </c>
      <c r="B117" s="89" t="s">
        <v>823</v>
      </c>
      <c r="C117" s="69" t="s">
        <v>95</v>
      </c>
      <c r="D117" s="168">
        <v>27</v>
      </c>
      <c r="E117" s="168">
        <v>17</v>
      </c>
      <c r="F117" s="69" t="s">
        <v>128</v>
      </c>
      <c r="G117" s="69" t="s">
        <v>9</v>
      </c>
      <c r="H117" s="90">
        <v>40920</v>
      </c>
      <c r="I117" s="90">
        <v>42747</v>
      </c>
    </row>
    <row r="118" spans="1:9" s="108" customFormat="1" ht="68.25" customHeight="1">
      <c r="A118" s="69">
        <f t="shared" si="1"/>
        <v>107</v>
      </c>
      <c r="B118" s="69" t="s">
        <v>784</v>
      </c>
      <c r="C118" s="69" t="s">
        <v>94</v>
      </c>
      <c r="D118" s="168">
        <v>34</v>
      </c>
      <c r="E118" s="168">
        <v>23</v>
      </c>
      <c r="F118" s="86" t="s">
        <v>150</v>
      </c>
      <c r="G118" s="86" t="s">
        <v>9</v>
      </c>
      <c r="H118" s="90">
        <v>40847</v>
      </c>
      <c r="I118" s="90">
        <v>42674</v>
      </c>
    </row>
    <row r="119" spans="1:9" s="108" customFormat="1" ht="45.75" customHeight="1">
      <c r="A119" s="69">
        <f t="shared" si="1"/>
        <v>108</v>
      </c>
      <c r="B119" s="86" t="s">
        <v>789</v>
      </c>
      <c r="C119" s="69" t="s">
        <v>94</v>
      </c>
      <c r="D119" s="168">
        <v>20</v>
      </c>
      <c r="E119" s="171">
        <v>16</v>
      </c>
      <c r="F119" s="86" t="s">
        <v>134</v>
      </c>
      <c r="G119" s="69" t="s">
        <v>9</v>
      </c>
      <c r="H119" s="187">
        <v>40647</v>
      </c>
      <c r="I119" s="187">
        <v>42474</v>
      </c>
    </row>
    <row r="120" spans="1:9" s="108" customFormat="1" ht="54" customHeight="1">
      <c r="A120" s="69">
        <f t="shared" si="1"/>
        <v>109</v>
      </c>
      <c r="B120" s="69" t="s">
        <v>777</v>
      </c>
      <c r="C120" s="69" t="s">
        <v>94</v>
      </c>
      <c r="D120" s="168">
        <v>86.7</v>
      </c>
      <c r="E120" s="168">
        <v>54</v>
      </c>
      <c r="F120" s="184" t="s">
        <v>128</v>
      </c>
      <c r="G120" s="86" t="s">
        <v>9</v>
      </c>
      <c r="H120" s="90">
        <v>41205</v>
      </c>
      <c r="I120" s="90">
        <v>42208</v>
      </c>
    </row>
    <row r="121" spans="1:10" ht="48" customHeight="1">
      <c r="A121" s="181">
        <f t="shared" si="1"/>
        <v>110</v>
      </c>
      <c r="B121" s="209" t="s">
        <v>97</v>
      </c>
      <c r="C121" s="181" t="s">
        <v>161</v>
      </c>
      <c r="D121" s="204">
        <v>4</v>
      </c>
      <c r="E121" s="204">
        <v>4</v>
      </c>
      <c r="F121" s="192" t="s">
        <v>130</v>
      </c>
      <c r="G121" s="192" t="s">
        <v>9</v>
      </c>
      <c r="H121" s="210"/>
      <c r="I121" s="210"/>
      <c r="J121" s="190" t="s">
        <v>212</v>
      </c>
    </row>
    <row r="122" spans="1:10" ht="52.5" customHeight="1">
      <c r="A122" s="181">
        <f t="shared" si="1"/>
        <v>111</v>
      </c>
      <c r="B122" s="181" t="s">
        <v>216</v>
      </c>
      <c r="C122" s="181" t="s">
        <v>217</v>
      </c>
      <c r="D122" s="182">
        <v>58</v>
      </c>
      <c r="E122" s="182">
        <v>20</v>
      </c>
      <c r="F122" s="181" t="s">
        <v>128</v>
      </c>
      <c r="G122" s="181" t="s">
        <v>9</v>
      </c>
      <c r="H122" s="194"/>
      <c r="I122" s="194"/>
      <c r="J122" s="88" t="s">
        <v>218</v>
      </c>
    </row>
    <row r="123" spans="1:10" ht="52.5" customHeight="1">
      <c r="A123" s="181">
        <f>A122+1</f>
        <v>112</v>
      </c>
      <c r="B123" s="181" t="s">
        <v>181</v>
      </c>
      <c r="C123" s="181" t="s">
        <v>182</v>
      </c>
      <c r="D123" s="182">
        <v>2000</v>
      </c>
      <c r="E123" s="182">
        <v>520</v>
      </c>
      <c r="F123" s="181" t="s">
        <v>184</v>
      </c>
      <c r="G123" s="181" t="s">
        <v>9</v>
      </c>
      <c r="H123" s="194"/>
      <c r="I123" s="195"/>
      <c r="J123" s="88" t="s">
        <v>183</v>
      </c>
    </row>
    <row r="124" spans="1:9" s="108" customFormat="1" ht="52.5" customHeight="1">
      <c r="A124" s="69">
        <f t="shared" si="1"/>
        <v>113</v>
      </c>
      <c r="B124" s="89" t="s">
        <v>719</v>
      </c>
      <c r="C124" s="69" t="s">
        <v>94</v>
      </c>
      <c r="D124" s="168">
        <v>50</v>
      </c>
      <c r="E124" s="168">
        <v>50</v>
      </c>
      <c r="F124" s="69" t="s">
        <v>160</v>
      </c>
      <c r="G124" s="69" t="s">
        <v>9</v>
      </c>
      <c r="H124" s="69"/>
      <c r="I124" s="83"/>
    </row>
    <row r="125" spans="1:9" s="108" customFormat="1" ht="55.5" customHeight="1">
      <c r="A125" s="69">
        <f t="shared" si="1"/>
        <v>114</v>
      </c>
      <c r="B125" s="87" t="s">
        <v>176</v>
      </c>
      <c r="C125" s="69" t="s">
        <v>94</v>
      </c>
      <c r="D125" s="175">
        <v>34</v>
      </c>
      <c r="E125" s="175">
        <v>17</v>
      </c>
      <c r="F125" s="69" t="s">
        <v>129</v>
      </c>
      <c r="G125" s="69" t="s">
        <v>9</v>
      </c>
      <c r="H125" s="166"/>
      <c r="I125" s="83"/>
    </row>
    <row r="126" spans="1:9" s="85" customFormat="1" ht="42" customHeight="1">
      <c r="A126" s="69">
        <f t="shared" si="1"/>
        <v>115</v>
      </c>
      <c r="B126" s="69" t="s">
        <v>175</v>
      </c>
      <c r="C126" s="69" t="s">
        <v>161</v>
      </c>
      <c r="D126" s="168">
        <v>300</v>
      </c>
      <c r="E126" s="168">
        <v>300</v>
      </c>
      <c r="F126" s="69" t="s">
        <v>130</v>
      </c>
      <c r="G126" s="69" t="s">
        <v>9</v>
      </c>
      <c r="H126" s="163"/>
      <c r="I126" s="163"/>
    </row>
    <row r="127" spans="1:9" s="85" customFormat="1" ht="38.25">
      <c r="A127" s="69">
        <f t="shared" si="1"/>
        <v>116</v>
      </c>
      <c r="B127" s="69" t="s">
        <v>177</v>
      </c>
      <c r="C127" s="69" t="s">
        <v>161</v>
      </c>
      <c r="D127" s="168">
        <v>8</v>
      </c>
      <c r="E127" s="168">
        <v>8</v>
      </c>
      <c r="F127" s="69" t="s">
        <v>130</v>
      </c>
      <c r="G127" s="69" t="s">
        <v>9</v>
      </c>
      <c r="H127" s="115"/>
      <c r="I127" s="115"/>
    </row>
    <row r="128" spans="1:9" s="108" customFormat="1" ht="44.25" customHeight="1">
      <c r="A128" s="69">
        <f t="shared" si="1"/>
        <v>117</v>
      </c>
      <c r="B128" s="89" t="s">
        <v>178</v>
      </c>
      <c r="C128" s="69" t="s">
        <v>95</v>
      </c>
      <c r="D128" s="168">
        <v>16</v>
      </c>
      <c r="E128" s="168">
        <v>8</v>
      </c>
      <c r="F128" s="69" t="s">
        <v>130</v>
      </c>
      <c r="G128" s="69" t="s">
        <v>9</v>
      </c>
      <c r="H128" s="90">
        <v>40941</v>
      </c>
      <c r="I128" s="90">
        <v>42768</v>
      </c>
    </row>
    <row r="129" spans="1:9" s="85" customFormat="1" ht="38.25">
      <c r="A129" s="69">
        <f t="shared" si="1"/>
        <v>118</v>
      </c>
      <c r="B129" s="89" t="s">
        <v>179</v>
      </c>
      <c r="C129" s="69" t="s">
        <v>161</v>
      </c>
      <c r="D129" s="168">
        <v>100</v>
      </c>
      <c r="E129" s="168">
        <v>100</v>
      </c>
      <c r="F129" s="69" t="s">
        <v>130</v>
      </c>
      <c r="G129" s="69" t="s">
        <v>9</v>
      </c>
      <c r="H129" s="69"/>
      <c r="I129" s="69"/>
    </row>
    <row r="130" spans="1:9" s="183" customFormat="1" ht="51">
      <c r="A130" s="69">
        <f t="shared" si="1"/>
        <v>119</v>
      </c>
      <c r="B130" s="69" t="s">
        <v>223</v>
      </c>
      <c r="C130" s="211" t="s">
        <v>94</v>
      </c>
      <c r="D130" s="213">
        <v>10</v>
      </c>
      <c r="E130" s="213">
        <v>10</v>
      </c>
      <c r="F130" s="69" t="s">
        <v>153</v>
      </c>
      <c r="G130" s="69" t="s">
        <v>9</v>
      </c>
      <c r="H130" s="215">
        <v>41425</v>
      </c>
      <c r="I130" s="215">
        <v>43251</v>
      </c>
    </row>
    <row r="131" spans="1:9" s="88" customFormat="1" ht="38.25">
      <c r="A131" s="69">
        <v>120</v>
      </c>
      <c r="B131" s="69" t="s">
        <v>219</v>
      </c>
      <c r="C131" s="69" t="s">
        <v>217</v>
      </c>
      <c r="D131" s="168">
        <v>85</v>
      </c>
      <c r="E131" s="168">
        <v>85</v>
      </c>
      <c r="F131" s="69" t="s">
        <v>128</v>
      </c>
      <c r="G131" s="69" t="s">
        <v>9</v>
      </c>
      <c r="H131" s="90">
        <v>40047</v>
      </c>
      <c r="I131" s="90">
        <v>42968</v>
      </c>
    </row>
    <row r="132" spans="1:10" s="88" customFormat="1" ht="38.25" customHeight="1">
      <c r="A132" s="181">
        <v>121</v>
      </c>
      <c r="B132" s="181" t="s">
        <v>220</v>
      </c>
      <c r="C132" s="181" t="s">
        <v>94</v>
      </c>
      <c r="D132" s="182">
        <v>20</v>
      </c>
      <c r="E132" s="182">
        <v>20</v>
      </c>
      <c r="F132" s="181" t="s">
        <v>128</v>
      </c>
      <c r="G132" s="181" t="s">
        <v>9</v>
      </c>
      <c r="H132" s="181"/>
      <c r="I132" s="181"/>
      <c r="J132" s="217" t="s">
        <v>222</v>
      </c>
    </row>
    <row r="133" spans="1:10" s="88" customFormat="1" ht="38.25">
      <c r="A133" s="181">
        <v>122</v>
      </c>
      <c r="B133" s="181" t="s">
        <v>221</v>
      </c>
      <c r="C133" s="181" t="s">
        <v>94</v>
      </c>
      <c r="D133" s="182">
        <v>20</v>
      </c>
      <c r="E133" s="182">
        <v>20</v>
      </c>
      <c r="F133" s="181" t="s">
        <v>128</v>
      </c>
      <c r="G133" s="181" t="s">
        <v>9</v>
      </c>
      <c r="H133" s="181"/>
      <c r="I133" s="181"/>
      <c r="J133" s="217"/>
    </row>
    <row r="134" spans="1:10" s="88" customFormat="1" ht="38.25">
      <c r="A134" s="181">
        <v>123</v>
      </c>
      <c r="B134" s="181" t="s">
        <v>224</v>
      </c>
      <c r="C134" s="181" t="s">
        <v>225</v>
      </c>
      <c r="D134" s="182">
        <v>1763</v>
      </c>
      <c r="E134" s="182"/>
      <c r="F134" s="181" t="s">
        <v>226</v>
      </c>
      <c r="G134" s="181" t="s">
        <v>9</v>
      </c>
      <c r="H134" s="181"/>
      <c r="I134" s="181"/>
      <c r="J134" s="199"/>
    </row>
    <row r="135" spans="1:10" s="88" customFormat="1" ht="38.25">
      <c r="A135" s="181">
        <v>124</v>
      </c>
      <c r="B135" s="181" t="s">
        <v>229</v>
      </c>
      <c r="C135" s="181" t="s">
        <v>95</v>
      </c>
      <c r="D135" s="182">
        <v>6</v>
      </c>
      <c r="E135" s="182">
        <v>6</v>
      </c>
      <c r="F135" s="181" t="s">
        <v>139</v>
      </c>
      <c r="G135" s="181" t="s">
        <v>9</v>
      </c>
      <c r="H135" s="181"/>
      <c r="I135" s="181"/>
      <c r="J135" s="199"/>
    </row>
    <row r="136" spans="1:10" s="88" customFormat="1" ht="38.25">
      <c r="A136" s="181">
        <v>125</v>
      </c>
      <c r="B136" s="181" t="s">
        <v>231</v>
      </c>
      <c r="C136" s="181" t="s">
        <v>230</v>
      </c>
      <c r="D136" s="182">
        <v>2000</v>
      </c>
      <c r="E136" s="182">
        <v>100</v>
      </c>
      <c r="F136" s="181" t="s">
        <v>232</v>
      </c>
      <c r="G136" s="181" t="s">
        <v>9</v>
      </c>
      <c r="H136" s="197">
        <v>41044</v>
      </c>
      <c r="I136" s="197">
        <v>42870</v>
      </c>
      <c r="J136" s="199" t="s">
        <v>234</v>
      </c>
    </row>
    <row r="137" spans="1:10" s="88" customFormat="1" ht="51">
      <c r="A137" s="181">
        <v>126</v>
      </c>
      <c r="B137" s="181" t="s">
        <v>253</v>
      </c>
      <c r="C137" s="181" t="s">
        <v>94</v>
      </c>
      <c r="D137" s="182"/>
      <c r="E137" s="182">
        <v>30</v>
      </c>
      <c r="F137" s="181" t="s">
        <v>156</v>
      </c>
      <c r="G137" s="181"/>
      <c r="H137" s="181"/>
      <c r="I137" s="181"/>
      <c r="J137" s="199" t="s">
        <v>233</v>
      </c>
    </row>
    <row r="138" spans="1:10" s="88" customFormat="1" ht="51">
      <c r="A138" s="181">
        <v>127</v>
      </c>
      <c r="B138" s="181" t="s">
        <v>254</v>
      </c>
      <c r="C138" s="181" t="s">
        <v>94</v>
      </c>
      <c r="D138" s="182"/>
      <c r="E138" s="182">
        <v>30</v>
      </c>
      <c r="F138" s="181" t="s">
        <v>156</v>
      </c>
      <c r="G138" s="181"/>
      <c r="H138" s="181"/>
      <c r="I138" s="181"/>
      <c r="J138" s="199" t="s">
        <v>233</v>
      </c>
    </row>
    <row r="139" spans="1:10" s="88" customFormat="1" ht="76.5">
      <c r="A139" s="181">
        <v>128</v>
      </c>
      <c r="B139" s="181" t="s">
        <v>255</v>
      </c>
      <c r="C139" s="181" t="s">
        <v>94</v>
      </c>
      <c r="D139" s="182"/>
      <c r="E139" s="182">
        <v>31</v>
      </c>
      <c r="F139" s="181" t="s">
        <v>156</v>
      </c>
      <c r="G139" s="181"/>
      <c r="H139" s="181"/>
      <c r="I139" s="181"/>
      <c r="J139" s="199" t="s">
        <v>256</v>
      </c>
    </row>
    <row r="140" spans="1:10" s="88" customFormat="1" ht="38.25">
      <c r="A140" s="181">
        <v>130</v>
      </c>
      <c r="B140" s="181" t="s">
        <v>258</v>
      </c>
      <c r="C140" s="181" t="s">
        <v>95</v>
      </c>
      <c r="D140" s="182">
        <v>6</v>
      </c>
      <c r="E140" s="182">
        <v>6</v>
      </c>
      <c r="F140" s="181" t="s">
        <v>139</v>
      </c>
      <c r="G140" s="181"/>
      <c r="H140" s="181"/>
      <c r="I140" s="181"/>
      <c r="J140" s="199" t="s">
        <v>259</v>
      </c>
    </row>
    <row r="141" spans="4:5" s="88" customFormat="1" ht="15.75">
      <c r="D141" s="216"/>
      <c r="E141" s="216"/>
    </row>
    <row r="142" spans="4:5" s="88" customFormat="1" ht="15.75">
      <c r="D142" s="216"/>
      <c r="E142" s="216"/>
    </row>
    <row r="143" spans="1:9" s="88" customFormat="1" ht="15.75">
      <c r="A143" s="183"/>
      <c r="B143" s="183"/>
      <c r="C143" s="183"/>
      <c r="D143" s="214"/>
      <c r="E143" s="214"/>
      <c r="F143" s="183"/>
      <c r="G143" s="183"/>
      <c r="H143" s="183"/>
      <c r="I143" s="183"/>
    </row>
    <row r="144" spans="4:5" s="183" customFormat="1" ht="15.75">
      <c r="D144" s="214"/>
      <c r="E144" s="214"/>
    </row>
    <row r="145" spans="4:5" s="183" customFormat="1" ht="15.75">
      <c r="D145" s="214"/>
      <c r="E145" s="214"/>
    </row>
    <row r="146" spans="4:5" s="183" customFormat="1" ht="15.75">
      <c r="D146" s="214"/>
      <c r="E146" s="214"/>
    </row>
    <row r="147" spans="4:5" s="183" customFormat="1" ht="15.75">
      <c r="D147" s="214"/>
      <c r="E147" s="214"/>
    </row>
    <row r="148" spans="4:5" s="183" customFormat="1" ht="15.75">
      <c r="D148" s="214"/>
      <c r="E148" s="214"/>
    </row>
    <row r="149" spans="4:5" s="183" customFormat="1" ht="15.75">
      <c r="D149" s="214"/>
      <c r="E149" s="214"/>
    </row>
    <row r="150" spans="4:5" s="183" customFormat="1" ht="15.75">
      <c r="D150" s="214"/>
      <c r="E150" s="214"/>
    </row>
    <row r="151" spans="4:5" s="183" customFormat="1" ht="15.75">
      <c r="D151" s="214"/>
      <c r="E151" s="214"/>
    </row>
    <row r="152" spans="4:5" s="183" customFormat="1" ht="15.75">
      <c r="D152" s="214"/>
      <c r="E152" s="214"/>
    </row>
    <row r="153" spans="4:5" s="183" customFormat="1" ht="15.75">
      <c r="D153" s="214"/>
      <c r="E153" s="214"/>
    </row>
    <row r="154" spans="4:5" s="183" customFormat="1" ht="15.75">
      <c r="D154" s="214"/>
      <c r="E154" s="214"/>
    </row>
    <row r="155" spans="4:5" s="183" customFormat="1" ht="15.75">
      <c r="D155" s="214"/>
      <c r="E155" s="214"/>
    </row>
    <row r="156" spans="4:5" s="183" customFormat="1" ht="15.75">
      <c r="D156" s="214"/>
      <c r="E156" s="214"/>
    </row>
    <row r="157" spans="4:5" s="183" customFormat="1" ht="15.75">
      <c r="D157" s="214"/>
      <c r="E157" s="214"/>
    </row>
    <row r="158" spans="4:5" s="183" customFormat="1" ht="15.75">
      <c r="D158" s="214"/>
      <c r="E158" s="214"/>
    </row>
    <row r="159" spans="4:5" s="183" customFormat="1" ht="15.75">
      <c r="D159" s="214"/>
      <c r="E159" s="214"/>
    </row>
    <row r="160" spans="4:5" s="183" customFormat="1" ht="15.75">
      <c r="D160" s="214"/>
      <c r="E160" s="214"/>
    </row>
    <row r="161" spans="4:5" s="183" customFormat="1" ht="15.75">
      <c r="D161" s="214"/>
      <c r="E161" s="214"/>
    </row>
    <row r="162" spans="4:5" s="183" customFormat="1" ht="15.75">
      <c r="D162" s="214"/>
      <c r="E162" s="214"/>
    </row>
    <row r="163" spans="4:5" s="183" customFormat="1" ht="15.75">
      <c r="D163" s="214"/>
      <c r="E163" s="214"/>
    </row>
    <row r="164" spans="4:5" s="183" customFormat="1" ht="15.75">
      <c r="D164" s="214"/>
      <c r="E164" s="214"/>
    </row>
    <row r="165" spans="4:5" s="183" customFormat="1" ht="15.75">
      <c r="D165" s="214"/>
      <c r="E165" s="214"/>
    </row>
    <row r="166" spans="4:5" s="183" customFormat="1" ht="15.75">
      <c r="D166" s="214"/>
      <c r="E166" s="214"/>
    </row>
    <row r="167" spans="4:5" s="183" customFormat="1" ht="15.75">
      <c r="D167" s="214"/>
      <c r="E167" s="214"/>
    </row>
    <row r="168" spans="4:5" s="183" customFormat="1" ht="15.75">
      <c r="D168" s="214"/>
      <c r="E168" s="214"/>
    </row>
    <row r="169" spans="4:5" s="183" customFormat="1" ht="15.75">
      <c r="D169" s="214"/>
      <c r="E169" s="214"/>
    </row>
    <row r="170" spans="4:5" s="183" customFormat="1" ht="15.75">
      <c r="D170" s="214"/>
      <c r="E170" s="214"/>
    </row>
    <row r="171" spans="4:5" s="183" customFormat="1" ht="15.75">
      <c r="D171" s="214"/>
      <c r="E171" s="214"/>
    </row>
    <row r="172" spans="4:5" s="183" customFormat="1" ht="15.75">
      <c r="D172" s="214"/>
      <c r="E172" s="214"/>
    </row>
    <row r="173" spans="4:5" s="183" customFormat="1" ht="15.75">
      <c r="D173" s="214"/>
      <c r="E173" s="214"/>
    </row>
    <row r="174" spans="4:5" s="183" customFormat="1" ht="15.75">
      <c r="D174" s="214"/>
      <c r="E174" s="214"/>
    </row>
    <row r="175" spans="4:5" s="183" customFormat="1" ht="15.75">
      <c r="D175" s="214"/>
      <c r="E175" s="214"/>
    </row>
    <row r="176" spans="4:5" s="183" customFormat="1" ht="15.75">
      <c r="D176" s="214"/>
      <c r="E176" s="214"/>
    </row>
    <row r="177" spans="4:5" s="183" customFormat="1" ht="15.75">
      <c r="D177" s="214"/>
      <c r="E177" s="214"/>
    </row>
    <row r="178" spans="4:5" s="183" customFormat="1" ht="15.75">
      <c r="D178" s="214"/>
      <c r="E178" s="214"/>
    </row>
    <row r="179" spans="4:5" s="183" customFormat="1" ht="15.75">
      <c r="D179" s="214"/>
      <c r="E179" s="214"/>
    </row>
    <row r="180" spans="4:5" s="183" customFormat="1" ht="15.75">
      <c r="D180" s="214"/>
      <c r="E180" s="214"/>
    </row>
    <row r="181" spans="4:5" s="183" customFormat="1" ht="15.75">
      <c r="D181" s="214"/>
      <c r="E181" s="214"/>
    </row>
    <row r="182" spans="4:5" s="183" customFormat="1" ht="15.75">
      <c r="D182" s="214"/>
      <c r="E182" s="214"/>
    </row>
    <row r="183" spans="4:5" s="183" customFormat="1" ht="15.75">
      <c r="D183" s="214"/>
      <c r="E183" s="214"/>
    </row>
    <row r="184" spans="4:5" s="183" customFormat="1" ht="15.75">
      <c r="D184" s="214"/>
      <c r="E184" s="214"/>
    </row>
    <row r="185" spans="4:5" s="183" customFormat="1" ht="15.75">
      <c r="D185" s="214"/>
      <c r="E185" s="214"/>
    </row>
    <row r="186" spans="4:5" s="183" customFormat="1" ht="15.75">
      <c r="D186" s="214"/>
      <c r="E186" s="214"/>
    </row>
    <row r="187" spans="4:5" s="183" customFormat="1" ht="15.75">
      <c r="D187" s="214"/>
      <c r="E187" s="214"/>
    </row>
    <row r="188" spans="4:5" s="183" customFormat="1" ht="15.75">
      <c r="D188" s="214"/>
      <c r="E188" s="214"/>
    </row>
    <row r="189" spans="4:5" s="183" customFormat="1" ht="15.75">
      <c r="D189" s="214"/>
      <c r="E189" s="214"/>
    </row>
    <row r="190" spans="4:5" s="183" customFormat="1" ht="15.75">
      <c r="D190" s="214"/>
      <c r="E190" s="214"/>
    </row>
    <row r="191" spans="4:5" s="183" customFormat="1" ht="15.75">
      <c r="D191" s="214"/>
      <c r="E191" s="214"/>
    </row>
    <row r="192" spans="4:5" s="183" customFormat="1" ht="15.75">
      <c r="D192" s="214"/>
      <c r="E192" s="214"/>
    </row>
    <row r="193" spans="4:5" s="183" customFormat="1" ht="15.75">
      <c r="D193" s="214"/>
      <c r="E193" s="214"/>
    </row>
    <row r="194" spans="4:5" s="183" customFormat="1" ht="15.75">
      <c r="D194" s="214"/>
      <c r="E194" s="214"/>
    </row>
    <row r="195" spans="4:5" s="183" customFormat="1" ht="15.75">
      <c r="D195" s="214"/>
      <c r="E195" s="214"/>
    </row>
    <row r="196" spans="4:5" s="183" customFormat="1" ht="15.75">
      <c r="D196" s="214"/>
      <c r="E196" s="214"/>
    </row>
    <row r="197" spans="4:5" s="183" customFormat="1" ht="15.75">
      <c r="D197" s="214"/>
      <c r="E197" s="214"/>
    </row>
    <row r="198" spans="4:5" s="183" customFormat="1" ht="15.75">
      <c r="D198" s="214"/>
      <c r="E198" s="214"/>
    </row>
    <row r="199" spans="4:5" s="183" customFormat="1" ht="15.75">
      <c r="D199" s="214"/>
      <c r="E199" s="214"/>
    </row>
    <row r="200" spans="4:5" s="183" customFormat="1" ht="15.75">
      <c r="D200" s="214"/>
      <c r="E200" s="214"/>
    </row>
    <row r="201" spans="4:5" s="183" customFormat="1" ht="15.75">
      <c r="D201" s="214"/>
      <c r="E201" s="214"/>
    </row>
    <row r="202" spans="4:5" s="183" customFormat="1" ht="15.75">
      <c r="D202" s="214"/>
      <c r="E202" s="214"/>
    </row>
    <row r="203" spans="4:5" s="183" customFormat="1" ht="15.75">
      <c r="D203" s="214"/>
      <c r="E203" s="214"/>
    </row>
    <row r="204" spans="4:5" s="183" customFormat="1" ht="15.75">
      <c r="D204" s="214"/>
      <c r="E204" s="214"/>
    </row>
    <row r="205" spans="4:5" s="183" customFormat="1" ht="15.75">
      <c r="D205" s="214"/>
      <c r="E205" s="214"/>
    </row>
    <row r="206" spans="4:5" s="183" customFormat="1" ht="15.75">
      <c r="D206" s="214"/>
      <c r="E206" s="214"/>
    </row>
    <row r="207" spans="4:5" s="183" customFormat="1" ht="15.75">
      <c r="D207" s="214"/>
      <c r="E207" s="214"/>
    </row>
    <row r="208" spans="4:5" s="183" customFormat="1" ht="15.75">
      <c r="D208" s="214"/>
      <c r="E208" s="214"/>
    </row>
    <row r="209" spans="4:5" s="183" customFormat="1" ht="15.75">
      <c r="D209" s="214"/>
      <c r="E209" s="214"/>
    </row>
    <row r="210" spans="4:5" s="183" customFormat="1" ht="15.75">
      <c r="D210" s="214"/>
      <c r="E210" s="214"/>
    </row>
    <row r="211" spans="4:5" s="183" customFormat="1" ht="15.75">
      <c r="D211" s="214"/>
      <c r="E211" s="214"/>
    </row>
    <row r="212" spans="4:5" s="183" customFormat="1" ht="15.75">
      <c r="D212" s="214"/>
      <c r="E212" s="214"/>
    </row>
    <row r="213" spans="4:5" s="183" customFormat="1" ht="15.75">
      <c r="D213" s="214"/>
      <c r="E213" s="214"/>
    </row>
    <row r="214" spans="4:5" s="183" customFormat="1" ht="15.75">
      <c r="D214" s="214"/>
      <c r="E214" s="214"/>
    </row>
    <row r="215" spans="4:5" s="183" customFormat="1" ht="15.75">
      <c r="D215" s="214"/>
      <c r="E215" s="214"/>
    </row>
    <row r="216" spans="4:5" s="183" customFormat="1" ht="15.75">
      <c r="D216" s="214"/>
      <c r="E216" s="214"/>
    </row>
    <row r="217" spans="4:5" s="183" customFormat="1" ht="15.75">
      <c r="D217" s="214"/>
      <c r="E217" s="214"/>
    </row>
    <row r="218" spans="4:5" s="183" customFormat="1" ht="15.75">
      <c r="D218" s="214"/>
      <c r="E218" s="214"/>
    </row>
    <row r="219" spans="4:5" s="183" customFormat="1" ht="15.75">
      <c r="D219" s="214"/>
      <c r="E219" s="214"/>
    </row>
    <row r="220" spans="4:5" s="183" customFormat="1" ht="15.75">
      <c r="D220" s="214"/>
      <c r="E220" s="214"/>
    </row>
    <row r="221" spans="4:5" s="183" customFormat="1" ht="15.75">
      <c r="D221" s="214"/>
      <c r="E221" s="214"/>
    </row>
    <row r="222" spans="4:5" s="183" customFormat="1" ht="15.75">
      <c r="D222" s="214"/>
      <c r="E222" s="214"/>
    </row>
    <row r="223" spans="4:5" s="183" customFormat="1" ht="15.75">
      <c r="D223" s="214"/>
      <c r="E223" s="214"/>
    </row>
    <row r="224" spans="4:5" s="183" customFormat="1" ht="15.75">
      <c r="D224" s="214"/>
      <c r="E224" s="214"/>
    </row>
    <row r="225" spans="4:5" s="183" customFormat="1" ht="15.75">
      <c r="D225" s="214"/>
      <c r="E225" s="214"/>
    </row>
    <row r="226" spans="4:5" s="183" customFormat="1" ht="15.75">
      <c r="D226" s="214"/>
      <c r="E226" s="214"/>
    </row>
    <row r="227" spans="4:5" s="183" customFormat="1" ht="15.75">
      <c r="D227" s="214"/>
      <c r="E227" s="214"/>
    </row>
    <row r="228" spans="4:5" s="183" customFormat="1" ht="15.75">
      <c r="D228" s="214"/>
      <c r="E228" s="214"/>
    </row>
    <row r="229" spans="4:5" s="183" customFormat="1" ht="15.75">
      <c r="D229" s="214"/>
      <c r="E229" s="214"/>
    </row>
    <row r="230" spans="4:5" s="183" customFormat="1" ht="15.75">
      <c r="D230" s="214"/>
      <c r="E230" s="214"/>
    </row>
    <row r="231" spans="4:5" s="183" customFormat="1" ht="15.75">
      <c r="D231" s="214"/>
      <c r="E231" s="214"/>
    </row>
    <row r="232" spans="4:5" s="183" customFormat="1" ht="15.75">
      <c r="D232" s="214"/>
      <c r="E232" s="214"/>
    </row>
    <row r="233" spans="4:5" s="183" customFormat="1" ht="15.75">
      <c r="D233" s="214"/>
      <c r="E233" s="214"/>
    </row>
    <row r="234" spans="4:5" s="183" customFormat="1" ht="15.75">
      <c r="D234" s="214"/>
      <c r="E234" s="214"/>
    </row>
    <row r="235" spans="4:5" s="183" customFormat="1" ht="15.75">
      <c r="D235" s="214"/>
      <c r="E235" s="214"/>
    </row>
    <row r="236" spans="4:5" s="183" customFormat="1" ht="15.75">
      <c r="D236" s="214"/>
      <c r="E236" s="214"/>
    </row>
    <row r="237" spans="4:5" s="183" customFormat="1" ht="15.75">
      <c r="D237" s="214"/>
      <c r="E237" s="214"/>
    </row>
    <row r="238" spans="4:5" s="183" customFormat="1" ht="15.75">
      <c r="D238" s="214"/>
      <c r="E238" s="214"/>
    </row>
    <row r="239" spans="4:5" s="183" customFormat="1" ht="15.75">
      <c r="D239" s="214"/>
      <c r="E239" s="214"/>
    </row>
    <row r="240" spans="4:5" s="183" customFormat="1" ht="15.75">
      <c r="D240" s="214"/>
      <c r="E240" s="214"/>
    </row>
    <row r="241" spans="4:5" s="183" customFormat="1" ht="15.75">
      <c r="D241" s="214"/>
      <c r="E241" s="214"/>
    </row>
    <row r="242" spans="4:5" s="183" customFormat="1" ht="15.75">
      <c r="D242" s="214"/>
      <c r="E242" s="214"/>
    </row>
    <row r="243" spans="4:5" s="183" customFormat="1" ht="15.75">
      <c r="D243" s="214"/>
      <c r="E243" s="214"/>
    </row>
    <row r="244" spans="4:5" s="183" customFormat="1" ht="15.75">
      <c r="D244" s="214"/>
      <c r="E244" s="214"/>
    </row>
    <row r="245" spans="4:5" s="183" customFormat="1" ht="15.75">
      <c r="D245" s="214"/>
      <c r="E245" s="214"/>
    </row>
    <row r="246" spans="4:5" s="183" customFormat="1" ht="15.75">
      <c r="D246" s="214"/>
      <c r="E246" s="214"/>
    </row>
    <row r="247" spans="4:5" s="183" customFormat="1" ht="15.75">
      <c r="D247" s="214"/>
      <c r="E247" s="214"/>
    </row>
    <row r="248" spans="4:5" s="183" customFormat="1" ht="15.75">
      <c r="D248" s="214"/>
      <c r="E248" s="214"/>
    </row>
    <row r="249" spans="4:5" s="183" customFormat="1" ht="15.75">
      <c r="D249" s="214"/>
      <c r="E249" s="214"/>
    </row>
    <row r="250" spans="4:5" s="183" customFormat="1" ht="15.75">
      <c r="D250" s="214"/>
      <c r="E250" s="214"/>
    </row>
    <row r="251" spans="4:5" s="183" customFormat="1" ht="15.75">
      <c r="D251" s="214"/>
      <c r="E251" s="214"/>
    </row>
    <row r="252" spans="4:5" s="183" customFormat="1" ht="15.75">
      <c r="D252" s="214"/>
      <c r="E252" s="214"/>
    </row>
    <row r="253" spans="4:5" s="183" customFormat="1" ht="15.75">
      <c r="D253" s="214"/>
      <c r="E253" s="214"/>
    </row>
    <row r="254" spans="4:5" s="183" customFormat="1" ht="15.75">
      <c r="D254" s="214"/>
      <c r="E254" s="214"/>
    </row>
    <row r="255" spans="4:5" s="183" customFormat="1" ht="15.75">
      <c r="D255" s="214"/>
      <c r="E255" s="214"/>
    </row>
    <row r="256" spans="4:5" s="183" customFormat="1" ht="15.75">
      <c r="D256" s="214"/>
      <c r="E256" s="214"/>
    </row>
    <row r="257" spans="4:5" s="183" customFormat="1" ht="15.75">
      <c r="D257" s="214"/>
      <c r="E257" s="214"/>
    </row>
    <row r="258" spans="4:5" s="183" customFormat="1" ht="15.75">
      <c r="D258" s="214"/>
      <c r="E258" s="214"/>
    </row>
    <row r="259" spans="4:5" s="183" customFormat="1" ht="15.75">
      <c r="D259" s="214"/>
      <c r="E259" s="214"/>
    </row>
    <row r="260" spans="4:5" s="183" customFormat="1" ht="15.75">
      <c r="D260" s="214"/>
      <c r="E260" s="214"/>
    </row>
    <row r="261" spans="4:5" s="183" customFormat="1" ht="15.75">
      <c r="D261" s="214"/>
      <c r="E261" s="214"/>
    </row>
    <row r="262" spans="4:5" s="183" customFormat="1" ht="15.75">
      <c r="D262" s="214"/>
      <c r="E262" s="214"/>
    </row>
    <row r="263" spans="4:5" s="183" customFormat="1" ht="15.75">
      <c r="D263" s="214"/>
      <c r="E263" s="214"/>
    </row>
    <row r="264" spans="4:5" s="183" customFormat="1" ht="15.75">
      <c r="D264" s="214"/>
      <c r="E264" s="214"/>
    </row>
    <row r="265" spans="4:5" s="183" customFormat="1" ht="15.75">
      <c r="D265" s="214"/>
      <c r="E265" s="214"/>
    </row>
    <row r="266" spans="4:5" s="183" customFormat="1" ht="15.75">
      <c r="D266" s="214"/>
      <c r="E266" s="214"/>
    </row>
    <row r="267" spans="4:5" s="183" customFormat="1" ht="15.75">
      <c r="D267" s="214"/>
      <c r="E267" s="214"/>
    </row>
    <row r="268" spans="4:5" s="183" customFormat="1" ht="15.75">
      <c r="D268" s="214"/>
      <c r="E268" s="214"/>
    </row>
    <row r="269" spans="4:5" s="183" customFormat="1" ht="15.75">
      <c r="D269" s="214"/>
      <c r="E269" s="214"/>
    </row>
    <row r="270" spans="4:5" s="183" customFormat="1" ht="15.75">
      <c r="D270" s="214"/>
      <c r="E270" s="214"/>
    </row>
    <row r="271" spans="4:5" s="183" customFormat="1" ht="15.75">
      <c r="D271" s="214"/>
      <c r="E271" s="214"/>
    </row>
    <row r="272" spans="4:5" s="183" customFormat="1" ht="15.75">
      <c r="D272" s="214"/>
      <c r="E272" s="214"/>
    </row>
    <row r="273" spans="4:5" s="183" customFormat="1" ht="15.75">
      <c r="D273" s="214"/>
      <c r="E273" s="214"/>
    </row>
    <row r="274" spans="4:5" s="183" customFormat="1" ht="15.75">
      <c r="D274" s="214"/>
      <c r="E274" s="214"/>
    </row>
    <row r="275" spans="4:5" s="183" customFormat="1" ht="15.75">
      <c r="D275" s="214"/>
      <c r="E275" s="214"/>
    </row>
    <row r="276" spans="4:5" s="183" customFormat="1" ht="15.75">
      <c r="D276" s="214"/>
      <c r="E276" s="214"/>
    </row>
    <row r="277" spans="4:5" s="183" customFormat="1" ht="15.75">
      <c r="D277" s="214"/>
      <c r="E277" s="214"/>
    </row>
    <row r="278" spans="4:5" s="183" customFormat="1" ht="15.75">
      <c r="D278" s="214"/>
      <c r="E278" s="214"/>
    </row>
    <row r="279" spans="4:5" s="183" customFormat="1" ht="15.75">
      <c r="D279" s="214"/>
      <c r="E279" s="214"/>
    </row>
    <row r="280" spans="4:5" s="183" customFormat="1" ht="15.75">
      <c r="D280" s="214"/>
      <c r="E280" s="214"/>
    </row>
    <row r="281" spans="4:5" s="183" customFormat="1" ht="15.75">
      <c r="D281" s="214"/>
      <c r="E281" s="214"/>
    </row>
    <row r="282" spans="4:5" s="183" customFormat="1" ht="15.75">
      <c r="D282" s="214"/>
      <c r="E282" s="214"/>
    </row>
    <row r="283" spans="4:5" s="183" customFormat="1" ht="15.75">
      <c r="D283" s="214"/>
      <c r="E283" s="214"/>
    </row>
    <row r="284" spans="4:5" s="183" customFormat="1" ht="15.75">
      <c r="D284" s="214"/>
      <c r="E284" s="214"/>
    </row>
    <row r="285" spans="4:5" s="183" customFormat="1" ht="15.75">
      <c r="D285" s="214"/>
      <c r="E285" s="214"/>
    </row>
    <row r="286" spans="4:5" s="183" customFormat="1" ht="15.75">
      <c r="D286" s="214"/>
      <c r="E286" s="214"/>
    </row>
    <row r="287" spans="4:5" s="183" customFormat="1" ht="15.75">
      <c r="D287" s="214"/>
      <c r="E287" s="214"/>
    </row>
    <row r="288" spans="4:5" s="183" customFormat="1" ht="15.75">
      <c r="D288" s="214"/>
      <c r="E288" s="214"/>
    </row>
    <row r="289" spans="4:5" s="183" customFormat="1" ht="15.75">
      <c r="D289" s="214"/>
      <c r="E289" s="214"/>
    </row>
    <row r="290" spans="4:5" s="183" customFormat="1" ht="15.75">
      <c r="D290" s="214"/>
      <c r="E290" s="214"/>
    </row>
    <row r="291" spans="4:5" s="183" customFormat="1" ht="15.75">
      <c r="D291" s="214"/>
      <c r="E291" s="214"/>
    </row>
    <row r="292" spans="4:5" s="183" customFormat="1" ht="15.75">
      <c r="D292" s="214"/>
      <c r="E292" s="214"/>
    </row>
    <row r="293" spans="4:5" s="183" customFormat="1" ht="15.75">
      <c r="D293" s="214"/>
      <c r="E293" s="214"/>
    </row>
    <row r="294" spans="4:5" s="183" customFormat="1" ht="15.75">
      <c r="D294" s="214"/>
      <c r="E294" s="214"/>
    </row>
    <row r="295" spans="4:5" s="183" customFormat="1" ht="15.75">
      <c r="D295" s="214"/>
      <c r="E295" s="214"/>
    </row>
    <row r="296" spans="4:5" s="183" customFormat="1" ht="15.75">
      <c r="D296" s="214"/>
      <c r="E296" s="214"/>
    </row>
    <row r="297" spans="4:5" s="183" customFormat="1" ht="15.75">
      <c r="D297" s="214"/>
      <c r="E297" s="214"/>
    </row>
    <row r="298" spans="4:5" s="183" customFormat="1" ht="15.75">
      <c r="D298" s="214"/>
      <c r="E298" s="214"/>
    </row>
    <row r="299" spans="4:5" s="183" customFormat="1" ht="15.75">
      <c r="D299" s="214"/>
      <c r="E299" s="214"/>
    </row>
    <row r="300" spans="4:5" s="183" customFormat="1" ht="15.75">
      <c r="D300" s="214"/>
      <c r="E300" s="214"/>
    </row>
    <row r="301" spans="4:5" s="183" customFormat="1" ht="15.75">
      <c r="D301" s="214"/>
      <c r="E301" s="214"/>
    </row>
    <row r="302" spans="4:5" s="183" customFormat="1" ht="15.75">
      <c r="D302" s="214"/>
      <c r="E302" s="214"/>
    </row>
    <row r="303" spans="4:5" s="183" customFormat="1" ht="15.75">
      <c r="D303" s="214"/>
      <c r="E303" s="214"/>
    </row>
    <row r="304" spans="4:5" s="183" customFormat="1" ht="15.75">
      <c r="D304" s="214"/>
      <c r="E304" s="214"/>
    </row>
    <row r="305" spans="4:5" s="183" customFormat="1" ht="15.75">
      <c r="D305" s="214"/>
      <c r="E305" s="214"/>
    </row>
    <row r="306" spans="4:5" s="183" customFormat="1" ht="15.75">
      <c r="D306" s="214"/>
      <c r="E306" s="214"/>
    </row>
    <row r="307" spans="4:5" s="183" customFormat="1" ht="15.75">
      <c r="D307" s="214"/>
      <c r="E307" s="214"/>
    </row>
    <row r="308" spans="4:5" s="183" customFormat="1" ht="15.75">
      <c r="D308" s="214"/>
      <c r="E308" s="214"/>
    </row>
    <row r="309" spans="4:5" s="183" customFormat="1" ht="15.75">
      <c r="D309" s="214"/>
      <c r="E309" s="214"/>
    </row>
    <row r="310" spans="4:5" s="183" customFormat="1" ht="15.75">
      <c r="D310" s="214"/>
      <c r="E310" s="214"/>
    </row>
    <row r="311" spans="4:5" s="183" customFormat="1" ht="15.75">
      <c r="D311" s="214"/>
      <c r="E311" s="214"/>
    </row>
    <row r="312" spans="4:5" s="183" customFormat="1" ht="15.75">
      <c r="D312" s="214"/>
      <c r="E312" s="214"/>
    </row>
    <row r="313" spans="4:5" s="183" customFormat="1" ht="15.75">
      <c r="D313" s="214"/>
      <c r="E313" s="214"/>
    </row>
    <row r="314" spans="4:5" s="183" customFormat="1" ht="15.75">
      <c r="D314" s="214"/>
      <c r="E314" s="214"/>
    </row>
    <row r="315" spans="4:5" s="183" customFormat="1" ht="15.75">
      <c r="D315" s="214"/>
      <c r="E315" s="214"/>
    </row>
    <row r="316" spans="4:5" s="183" customFormat="1" ht="15.75">
      <c r="D316" s="214"/>
      <c r="E316" s="214"/>
    </row>
    <row r="317" spans="4:5" s="183" customFormat="1" ht="15.75">
      <c r="D317" s="214"/>
      <c r="E317" s="214"/>
    </row>
    <row r="318" spans="4:5" s="183" customFormat="1" ht="15.75">
      <c r="D318" s="214"/>
      <c r="E318" s="214"/>
    </row>
    <row r="319" spans="4:5" s="183" customFormat="1" ht="15.75">
      <c r="D319" s="214"/>
      <c r="E319" s="214"/>
    </row>
    <row r="320" spans="4:5" s="183" customFormat="1" ht="15.75">
      <c r="D320" s="214"/>
      <c r="E320" s="214"/>
    </row>
    <row r="321" spans="4:5" s="183" customFormat="1" ht="15.75">
      <c r="D321" s="214"/>
      <c r="E321" s="214"/>
    </row>
    <row r="322" spans="4:5" s="183" customFormat="1" ht="15.75">
      <c r="D322" s="214"/>
      <c r="E322" s="214"/>
    </row>
    <row r="323" spans="4:5" s="183" customFormat="1" ht="15.75">
      <c r="D323" s="214"/>
      <c r="E323" s="214"/>
    </row>
    <row r="324" spans="4:5" s="183" customFormat="1" ht="15.75">
      <c r="D324" s="214"/>
      <c r="E324" s="214"/>
    </row>
    <row r="325" spans="4:5" s="183" customFormat="1" ht="15.75">
      <c r="D325" s="214"/>
      <c r="E325" s="214"/>
    </row>
    <row r="326" spans="4:5" s="183" customFormat="1" ht="15.75">
      <c r="D326" s="214"/>
      <c r="E326" s="214"/>
    </row>
    <row r="327" spans="4:5" s="183" customFormat="1" ht="15.75">
      <c r="D327" s="214"/>
      <c r="E327" s="214"/>
    </row>
    <row r="328" spans="4:5" s="183" customFormat="1" ht="15.75">
      <c r="D328" s="214"/>
      <c r="E328" s="214"/>
    </row>
    <row r="329" spans="4:5" s="183" customFormat="1" ht="15.75">
      <c r="D329" s="214"/>
      <c r="E329" s="214"/>
    </row>
    <row r="330" spans="4:5" s="183" customFormat="1" ht="15.75">
      <c r="D330" s="214"/>
      <c r="E330" s="214"/>
    </row>
    <row r="331" spans="4:5" s="183" customFormat="1" ht="15.75">
      <c r="D331" s="214"/>
      <c r="E331" s="214"/>
    </row>
    <row r="332" spans="4:5" s="183" customFormat="1" ht="15.75">
      <c r="D332" s="214"/>
      <c r="E332" s="214"/>
    </row>
    <row r="333" spans="4:5" s="183" customFormat="1" ht="15.75">
      <c r="D333" s="214"/>
      <c r="E333" s="214"/>
    </row>
    <row r="334" spans="4:5" s="183" customFormat="1" ht="15.75">
      <c r="D334" s="214"/>
      <c r="E334" s="214"/>
    </row>
    <row r="335" spans="4:5" s="183" customFormat="1" ht="15.75">
      <c r="D335" s="214"/>
      <c r="E335" s="214"/>
    </row>
    <row r="336" spans="4:5" s="183" customFormat="1" ht="15.75">
      <c r="D336" s="214"/>
      <c r="E336" s="214"/>
    </row>
    <row r="337" spans="4:5" s="183" customFormat="1" ht="15.75">
      <c r="D337" s="214"/>
      <c r="E337" s="214"/>
    </row>
    <row r="338" spans="4:5" s="183" customFormat="1" ht="15.75">
      <c r="D338" s="214"/>
      <c r="E338" s="214"/>
    </row>
    <row r="339" spans="4:5" s="183" customFormat="1" ht="15.75">
      <c r="D339" s="214"/>
      <c r="E339" s="214"/>
    </row>
    <row r="340" spans="4:5" s="183" customFormat="1" ht="15.75">
      <c r="D340" s="214"/>
      <c r="E340" s="214"/>
    </row>
    <row r="341" spans="4:5" s="183" customFormat="1" ht="15.75">
      <c r="D341" s="214"/>
      <c r="E341" s="214"/>
    </row>
    <row r="342" spans="4:5" s="183" customFormat="1" ht="15.75">
      <c r="D342" s="214"/>
      <c r="E342" s="214"/>
    </row>
    <row r="343" spans="4:5" s="183" customFormat="1" ht="15.75">
      <c r="D343" s="214"/>
      <c r="E343" s="214"/>
    </row>
    <row r="344" spans="4:5" s="183" customFormat="1" ht="15.75">
      <c r="D344" s="214"/>
      <c r="E344" s="214"/>
    </row>
    <row r="345" spans="4:5" s="183" customFormat="1" ht="15.75">
      <c r="D345" s="214"/>
      <c r="E345" s="214"/>
    </row>
    <row r="346" spans="4:5" s="183" customFormat="1" ht="15.75">
      <c r="D346" s="214"/>
      <c r="E346" s="214"/>
    </row>
    <row r="347" spans="4:5" s="183" customFormat="1" ht="15.75">
      <c r="D347" s="214"/>
      <c r="E347" s="214"/>
    </row>
    <row r="348" spans="4:5" s="183" customFormat="1" ht="15.75">
      <c r="D348" s="214"/>
      <c r="E348" s="214"/>
    </row>
    <row r="349" spans="4:5" s="183" customFormat="1" ht="15.75">
      <c r="D349" s="214"/>
      <c r="E349" s="214"/>
    </row>
    <row r="350" spans="4:5" s="183" customFormat="1" ht="15.75">
      <c r="D350" s="214"/>
      <c r="E350" s="214"/>
    </row>
    <row r="351" spans="4:5" s="183" customFormat="1" ht="15.75">
      <c r="D351" s="214"/>
      <c r="E351" s="214"/>
    </row>
    <row r="352" spans="4:5" s="183" customFormat="1" ht="15.75">
      <c r="D352" s="214"/>
      <c r="E352" s="214"/>
    </row>
    <row r="353" spans="4:5" s="183" customFormat="1" ht="15.75">
      <c r="D353" s="214"/>
      <c r="E353" s="214"/>
    </row>
    <row r="354" spans="4:5" s="183" customFormat="1" ht="15.75">
      <c r="D354" s="214"/>
      <c r="E354" s="214"/>
    </row>
    <row r="355" spans="4:5" s="183" customFormat="1" ht="15.75">
      <c r="D355" s="214"/>
      <c r="E355" s="214"/>
    </row>
    <row r="356" spans="4:5" s="183" customFormat="1" ht="15.75">
      <c r="D356" s="214"/>
      <c r="E356" s="214"/>
    </row>
    <row r="357" spans="4:5" s="183" customFormat="1" ht="15.75">
      <c r="D357" s="214"/>
      <c r="E357" s="214"/>
    </row>
    <row r="358" spans="4:5" s="183" customFormat="1" ht="15.75">
      <c r="D358" s="214"/>
      <c r="E358" s="214"/>
    </row>
    <row r="359" spans="4:5" s="183" customFormat="1" ht="15.75">
      <c r="D359" s="214"/>
      <c r="E359" s="214"/>
    </row>
    <row r="360" spans="4:5" s="183" customFormat="1" ht="15.75">
      <c r="D360" s="214"/>
      <c r="E360" s="214"/>
    </row>
    <row r="361" spans="4:5" s="183" customFormat="1" ht="15.75">
      <c r="D361" s="214"/>
      <c r="E361" s="214"/>
    </row>
    <row r="362" spans="4:5" s="183" customFormat="1" ht="15.75">
      <c r="D362" s="214"/>
      <c r="E362" s="214"/>
    </row>
    <row r="363" spans="4:5" s="183" customFormat="1" ht="15.75">
      <c r="D363" s="214"/>
      <c r="E363" s="214"/>
    </row>
    <row r="364" spans="4:5" s="183" customFormat="1" ht="15.75">
      <c r="D364" s="214"/>
      <c r="E364" s="214"/>
    </row>
    <row r="365" spans="4:5" s="183" customFormat="1" ht="15.75">
      <c r="D365" s="214"/>
      <c r="E365" s="214"/>
    </row>
    <row r="366" spans="4:5" s="183" customFormat="1" ht="15.75">
      <c r="D366" s="214"/>
      <c r="E366" s="214"/>
    </row>
    <row r="367" spans="4:5" s="183" customFormat="1" ht="15.75">
      <c r="D367" s="214"/>
      <c r="E367" s="214"/>
    </row>
    <row r="368" spans="4:5" s="183" customFormat="1" ht="15.75">
      <c r="D368" s="214"/>
      <c r="E368" s="214"/>
    </row>
    <row r="369" spans="4:5" s="183" customFormat="1" ht="15.75">
      <c r="D369" s="214"/>
      <c r="E369" s="214"/>
    </row>
    <row r="370" spans="4:5" s="183" customFormat="1" ht="15.75">
      <c r="D370" s="214"/>
      <c r="E370" s="214"/>
    </row>
    <row r="371" spans="4:5" s="183" customFormat="1" ht="15.75">
      <c r="D371" s="214"/>
      <c r="E371" s="214"/>
    </row>
    <row r="372" spans="4:5" s="183" customFormat="1" ht="15.75">
      <c r="D372" s="214"/>
      <c r="E372" s="214"/>
    </row>
    <row r="373" spans="4:5" s="183" customFormat="1" ht="15.75">
      <c r="D373" s="214"/>
      <c r="E373" s="214"/>
    </row>
    <row r="374" spans="4:5" s="183" customFormat="1" ht="15.75">
      <c r="D374" s="214"/>
      <c r="E374" s="214"/>
    </row>
    <row r="375" spans="4:5" s="183" customFormat="1" ht="15.75">
      <c r="D375" s="214"/>
      <c r="E375" s="214"/>
    </row>
    <row r="376" spans="4:5" s="183" customFormat="1" ht="15.75">
      <c r="D376" s="214"/>
      <c r="E376" s="214"/>
    </row>
    <row r="377" spans="4:5" s="183" customFormat="1" ht="15.75">
      <c r="D377" s="214"/>
      <c r="E377" s="214"/>
    </row>
    <row r="378" spans="4:5" s="183" customFormat="1" ht="15.75">
      <c r="D378" s="214"/>
      <c r="E378" s="214"/>
    </row>
    <row r="379" spans="4:5" s="183" customFormat="1" ht="15.75">
      <c r="D379" s="214"/>
      <c r="E379" s="214"/>
    </row>
    <row r="380" spans="4:5" s="183" customFormat="1" ht="15.75">
      <c r="D380" s="214"/>
      <c r="E380" s="214"/>
    </row>
    <row r="381" spans="4:5" s="183" customFormat="1" ht="15.75">
      <c r="D381" s="214"/>
      <c r="E381" s="214"/>
    </row>
    <row r="382" spans="4:5" s="183" customFormat="1" ht="15.75">
      <c r="D382" s="214"/>
      <c r="E382" s="214"/>
    </row>
    <row r="383" spans="4:5" s="183" customFormat="1" ht="15.75">
      <c r="D383" s="214"/>
      <c r="E383" s="214"/>
    </row>
    <row r="384" spans="4:5" s="183" customFormat="1" ht="15.75">
      <c r="D384" s="214"/>
      <c r="E384" s="214"/>
    </row>
    <row r="385" spans="4:5" s="183" customFormat="1" ht="15.75">
      <c r="D385" s="214"/>
      <c r="E385" s="214"/>
    </row>
    <row r="386" spans="4:5" s="183" customFormat="1" ht="15.75">
      <c r="D386" s="214"/>
      <c r="E386" s="214"/>
    </row>
    <row r="387" spans="4:5" s="183" customFormat="1" ht="15.75">
      <c r="D387" s="214"/>
      <c r="E387" s="214"/>
    </row>
    <row r="388" spans="4:5" s="183" customFormat="1" ht="15.75">
      <c r="D388" s="214"/>
      <c r="E388" s="214"/>
    </row>
    <row r="389" spans="4:5" s="183" customFormat="1" ht="15.75">
      <c r="D389" s="214"/>
      <c r="E389" s="214"/>
    </row>
    <row r="390" spans="4:5" s="183" customFormat="1" ht="15.75">
      <c r="D390" s="214"/>
      <c r="E390" s="214"/>
    </row>
    <row r="391" spans="4:5" s="183" customFormat="1" ht="15.75">
      <c r="D391" s="214"/>
      <c r="E391" s="214"/>
    </row>
    <row r="392" spans="4:5" s="183" customFormat="1" ht="15.75">
      <c r="D392" s="214"/>
      <c r="E392" s="214"/>
    </row>
    <row r="393" spans="4:5" s="183" customFormat="1" ht="15.75">
      <c r="D393" s="214"/>
      <c r="E393" s="214"/>
    </row>
    <row r="394" spans="4:5" s="183" customFormat="1" ht="15.75">
      <c r="D394" s="214"/>
      <c r="E394" s="214"/>
    </row>
    <row r="395" spans="4:5" s="183" customFormat="1" ht="15.75">
      <c r="D395" s="214"/>
      <c r="E395" s="214"/>
    </row>
    <row r="396" spans="4:5" s="183" customFormat="1" ht="15.75">
      <c r="D396" s="214"/>
      <c r="E396" s="214"/>
    </row>
    <row r="397" spans="4:5" s="183" customFormat="1" ht="15.75">
      <c r="D397" s="214"/>
      <c r="E397" s="214"/>
    </row>
    <row r="398" spans="4:5" s="183" customFormat="1" ht="15.75">
      <c r="D398" s="214"/>
      <c r="E398" s="214"/>
    </row>
    <row r="399" spans="4:5" s="183" customFormat="1" ht="15.75">
      <c r="D399" s="214"/>
      <c r="E399" s="214"/>
    </row>
    <row r="400" spans="4:5" s="183" customFormat="1" ht="15.75">
      <c r="D400" s="214"/>
      <c r="E400" s="214"/>
    </row>
    <row r="401" spans="4:5" s="183" customFormat="1" ht="15.75">
      <c r="D401" s="214"/>
      <c r="E401" s="214"/>
    </row>
    <row r="402" spans="4:5" s="183" customFormat="1" ht="15.75">
      <c r="D402" s="214"/>
      <c r="E402" s="214"/>
    </row>
    <row r="403" spans="4:5" s="183" customFormat="1" ht="15.75">
      <c r="D403" s="214"/>
      <c r="E403" s="214"/>
    </row>
    <row r="404" spans="4:5" s="183" customFormat="1" ht="15.75">
      <c r="D404" s="214"/>
      <c r="E404" s="214"/>
    </row>
    <row r="405" spans="4:5" s="183" customFormat="1" ht="15.75">
      <c r="D405" s="214"/>
      <c r="E405" s="214"/>
    </row>
    <row r="406" spans="4:5" s="183" customFormat="1" ht="15.75">
      <c r="D406" s="214"/>
      <c r="E406" s="214"/>
    </row>
    <row r="407" spans="4:5" s="183" customFormat="1" ht="15.75">
      <c r="D407" s="214"/>
      <c r="E407" s="214"/>
    </row>
    <row r="408" spans="4:5" s="183" customFormat="1" ht="15.75">
      <c r="D408" s="214"/>
      <c r="E408" s="214"/>
    </row>
    <row r="409" spans="4:5" s="183" customFormat="1" ht="15.75">
      <c r="D409" s="214"/>
      <c r="E409" s="214"/>
    </row>
    <row r="410" spans="4:5" s="183" customFormat="1" ht="15.75">
      <c r="D410" s="214"/>
      <c r="E410" s="214"/>
    </row>
    <row r="411" spans="4:5" s="183" customFormat="1" ht="15.75">
      <c r="D411" s="214"/>
      <c r="E411" s="214"/>
    </row>
    <row r="412" spans="4:5" s="183" customFormat="1" ht="15.75">
      <c r="D412" s="214"/>
      <c r="E412" s="214"/>
    </row>
    <row r="413" spans="4:5" s="183" customFormat="1" ht="15.75">
      <c r="D413" s="214"/>
      <c r="E413" s="214"/>
    </row>
    <row r="414" spans="4:5" s="183" customFormat="1" ht="15.75">
      <c r="D414" s="214"/>
      <c r="E414" s="214"/>
    </row>
    <row r="415" spans="4:5" s="183" customFormat="1" ht="15.75">
      <c r="D415" s="214"/>
      <c r="E415" s="214"/>
    </row>
    <row r="416" spans="4:5" s="183" customFormat="1" ht="15.75">
      <c r="D416" s="214"/>
      <c r="E416" s="214"/>
    </row>
    <row r="417" spans="4:5" s="183" customFormat="1" ht="15.75">
      <c r="D417" s="214"/>
      <c r="E417" s="214"/>
    </row>
    <row r="418" spans="4:5" s="183" customFormat="1" ht="15.75">
      <c r="D418" s="214"/>
      <c r="E418" s="214"/>
    </row>
    <row r="419" spans="4:5" s="183" customFormat="1" ht="15.75">
      <c r="D419" s="214"/>
      <c r="E419" s="214"/>
    </row>
    <row r="420" spans="4:5" s="183" customFormat="1" ht="15.75">
      <c r="D420" s="214"/>
      <c r="E420" s="214"/>
    </row>
    <row r="421" spans="4:5" s="183" customFormat="1" ht="15.75">
      <c r="D421" s="214"/>
      <c r="E421" s="214"/>
    </row>
    <row r="422" spans="4:5" s="183" customFormat="1" ht="15.75">
      <c r="D422" s="214"/>
      <c r="E422" s="214"/>
    </row>
    <row r="423" spans="4:5" s="183" customFormat="1" ht="15.75">
      <c r="D423" s="214"/>
      <c r="E423" s="214"/>
    </row>
    <row r="424" spans="4:5" s="183" customFormat="1" ht="15.75">
      <c r="D424" s="214"/>
      <c r="E424" s="214"/>
    </row>
    <row r="425" spans="4:5" s="183" customFormat="1" ht="15.75">
      <c r="D425" s="214"/>
      <c r="E425" s="214"/>
    </row>
    <row r="426" spans="2:9" s="183" customFormat="1" ht="15">
      <c r="B426" s="161"/>
      <c r="C426" s="161"/>
      <c r="D426" s="212"/>
      <c r="E426" s="212"/>
      <c r="F426" s="161"/>
      <c r="G426" s="161"/>
      <c r="H426" s="161"/>
      <c r="I426" s="161"/>
    </row>
  </sheetData>
  <sheetProtection/>
  <mergeCells count="33">
    <mergeCell ref="J101:J102"/>
    <mergeCell ref="H108:I108"/>
    <mergeCell ref="A101:A102"/>
    <mergeCell ref="B101:B102"/>
    <mergeCell ref="H101:I101"/>
    <mergeCell ref="H102:I102"/>
    <mergeCell ref="H62:I62"/>
    <mergeCell ref="J85:J87"/>
    <mergeCell ref="J99:J100"/>
    <mergeCell ref="H64:I64"/>
    <mergeCell ref="H65:I65"/>
    <mergeCell ref="H88:I88"/>
    <mergeCell ref="J64:J65"/>
    <mergeCell ref="A53:A54"/>
    <mergeCell ref="B53:B54"/>
    <mergeCell ref="J59:J60"/>
    <mergeCell ref="J61:J62"/>
    <mergeCell ref="H53:I53"/>
    <mergeCell ref="H54:I54"/>
    <mergeCell ref="H59:I59"/>
    <mergeCell ref="H60:I60"/>
    <mergeCell ref="H61:I61"/>
    <mergeCell ref="J53:J54"/>
    <mergeCell ref="J12:J14"/>
    <mergeCell ref="J16:J17"/>
    <mergeCell ref="J23:J24"/>
    <mergeCell ref="J47:J49"/>
    <mergeCell ref="J31:J32"/>
    <mergeCell ref="G1:I1"/>
    <mergeCell ref="G2:I4"/>
    <mergeCell ref="A7:I7"/>
    <mergeCell ref="H8:I8"/>
    <mergeCell ref="H9:I9"/>
  </mergeCells>
  <printOptions horizontalCentered="1"/>
  <pageMargins left="0" right="0" top="0.15748031496062992" bottom="0" header="0.31496062992125984" footer="0.31496062992125984"/>
  <pageSetup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0"/>
  <sheetViews>
    <sheetView tabSelected="1" view="pageBreakPreview" zoomScale="75" zoomScaleNormal="75" zoomScaleSheetLayoutView="75" zoomScalePageLayoutView="0" workbookViewId="0" topLeftCell="A1">
      <selection activeCell="B24" sqref="B24"/>
    </sheetView>
  </sheetViews>
  <sheetFormatPr defaultColWidth="9.140625" defaultRowHeight="12.75"/>
  <cols>
    <col min="1" max="1" width="5.57421875" style="183" customWidth="1"/>
    <col min="2" max="2" width="51.7109375" style="161" customWidth="1"/>
    <col min="3" max="3" width="16.140625" style="161" customWidth="1"/>
    <col min="4" max="4" width="11.421875" style="220" customWidth="1"/>
    <col min="5" max="5" width="16.57421875" style="220" customWidth="1"/>
    <col min="6" max="6" width="11.7109375" style="220" customWidth="1"/>
    <col min="7" max="7" width="19.7109375" style="161" customWidth="1"/>
    <col min="8" max="8" width="19.00390625" style="161" customWidth="1"/>
    <col min="9" max="9" width="9.8515625" style="161" customWidth="1"/>
    <col min="10" max="10" width="10.00390625" style="161" customWidth="1"/>
    <col min="11" max="11" width="18.7109375" style="161" customWidth="1"/>
    <col min="12" max="16384" width="9.140625" style="161" customWidth="1"/>
  </cols>
  <sheetData>
    <row r="1" spans="10:11" ht="15.75">
      <c r="J1" s="320"/>
      <c r="K1" s="320"/>
    </row>
    <row r="2" spans="9:11" ht="15.75">
      <c r="I2" s="309" t="s">
        <v>250</v>
      </c>
      <c r="J2" s="309"/>
      <c r="K2" s="309"/>
    </row>
    <row r="3" spans="8:11" ht="15.75">
      <c r="H3" s="261"/>
      <c r="I3" s="309" t="s">
        <v>251</v>
      </c>
      <c r="J3" s="309"/>
      <c r="K3" s="309"/>
    </row>
    <row r="4" spans="8:11" ht="12.75" customHeight="1">
      <c r="H4" s="262"/>
      <c r="I4" s="321" t="s">
        <v>442</v>
      </c>
      <c r="J4" s="321"/>
      <c r="K4" s="321"/>
    </row>
    <row r="5" spans="8:11" ht="12.75" customHeight="1">
      <c r="H5" s="262"/>
      <c r="I5" s="321" t="s">
        <v>853</v>
      </c>
      <c r="J5" s="321"/>
      <c r="K5" s="321"/>
    </row>
    <row r="6" spans="8:11" ht="20.25" customHeight="1">
      <c r="H6" s="262"/>
      <c r="I6" s="262"/>
      <c r="J6" s="262"/>
      <c r="K6" s="262"/>
    </row>
    <row r="8" spans="1:11" s="128" customFormat="1" ht="77.25" customHeight="1">
      <c r="A8" s="77" t="s">
        <v>102</v>
      </c>
      <c r="B8" s="69" t="s">
        <v>121</v>
      </c>
      <c r="C8" s="69" t="s">
        <v>123</v>
      </c>
      <c r="D8" s="218" t="s">
        <v>124</v>
      </c>
      <c r="E8" s="218" t="s">
        <v>262</v>
      </c>
      <c r="F8" s="218" t="s">
        <v>125</v>
      </c>
      <c r="G8" s="69" t="s">
        <v>122</v>
      </c>
      <c r="H8" s="69" t="s">
        <v>126</v>
      </c>
      <c r="I8" s="296" t="s">
        <v>127</v>
      </c>
      <c r="J8" s="296"/>
      <c r="K8" s="77" t="s">
        <v>246</v>
      </c>
    </row>
    <row r="9" spans="1:11" s="128" customFormat="1" ht="12.75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  <c r="I9" s="322">
        <v>9</v>
      </c>
      <c r="J9" s="322"/>
      <c r="K9" s="77">
        <v>10</v>
      </c>
    </row>
    <row r="10" spans="1:11" s="128" customFormat="1" ht="95.25" customHeight="1">
      <c r="A10" s="69">
        <v>117</v>
      </c>
      <c r="B10" s="233" t="s">
        <v>252</v>
      </c>
      <c r="C10" s="69" t="s">
        <v>94</v>
      </c>
      <c r="D10" s="218">
        <v>30</v>
      </c>
      <c r="E10" s="218"/>
      <c r="F10" s="218">
        <v>18</v>
      </c>
      <c r="G10" s="69" t="s">
        <v>168</v>
      </c>
      <c r="H10" s="69" t="s">
        <v>9</v>
      </c>
      <c r="I10" s="90">
        <v>42500</v>
      </c>
      <c r="J10" s="90">
        <v>42865</v>
      </c>
      <c r="K10" s="69" t="s">
        <v>852</v>
      </c>
    </row>
    <row r="11" spans="2:11" ht="12.75">
      <c r="B11" s="183"/>
      <c r="C11" s="183"/>
      <c r="D11" s="230"/>
      <c r="E11" s="230"/>
      <c r="F11" s="230"/>
      <c r="G11" s="183"/>
      <c r="H11" s="183"/>
      <c r="I11" s="183"/>
      <c r="J11" s="183"/>
      <c r="K11" s="183"/>
    </row>
    <row r="12" spans="2:11" ht="12.75">
      <c r="B12" s="183"/>
      <c r="C12" s="183"/>
      <c r="D12" s="230"/>
      <c r="E12" s="230"/>
      <c r="F12" s="230"/>
      <c r="G12" s="183"/>
      <c r="H12" s="183"/>
      <c r="I12" s="183"/>
      <c r="J12" s="183"/>
      <c r="K12" s="183"/>
    </row>
    <row r="13" spans="2:11" ht="12.75">
      <c r="B13" s="183"/>
      <c r="C13" s="183"/>
      <c r="D13" s="230"/>
      <c r="E13" s="230"/>
      <c r="F13" s="230"/>
      <c r="G13" s="183"/>
      <c r="H13" s="183"/>
      <c r="I13" s="183"/>
      <c r="J13" s="183"/>
      <c r="K13" s="183"/>
    </row>
    <row r="14" spans="2:11" ht="12.75">
      <c r="B14" s="183"/>
      <c r="C14" s="183"/>
      <c r="D14" s="230"/>
      <c r="E14" s="230"/>
      <c r="F14" s="230"/>
      <c r="G14" s="183"/>
      <c r="H14" s="183"/>
      <c r="I14" s="183"/>
      <c r="J14" s="183"/>
      <c r="K14" s="183"/>
    </row>
    <row r="15" spans="2:11" s="88" customFormat="1" ht="12.75">
      <c r="B15" s="183"/>
      <c r="C15" s="183"/>
      <c r="D15" s="230"/>
      <c r="E15" s="230"/>
      <c r="F15" s="230"/>
      <c r="G15" s="183"/>
      <c r="H15" s="183"/>
      <c r="I15" s="183"/>
      <c r="J15" s="183"/>
      <c r="K15" s="183"/>
    </row>
    <row r="16" spans="1:11" s="88" customFormat="1" ht="12.75">
      <c r="A16" s="183"/>
      <c r="B16" s="183"/>
      <c r="C16" s="183"/>
      <c r="D16" s="230"/>
      <c r="E16" s="230"/>
      <c r="F16" s="230"/>
      <c r="G16" s="183"/>
      <c r="H16" s="183"/>
      <c r="I16" s="183"/>
      <c r="J16" s="183"/>
      <c r="K16" s="183"/>
    </row>
    <row r="17" spans="1:11" s="88" customFormat="1" ht="12.75">
      <c r="A17" s="183"/>
      <c r="B17" s="183"/>
      <c r="C17" s="183"/>
      <c r="D17" s="230"/>
      <c r="E17" s="230"/>
      <c r="F17" s="230"/>
      <c r="G17" s="183"/>
      <c r="H17" s="183"/>
      <c r="I17" s="183"/>
      <c r="J17" s="183"/>
      <c r="K17" s="183"/>
    </row>
    <row r="18" spans="4:6" s="183" customFormat="1" ht="12.75">
      <c r="D18" s="230"/>
      <c r="E18" s="230"/>
      <c r="F18" s="230"/>
    </row>
    <row r="19" spans="4:6" s="183" customFormat="1" ht="12.75">
      <c r="D19" s="230"/>
      <c r="E19" s="230"/>
      <c r="F19" s="230"/>
    </row>
    <row r="20" spans="4:6" s="183" customFormat="1" ht="12.75">
      <c r="D20" s="230"/>
      <c r="E20" s="230"/>
      <c r="F20" s="230"/>
    </row>
    <row r="21" spans="4:6" s="183" customFormat="1" ht="12.75">
      <c r="D21" s="230"/>
      <c r="E21" s="230"/>
      <c r="F21" s="230"/>
    </row>
    <row r="22" spans="4:6" s="183" customFormat="1" ht="12.75">
      <c r="D22" s="230"/>
      <c r="E22" s="230"/>
      <c r="F22" s="230"/>
    </row>
    <row r="23" spans="4:6" s="183" customFormat="1" ht="12.75">
      <c r="D23" s="230"/>
      <c r="E23" s="230"/>
      <c r="F23" s="230"/>
    </row>
    <row r="24" spans="4:6" s="183" customFormat="1" ht="12.75">
      <c r="D24" s="230"/>
      <c r="E24" s="230"/>
      <c r="F24" s="230"/>
    </row>
    <row r="25" spans="4:6" s="183" customFormat="1" ht="12.75">
      <c r="D25" s="230"/>
      <c r="E25" s="230"/>
      <c r="F25" s="230"/>
    </row>
    <row r="26" spans="4:6" s="183" customFormat="1" ht="12.75">
      <c r="D26" s="230"/>
      <c r="E26" s="230"/>
      <c r="F26" s="230"/>
    </row>
    <row r="27" spans="4:6" s="183" customFormat="1" ht="12.75">
      <c r="D27" s="230"/>
      <c r="E27" s="230"/>
      <c r="F27" s="230"/>
    </row>
    <row r="28" spans="4:6" s="183" customFormat="1" ht="12.75">
      <c r="D28" s="230"/>
      <c r="E28" s="230"/>
      <c r="F28" s="230"/>
    </row>
    <row r="29" spans="4:6" s="183" customFormat="1" ht="12.75">
      <c r="D29" s="230"/>
      <c r="E29" s="230"/>
      <c r="F29" s="230"/>
    </row>
    <row r="30" spans="4:6" s="183" customFormat="1" ht="12.75">
      <c r="D30" s="230"/>
      <c r="E30" s="230"/>
      <c r="F30" s="230"/>
    </row>
    <row r="31" spans="4:6" s="183" customFormat="1" ht="12.75">
      <c r="D31" s="230"/>
      <c r="E31" s="230"/>
      <c r="F31" s="230"/>
    </row>
    <row r="32" spans="4:6" s="183" customFormat="1" ht="12.75">
      <c r="D32" s="230"/>
      <c r="E32" s="230"/>
      <c r="F32" s="230"/>
    </row>
    <row r="33" spans="4:6" s="183" customFormat="1" ht="12.75">
      <c r="D33" s="230"/>
      <c r="E33" s="230"/>
      <c r="F33" s="230"/>
    </row>
    <row r="34" spans="4:6" s="183" customFormat="1" ht="12.75">
      <c r="D34" s="230"/>
      <c r="E34" s="230"/>
      <c r="F34" s="230"/>
    </row>
    <row r="35" spans="4:6" s="183" customFormat="1" ht="12.75">
      <c r="D35" s="230"/>
      <c r="E35" s="230"/>
      <c r="F35" s="230"/>
    </row>
    <row r="36" spans="4:6" s="183" customFormat="1" ht="12.75">
      <c r="D36" s="230"/>
      <c r="E36" s="230"/>
      <c r="F36" s="230"/>
    </row>
    <row r="37" spans="4:6" s="183" customFormat="1" ht="12.75">
      <c r="D37" s="230"/>
      <c r="E37" s="230"/>
      <c r="F37" s="230"/>
    </row>
    <row r="38" spans="4:6" s="183" customFormat="1" ht="12.75">
      <c r="D38" s="230"/>
      <c r="E38" s="230"/>
      <c r="F38" s="230"/>
    </row>
    <row r="39" spans="4:6" s="183" customFormat="1" ht="12.75">
      <c r="D39" s="230"/>
      <c r="E39" s="230"/>
      <c r="F39" s="230"/>
    </row>
    <row r="40" spans="4:6" s="183" customFormat="1" ht="12.75">
      <c r="D40" s="230"/>
      <c r="E40" s="230"/>
      <c r="F40" s="230"/>
    </row>
    <row r="41" spans="4:6" s="183" customFormat="1" ht="12.75">
      <c r="D41" s="230"/>
      <c r="E41" s="230"/>
      <c r="F41" s="230"/>
    </row>
    <row r="42" spans="4:6" s="183" customFormat="1" ht="12.75">
      <c r="D42" s="230"/>
      <c r="E42" s="230"/>
      <c r="F42" s="230"/>
    </row>
    <row r="43" spans="4:6" s="183" customFormat="1" ht="12.75">
      <c r="D43" s="230"/>
      <c r="E43" s="230"/>
      <c r="F43" s="230"/>
    </row>
    <row r="44" spans="4:6" s="183" customFormat="1" ht="12.75">
      <c r="D44" s="230"/>
      <c r="E44" s="230"/>
      <c r="F44" s="230"/>
    </row>
    <row r="45" spans="4:6" s="183" customFormat="1" ht="12.75">
      <c r="D45" s="230"/>
      <c r="E45" s="230"/>
      <c r="F45" s="230"/>
    </row>
    <row r="46" spans="4:6" s="183" customFormat="1" ht="12.75">
      <c r="D46" s="230"/>
      <c r="E46" s="230"/>
      <c r="F46" s="230"/>
    </row>
    <row r="47" spans="4:6" s="183" customFormat="1" ht="12.75">
      <c r="D47" s="230"/>
      <c r="E47" s="230"/>
      <c r="F47" s="230"/>
    </row>
    <row r="48" spans="4:6" s="183" customFormat="1" ht="12.75">
      <c r="D48" s="230"/>
      <c r="E48" s="230"/>
      <c r="F48" s="230"/>
    </row>
    <row r="49" spans="4:6" s="183" customFormat="1" ht="12.75">
      <c r="D49" s="230"/>
      <c r="E49" s="230"/>
      <c r="F49" s="230"/>
    </row>
    <row r="50" spans="4:6" s="183" customFormat="1" ht="12.75">
      <c r="D50" s="230"/>
      <c r="E50" s="230"/>
      <c r="F50" s="230"/>
    </row>
    <row r="51" spans="4:6" s="183" customFormat="1" ht="12.75">
      <c r="D51" s="230"/>
      <c r="E51" s="230"/>
      <c r="F51" s="230"/>
    </row>
    <row r="52" spans="4:6" s="183" customFormat="1" ht="12.75">
      <c r="D52" s="230"/>
      <c r="E52" s="230"/>
      <c r="F52" s="230"/>
    </row>
    <row r="53" spans="4:6" s="183" customFormat="1" ht="12.75">
      <c r="D53" s="230"/>
      <c r="E53" s="230"/>
      <c r="F53" s="230"/>
    </row>
    <row r="54" spans="4:6" s="183" customFormat="1" ht="12.75">
      <c r="D54" s="230"/>
      <c r="E54" s="230"/>
      <c r="F54" s="230"/>
    </row>
    <row r="55" spans="4:6" s="183" customFormat="1" ht="12.75">
      <c r="D55" s="230"/>
      <c r="E55" s="230"/>
      <c r="F55" s="230"/>
    </row>
    <row r="56" spans="4:6" s="183" customFormat="1" ht="12.75">
      <c r="D56" s="230"/>
      <c r="E56" s="230"/>
      <c r="F56" s="230"/>
    </row>
    <row r="57" spans="4:6" s="183" customFormat="1" ht="12.75">
      <c r="D57" s="230"/>
      <c r="E57" s="230"/>
      <c r="F57" s="230"/>
    </row>
    <row r="58" spans="4:6" s="183" customFormat="1" ht="12.75">
      <c r="D58" s="230"/>
      <c r="E58" s="230"/>
      <c r="F58" s="230"/>
    </row>
    <row r="59" spans="4:6" s="183" customFormat="1" ht="12.75">
      <c r="D59" s="230"/>
      <c r="E59" s="230"/>
      <c r="F59" s="230"/>
    </row>
    <row r="60" spans="4:6" s="183" customFormat="1" ht="12.75">
      <c r="D60" s="230"/>
      <c r="E60" s="230"/>
      <c r="F60" s="230"/>
    </row>
    <row r="61" spans="4:6" s="183" customFormat="1" ht="12.75">
      <c r="D61" s="230"/>
      <c r="E61" s="230"/>
      <c r="F61" s="230"/>
    </row>
    <row r="62" spans="4:6" s="183" customFormat="1" ht="12.75">
      <c r="D62" s="230"/>
      <c r="E62" s="230"/>
      <c r="F62" s="230"/>
    </row>
    <row r="63" spans="4:6" s="183" customFormat="1" ht="12.75">
      <c r="D63" s="230"/>
      <c r="E63" s="230"/>
      <c r="F63" s="230"/>
    </row>
    <row r="64" spans="4:6" s="183" customFormat="1" ht="12.75">
      <c r="D64" s="230"/>
      <c r="E64" s="230"/>
      <c r="F64" s="230"/>
    </row>
    <row r="65" spans="4:6" s="183" customFormat="1" ht="12.75">
      <c r="D65" s="230"/>
      <c r="E65" s="230"/>
      <c r="F65" s="230"/>
    </row>
    <row r="66" spans="4:6" s="183" customFormat="1" ht="12.75">
      <c r="D66" s="230"/>
      <c r="E66" s="230"/>
      <c r="F66" s="230"/>
    </row>
    <row r="67" spans="4:6" s="183" customFormat="1" ht="12.75">
      <c r="D67" s="230"/>
      <c r="E67" s="230"/>
      <c r="F67" s="230"/>
    </row>
    <row r="68" spans="4:6" s="183" customFormat="1" ht="12.75">
      <c r="D68" s="230"/>
      <c r="E68" s="230"/>
      <c r="F68" s="230"/>
    </row>
    <row r="69" spans="4:6" s="183" customFormat="1" ht="12.75">
      <c r="D69" s="230"/>
      <c r="E69" s="230"/>
      <c r="F69" s="230"/>
    </row>
    <row r="70" spans="4:6" s="183" customFormat="1" ht="12.75">
      <c r="D70" s="230"/>
      <c r="E70" s="230"/>
      <c r="F70" s="230"/>
    </row>
    <row r="71" spans="4:6" s="183" customFormat="1" ht="12.75">
      <c r="D71" s="230"/>
      <c r="E71" s="230"/>
      <c r="F71" s="230"/>
    </row>
    <row r="72" spans="4:6" s="183" customFormat="1" ht="12.75">
      <c r="D72" s="230"/>
      <c r="E72" s="230"/>
      <c r="F72" s="230"/>
    </row>
    <row r="73" spans="4:6" s="183" customFormat="1" ht="12.75">
      <c r="D73" s="230"/>
      <c r="E73" s="230"/>
      <c r="F73" s="230"/>
    </row>
    <row r="74" spans="4:6" s="183" customFormat="1" ht="12.75">
      <c r="D74" s="230"/>
      <c r="E74" s="230"/>
      <c r="F74" s="230"/>
    </row>
    <row r="75" spans="4:6" s="183" customFormat="1" ht="12.75">
      <c r="D75" s="230"/>
      <c r="E75" s="230"/>
      <c r="F75" s="230"/>
    </row>
    <row r="76" spans="4:6" s="183" customFormat="1" ht="12.75">
      <c r="D76" s="230"/>
      <c r="E76" s="230"/>
      <c r="F76" s="230"/>
    </row>
    <row r="77" spans="4:6" s="183" customFormat="1" ht="12.75">
      <c r="D77" s="230"/>
      <c r="E77" s="230"/>
      <c r="F77" s="230"/>
    </row>
    <row r="78" spans="4:6" s="183" customFormat="1" ht="12.75">
      <c r="D78" s="230"/>
      <c r="E78" s="230"/>
      <c r="F78" s="230"/>
    </row>
    <row r="79" spans="4:6" s="183" customFormat="1" ht="12.75">
      <c r="D79" s="230"/>
      <c r="E79" s="230"/>
      <c r="F79" s="230"/>
    </row>
    <row r="80" spans="4:6" s="183" customFormat="1" ht="12.75">
      <c r="D80" s="230"/>
      <c r="E80" s="230"/>
      <c r="F80" s="230"/>
    </row>
    <row r="81" spans="4:6" s="183" customFormat="1" ht="12.75">
      <c r="D81" s="230"/>
      <c r="E81" s="230"/>
      <c r="F81" s="230"/>
    </row>
    <row r="82" spans="4:6" s="183" customFormat="1" ht="12.75">
      <c r="D82" s="230"/>
      <c r="E82" s="230"/>
      <c r="F82" s="230"/>
    </row>
    <row r="83" spans="4:6" s="183" customFormat="1" ht="12.75">
      <c r="D83" s="230"/>
      <c r="E83" s="230"/>
      <c r="F83" s="230"/>
    </row>
    <row r="84" spans="4:6" s="183" customFormat="1" ht="12.75">
      <c r="D84" s="230"/>
      <c r="E84" s="230"/>
      <c r="F84" s="230"/>
    </row>
    <row r="85" spans="4:6" s="183" customFormat="1" ht="12.75">
      <c r="D85" s="230"/>
      <c r="E85" s="230"/>
      <c r="F85" s="230"/>
    </row>
    <row r="86" spans="4:6" s="183" customFormat="1" ht="12.75">
      <c r="D86" s="230"/>
      <c r="E86" s="230"/>
      <c r="F86" s="230"/>
    </row>
    <row r="87" spans="4:6" s="183" customFormat="1" ht="12.75">
      <c r="D87" s="230"/>
      <c r="E87" s="230"/>
      <c r="F87" s="230"/>
    </row>
    <row r="88" spans="4:6" s="183" customFormat="1" ht="12.75">
      <c r="D88" s="230"/>
      <c r="E88" s="230"/>
      <c r="F88" s="230"/>
    </row>
    <row r="89" spans="4:6" s="183" customFormat="1" ht="12.75">
      <c r="D89" s="230"/>
      <c r="E89" s="230"/>
      <c r="F89" s="230"/>
    </row>
    <row r="90" spans="4:6" s="183" customFormat="1" ht="12.75">
      <c r="D90" s="230"/>
      <c r="E90" s="230"/>
      <c r="F90" s="230"/>
    </row>
    <row r="91" spans="4:6" s="183" customFormat="1" ht="12.75">
      <c r="D91" s="230"/>
      <c r="E91" s="230"/>
      <c r="F91" s="230"/>
    </row>
    <row r="92" spans="4:6" s="183" customFormat="1" ht="12.75">
      <c r="D92" s="230"/>
      <c r="E92" s="230"/>
      <c r="F92" s="230"/>
    </row>
    <row r="93" spans="4:6" s="183" customFormat="1" ht="12.75">
      <c r="D93" s="230"/>
      <c r="E93" s="230"/>
      <c r="F93" s="230"/>
    </row>
    <row r="94" spans="4:6" s="183" customFormat="1" ht="12.75">
      <c r="D94" s="230"/>
      <c r="E94" s="230"/>
      <c r="F94" s="230"/>
    </row>
    <row r="95" spans="4:6" s="183" customFormat="1" ht="12.75">
      <c r="D95" s="230"/>
      <c r="E95" s="230"/>
      <c r="F95" s="230"/>
    </row>
    <row r="96" spans="4:6" s="183" customFormat="1" ht="12.75">
      <c r="D96" s="230"/>
      <c r="E96" s="230"/>
      <c r="F96" s="230"/>
    </row>
    <row r="97" spans="4:6" s="183" customFormat="1" ht="12.75">
      <c r="D97" s="230"/>
      <c r="E97" s="230"/>
      <c r="F97" s="230"/>
    </row>
    <row r="98" spans="4:6" s="183" customFormat="1" ht="12.75">
      <c r="D98" s="230"/>
      <c r="E98" s="230"/>
      <c r="F98" s="230"/>
    </row>
    <row r="99" spans="4:6" s="183" customFormat="1" ht="12.75">
      <c r="D99" s="230"/>
      <c r="E99" s="230"/>
      <c r="F99" s="230"/>
    </row>
    <row r="100" spans="4:6" s="183" customFormat="1" ht="12.75">
      <c r="D100" s="230"/>
      <c r="E100" s="230"/>
      <c r="F100" s="230"/>
    </row>
    <row r="101" spans="4:6" s="183" customFormat="1" ht="12.75">
      <c r="D101" s="230"/>
      <c r="E101" s="230"/>
      <c r="F101" s="230"/>
    </row>
    <row r="102" spans="4:6" s="183" customFormat="1" ht="12.75">
      <c r="D102" s="230"/>
      <c r="E102" s="230"/>
      <c r="F102" s="230"/>
    </row>
    <row r="103" spans="4:6" s="183" customFormat="1" ht="12.75">
      <c r="D103" s="230"/>
      <c r="E103" s="230"/>
      <c r="F103" s="230"/>
    </row>
    <row r="104" spans="4:6" s="183" customFormat="1" ht="12.75">
      <c r="D104" s="230"/>
      <c r="E104" s="230"/>
      <c r="F104" s="230"/>
    </row>
    <row r="105" spans="4:6" s="183" customFormat="1" ht="12.75">
      <c r="D105" s="230"/>
      <c r="E105" s="230"/>
      <c r="F105" s="230"/>
    </row>
    <row r="106" spans="4:6" s="183" customFormat="1" ht="12.75">
      <c r="D106" s="230"/>
      <c r="E106" s="230"/>
      <c r="F106" s="230"/>
    </row>
    <row r="107" spans="4:6" s="183" customFormat="1" ht="12.75">
      <c r="D107" s="230"/>
      <c r="E107" s="230"/>
      <c r="F107" s="230"/>
    </row>
    <row r="108" spans="4:6" s="183" customFormat="1" ht="12.75">
      <c r="D108" s="230"/>
      <c r="E108" s="230"/>
      <c r="F108" s="230"/>
    </row>
    <row r="109" spans="4:6" s="183" customFormat="1" ht="12.75">
      <c r="D109" s="230"/>
      <c r="E109" s="230"/>
      <c r="F109" s="230"/>
    </row>
    <row r="110" spans="4:6" s="183" customFormat="1" ht="12.75">
      <c r="D110" s="230"/>
      <c r="E110" s="230"/>
      <c r="F110" s="230"/>
    </row>
    <row r="111" spans="4:6" s="183" customFormat="1" ht="12.75">
      <c r="D111" s="230"/>
      <c r="E111" s="230"/>
      <c r="F111" s="230"/>
    </row>
    <row r="112" spans="4:6" s="183" customFormat="1" ht="12.75">
      <c r="D112" s="230"/>
      <c r="E112" s="230"/>
      <c r="F112" s="230"/>
    </row>
    <row r="113" spans="4:6" s="183" customFormat="1" ht="12.75">
      <c r="D113" s="230"/>
      <c r="E113" s="230"/>
      <c r="F113" s="230"/>
    </row>
    <row r="114" spans="4:6" s="183" customFormat="1" ht="12.75">
      <c r="D114" s="230"/>
      <c r="E114" s="230"/>
      <c r="F114" s="230"/>
    </row>
    <row r="115" spans="4:6" s="183" customFormat="1" ht="12.75">
      <c r="D115" s="230"/>
      <c r="E115" s="230"/>
      <c r="F115" s="230"/>
    </row>
    <row r="116" spans="4:6" s="183" customFormat="1" ht="12.75">
      <c r="D116" s="230"/>
      <c r="E116" s="230"/>
      <c r="F116" s="230"/>
    </row>
    <row r="117" spans="4:6" s="183" customFormat="1" ht="12.75">
      <c r="D117" s="230"/>
      <c r="E117" s="230"/>
      <c r="F117" s="230"/>
    </row>
    <row r="118" spans="4:6" s="183" customFormat="1" ht="12.75">
      <c r="D118" s="230"/>
      <c r="E118" s="230"/>
      <c r="F118" s="230"/>
    </row>
    <row r="119" spans="4:6" s="183" customFormat="1" ht="12.75">
      <c r="D119" s="230"/>
      <c r="E119" s="230"/>
      <c r="F119" s="230"/>
    </row>
    <row r="120" spans="4:6" s="183" customFormat="1" ht="12.75">
      <c r="D120" s="230"/>
      <c r="E120" s="230"/>
      <c r="F120" s="230"/>
    </row>
    <row r="121" spans="4:6" s="183" customFormat="1" ht="12.75">
      <c r="D121" s="230"/>
      <c r="E121" s="230"/>
      <c r="F121" s="230"/>
    </row>
    <row r="122" spans="4:6" s="183" customFormat="1" ht="12.75">
      <c r="D122" s="230"/>
      <c r="E122" s="230"/>
      <c r="F122" s="230"/>
    </row>
    <row r="123" spans="4:6" s="183" customFormat="1" ht="12.75">
      <c r="D123" s="230"/>
      <c r="E123" s="230"/>
      <c r="F123" s="230"/>
    </row>
    <row r="124" spans="4:6" s="183" customFormat="1" ht="12.75">
      <c r="D124" s="230"/>
      <c r="E124" s="230"/>
      <c r="F124" s="230"/>
    </row>
    <row r="125" spans="4:6" s="183" customFormat="1" ht="12.75">
      <c r="D125" s="230"/>
      <c r="E125" s="230"/>
      <c r="F125" s="230"/>
    </row>
    <row r="126" spans="4:6" s="183" customFormat="1" ht="12.75">
      <c r="D126" s="230"/>
      <c r="E126" s="230"/>
      <c r="F126" s="230"/>
    </row>
    <row r="127" spans="4:6" s="183" customFormat="1" ht="12.75">
      <c r="D127" s="230"/>
      <c r="E127" s="230"/>
      <c r="F127" s="230"/>
    </row>
    <row r="128" spans="4:6" s="183" customFormat="1" ht="12.75">
      <c r="D128" s="230"/>
      <c r="E128" s="230"/>
      <c r="F128" s="230"/>
    </row>
    <row r="129" spans="4:6" s="183" customFormat="1" ht="12.75">
      <c r="D129" s="230"/>
      <c r="E129" s="230"/>
      <c r="F129" s="230"/>
    </row>
    <row r="130" spans="4:6" s="183" customFormat="1" ht="12.75">
      <c r="D130" s="230"/>
      <c r="E130" s="230"/>
      <c r="F130" s="230"/>
    </row>
    <row r="131" spans="4:6" s="183" customFormat="1" ht="12.75">
      <c r="D131" s="230"/>
      <c r="E131" s="230"/>
      <c r="F131" s="230"/>
    </row>
    <row r="132" spans="4:6" s="183" customFormat="1" ht="12.75">
      <c r="D132" s="230"/>
      <c r="E132" s="230"/>
      <c r="F132" s="230"/>
    </row>
    <row r="133" spans="4:6" s="183" customFormat="1" ht="12.75">
      <c r="D133" s="230"/>
      <c r="E133" s="230"/>
      <c r="F133" s="230"/>
    </row>
    <row r="134" spans="4:6" s="183" customFormat="1" ht="12.75">
      <c r="D134" s="230"/>
      <c r="E134" s="230"/>
      <c r="F134" s="230"/>
    </row>
    <row r="135" spans="4:6" s="183" customFormat="1" ht="12.75">
      <c r="D135" s="230"/>
      <c r="E135" s="230"/>
      <c r="F135" s="230"/>
    </row>
    <row r="136" spans="4:6" s="183" customFormat="1" ht="12.75">
      <c r="D136" s="230"/>
      <c r="E136" s="230"/>
      <c r="F136" s="230"/>
    </row>
    <row r="137" spans="4:6" s="183" customFormat="1" ht="12.75">
      <c r="D137" s="230"/>
      <c r="E137" s="230"/>
      <c r="F137" s="230"/>
    </row>
    <row r="138" spans="4:6" s="183" customFormat="1" ht="12.75">
      <c r="D138" s="230"/>
      <c r="E138" s="230"/>
      <c r="F138" s="230"/>
    </row>
    <row r="139" spans="4:6" s="183" customFormat="1" ht="12.75">
      <c r="D139" s="230"/>
      <c r="E139" s="230"/>
      <c r="F139" s="230"/>
    </row>
    <row r="140" spans="4:6" s="183" customFormat="1" ht="12.75">
      <c r="D140" s="230"/>
      <c r="E140" s="230"/>
      <c r="F140" s="230"/>
    </row>
    <row r="141" spans="4:6" s="183" customFormat="1" ht="12.75">
      <c r="D141" s="230"/>
      <c r="E141" s="230"/>
      <c r="F141" s="230"/>
    </row>
    <row r="142" spans="4:6" s="183" customFormat="1" ht="12.75">
      <c r="D142" s="230"/>
      <c r="E142" s="230"/>
      <c r="F142" s="230"/>
    </row>
    <row r="143" spans="4:6" s="183" customFormat="1" ht="12.75">
      <c r="D143" s="230"/>
      <c r="E143" s="230"/>
      <c r="F143" s="230"/>
    </row>
    <row r="144" spans="4:6" s="183" customFormat="1" ht="12.75">
      <c r="D144" s="230"/>
      <c r="E144" s="230"/>
      <c r="F144" s="230"/>
    </row>
    <row r="145" spans="4:6" s="183" customFormat="1" ht="12.75">
      <c r="D145" s="230"/>
      <c r="E145" s="230"/>
      <c r="F145" s="230"/>
    </row>
    <row r="146" spans="4:6" s="183" customFormat="1" ht="12.75">
      <c r="D146" s="230"/>
      <c r="E146" s="230"/>
      <c r="F146" s="230"/>
    </row>
    <row r="147" spans="4:6" s="183" customFormat="1" ht="12.75">
      <c r="D147" s="230"/>
      <c r="E147" s="230"/>
      <c r="F147" s="230"/>
    </row>
    <row r="148" spans="4:6" s="183" customFormat="1" ht="12.75">
      <c r="D148" s="230"/>
      <c r="E148" s="230"/>
      <c r="F148" s="230"/>
    </row>
    <row r="149" spans="4:6" s="183" customFormat="1" ht="12.75">
      <c r="D149" s="230"/>
      <c r="E149" s="230"/>
      <c r="F149" s="230"/>
    </row>
    <row r="150" spans="4:6" s="183" customFormat="1" ht="12.75">
      <c r="D150" s="230"/>
      <c r="E150" s="230"/>
      <c r="F150" s="230"/>
    </row>
    <row r="151" spans="4:6" s="183" customFormat="1" ht="12.75">
      <c r="D151" s="230"/>
      <c r="E151" s="230"/>
      <c r="F151" s="230"/>
    </row>
    <row r="152" spans="4:6" s="183" customFormat="1" ht="12.75">
      <c r="D152" s="230"/>
      <c r="E152" s="230"/>
      <c r="F152" s="230"/>
    </row>
    <row r="153" spans="4:6" s="183" customFormat="1" ht="12.75">
      <c r="D153" s="230"/>
      <c r="E153" s="230"/>
      <c r="F153" s="230"/>
    </row>
    <row r="154" spans="4:6" s="183" customFormat="1" ht="12.75">
      <c r="D154" s="230"/>
      <c r="E154" s="230"/>
      <c r="F154" s="230"/>
    </row>
    <row r="155" spans="4:6" s="183" customFormat="1" ht="12.75">
      <c r="D155" s="230"/>
      <c r="E155" s="230"/>
      <c r="F155" s="230"/>
    </row>
    <row r="156" spans="4:6" s="183" customFormat="1" ht="12.75">
      <c r="D156" s="230"/>
      <c r="E156" s="230"/>
      <c r="F156" s="230"/>
    </row>
    <row r="157" spans="4:6" s="183" customFormat="1" ht="12.75">
      <c r="D157" s="230"/>
      <c r="E157" s="230"/>
      <c r="F157" s="230"/>
    </row>
    <row r="158" spans="4:6" s="183" customFormat="1" ht="12.75">
      <c r="D158" s="230"/>
      <c r="E158" s="230"/>
      <c r="F158" s="230"/>
    </row>
    <row r="159" spans="4:6" s="183" customFormat="1" ht="12.75">
      <c r="D159" s="230"/>
      <c r="E159" s="230"/>
      <c r="F159" s="230"/>
    </row>
    <row r="160" spans="4:6" s="183" customFormat="1" ht="12.75">
      <c r="D160" s="230"/>
      <c r="E160" s="230"/>
      <c r="F160" s="230"/>
    </row>
    <row r="161" spans="4:6" s="183" customFormat="1" ht="12.75">
      <c r="D161" s="230"/>
      <c r="E161" s="230"/>
      <c r="F161" s="230"/>
    </row>
    <row r="162" spans="4:6" s="183" customFormat="1" ht="12.75">
      <c r="D162" s="230"/>
      <c r="E162" s="230"/>
      <c r="F162" s="230"/>
    </row>
    <row r="163" spans="4:6" s="183" customFormat="1" ht="12.75">
      <c r="D163" s="230"/>
      <c r="E163" s="230"/>
      <c r="F163" s="230"/>
    </row>
    <row r="164" spans="4:6" s="183" customFormat="1" ht="12.75">
      <c r="D164" s="230"/>
      <c r="E164" s="230"/>
      <c r="F164" s="230"/>
    </row>
    <row r="165" spans="4:6" s="183" customFormat="1" ht="12.75">
      <c r="D165" s="230"/>
      <c r="E165" s="230"/>
      <c r="F165" s="230"/>
    </row>
    <row r="166" spans="4:6" s="183" customFormat="1" ht="12.75">
      <c r="D166" s="230"/>
      <c r="E166" s="230"/>
      <c r="F166" s="230"/>
    </row>
    <row r="167" spans="4:6" s="183" customFormat="1" ht="12.75">
      <c r="D167" s="230"/>
      <c r="E167" s="230"/>
      <c r="F167" s="230"/>
    </row>
    <row r="168" spans="4:6" s="183" customFormat="1" ht="12.75">
      <c r="D168" s="230"/>
      <c r="E168" s="230"/>
      <c r="F168" s="230"/>
    </row>
    <row r="169" spans="4:6" s="183" customFormat="1" ht="12.75">
      <c r="D169" s="230"/>
      <c r="E169" s="230"/>
      <c r="F169" s="230"/>
    </row>
    <row r="170" spans="4:6" s="183" customFormat="1" ht="12.75">
      <c r="D170" s="230"/>
      <c r="E170" s="230"/>
      <c r="F170" s="230"/>
    </row>
    <row r="171" spans="4:6" s="183" customFormat="1" ht="12.75">
      <c r="D171" s="230"/>
      <c r="E171" s="230"/>
      <c r="F171" s="230"/>
    </row>
    <row r="172" spans="4:6" s="183" customFormat="1" ht="12.75">
      <c r="D172" s="230"/>
      <c r="E172" s="230"/>
      <c r="F172" s="230"/>
    </row>
    <row r="173" spans="4:6" s="183" customFormat="1" ht="12.75">
      <c r="D173" s="230"/>
      <c r="E173" s="230"/>
      <c r="F173" s="230"/>
    </row>
    <row r="174" spans="4:6" s="183" customFormat="1" ht="12.75">
      <c r="D174" s="230"/>
      <c r="E174" s="230"/>
      <c r="F174" s="230"/>
    </row>
    <row r="175" spans="4:6" s="183" customFormat="1" ht="12.75">
      <c r="D175" s="230"/>
      <c r="E175" s="230"/>
      <c r="F175" s="230"/>
    </row>
    <row r="176" spans="4:6" s="183" customFormat="1" ht="12.75">
      <c r="D176" s="230"/>
      <c r="E176" s="230"/>
      <c r="F176" s="230"/>
    </row>
    <row r="177" spans="4:6" s="183" customFormat="1" ht="12.75">
      <c r="D177" s="230"/>
      <c r="E177" s="230"/>
      <c r="F177" s="230"/>
    </row>
    <row r="178" spans="4:6" s="183" customFormat="1" ht="12.75">
      <c r="D178" s="230"/>
      <c r="E178" s="230"/>
      <c r="F178" s="230"/>
    </row>
    <row r="179" spans="4:6" s="183" customFormat="1" ht="12.75">
      <c r="D179" s="230"/>
      <c r="E179" s="230"/>
      <c r="F179" s="230"/>
    </row>
    <row r="180" spans="4:6" s="183" customFormat="1" ht="12.75">
      <c r="D180" s="230"/>
      <c r="E180" s="230"/>
      <c r="F180" s="230"/>
    </row>
    <row r="181" spans="4:6" s="183" customFormat="1" ht="12.75">
      <c r="D181" s="230"/>
      <c r="E181" s="230"/>
      <c r="F181" s="230"/>
    </row>
    <row r="182" spans="4:6" s="183" customFormat="1" ht="12.75">
      <c r="D182" s="230"/>
      <c r="E182" s="230"/>
      <c r="F182" s="230"/>
    </row>
    <row r="183" spans="4:6" s="183" customFormat="1" ht="12.75">
      <c r="D183" s="230"/>
      <c r="E183" s="230"/>
      <c r="F183" s="230"/>
    </row>
    <row r="184" spans="4:6" s="183" customFormat="1" ht="12.75">
      <c r="D184" s="230"/>
      <c r="E184" s="230"/>
      <c r="F184" s="230"/>
    </row>
    <row r="185" spans="4:6" s="183" customFormat="1" ht="12.75">
      <c r="D185" s="230"/>
      <c r="E185" s="230"/>
      <c r="F185" s="230"/>
    </row>
    <row r="186" spans="4:6" s="183" customFormat="1" ht="12.75">
      <c r="D186" s="230"/>
      <c r="E186" s="230"/>
      <c r="F186" s="230"/>
    </row>
    <row r="187" spans="4:6" s="183" customFormat="1" ht="12.75">
      <c r="D187" s="230"/>
      <c r="E187" s="230"/>
      <c r="F187" s="230"/>
    </row>
    <row r="188" spans="4:6" s="183" customFormat="1" ht="12.75">
      <c r="D188" s="230"/>
      <c r="E188" s="230"/>
      <c r="F188" s="230"/>
    </row>
    <row r="189" spans="4:6" s="183" customFormat="1" ht="12.75">
      <c r="D189" s="230"/>
      <c r="E189" s="230"/>
      <c r="F189" s="230"/>
    </row>
    <row r="190" spans="4:6" s="183" customFormat="1" ht="12.75">
      <c r="D190" s="230"/>
      <c r="E190" s="230"/>
      <c r="F190" s="230"/>
    </row>
    <row r="191" spans="4:6" s="183" customFormat="1" ht="12.75">
      <c r="D191" s="230"/>
      <c r="E191" s="230"/>
      <c r="F191" s="230"/>
    </row>
    <row r="192" spans="4:6" s="183" customFormat="1" ht="12.75">
      <c r="D192" s="230"/>
      <c r="E192" s="230"/>
      <c r="F192" s="230"/>
    </row>
    <row r="193" spans="4:6" s="183" customFormat="1" ht="12.75">
      <c r="D193" s="230"/>
      <c r="E193" s="230"/>
      <c r="F193" s="230"/>
    </row>
    <row r="194" spans="4:6" s="183" customFormat="1" ht="12.75">
      <c r="D194" s="230"/>
      <c r="E194" s="230"/>
      <c r="F194" s="230"/>
    </row>
    <row r="195" spans="4:6" s="183" customFormat="1" ht="12.75">
      <c r="D195" s="230"/>
      <c r="E195" s="230"/>
      <c r="F195" s="230"/>
    </row>
    <row r="196" spans="4:6" s="183" customFormat="1" ht="12.75">
      <c r="D196" s="230"/>
      <c r="E196" s="230"/>
      <c r="F196" s="230"/>
    </row>
    <row r="197" spans="4:6" s="183" customFormat="1" ht="12.75">
      <c r="D197" s="230"/>
      <c r="E197" s="230"/>
      <c r="F197" s="230"/>
    </row>
    <row r="198" spans="4:6" s="183" customFormat="1" ht="12.75">
      <c r="D198" s="230"/>
      <c r="E198" s="230"/>
      <c r="F198" s="230"/>
    </row>
    <row r="199" spans="4:6" s="183" customFormat="1" ht="12.75">
      <c r="D199" s="230"/>
      <c r="E199" s="230"/>
      <c r="F199" s="230"/>
    </row>
    <row r="200" spans="4:6" s="183" customFormat="1" ht="12.75">
      <c r="D200" s="230"/>
      <c r="E200" s="230"/>
      <c r="F200" s="230"/>
    </row>
    <row r="201" spans="4:6" s="183" customFormat="1" ht="12.75">
      <c r="D201" s="230"/>
      <c r="E201" s="230"/>
      <c r="F201" s="230"/>
    </row>
    <row r="202" spans="4:6" s="183" customFormat="1" ht="12.75">
      <c r="D202" s="230"/>
      <c r="E202" s="230"/>
      <c r="F202" s="230"/>
    </row>
    <row r="203" spans="4:6" s="183" customFormat="1" ht="12.75">
      <c r="D203" s="230"/>
      <c r="E203" s="230"/>
      <c r="F203" s="230"/>
    </row>
    <row r="204" spans="4:6" s="183" customFormat="1" ht="12.75">
      <c r="D204" s="230"/>
      <c r="E204" s="230"/>
      <c r="F204" s="230"/>
    </row>
    <row r="205" spans="4:6" s="183" customFormat="1" ht="12.75">
      <c r="D205" s="230"/>
      <c r="E205" s="230"/>
      <c r="F205" s="230"/>
    </row>
    <row r="206" spans="4:6" s="183" customFormat="1" ht="12.75">
      <c r="D206" s="230"/>
      <c r="E206" s="230"/>
      <c r="F206" s="230"/>
    </row>
    <row r="207" spans="4:6" s="183" customFormat="1" ht="12.75">
      <c r="D207" s="230"/>
      <c r="E207" s="230"/>
      <c r="F207" s="230"/>
    </row>
    <row r="208" spans="4:6" s="183" customFormat="1" ht="12.75">
      <c r="D208" s="230"/>
      <c r="E208" s="230"/>
      <c r="F208" s="230"/>
    </row>
    <row r="209" spans="4:6" s="183" customFormat="1" ht="12.75">
      <c r="D209" s="230"/>
      <c r="E209" s="230"/>
      <c r="F209" s="230"/>
    </row>
    <row r="210" spans="4:6" s="183" customFormat="1" ht="12.75">
      <c r="D210" s="230"/>
      <c r="E210" s="230"/>
      <c r="F210" s="230"/>
    </row>
    <row r="211" spans="4:6" s="183" customFormat="1" ht="12.75">
      <c r="D211" s="230"/>
      <c r="E211" s="230"/>
      <c r="F211" s="230"/>
    </row>
    <row r="212" spans="4:6" s="183" customFormat="1" ht="12.75">
      <c r="D212" s="230"/>
      <c r="E212" s="230"/>
      <c r="F212" s="230"/>
    </row>
    <row r="213" spans="4:6" s="183" customFormat="1" ht="12.75">
      <c r="D213" s="230"/>
      <c r="E213" s="230"/>
      <c r="F213" s="230"/>
    </row>
    <row r="214" spans="4:6" s="183" customFormat="1" ht="12.75">
      <c r="D214" s="230"/>
      <c r="E214" s="230"/>
      <c r="F214" s="230"/>
    </row>
    <row r="215" spans="4:6" s="183" customFormat="1" ht="12.75">
      <c r="D215" s="230"/>
      <c r="E215" s="230"/>
      <c r="F215" s="230"/>
    </row>
    <row r="216" spans="4:6" s="183" customFormat="1" ht="12.75">
      <c r="D216" s="230"/>
      <c r="E216" s="230"/>
      <c r="F216" s="230"/>
    </row>
    <row r="217" spans="4:6" s="183" customFormat="1" ht="12.75">
      <c r="D217" s="230"/>
      <c r="E217" s="230"/>
      <c r="F217" s="230"/>
    </row>
    <row r="218" spans="4:6" s="183" customFormat="1" ht="12.75">
      <c r="D218" s="230"/>
      <c r="E218" s="230"/>
      <c r="F218" s="230"/>
    </row>
    <row r="219" spans="4:6" s="183" customFormat="1" ht="12.75">
      <c r="D219" s="230"/>
      <c r="E219" s="230"/>
      <c r="F219" s="230"/>
    </row>
    <row r="220" spans="4:6" s="183" customFormat="1" ht="12.75">
      <c r="D220" s="230"/>
      <c r="E220" s="230"/>
      <c r="F220" s="230"/>
    </row>
    <row r="221" spans="4:6" s="183" customFormat="1" ht="12.75">
      <c r="D221" s="230"/>
      <c r="E221" s="230"/>
      <c r="F221" s="230"/>
    </row>
    <row r="222" spans="4:6" s="183" customFormat="1" ht="12.75">
      <c r="D222" s="230"/>
      <c r="E222" s="230"/>
      <c r="F222" s="230"/>
    </row>
    <row r="223" spans="4:6" s="183" customFormat="1" ht="12.75">
      <c r="D223" s="230"/>
      <c r="E223" s="230"/>
      <c r="F223" s="230"/>
    </row>
    <row r="224" spans="4:6" s="183" customFormat="1" ht="12.75">
      <c r="D224" s="230"/>
      <c r="E224" s="230"/>
      <c r="F224" s="230"/>
    </row>
    <row r="225" spans="4:6" s="183" customFormat="1" ht="12.75">
      <c r="D225" s="230"/>
      <c r="E225" s="230"/>
      <c r="F225" s="230"/>
    </row>
    <row r="226" spans="4:6" s="183" customFormat="1" ht="12.75">
      <c r="D226" s="230"/>
      <c r="E226" s="230"/>
      <c r="F226" s="230"/>
    </row>
    <row r="227" spans="4:6" s="183" customFormat="1" ht="12.75">
      <c r="D227" s="230"/>
      <c r="E227" s="230"/>
      <c r="F227" s="230"/>
    </row>
    <row r="228" spans="4:6" s="183" customFormat="1" ht="12.75">
      <c r="D228" s="230"/>
      <c r="E228" s="230"/>
      <c r="F228" s="230"/>
    </row>
    <row r="229" spans="4:6" s="183" customFormat="1" ht="12.75">
      <c r="D229" s="230"/>
      <c r="E229" s="230"/>
      <c r="F229" s="230"/>
    </row>
    <row r="230" spans="2:10" s="183" customFormat="1" ht="12.75">
      <c r="B230" s="161"/>
      <c r="C230" s="161"/>
      <c r="D230" s="220"/>
      <c r="E230" s="220"/>
      <c r="F230" s="220"/>
      <c r="G230" s="161"/>
      <c r="H230" s="161"/>
      <c r="I230" s="161"/>
      <c r="J230" s="161"/>
    </row>
    <row r="231" spans="2:11" s="183" customFormat="1" ht="12.75">
      <c r="B231" s="161"/>
      <c r="C231" s="161"/>
      <c r="D231" s="220"/>
      <c r="E231" s="220"/>
      <c r="F231" s="220"/>
      <c r="G231" s="161"/>
      <c r="H231" s="161"/>
      <c r="I231" s="161"/>
      <c r="J231" s="161"/>
      <c r="K231" s="161"/>
    </row>
    <row r="232" spans="2:11" s="183" customFormat="1" ht="12.75">
      <c r="B232" s="161"/>
      <c r="C232" s="161"/>
      <c r="D232" s="220"/>
      <c r="E232" s="220"/>
      <c r="F232" s="220"/>
      <c r="G232" s="161"/>
      <c r="H232" s="161"/>
      <c r="I232" s="161"/>
      <c r="J232" s="161"/>
      <c r="K232" s="161"/>
    </row>
    <row r="233" spans="2:11" s="183" customFormat="1" ht="12.75">
      <c r="B233" s="161"/>
      <c r="C233" s="161"/>
      <c r="D233" s="220"/>
      <c r="E233" s="220"/>
      <c r="F233" s="220"/>
      <c r="G233" s="161"/>
      <c r="H233" s="161"/>
      <c r="I233" s="161"/>
      <c r="J233" s="161"/>
      <c r="K233" s="161"/>
    </row>
    <row r="234" spans="2:11" s="183" customFormat="1" ht="12.75">
      <c r="B234" s="161"/>
      <c r="C234" s="161"/>
      <c r="D234" s="220"/>
      <c r="E234" s="220"/>
      <c r="F234" s="220"/>
      <c r="G234" s="161"/>
      <c r="H234" s="161"/>
      <c r="I234" s="161"/>
      <c r="J234" s="161"/>
      <c r="K234" s="161"/>
    </row>
    <row r="235" spans="2:11" s="183" customFormat="1" ht="12.75">
      <c r="B235" s="161"/>
      <c r="C235" s="161"/>
      <c r="D235" s="220"/>
      <c r="E235" s="220"/>
      <c r="F235" s="220"/>
      <c r="G235" s="161"/>
      <c r="H235" s="161"/>
      <c r="I235" s="161"/>
      <c r="J235" s="161"/>
      <c r="K235" s="161"/>
    </row>
    <row r="236" spans="2:11" s="183" customFormat="1" ht="12.75">
      <c r="B236" s="161"/>
      <c r="C236" s="161"/>
      <c r="D236" s="220"/>
      <c r="E236" s="220"/>
      <c r="F236" s="220"/>
      <c r="G236" s="161"/>
      <c r="H236" s="161"/>
      <c r="I236" s="161"/>
      <c r="J236" s="161"/>
      <c r="K236" s="161"/>
    </row>
    <row r="237" spans="2:11" s="183" customFormat="1" ht="12.75">
      <c r="B237" s="161"/>
      <c r="C237" s="161"/>
      <c r="D237" s="220"/>
      <c r="E237" s="220"/>
      <c r="F237" s="220"/>
      <c r="G237" s="161"/>
      <c r="H237" s="161"/>
      <c r="I237" s="161"/>
      <c r="J237" s="161"/>
      <c r="K237" s="161"/>
    </row>
    <row r="238" spans="2:11" s="183" customFormat="1" ht="12.75">
      <c r="B238" s="161"/>
      <c r="C238" s="161"/>
      <c r="D238" s="220"/>
      <c r="E238" s="220"/>
      <c r="F238" s="220"/>
      <c r="G238" s="161"/>
      <c r="H238" s="161"/>
      <c r="I238" s="161"/>
      <c r="J238" s="161"/>
      <c r="K238" s="161"/>
    </row>
    <row r="239" spans="2:11" s="183" customFormat="1" ht="12.75">
      <c r="B239" s="161"/>
      <c r="C239" s="161"/>
      <c r="D239" s="220"/>
      <c r="E239" s="220"/>
      <c r="F239" s="220"/>
      <c r="G239" s="161"/>
      <c r="H239" s="161"/>
      <c r="I239" s="161"/>
      <c r="J239" s="161"/>
      <c r="K239" s="161"/>
    </row>
    <row r="240" spans="2:11" s="183" customFormat="1" ht="12.75">
      <c r="B240" s="161"/>
      <c r="C240" s="161"/>
      <c r="D240" s="220"/>
      <c r="E240" s="220"/>
      <c r="F240" s="220"/>
      <c r="G240" s="161"/>
      <c r="H240" s="161"/>
      <c r="I240" s="161"/>
      <c r="J240" s="161"/>
      <c r="K240" s="161"/>
    </row>
    <row r="241" spans="2:11" s="183" customFormat="1" ht="12.75">
      <c r="B241" s="161"/>
      <c r="C241" s="161"/>
      <c r="D241" s="220"/>
      <c r="E241" s="220"/>
      <c r="F241" s="220"/>
      <c r="G241" s="161"/>
      <c r="H241" s="161"/>
      <c r="I241" s="161"/>
      <c r="J241" s="161"/>
      <c r="K241" s="161"/>
    </row>
    <row r="242" spans="2:11" s="183" customFormat="1" ht="12.75">
      <c r="B242" s="161"/>
      <c r="C242" s="161"/>
      <c r="D242" s="220"/>
      <c r="E242" s="220"/>
      <c r="F242" s="220"/>
      <c r="G242" s="161"/>
      <c r="H242" s="161"/>
      <c r="I242" s="161"/>
      <c r="J242" s="161"/>
      <c r="K242" s="161"/>
    </row>
    <row r="243" spans="2:11" s="183" customFormat="1" ht="12.75">
      <c r="B243" s="161"/>
      <c r="C243" s="161"/>
      <c r="D243" s="220"/>
      <c r="E243" s="220"/>
      <c r="F243" s="220"/>
      <c r="G243" s="161"/>
      <c r="H243" s="161"/>
      <c r="I243" s="161"/>
      <c r="J243" s="161"/>
      <c r="K243" s="161"/>
    </row>
    <row r="244" spans="2:11" s="183" customFormat="1" ht="12.75">
      <c r="B244" s="161"/>
      <c r="C244" s="161"/>
      <c r="D244" s="220"/>
      <c r="E244" s="220"/>
      <c r="F244" s="220"/>
      <c r="G244" s="161"/>
      <c r="H244" s="161"/>
      <c r="I244" s="161"/>
      <c r="J244" s="161"/>
      <c r="K244" s="161"/>
    </row>
    <row r="245" spans="2:11" s="183" customFormat="1" ht="12.75">
      <c r="B245" s="161"/>
      <c r="C245" s="161"/>
      <c r="D245" s="220"/>
      <c r="E245" s="220"/>
      <c r="F245" s="220"/>
      <c r="G245" s="161"/>
      <c r="H245" s="161"/>
      <c r="I245" s="161"/>
      <c r="J245" s="161"/>
      <c r="K245" s="161"/>
    </row>
    <row r="246" spans="2:11" s="183" customFormat="1" ht="12.75">
      <c r="B246" s="161"/>
      <c r="C246" s="161"/>
      <c r="D246" s="220"/>
      <c r="E246" s="220"/>
      <c r="F246" s="220"/>
      <c r="G246" s="161"/>
      <c r="H246" s="161"/>
      <c r="I246" s="161"/>
      <c r="J246" s="161"/>
      <c r="K246" s="161"/>
    </row>
    <row r="247" spans="2:11" s="183" customFormat="1" ht="12.75">
      <c r="B247" s="161"/>
      <c r="C247" s="161"/>
      <c r="D247" s="220"/>
      <c r="E247" s="220"/>
      <c r="F247" s="220"/>
      <c r="G247" s="161"/>
      <c r="H247" s="161"/>
      <c r="I247" s="161"/>
      <c r="J247" s="161"/>
      <c r="K247" s="161"/>
    </row>
    <row r="248" spans="2:11" s="183" customFormat="1" ht="12.75">
      <c r="B248" s="161"/>
      <c r="C248" s="161"/>
      <c r="D248" s="220"/>
      <c r="E248" s="220"/>
      <c r="F248" s="220"/>
      <c r="G248" s="161"/>
      <c r="H248" s="161"/>
      <c r="I248" s="161"/>
      <c r="J248" s="161"/>
      <c r="K248" s="161"/>
    </row>
    <row r="249" spans="2:11" s="183" customFormat="1" ht="12.75">
      <c r="B249" s="161"/>
      <c r="C249" s="161"/>
      <c r="D249" s="220"/>
      <c r="E249" s="220"/>
      <c r="F249" s="220"/>
      <c r="G249" s="161"/>
      <c r="H249" s="161"/>
      <c r="I249" s="161"/>
      <c r="J249" s="161"/>
      <c r="K249" s="161"/>
    </row>
    <row r="250" spans="2:11" s="183" customFormat="1" ht="12.75">
      <c r="B250" s="161"/>
      <c r="C250" s="161"/>
      <c r="D250" s="220"/>
      <c r="E250" s="220"/>
      <c r="F250" s="220"/>
      <c r="G250" s="161"/>
      <c r="H250" s="161"/>
      <c r="I250" s="161"/>
      <c r="J250" s="161"/>
      <c r="K250" s="161"/>
    </row>
    <row r="251" spans="2:11" s="183" customFormat="1" ht="12.75">
      <c r="B251" s="161"/>
      <c r="C251" s="161"/>
      <c r="D251" s="220"/>
      <c r="E251" s="220"/>
      <c r="F251" s="220"/>
      <c r="G251" s="161"/>
      <c r="H251" s="161"/>
      <c r="I251" s="161"/>
      <c r="J251" s="161"/>
      <c r="K251" s="161"/>
    </row>
    <row r="252" spans="2:11" s="183" customFormat="1" ht="12.75">
      <c r="B252" s="161"/>
      <c r="C252" s="161"/>
      <c r="D252" s="220"/>
      <c r="E252" s="220"/>
      <c r="F252" s="220"/>
      <c r="G252" s="161"/>
      <c r="H252" s="161"/>
      <c r="I252" s="161"/>
      <c r="J252" s="161"/>
      <c r="K252" s="161"/>
    </row>
    <row r="253" spans="2:11" s="183" customFormat="1" ht="12.75">
      <c r="B253" s="161"/>
      <c r="C253" s="161"/>
      <c r="D253" s="220"/>
      <c r="E253" s="220"/>
      <c r="F253" s="220"/>
      <c r="G253" s="161"/>
      <c r="H253" s="161"/>
      <c r="I253" s="161"/>
      <c r="J253" s="161"/>
      <c r="K253" s="161"/>
    </row>
    <row r="254" spans="2:11" s="183" customFormat="1" ht="12.75">
      <c r="B254" s="161"/>
      <c r="C254" s="161"/>
      <c r="D254" s="220"/>
      <c r="E254" s="220"/>
      <c r="F254" s="220"/>
      <c r="G254" s="161"/>
      <c r="H254" s="161"/>
      <c r="I254" s="161"/>
      <c r="J254" s="161"/>
      <c r="K254" s="161"/>
    </row>
    <row r="255" spans="2:11" s="183" customFormat="1" ht="12.75">
      <c r="B255" s="161"/>
      <c r="C255" s="161"/>
      <c r="D255" s="220"/>
      <c r="E255" s="220"/>
      <c r="F255" s="220"/>
      <c r="G255" s="161"/>
      <c r="H255" s="161"/>
      <c r="I255" s="161"/>
      <c r="J255" s="161"/>
      <c r="K255" s="161"/>
    </row>
    <row r="256" spans="2:11" s="183" customFormat="1" ht="12.75">
      <c r="B256" s="161"/>
      <c r="C256" s="161"/>
      <c r="D256" s="220"/>
      <c r="E256" s="220"/>
      <c r="F256" s="220"/>
      <c r="G256" s="161"/>
      <c r="H256" s="161"/>
      <c r="I256" s="161"/>
      <c r="J256" s="161"/>
      <c r="K256" s="161"/>
    </row>
    <row r="257" spans="2:11" s="183" customFormat="1" ht="12.75">
      <c r="B257" s="161"/>
      <c r="C257" s="161"/>
      <c r="D257" s="220"/>
      <c r="E257" s="220"/>
      <c r="F257" s="220"/>
      <c r="G257" s="161"/>
      <c r="H257" s="161"/>
      <c r="I257" s="161"/>
      <c r="J257" s="161"/>
      <c r="K257" s="161"/>
    </row>
    <row r="258" spans="2:11" s="183" customFormat="1" ht="12.75">
      <c r="B258" s="161"/>
      <c r="C258" s="161"/>
      <c r="D258" s="220"/>
      <c r="E258" s="220"/>
      <c r="F258" s="220"/>
      <c r="G258" s="161"/>
      <c r="H258" s="161"/>
      <c r="I258" s="161"/>
      <c r="J258" s="161"/>
      <c r="K258" s="161"/>
    </row>
    <row r="259" spans="2:11" s="183" customFormat="1" ht="12.75">
      <c r="B259" s="161"/>
      <c r="C259" s="161"/>
      <c r="D259" s="220"/>
      <c r="E259" s="220"/>
      <c r="F259" s="220"/>
      <c r="G259" s="161"/>
      <c r="H259" s="161"/>
      <c r="I259" s="161"/>
      <c r="J259" s="161"/>
      <c r="K259" s="161"/>
    </row>
    <row r="260" spans="2:11" s="183" customFormat="1" ht="12.75">
      <c r="B260" s="161"/>
      <c r="C260" s="161"/>
      <c r="D260" s="220"/>
      <c r="E260" s="220"/>
      <c r="F260" s="220"/>
      <c r="G260" s="161"/>
      <c r="H260" s="161"/>
      <c r="I260" s="161"/>
      <c r="J260" s="161"/>
      <c r="K260" s="161"/>
    </row>
    <row r="261" spans="2:11" s="183" customFormat="1" ht="12.75">
      <c r="B261" s="161"/>
      <c r="C261" s="161"/>
      <c r="D261" s="220"/>
      <c r="E261" s="220"/>
      <c r="F261" s="220"/>
      <c r="G261" s="161"/>
      <c r="H261" s="161"/>
      <c r="I261" s="161"/>
      <c r="J261" s="161"/>
      <c r="K261" s="161"/>
    </row>
    <row r="262" spans="2:11" s="183" customFormat="1" ht="12.75">
      <c r="B262" s="161"/>
      <c r="C262" s="161"/>
      <c r="D262" s="220"/>
      <c r="E262" s="220"/>
      <c r="F262" s="220"/>
      <c r="G262" s="161"/>
      <c r="H262" s="161"/>
      <c r="I262" s="161"/>
      <c r="J262" s="161"/>
      <c r="K262" s="161"/>
    </row>
    <row r="263" spans="2:11" s="183" customFormat="1" ht="12.75">
      <c r="B263" s="161"/>
      <c r="C263" s="161"/>
      <c r="D263" s="220"/>
      <c r="E263" s="220"/>
      <c r="F263" s="220"/>
      <c r="G263" s="161"/>
      <c r="H263" s="161"/>
      <c r="I263" s="161"/>
      <c r="J263" s="161"/>
      <c r="K263" s="161"/>
    </row>
    <row r="264" spans="2:11" s="183" customFormat="1" ht="12.75">
      <c r="B264" s="161"/>
      <c r="C264" s="161"/>
      <c r="D264" s="220"/>
      <c r="E264" s="220"/>
      <c r="F264" s="220"/>
      <c r="G264" s="161"/>
      <c r="H264" s="161"/>
      <c r="I264" s="161"/>
      <c r="J264" s="161"/>
      <c r="K264" s="161"/>
    </row>
    <row r="265" spans="2:11" s="183" customFormat="1" ht="12.75">
      <c r="B265" s="161"/>
      <c r="C265" s="161"/>
      <c r="D265" s="220"/>
      <c r="E265" s="220"/>
      <c r="F265" s="220"/>
      <c r="G265" s="161"/>
      <c r="H265" s="161"/>
      <c r="I265" s="161"/>
      <c r="J265" s="161"/>
      <c r="K265" s="161"/>
    </row>
    <row r="266" spans="2:11" s="183" customFormat="1" ht="12.75">
      <c r="B266" s="161"/>
      <c r="C266" s="161"/>
      <c r="D266" s="220"/>
      <c r="E266" s="220"/>
      <c r="F266" s="220"/>
      <c r="G266" s="161"/>
      <c r="H266" s="161"/>
      <c r="I266" s="161"/>
      <c r="J266" s="161"/>
      <c r="K266" s="161"/>
    </row>
    <row r="267" spans="2:11" s="183" customFormat="1" ht="12.75">
      <c r="B267" s="161"/>
      <c r="C267" s="161"/>
      <c r="D267" s="220"/>
      <c r="E267" s="220"/>
      <c r="F267" s="220"/>
      <c r="G267" s="161"/>
      <c r="H267" s="161"/>
      <c r="I267" s="161"/>
      <c r="J267" s="161"/>
      <c r="K267" s="161"/>
    </row>
    <row r="268" spans="2:11" s="183" customFormat="1" ht="12.75">
      <c r="B268" s="161"/>
      <c r="C268" s="161"/>
      <c r="D268" s="220"/>
      <c r="E268" s="220"/>
      <c r="F268" s="220"/>
      <c r="G268" s="161"/>
      <c r="H268" s="161"/>
      <c r="I268" s="161"/>
      <c r="J268" s="161"/>
      <c r="K268" s="161"/>
    </row>
    <row r="269" spans="2:11" s="183" customFormat="1" ht="12.75">
      <c r="B269" s="161"/>
      <c r="C269" s="161"/>
      <c r="D269" s="220"/>
      <c r="E269" s="220"/>
      <c r="F269" s="220"/>
      <c r="G269" s="161"/>
      <c r="H269" s="161"/>
      <c r="I269" s="161"/>
      <c r="J269" s="161"/>
      <c r="K269" s="161"/>
    </row>
    <row r="270" spans="2:11" s="183" customFormat="1" ht="12.75">
      <c r="B270" s="161"/>
      <c r="C270" s="161"/>
      <c r="D270" s="220"/>
      <c r="E270" s="220"/>
      <c r="F270" s="220"/>
      <c r="G270" s="161"/>
      <c r="H270" s="161"/>
      <c r="I270" s="161"/>
      <c r="J270" s="161"/>
      <c r="K270" s="161"/>
    </row>
    <row r="271" spans="2:11" s="183" customFormat="1" ht="12.75">
      <c r="B271" s="161"/>
      <c r="C271" s="161"/>
      <c r="D271" s="220"/>
      <c r="E271" s="220"/>
      <c r="F271" s="220"/>
      <c r="G271" s="161"/>
      <c r="H271" s="161"/>
      <c r="I271" s="161"/>
      <c r="J271" s="161"/>
      <c r="K271" s="161"/>
    </row>
    <row r="272" spans="2:11" s="183" customFormat="1" ht="12.75">
      <c r="B272" s="161"/>
      <c r="C272" s="161"/>
      <c r="D272" s="220"/>
      <c r="E272" s="220"/>
      <c r="F272" s="220"/>
      <c r="G272" s="161"/>
      <c r="H272" s="161"/>
      <c r="I272" s="161"/>
      <c r="J272" s="161"/>
      <c r="K272" s="161"/>
    </row>
    <row r="273" spans="2:11" s="183" customFormat="1" ht="12.75">
      <c r="B273" s="161"/>
      <c r="C273" s="161"/>
      <c r="D273" s="220"/>
      <c r="E273" s="220"/>
      <c r="F273" s="220"/>
      <c r="G273" s="161"/>
      <c r="H273" s="161"/>
      <c r="I273" s="161"/>
      <c r="J273" s="161"/>
      <c r="K273" s="161"/>
    </row>
    <row r="274" spans="2:11" s="183" customFormat="1" ht="12.75">
      <c r="B274" s="161"/>
      <c r="C274" s="161"/>
      <c r="D274" s="220"/>
      <c r="E274" s="220"/>
      <c r="F274" s="220"/>
      <c r="G274" s="161"/>
      <c r="H274" s="161"/>
      <c r="I274" s="161"/>
      <c r="J274" s="161"/>
      <c r="K274" s="161"/>
    </row>
    <row r="275" spans="2:11" s="183" customFormat="1" ht="12.75">
      <c r="B275" s="161"/>
      <c r="C275" s="161"/>
      <c r="D275" s="220"/>
      <c r="E275" s="220"/>
      <c r="F275" s="220"/>
      <c r="G275" s="161"/>
      <c r="H275" s="161"/>
      <c r="I275" s="161"/>
      <c r="J275" s="161"/>
      <c r="K275" s="161"/>
    </row>
    <row r="276" spans="2:11" s="183" customFormat="1" ht="12.75">
      <c r="B276" s="161"/>
      <c r="C276" s="161"/>
      <c r="D276" s="220"/>
      <c r="E276" s="220"/>
      <c r="F276" s="220"/>
      <c r="G276" s="161"/>
      <c r="H276" s="161"/>
      <c r="I276" s="161"/>
      <c r="J276" s="161"/>
      <c r="K276" s="161"/>
    </row>
    <row r="277" spans="2:11" s="183" customFormat="1" ht="12.75">
      <c r="B277" s="161"/>
      <c r="C277" s="161"/>
      <c r="D277" s="220"/>
      <c r="E277" s="220"/>
      <c r="F277" s="220"/>
      <c r="G277" s="161"/>
      <c r="H277" s="161"/>
      <c r="I277" s="161"/>
      <c r="J277" s="161"/>
      <c r="K277" s="161"/>
    </row>
    <row r="278" spans="2:11" s="183" customFormat="1" ht="12.75">
      <c r="B278" s="161"/>
      <c r="C278" s="161"/>
      <c r="D278" s="220"/>
      <c r="E278" s="220"/>
      <c r="F278" s="220"/>
      <c r="G278" s="161"/>
      <c r="H278" s="161"/>
      <c r="I278" s="161"/>
      <c r="J278" s="161"/>
      <c r="K278" s="161"/>
    </row>
    <row r="279" spans="2:11" s="183" customFormat="1" ht="12.75">
      <c r="B279" s="161"/>
      <c r="C279" s="161"/>
      <c r="D279" s="220"/>
      <c r="E279" s="220"/>
      <c r="F279" s="220"/>
      <c r="G279" s="161"/>
      <c r="H279" s="161"/>
      <c r="I279" s="161"/>
      <c r="J279" s="161"/>
      <c r="K279" s="161"/>
    </row>
    <row r="280" spans="2:11" s="183" customFormat="1" ht="12.75">
      <c r="B280" s="161"/>
      <c r="C280" s="161"/>
      <c r="D280" s="220"/>
      <c r="E280" s="220"/>
      <c r="F280" s="220"/>
      <c r="G280" s="161"/>
      <c r="H280" s="161"/>
      <c r="I280" s="161"/>
      <c r="J280" s="161"/>
      <c r="K280" s="161"/>
    </row>
    <row r="281" spans="2:11" s="183" customFormat="1" ht="12.75">
      <c r="B281" s="161"/>
      <c r="C281" s="161"/>
      <c r="D281" s="220"/>
      <c r="E281" s="220"/>
      <c r="F281" s="220"/>
      <c r="G281" s="161"/>
      <c r="H281" s="161"/>
      <c r="I281" s="161"/>
      <c r="J281" s="161"/>
      <c r="K281" s="161"/>
    </row>
    <row r="282" spans="2:11" s="183" customFormat="1" ht="12.75">
      <c r="B282" s="161"/>
      <c r="C282" s="161"/>
      <c r="D282" s="220"/>
      <c r="E282" s="220"/>
      <c r="F282" s="220"/>
      <c r="G282" s="161"/>
      <c r="H282" s="161"/>
      <c r="I282" s="161"/>
      <c r="J282" s="161"/>
      <c r="K282" s="161"/>
    </row>
    <row r="283" spans="2:11" s="183" customFormat="1" ht="12.75">
      <c r="B283" s="161"/>
      <c r="C283" s="161"/>
      <c r="D283" s="220"/>
      <c r="E283" s="220"/>
      <c r="F283" s="220"/>
      <c r="G283" s="161"/>
      <c r="H283" s="161"/>
      <c r="I283" s="161"/>
      <c r="J283" s="161"/>
      <c r="K283" s="161"/>
    </row>
    <row r="284" spans="2:11" s="183" customFormat="1" ht="12.75">
      <c r="B284" s="161"/>
      <c r="C284" s="161"/>
      <c r="D284" s="220"/>
      <c r="E284" s="220"/>
      <c r="F284" s="220"/>
      <c r="G284" s="161"/>
      <c r="H284" s="161"/>
      <c r="I284" s="161"/>
      <c r="J284" s="161"/>
      <c r="K284" s="161"/>
    </row>
    <row r="285" spans="2:11" s="183" customFormat="1" ht="12.75">
      <c r="B285" s="161"/>
      <c r="C285" s="161"/>
      <c r="D285" s="220"/>
      <c r="E285" s="220"/>
      <c r="F285" s="220"/>
      <c r="G285" s="161"/>
      <c r="H285" s="161"/>
      <c r="I285" s="161"/>
      <c r="J285" s="161"/>
      <c r="K285" s="161"/>
    </row>
    <row r="286" spans="2:11" s="183" customFormat="1" ht="12.75">
      <c r="B286" s="161"/>
      <c r="C286" s="161"/>
      <c r="D286" s="220"/>
      <c r="E286" s="220"/>
      <c r="F286" s="220"/>
      <c r="G286" s="161"/>
      <c r="H286" s="161"/>
      <c r="I286" s="161"/>
      <c r="J286" s="161"/>
      <c r="K286" s="161"/>
    </row>
    <row r="287" spans="2:11" s="183" customFormat="1" ht="12.75">
      <c r="B287" s="161"/>
      <c r="C287" s="161"/>
      <c r="D287" s="220"/>
      <c r="E287" s="220"/>
      <c r="F287" s="220"/>
      <c r="G287" s="161"/>
      <c r="H287" s="161"/>
      <c r="I287" s="161"/>
      <c r="J287" s="161"/>
      <c r="K287" s="161"/>
    </row>
    <row r="288" spans="2:11" s="183" customFormat="1" ht="12.75">
      <c r="B288" s="161"/>
      <c r="C288" s="161"/>
      <c r="D288" s="220"/>
      <c r="E288" s="220"/>
      <c r="F288" s="220"/>
      <c r="G288" s="161"/>
      <c r="H288" s="161"/>
      <c r="I288" s="161"/>
      <c r="J288" s="161"/>
      <c r="K288" s="161"/>
    </row>
    <row r="289" spans="2:11" s="183" customFormat="1" ht="12.75">
      <c r="B289" s="161"/>
      <c r="C289" s="161"/>
      <c r="D289" s="220"/>
      <c r="E289" s="220"/>
      <c r="F289" s="220"/>
      <c r="G289" s="161"/>
      <c r="H289" s="161"/>
      <c r="I289" s="161"/>
      <c r="J289" s="161"/>
      <c r="K289" s="161"/>
    </row>
    <row r="290" spans="2:11" s="183" customFormat="1" ht="12.75">
      <c r="B290" s="161"/>
      <c r="C290" s="161"/>
      <c r="D290" s="220"/>
      <c r="E290" s="220"/>
      <c r="F290" s="220"/>
      <c r="G290" s="161"/>
      <c r="H290" s="161"/>
      <c r="I290" s="161"/>
      <c r="J290" s="161"/>
      <c r="K290" s="161"/>
    </row>
    <row r="291" spans="2:11" s="183" customFormat="1" ht="12.75">
      <c r="B291" s="161"/>
      <c r="C291" s="161"/>
      <c r="D291" s="220"/>
      <c r="E291" s="220"/>
      <c r="F291" s="220"/>
      <c r="G291" s="161"/>
      <c r="H291" s="161"/>
      <c r="I291" s="161"/>
      <c r="J291" s="161"/>
      <c r="K291" s="161"/>
    </row>
    <row r="292" spans="2:11" s="183" customFormat="1" ht="12.75">
      <c r="B292" s="161"/>
      <c r="C292" s="161"/>
      <c r="D292" s="220"/>
      <c r="E292" s="220"/>
      <c r="F292" s="220"/>
      <c r="G292" s="161"/>
      <c r="H292" s="161"/>
      <c r="I292" s="161"/>
      <c r="J292" s="161"/>
      <c r="K292" s="161"/>
    </row>
    <row r="293" spans="2:11" s="183" customFormat="1" ht="12.75">
      <c r="B293" s="161"/>
      <c r="C293" s="161"/>
      <c r="D293" s="220"/>
      <c r="E293" s="220"/>
      <c r="F293" s="220"/>
      <c r="G293" s="161"/>
      <c r="H293" s="161"/>
      <c r="I293" s="161"/>
      <c r="J293" s="161"/>
      <c r="K293" s="161"/>
    </row>
    <row r="294" spans="2:11" s="183" customFormat="1" ht="12.75">
      <c r="B294" s="161"/>
      <c r="C294" s="161"/>
      <c r="D294" s="220"/>
      <c r="E294" s="220"/>
      <c r="F294" s="220"/>
      <c r="G294" s="161"/>
      <c r="H294" s="161"/>
      <c r="I294" s="161"/>
      <c r="J294" s="161"/>
      <c r="K294" s="161"/>
    </row>
    <row r="295" spans="2:11" s="183" customFormat="1" ht="12.75">
      <c r="B295" s="161"/>
      <c r="C295" s="161"/>
      <c r="D295" s="220"/>
      <c r="E295" s="220"/>
      <c r="F295" s="220"/>
      <c r="G295" s="161"/>
      <c r="H295" s="161"/>
      <c r="I295" s="161"/>
      <c r="J295" s="161"/>
      <c r="K295" s="161"/>
    </row>
    <row r="296" spans="2:11" s="183" customFormat="1" ht="12.75">
      <c r="B296" s="161"/>
      <c r="C296" s="161"/>
      <c r="D296" s="220"/>
      <c r="E296" s="220"/>
      <c r="F296" s="220"/>
      <c r="G296" s="161"/>
      <c r="H296" s="161"/>
      <c r="I296" s="161"/>
      <c r="J296" s="161"/>
      <c r="K296" s="161"/>
    </row>
    <row r="297" spans="2:11" s="183" customFormat="1" ht="12.75">
      <c r="B297" s="161"/>
      <c r="C297" s="161"/>
      <c r="D297" s="220"/>
      <c r="E297" s="220"/>
      <c r="F297" s="220"/>
      <c r="G297" s="161"/>
      <c r="H297" s="161"/>
      <c r="I297" s="161"/>
      <c r="J297" s="161"/>
      <c r="K297" s="161"/>
    </row>
    <row r="298" spans="2:11" s="183" customFormat="1" ht="12.75">
      <c r="B298" s="161"/>
      <c r="C298" s="161"/>
      <c r="D298" s="220"/>
      <c r="E298" s="220"/>
      <c r="F298" s="220"/>
      <c r="G298" s="161"/>
      <c r="H298" s="161"/>
      <c r="I298" s="161"/>
      <c r="J298" s="161"/>
      <c r="K298" s="161"/>
    </row>
    <row r="299" spans="2:11" s="183" customFormat="1" ht="12.75">
      <c r="B299" s="161"/>
      <c r="C299" s="161"/>
      <c r="D299" s="220"/>
      <c r="E299" s="220"/>
      <c r="F299" s="220"/>
      <c r="G299" s="161"/>
      <c r="H299" s="161"/>
      <c r="I299" s="161"/>
      <c r="J299" s="161"/>
      <c r="K299" s="161"/>
    </row>
    <row r="300" spans="2:11" s="183" customFormat="1" ht="12.75">
      <c r="B300" s="161"/>
      <c r="C300" s="161"/>
      <c r="D300" s="220"/>
      <c r="E300" s="220"/>
      <c r="F300" s="220"/>
      <c r="G300" s="161"/>
      <c r="H300" s="161"/>
      <c r="I300" s="161"/>
      <c r="J300" s="161"/>
      <c r="K300" s="161"/>
    </row>
  </sheetData>
  <sheetProtection/>
  <mergeCells count="7">
    <mergeCell ref="J1:K1"/>
    <mergeCell ref="I3:K3"/>
    <mergeCell ref="I4:K4"/>
    <mergeCell ref="I5:K5"/>
    <mergeCell ref="I8:J8"/>
    <mergeCell ref="I9:J9"/>
    <mergeCell ref="I2:K2"/>
  </mergeCells>
  <printOptions horizontalCentered="1"/>
  <pageMargins left="0.1968503937007874" right="0.1968503937007874" top="0.5511811023622047" bottom="0.1968503937007874" header="0" footer="0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8"/>
  <sheetViews>
    <sheetView zoomScalePageLayoutView="0" workbookViewId="0" topLeftCell="A133">
      <selection activeCell="A136" sqref="A136:IV137"/>
    </sheetView>
  </sheetViews>
  <sheetFormatPr defaultColWidth="9.140625" defaultRowHeight="12.75"/>
  <cols>
    <col min="1" max="1" width="5.57421875" style="183" customWidth="1"/>
    <col min="2" max="2" width="51.7109375" style="161" customWidth="1"/>
    <col min="3" max="3" width="16.140625" style="161" customWidth="1"/>
    <col min="4" max="4" width="11.421875" style="220" customWidth="1"/>
    <col min="5" max="5" width="16.57421875" style="220" customWidth="1"/>
    <col min="6" max="6" width="11.7109375" style="220" customWidth="1"/>
    <col min="7" max="7" width="19.7109375" style="161" customWidth="1"/>
    <col min="8" max="8" width="19.00390625" style="161" customWidth="1"/>
    <col min="9" max="9" width="9.8515625" style="161" customWidth="1"/>
    <col min="10" max="10" width="10.00390625" style="161" customWidth="1"/>
    <col min="11" max="11" width="17.57421875" style="161" customWidth="1"/>
    <col min="12" max="16384" width="9.140625" style="161" customWidth="1"/>
  </cols>
  <sheetData>
    <row r="1" spans="8:10" ht="15.75">
      <c r="H1" s="309" t="s">
        <v>172</v>
      </c>
      <c r="I1" s="309"/>
      <c r="J1" s="309"/>
    </row>
    <row r="2" spans="8:10" ht="12.75">
      <c r="H2" s="310" t="s">
        <v>173</v>
      </c>
      <c r="I2" s="310"/>
      <c r="J2" s="310"/>
    </row>
    <row r="3" spans="8:10" ht="12.75">
      <c r="H3" s="310"/>
      <c r="I3" s="310"/>
      <c r="J3" s="310"/>
    </row>
    <row r="4" spans="8:10" ht="27" customHeight="1">
      <c r="H4" s="310"/>
      <c r="I4" s="310"/>
      <c r="J4" s="310"/>
    </row>
    <row r="5" ht="12.75"/>
    <row r="6" spans="1:10" ht="15.75">
      <c r="A6" s="332" t="s">
        <v>440</v>
      </c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5.75">
      <c r="A7" s="332" t="s">
        <v>441</v>
      </c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6.5">
      <c r="A8" s="179"/>
      <c r="B8" s="179"/>
      <c r="C8" s="331" t="s">
        <v>442</v>
      </c>
      <c r="D8" s="331"/>
      <c r="E8" s="331"/>
      <c r="F8" s="331"/>
      <c r="G8" s="179"/>
      <c r="H8" s="179"/>
      <c r="I8" s="179"/>
      <c r="J8" s="179"/>
    </row>
    <row r="9" spans="1:10" ht="15.75">
      <c r="A9" s="179"/>
      <c r="B9" s="179"/>
      <c r="C9" s="332" t="s">
        <v>443</v>
      </c>
      <c r="D9" s="332"/>
      <c r="E9" s="332"/>
      <c r="F9" s="332"/>
      <c r="G9" s="179"/>
      <c r="H9" s="179"/>
      <c r="I9" s="179"/>
      <c r="J9" s="179"/>
    </row>
    <row r="10" ht="12.75"/>
    <row r="11" spans="1:10" s="128" customFormat="1" ht="77.25" customHeight="1">
      <c r="A11" s="77" t="s">
        <v>102</v>
      </c>
      <c r="B11" s="69" t="s">
        <v>121</v>
      </c>
      <c r="C11" s="69" t="s">
        <v>123</v>
      </c>
      <c r="D11" s="218" t="s">
        <v>124</v>
      </c>
      <c r="E11" s="218" t="s">
        <v>262</v>
      </c>
      <c r="F11" s="218" t="s">
        <v>125</v>
      </c>
      <c r="G11" s="69" t="s">
        <v>122</v>
      </c>
      <c r="H11" s="184" t="s">
        <v>126</v>
      </c>
      <c r="I11" s="296" t="s">
        <v>127</v>
      </c>
      <c r="J11" s="296"/>
    </row>
    <row r="12" spans="1:10" s="128" customFormat="1" ht="12.75">
      <c r="A12" s="219">
        <v>1</v>
      </c>
      <c r="B12" s="219">
        <v>2</v>
      </c>
      <c r="C12" s="219">
        <v>3</v>
      </c>
      <c r="D12" s="219">
        <v>4</v>
      </c>
      <c r="E12" s="219">
        <v>5</v>
      </c>
      <c r="F12" s="219">
        <v>6</v>
      </c>
      <c r="G12" s="219">
        <v>7</v>
      </c>
      <c r="H12" s="219">
        <v>8</v>
      </c>
      <c r="I12" s="329">
        <v>9</v>
      </c>
      <c r="J12" s="330"/>
    </row>
    <row r="13" spans="1:10" s="128" customFormat="1" ht="95.25" customHeight="1">
      <c r="A13" s="69">
        <v>1</v>
      </c>
      <c r="B13" s="231" t="s">
        <v>264</v>
      </c>
      <c r="C13" s="69" t="s">
        <v>94</v>
      </c>
      <c r="D13" s="218">
        <v>24</v>
      </c>
      <c r="E13" s="218" t="s">
        <v>261</v>
      </c>
      <c r="F13" s="218">
        <v>24</v>
      </c>
      <c r="G13" s="185" t="s">
        <v>128</v>
      </c>
      <c r="H13" s="69" t="s">
        <v>9</v>
      </c>
      <c r="I13" s="90">
        <v>41590</v>
      </c>
      <c r="J13" s="90">
        <v>43416</v>
      </c>
    </row>
    <row r="14" spans="1:10" s="79" customFormat="1" ht="50.25" customHeight="1">
      <c r="A14" s="69">
        <f>A13+1</f>
        <v>2</v>
      </c>
      <c r="B14" s="231" t="s">
        <v>265</v>
      </c>
      <c r="C14" s="69" t="s">
        <v>94</v>
      </c>
      <c r="D14" s="218">
        <v>50</v>
      </c>
      <c r="E14" s="218" t="s">
        <v>263</v>
      </c>
      <c r="F14" s="218">
        <f>10*3.2</f>
        <v>32</v>
      </c>
      <c r="G14" s="185" t="s">
        <v>128</v>
      </c>
      <c r="H14" s="69" t="s">
        <v>9</v>
      </c>
      <c r="I14" s="90">
        <v>41383</v>
      </c>
      <c r="J14" s="90">
        <v>43209</v>
      </c>
    </row>
    <row r="15" spans="1:11" s="85" customFormat="1" ht="43.5" customHeight="1">
      <c r="A15" s="181">
        <f aca="true" t="shared" si="0" ref="A15:A78">A14+1</f>
        <v>3</v>
      </c>
      <c r="B15" s="232" t="s">
        <v>106</v>
      </c>
      <c r="C15" s="181" t="s">
        <v>161</v>
      </c>
      <c r="D15" s="221">
        <f>2.2*30</f>
        <v>66</v>
      </c>
      <c r="E15" s="221"/>
      <c r="F15" s="221">
        <f>2.2*30</f>
        <v>66</v>
      </c>
      <c r="G15" s="181" t="s">
        <v>129</v>
      </c>
      <c r="H15" s="181" t="s">
        <v>9</v>
      </c>
      <c r="I15" s="181"/>
      <c r="J15" s="181"/>
      <c r="K15" s="246" t="s">
        <v>227</v>
      </c>
    </row>
    <row r="16" spans="1:11" s="85" customFormat="1" ht="54" customHeight="1">
      <c r="A16" s="181">
        <f t="shared" si="0"/>
        <v>4</v>
      </c>
      <c r="B16" s="232" t="s">
        <v>107</v>
      </c>
      <c r="C16" s="181" t="s">
        <v>162</v>
      </c>
      <c r="D16" s="221">
        <v>20</v>
      </c>
      <c r="E16" s="221"/>
      <c r="F16" s="221">
        <v>20</v>
      </c>
      <c r="G16" s="181" t="s">
        <v>130</v>
      </c>
      <c r="H16" s="181" t="s">
        <v>9</v>
      </c>
      <c r="I16" s="181"/>
      <c r="J16" s="181"/>
      <c r="K16" s="246"/>
    </row>
    <row r="17" spans="1:11" s="128" customFormat="1" ht="51" customHeight="1">
      <c r="A17" s="181">
        <f t="shared" si="0"/>
        <v>5</v>
      </c>
      <c r="B17" s="232" t="s">
        <v>108</v>
      </c>
      <c r="C17" s="181" t="s">
        <v>162</v>
      </c>
      <c r="D17" s="221">
        <v>20</v>
      </c>
      <c r="E17" s="221"/>
      <c r="F17" s="221">
        <v>20</v>
      </c>
      <c r="G17" s="181" t="s">
        <v>130</v>
      </c>
      <c r="H17" s="181" t="s">
        <v>9</v>
      </c>
      <c r="I17" s="181"/>
      <c r="J17" s="181"/>
      <c r="K17" s="246"/>
    </row>
    <row r="18" spans="1:10" s="79" customFormat="1" ht="50.25" customHeight="1">
      <c r="A18" s="69">
        <f t="shared" si="0"/>
        <v>6</v>
      </c>
      <c r="B18" s="231" t="s">
        <v>266</v>
      </c>
      <c r="C18" s="69" t="s">
        <v>94</v>
      </c>
      <c r="D18" s="218">
        <v>47.2</v>
      </c>
      <c r="E18" s="218" t="s">
        <v>267</v>
      </c>
      <c r="F18" s="218">
        <v>20</v>
      </c>
      <c r="G18" s="69" t="s">
        <v>131</v>
      </c>
      <c r="H18" s="69" t="s">
        <v>9</v>
      </c>
      <c r="I18" s="90">
        <v>41307</v>
      </c>
      <c r="J18" s="186">
        <v>43133</v>
      </c>
    </row>
    <row r="19" spans="1:11" s="79" customFormat="1" ht="50.25" customHeight="1">
      <c r="A19" s="181">
        <f t="shared" si="0"/>
        <v>7</v>
      </c>
      <c r="B19" s="232" t="s">
        <v>109</v>
      </c>
      <c r="C19" s="181" t="s">
        <v>161</v>
      </c>
      <c r="D19" s="221">
        <v>3</v>
      </c>
      <c r="E19" s="222"/>
      <c r="F19" s="222">
        <v>3</v>
      </c>
      <c r="G19" s="181" t="s">
        <v>133</v>
      </c>
      <c r="H19" s="192" t="s">
        <v>9</v>
      </c>
      <c r="I19" s="181"/>
      <c r="J19" s="193"/>
      <c r="K19" s="307" t="s">
        <v>228</v>
      </c>
    </row>
    <row r="20" spans="1:11" s="79" customFormat="1" ht="50.25" customHeight="1">
      <c r="A20" s="181">
        <f t="shared" si="0"/>
        <v>8</v>
      </c>
      <c r="B20" s="232" t="s">
        <v>109</v>
      </c>
      <c r="C20" s="181" t="s">
        <v>161</v>
      </c>
      <c r="D20" s="221">
        <v>3</v>
      </c>
      <c r="E20" s="222"/>
      <c r="F20" s="222">
        <v>3</v>
      </c>
      <c r="G20" s="181" t="s">
        <v>132</v>
      </c>
      <c r="H20" s="192" t="s">
        <v>9</v>
      </c>
      <c r="I20" s="181"/>
      <c r="J20" s="193"/>
      <c r="K20" s="307"/>
    </row>
    <row r="21" spans="1:10" s="79" customFormat="1" ht="54.75" customHeight="1">
      <c r="A21" s="69">
        <f t="shared" si="0"/>
        <v>9</v>
      </c>
      <c r="B21" s="233" t="s">
        <v>661</v>
      </c>
      <c r="C21" s="69" t="s">
        <v>95</v>
      </c>
      <c r="D21" s="218">
        <v>6.5</v>
      </c>
      <c r="E21" s="218"/>
      <c r="F21" s="218">
        <v>6.5</v>
      </c>
      <c r="G21" s="167" t="s">
        <v>128</v>
      </c>
      <c r="H21" s="86" t="s">
        <v>9</v>
      </c>
      <c r="I21" s="69"/>
      <c r="J21" s="69"/>
    </row>
    <row r="22" spans="1:10" s="79" customFormat="1" ht="50.25" customHeight="1">
      <c r="A22" s="69">
        <f t="shared" si="0"/>
        <v>10</v>
      </c>
      <c r="B22" s="234" t="s">
        <v>269</v>
      </c>
      <c r="C22" s="69" t="s">
        <v>94</v>
      </c>
      <c r="D22" s="218">
        <v>16</v>
      </c>
      <c r="E22" s="223" t="s">
        <v>268</v>
      </c>
      <c r="F22" s="223">
        <v>16</v>
      </c>
      <c r="G22" s="86" t="s">
        <v>134</v>
      </c>
      <c r="H22" s="69" t="s">
        <v>9</v>
      </c>
      <c r="I22" s="187">
        <v>40808</v>
      </c>
      <c r="J22" s="187">
        <v>42635</v>
      </c>
    </row>
    <row r="23" spans="1:10" s="88" customFormat="1" ht="69.75" customHeight="1">
      <c r="A23" s="69">
        <f t="shared" si="0"/>
        <v>11</v>
      </c>
      <c r="B23" s="235" t="s">
        <v>271</v>
      </c>
      <c r="C23" s="69" t="s">
        <v>95</v>
      </c>
      <c r="D23" s="224">
        <v>18</v>
      </c>
      <c r="E23" s="224" t="s">
        <v>270</v>
      </c>
      <c r="F23" s="224">
        <f>2*4</f>
        <v>8</v>
      </c>
      <c r="G23" s="69" t="s">
        <v>165</v>
      </c>
      <c r="H23" s="69" t="s">
        <v>9</v>
      </c>
      <c r="I23" s="186">
        <v>41561</v>
      </c>
      <c r="J23" s="186">
        <v>43387</v>
      </c>
    </row>
    <row r="24" spans="1:10" s="88" customFormat="1" ht="51" customHeight="1">
      <c r="A24" s="69">
        <f t="shared" si="0"/>
        <v>12</v>
      </c>
      <c r="B24" s="231" t="s">
        <v>273</v>
      </c>
      <c r="C24" s="69" t="s">
        <v>94</v>
      </c>
      <c r="D24" s="218">
        <v>47.5</v>
      </c>
      <c r="E24" s="218" t="s">
        <v>272</v>
      </c>
      <c r="F24" s="218">
        <v>47.5</v>
      </c>
      <c r="G24" s="69" t="s">
        <v>128</v>
      </c>
      <c r="H24" s="69" t="s">
        <v>9</v>
      </c>
      <c r="I24" s="90">
        <v>41032</v>
      </c>
      <c r="J24" s="90">
        <v>42373</v>
      </c>
    </row>
    <row r="25" spans="1:10" s="183" customFormat="1" ht="51">
      <c r="A25" s="69">
        <f t="shared" si="0"/>
        <v>13</v>
      </c>
      <c r="B25" s="233" t="s">
        <v>370</v>
      </c>
      <c r="C25" s="211" t="s">
        <v>94</v>
      </c>
      <c r="D25" s="228">
        <v>10</v>
      </c>
      <c r="E25" s="228" t="s">
        <v>436</v>
      </c>
      <c r="F25" s="228">
        <v>10</v>
      </c>
      <c r="G25" s="69" t="s">
        <v>153</v>
      </c>
      <c r="H25" s="69" t="s">
        <v>9</v>
      </c>
      <c r="I25" s="215">
        <v>41425</v>
      </c>
      <c r="J25" s="215">
        <v>43251</v>
      </c>
    </row>
    <row r="26" spans="1:10" s="88" customFormat="1" ht="90" customHeight="1">
      <c r="A26" s="69">
        <f t="shared" si="0"/>
        <v>14</v>
      </c>
      <c r="B26" s="231" t="s">
        <v>275</v>
      </c>
      <c r="C26" s="69" t="s">
        <v>95</v>
      </c>
      <c r="D26" s="218">
        <v>18</v>
      </c>
      <c r="E26" s="218" t="s">
        <v>274</v>
      </c>
      <c r="F26" s="218">
        <v>16</v>
      </c>
      <c r="G26" s="69" t="s">
        <v>129</v>
      </c>
      <c r="H26" s="69" t="s">
        <v>9</v>
      </c>
      <c r="I26" s="90">
        <v>41505</v>
      </c>
      <c r="J26" s="90">
        <v>43331</v>
      </c>
    </row>
    <row r="27" spans="1:11" s="88" customFormat="1" ht="55.5" customHeight="1">
      <c r="A27" s="181">
        <f t="shared" si="0"/>
        <v>15</v>
      </c>
      <c r="B27" s="236" t="s">
        <v>277</v>
      </c>
      <c r="C27" s="181" t="s">
        <v>94</v>
      </c>
      <c r="D27" s="221">
        <v>21.9</v>
      </c>
      <c r="E27" s="221" t="s">
        <v>276</v>
      </c>
      <c r="F27" s="221">
        <v>21.9</v>
      </c>
      <c r="G27" s="181" t="s">
        <v>135</v>
      </c>
      <c r="H27" s="181" t="s">
        <v>9</v>
      </c>
      <c r="I27" s="197">
        <v>40361</v>
      </c>
      <c r="J27" s="197">
        <v>42187</v>
      </c>
      <c r="K27" s="289" t="s">
        <v>444</v>
      </c>
    </row>
    <row r="28" spans="1:11" s="88" customFormat="1" ht="57" customHeight="1">
      <c r="A28" s="181">
        <f t="shared" si="0"/>
        <v>16</v>
      </c>
      <c r="B28" s="236" t="s">
        <v>279</v>
      </c>
      <c r="C28" s="181" t="s">
        <v>94</v>
      </c>
      <c r="D28" s="221">
        <v>58</v>
      </c>
      <c r="E28" s="221" t="s">
        <v>278</v>
      </c>
      <c r="F28" s="221">
        <v>56</v>
      </c>
      <c r="G28" s="181" t="s">
        <v>129</v>
      </c>
      <c r="H28" s="181" t="s">
        <v>9</v>
      </c>
      <c r="I28" s="197">
        <v>40410</v>
      </c>
      <c r="J28" s="197">
        <v>42236</v>
      </c>
      <c r="K28" s="289"/>
    </row>
    <row r="29" spans="1:10" s="108" customFormat="1" ht="53.25" customHeight="1">
      <c r="A29" s="69">
        <f t="shared" si="0"/>
        <v>17</v>
      </c>
      <c r="B29" s="231" t="s">
        <v>720</v>
      </c>
      <c r="C29" s="69" t="s">
        <v>94</v>
      </c>
      <c r="D29" s="218">
        <v>22</v>
      </c>
      <c r="E29" s="225"/>
      <c r="F29" s="225">
        <v>22</v>
      </c>
      <c r="G29" s="69" t="s">
        <v>130</v>
      </c>
      <c r="H29" s="69" t="s">
        <v>9</v>
      </c>
      <c r="I29" s="83"/>
      <c r="J29" s="83"/>
    </row>
    <row r="30" spans="1:11" s="128" customFormat="1" ht="67.5" customHeight="1">
      <c r="A30" s="69">
        <f t="shared" si="0"/>
        <v>18</v>
      </c>
      <c r="B30" s="231" t="s">
        <v>281</v>
      </c>
      <c r="C30" s="69" t="s">
        <v>161</v>
      </c>
      <c r="D30" s="218">
        <v>316</v>
      </c>
      <c r="E30" s="218" t="s">
        <v>280</v>
      </c>
      <c r="F30" s="218"/>
      <c r="G30" s="69" t="s">
        <v>137</v>
      </c>
      <c r="H30" s="69" t="s">
        <v>9</v>
      </c>
      <c r="I30" s="90">
        <v>40109</v>
      </c>
      <c r="J30" s="90">
        <v>42933</v>
      </c>
      <c r="K30" s="88"/>
    </row>
    <row r="31" spans="1:10" s="79" customFormat="1" ht="45" customHeight="1">
      <c r="A31" s="69">
        <f t="shared" si="0"/>
        <v>19</v>
      </c>
      <c r="B31" s="231" t="s">
        <v>283</v>
      </c>
      <c r="C31" s="69" t="s">
        <v>95</v>
      </c>
      <c r="D31" s="218">
        <v>9</v>
      </c>
      <c r="E31" s="218" t="s">
        <v>282</v>
      </c>
      <c r="F31" s="218">
        <v>8</v>
      </c>
      <c r="G31" s="69" t="s">
        <v>167</v>
      </c>
      <c r="H31" s="69" t="s">
        <v>9</v>
      </c>
      <c r="I31" s="90"/>
      <c r="J31" s="69"/>
    </row>
    <row r="32" spans="1:10" s="85" customFormat="1" ht="70.5" customHeight="1">
      <c r="A32" s="69">
        <f t="shared" si="0"/>
        <v>20</v>
      </c>
      <c r="B32" s="231" t="s">
        <v>285</v>
      </c>
      <c r="C32" s="69" t="s">
        <v>166</v>
      </c>
      <c r="D32" s="218">
        <v>72</v>
      </c>
      <c r="E32" s="218" t="s">
        <v>284</v>
      </c>
      <c r="F32" s="218">
        <v>30</v>
      </c>
      <c r="G32" s="69" t="s">
        <v>129</v>
      </c>
      <c r="H32" s="69" t="s">
        <v>9</v>
      </c>
      <c r="I32" s="90">
        <v>41395</v>
      </c>
      <c r="J32" s="90">
        <v>43221</v>
      </c>
    </row>
    <row r="33" spans="1:10" s="88" customFormat="1" ht="45" customHeight="1">
      <c r="A33" s="69">
        <f t="shared" si="0"/>
        <v>21</v>
      </c>
      <c r="B33" s="231" t="s">
        <v>286</v>
      </c>
      <c r="C33" s="69" t="s">
        <v>95</v>
      </c>
      <c r="D33" s="218">
        <v>6</v>
      </c>
      <c r="E33" s="218" t="s">
        <v>287</v>
      </c>
      <c r="F33" s="218">
        <v>6</v>
      </c>
      <c r="G33" s="76" t="s">
        <v>139</v>
      </c>
      <c r="H33" s="69" t="s">
        <v>9</v>
      </c>
      <c r="I33" s="69"/>
      <c r="J33" s="69"/>
    </row>
    <row r="34" spans="1:10" s="85" customFormat="1" ht="59.25" customHeight="1">
      <c r="A34" s="69">
        <f t="shared" si="0"/>
        <v>22</v>
      </c>
      <c r="B34" s="231" t="s">
        <v>289</v>
      </c>
      <c r="C34" s="69" t="s">
        <v>166</v>
      </c>
      <c r="D34" s="218">
        <v>31.8</v>
      </c>
      <c r="E34" s="218" t="s">
        <v>288</v>
      </c>
      <c r="F34" s="218">
        <v>31.8</v>
      </c>
      <c r="G34" s="69" t="s">
        <v>140</v>
      </c>
      <c r="H34" s="69" t="s">
        <v>9</v>
      </c>
      <c r="I34" s="69"/>
      <c r="J34" s="69"/>
    </row>
    <row r="35" spans="1:11" s="88" customFormat="1" ht="69.75" customHeight="1">
      <c r="A35" s="69">
        <f t="shared" si="0"/>
        <v>23</v>
      </c>
      <c r="B35" s="233" t="s">
        <v>291</v>
      </c>
      <c r="C35" s="69" t="s">
        <v>94</v>
      </c>
      <c r="D35" s="218">
        <v>39</v>
      </c>
      <c r="E35" s="218" t="s">
        <v>290</v>
      </c>
      <c r="F35" s="218">
        <v>39</v>
      </c>
      <c r="G35" s="86" t="s">
        <v>164</v>
      </c>
      <c r="H35" s="86" t="s">
        <v>9</v>
      </c>
      <c r="I35" s="90">
        <v>41765</v>
      </c>
      <c r="J35" s="90">
        <v>43591</v>
      </c>
      <c r="K35" s="308"/>
    </row>
    <row r="36" spans="1:11" s="88" customFormat="1" ht="69" customHeight="1">
      <c r="A36" s="69">
        <f t="shared" si="0"/>
        <v>24</v>
      </c>
      <c r="B36" s="233" t="s">
        <v>293</v>
      </c>
      <c r="C36" s="69" t="s">
        <v>94</v>
      </c>
      <c r="D36" s="218">
        <v>45</v>
      </c>
      <c r="E36" s="218" t="s">
        <v>292</v>
      </c>
      <c r="F36" s="218">
        <v>45</v>
      </c>
      <c r="G36" s="86" t="s">
        <v>164</v>
      </c>
      <c r="H36" s="86" t="s">
        <v>9</v>
      </c>
      <c r="I36" s="90">
        <v>41478</v>
      </c>
      <c r="J36" s="90">
        <v>43304</v>
      </c>
      <c r="K36" s="308"/>
    </row>
    <row r="37" spans="1:10" s="88" customFormat="1" ht="90" customHeight="1">
      <c r="A37" s="69">
        <f t="shared" si="0"/>
        <v>25</v>
      </c>
      <c r="B37" s="231" t="s">
        <v>295</v>
      </c>
      <c r="C37" s="69" t="s">
        <v>186</v>
      </c>
      <c r="D37" s="218">
        <v>8</v>
      </c>
      <c r="E37" s="218" t="s">
        <v>294</v>
      </c>
      <c r="F37" s="218">
        <v>8</v>
      </c>
      <c r="G37" s="69" t="s">
        <v>128</v>
      </c>
      <c r="H37" s="69" t="s">
        <v>9</v>
      </c>
      <c r="I37" s="90">
        <v>41346</v>
      </c>
      <c r="J37" s="90">
        <v>43172</v>
      </c>
    </row>
    <row r="38" spans="1:11" s="88" customFormat="1" ht="51.75" customHeight="1">
      <c r="A38" s="181">
        <f t="shared" si="0"/>
        <v>26</v>
      </c>
      <c r="B38" s="236" t="s">
        <v>296</v>
      </c>
      <c r="C38" s="181" t="s">
        <v>166</v>
      </c>
      <c r="D38" s="221">
        <v>40</v>
      </c>
      <c r="E38" s="221" t="s">
        <v>297</v>
      </c>
      <c r="F38" s="221">
        <v>40</v>
      </c>
      <c r="G38" s="181" t="s">
        <v>128</v>
      </c>
      <c r="H38" s="181" t="s">
        <v>9</v>
      </c>
      <c r="I38" s="197">
        <v>39640</v>
      </c>
      <c r="J38" s="197">
        <v>41465</v>
      </c>
      <c r="K38" s="88" t="s">
        <v>445</v>
      </c>
    </row>
    <row r="39" spans="1:10" s="108" customFormat="1" ht="49.5" customHeight="1">
      <c r="A39" s="69">
        <f t="shared" si="0"/>
        <v>27</v>
      </c>
      <c r="B39" s="231" t="s">
        <v>298</v>
      </c>
      <c r="C39" s="69" t="s">
        <v>161</v>
      </c>
      <c r="D39" s="218">
        <v>10</v>
      </c>
      <c r="E39" s="218" t="s">
        <v>299</v>
      </c>
      <c r="F39" s="218">
        <v>10</v>
      </c>
      <c r="G39" s="69" t="s">
        <v>141</v>
      </c>
      <c r="H39" s="69" t="s">
        <v>9</v>
      </c>
      <c r="I39" s="69"/>
      <c r="J39" s="69"/>
    </row>
    <row r="40" spans="1:10" s="88" customFormat="1" ht="55.5" customHeight="1">
      <c r="A40" s="69">
        <f t="shared" si="0"/>
        <v>28</v>
      </c>
      <c r="B40" s="231" t="s">
        <v>300</v>
      </c>
      <c r="C40" s="69" t="s">
        <v>95</v>
      </c>
      <c r="D40" s="225">
        <v>20</v>
      </c>
      <c r="E40" s="225" t="s">
        <v>301</v>
      </c>
      <c r="F40" s="225">
        <v>20</v>
      </c>
      <c r="G40" s="69" t="s">
        <v>168</v>
      </c>
      <c r="H40" s="69" t="s">
        <v>9</v>
      </c>
      <c r="I40" s="90">
        <v>41031</v>
      </c>
      <c r="J40" s="90">
        <v>42857</v>
      </c>
    </row>
    <row r="41" spans="1:11" s="88" customFormat="1" ht="76.5">
      <c r="A41" s="69">
        <f t="shared" si="0"/>
        <v>29</v>
      </c>
      <c r="B41" s="232" t="s">
        <v>373</v>
      </c>
      <c r="C41" s="181" t="s">
        <v>94</v>
      </c>
      <c r="D41" s="221"/>
      <c r="E41" s="221" t="s">
        <v>374</v>
      </c>
      <c r="F41" s="221">
        <v>31</v>
      </c>
      <c r="G41" s="181" t="s">
        <v>156</v>
      </c>
      <c r="H41" s="181"/>
      <c r="I41" s="181"/>
      <c r="J41" s="181"/>
      <c r="K41" s="199" t="s">
        <v>256</v>
      </c>
    </row>
    <row r="42" spans="1:10" s="88" customFormat="1" ht="55.5" customHeight="1">
      <c r="A42" s="69">
        <f t="shared" si="0"/>
        <v>30</v>
      </c>
      <c r="B42" s="231" t="s">
        <v>302</v>
      </c>
      <c r="C42" s="69" t="s">
        <v>94</v>
      </c>
      <c r="D42" s="76">
        <v>29.07</v>
      </c>
      <c r="E42" s="218" t="s">
        <v>303</v>
      </c>
      <c r="F42" s="76">
        <v>29.07</v>
      </c>
      <c r="G42" s="69" t="s">
        <v>142</v>
      </c>
      <c r="H42" s="69" t="s">
        <v>9</v>
      </c>
      <c r="I42" s="90">
        <v>38322</v>
      </c>
      <c r="J42" s="90">
        <v>43801</v>
      </c>
    </row>
    <row r="43" spans="1:10" s="88" customFormat="1" ht="55.5" customHeight="1">
      <c r="A43" s="69">
        <f t="shared" si="0"/>
        <v>31</v>
      </c>
      <c r="B43" s="231" t="s">
        <v>305</v>
      </c>
      <c r="C43" s="69" t="s">
        <v>94</v>
      </c>
      <c r="D43" s="218">
        <v>38</v>
      </c>
      <c r="E43" s="218" t="s">
        <v>304</v>
      </c>
      <c r="F43" s="218">
        <v>38</v>
      </c>
      <c r="G43" s="69" t="s">
        <v>142</v>
      </c>
      <c r="H43" s="69" t="s">
        <v>9</v>
      </c>
      <c r="I43" s="90">
        <v>40736</v>
      </c>
      <c r="J43" s="90">
        <v>42563</v>
      </c>
    </row>
    <row r="44" spans="1:10" s="88" customFormat="1" ht="51" customHeight="1">
      <c r="A44" s="69">
        <f t="shared" si="0"/>
        <v>32</v>
      </c>
      <c r="B44" s="231" t="s">
        <v>306</v>
      </c>
      <c r="C44" s="69" t="s">
        <v>94</v>
      </c>
      <c r="D44" s="218">
        <v>6</v>
      </c>
      <c r="E44" s="218" t="s">
        <v>307</v>
      </c>
      <c r="F44" s="218">
        <v>6</v>
      </c>
      <c r="G44" s="69" t="s">
        <v>142</v>
      </c>
      <c r="H44" s="69" t="s">
        <v>9</v>
      </c>
      <c r="I44" s="90">
        <v>41115</v>
      </c>
      <c r="J44" s="90">
        <v>42941</v>
      </c>
    </row>
    <row r="45" spans="1:10" s="88" customFormat="1" ht="54.75" customHeight="1">
      <c r="A45" s="69">
        <f t="shared" si="0"/>
        <v>33</v>
      </c>
      <c r="B45" s="231" t="s">
        <v>308</v>
      </c>
      <c r="C45" s="69" t="s">
        <v>94</v>
      </c>
      <c r="D45" s="218">
        <v>17</v>
      </c>
      <c r="E45" s="218" t="s">
        <v>309</v>
      </c>
      <c r="F45" s="218">
        <v>17</v>
      </c>
      <c r="G45" s="69" t="s">
        <v>142</v>
      </c>
      <c r="H45" s="69" t="s">
        <v>9</v>
      </c>
      <c r="I45" s="90">
        <v>41134</v>
      </c>
      <c r="J45" s="90">
        <v>42960</v>
      </c>
    </row>
    <row r="46" spans="1:10" s="88" customFormat="1" ht="54.75" customHeight="1">
      <c r="A46" s="69">
        <f t="shared" si="0"/>
        <v>34</v>
      </c>
      <c r="B46" s="231" t="s">
        <v>310</v>
      </c>
      <c r="C46" s="69" t="s">
        <v>94</v>
      </c>
      <c r="D46" s="218">
        <v>26</v>
      </c>
      <c r="E46" s="218" t="s">
        <v>375</v>
      </c>
      <c r="F46" s="218">
        <v>26</v>
      </c>
      <c r="G46" s="69" t="s">
        <v>171</v>
      </c>
      <c r="H46" s="69" t="s">
        <v>9</v>
      </c>
      <c r="I46" s="90">
        <v>41044</v>
      </c>
      <c r="J46" s="90">
        <v>42870</v>
      </c>
    </row>
    <row r="47" spans="1:10" s="88" customFormat="1" ht="50.25" customHeight="1">
      <c r="A47" s="69">
        <f t="shared" si="0"/>
        <v>35</v>
      </c>
      <c r="B47" s="231" t="s">
        <v>311</v>
      </c>
      <c r="C47" s="69" t="s">
        <v>94</v>
      </c>
      <c r="D47" s="225">
        <v>32</v>
      </c>
      <c r="E47" s="225" t="s">
        <v>376</v>
      </c>
      <c r="F47" s="225">
        <v>32</v>
      </c>
      <c r="G47" s="69" t="s">
        <v>171</v>
      </c>
      <c r="H47" s="69" t="s">
        <v>9</v>
      </c>
      <c r="I47" s="90">
        <v>41019</v>
      </c>
      <c r="J47" s="90">
        <v>42845</v>
      </c>
    </row>
    <row r="48" spans="1:10" s="88" customFormat="1" ht="54" customHeight="1">
      <c r="A48" s="69">
        <f t="shared" si="0"/>
        <v>36</v>
      </c>
      <c r="B48" s="231" t="s">
        <v>312</v>
      </c>
      <c r="C48" s="69" t="s">
        <v>94</v>
      </c>
      <c r="D48" s="218">
        <v>32</v>
      </c>
      <c r="E48" s="218" t="s">
        <v>377</v>
      </c>
      <c r="F48" s="218">
        <v>32</v>
      </c>
      <c r="G48" s="69" t="s">
        <v>171</v>
      </c>
      <c r="H48" s="69" t="s">
        <v>9</v>
      </c>
      <c r="I48" s="90">
        <v>41101</v>
      </c>
      <c r="J48" s="90">
        <v>42927</v>
      </c>
    </row>
    <row r="49" spans="1:10" s="88" customFormat="1" ht="54.75" customHeight="1">
      <c r="A49" s="69">
        <f t="shared" si="0"/>
        <v>37</v>
      </c>
      <c r="B49" s="231" t="s">
        <v>313</v>
      </c>
      <c r="C49" s="69" t="s">
        <v>94</v>
      </c>
      <c r="D49" s="218">
        <v>35</v>
      </c>
      <c r="E49" s="218" t="s">
        <v>378</v>
      </c>
      <c r="F49" s="218">
        <v>35</v>
      </c>
      <c r="G49" s="69" t="s">
        <v>143</v>
      </c>
      <c r="H49" s="69" t="s">
        <v>9</v>
      </c>
      <c r="I49" s="90">
        <v>40736</v>
      </c>
      <c r="J49" s="166">
        <v>42563</v>
      </c>
    </row>
    <row r="50" spans="1:10" s="85" customFormat="1" ht="63.75" customHeight="1">
      <c r="A50" s="69">
        <f t="shared" si="0"/>
        <v>38</v>
      </c>
      <c r="B50" s="231" t="s">
        <v>314</v>
      </c>
      <c r="C50" s="69" t="s">
        <v>166</v>
      </c>
      <c r="D50" s="218">
        <v>54</v>
      </c>
      <c r="E50" s="218" t="s">
        <v>315</v>
      </c>
      <c r="F50" s="218">
        <v>54</v>
      </c>
      <c r="G50" s="69" t="s">
        <v>129</v>
      </c>
      <c r="H50" s="69" t="s">
        <v>9</v>
      </c>
      <c r="I50" s="90">
        <v>40736</v>
      </c>
      <c r="J50" s="90">
        <v>42563</v>
      </c>
    </row>
    <row r="51" spans="1:11" s="85" customFormat="1" ht="52.5" customHeight="1">
      <c r="A51" s="181">
        <f t="shared" si="0"/>
        <v>39</v>
      </c>
      <c r="B51" s="242" t="s">
        <v>110</v>
      </c>
      <c r="C51" s="243" t="s">
        <v>161</v>
      </c>
      <c r="D51" s="244">
        <v>4</v>
      </c>
      <c r="E51" s="244"/>
      <c r="F51" s="244">
        <v>4</v>
      </c>
      <c r="G51" s="243" t="s">
        <v>130</v>
      </c>
      <c r="H51" s="243" t="s">
        <v>9</v>
      </c>
      <c r="I51" s="327" t="s">
        <v>446</v>
      </c>
      <c r="J51" s="328"/>
      <c r="K51" s="307" t="s">
        <v>190</v>
      </c>
    </row>
    <row r="52" spans="1:11" s="85" customFormat="1" ht="52.5" customHeight="1">
      <c r="A52" s="69">
        <f t="shared" si="0"/>
        <v>40</v>
      </c>
      <c r="B52" s="231" t="s">
        <v>111</v>
      </c>
      <c r="C52" s="69" t="s">
        <v>161</v>
      </c>
      <c r="D52" s="218">
        <v>4</v>
      </c>
      <c r="E52" s="218"/>
      <c r="F52" s="218">
        <v>4</v>
      </c>
      <c r="G52" s="69" t="s">
        <v>130</v>
      </c>
      <c r="H52" s="69" t="s">
        <v>9</v>
      </c>
      <c r="I52" s="69"/>
      <c r="J52" s="69"/>
      <c r="K52" s="307"/>
    </row>
    <row r="53" spans="1:11" s="85" customFormat="1" ht="52.5" customHeight="1">
      <c r="A53" s="181">
        <f t="shared" si="0"/>
        <v>41</v>
      </c>
      <c r="B53" s="242" t="s">
        <v>112</v>
      </c>
      <c r="C53" s="243" t="s">
        <v>161</v>
      </c>
      <c r="D53" s="244">
        <v>4</v>
      </c>
      <c r="E53" s="244"/>
      <c r="F53" s="244">
        <v>4</v>
      </c>
      <c r="G53" s="243" t="s">
        <v>130</v>
      </c>
      <c r="H53" s="243" t="s">
        <v>9</v>
      </c>
      <c r="I53" s="327" t="s">
        <v>446</v>
      </c>
      <c r="J53" s="328"/>
      <c r="K53" s="307"/>
    </row>
    <row r="54" spans="1:10" s="85" customFormat="1" ht="57.75" customHeight="1">
      <c r="A54" s="69">
        <f t="shared" si="0"/>
        <v>42</v>
      </c>
      <c r="B54" s="231" t="s">
        <v>316</v>
      </c>
      <c r="C54" s="69" t="s">
        <v>166</v>
      </c>
      <c r="D54" s="218">
        <v>24</v>
      </c>
      <c r="E54" s="218" t="s">
        <v>379</v>
      </c>
      <c r="F54" s="218">
        <v>24</v>
      </c>
      <c r="G54" s="69" t="s">
        <v>171</v>
      </c>
      <c r="H54" s="69" t="s">
        <v>9</v>
      </c>
      <c r="I54" s="90">
        <v>40602</v>
      </c>
      <c r="J54" s="90">
        <v>42428</v>
      </c>
    </row>
    <row r="55" spans="1:10" s="85" customFormat="1" ht="54" customHeight="1">
      <c r="A55" s="69">
        <f t="shared" si="0"/>
        <v>43</v>
      </c>
      <c r="B55" s="231" t="s">
        <v>4</v>
      </c>
      <c r="C55" s="69" t="s">
        <v>166</v>
      </c>
      <c r="D55" s="218">
        <v>124</v>
      </c>
      <c r="E55" s="218" t="s">
        <v>380</v>
      </c>
      <c r="F55" s="218">
        <v>41</v>
      </c>
      <c r="G55" s="69" t="s">
        <v>171</v>
      </c>
      <c r="H55" s="69" t="s">
        <v>9</v>
      </c>
      <c r="I55" s="90">
        <v>40592</v>
      </c>
      <c r="J55" s="90">
        <v>42418</v>
      </c>
    </row>
    <row r="56" spans="1:11" s="85" customFormat="1" ht="52.5" customHeight="1">
      <c r="A56" s="69">
        <f t="shared" si="0"/>
        <v>44</v>
      </c>
      <c r="B56" s="233" t="s">
        <v>317</v>
      </c>
      <c r="C56" s="69" t="s">
        <v>191</v>
      </c>
      <c r="D56" s="218">
        <v>7</v>
      </c>
      <c r="E56" s="218" t="s">
        <v>381</v>
      </c>
      <c r="F56" s="218">
        <v>7</v>
      </c>
      <c r="G56" s="86" t="s">
        <v>145</v>
      </c>
      <c r="H56" s="86" t="s">
        <v>9</v>
      </c>
      <c r="I56" s="90">
        <v>40934</v>
      </c>
      <c r="J56" s="90">
        <v>42761</v>
      </c>
      <c r="K56" s="88"/>
    </row>
    <row r="57" spans="1:11" s="85" customFormat="1" ht="43.5" customHeight="1">
      <c r="A57" s="290">
        <f t="shared" si="0"/>
        <v>45</v>
      </c>
      <c r="B57" s="323" t="s">
        <v>114</v>
      </c>
      <c r="C57" s="312" t="s">
        <v>161</v>
      </c>
      <c r="D57" s="325">
        <v>4</v>
      </c>
      <c r="E57" s="325"/>
      <c r="F57" s="325"/>
      <c r="G57" s="181" t="s">
        <v>140</v>
      </c>
      <c r="H57" s="192" t="s">
        <v>9</v>
      </c>
      <c r="I57" s="314" t="s">
        <v>146</v>
      </c>
      <c r="J57" s="315"/>
      <c r="K57" s="307" t="s">
        <v>257</v>
      </c>
    </row>
    <row r="58" spans="1:11" s="85" customFormat="1" ht="48" customHeight="1">
      <c r="A58" s="292"/>
      <c r="B58" s="324"/>
      <c r="C58" s="313"/>
      <c r="D58" s="326"/>
      <c r="E58" s="326"/>
      <c r="F58" s="326"/>
      <c r="G58" s="181" t="s">
        <v>147</v>
      </c>
      <c r="H58" s="192" t="s">
        <v>9</v>
      </c>
      <c r="I58" s="314" t="s">
        <v>148</v>
      </c>
      <c r="J58" s="315"/>
      <c r="K58" s="307"/>
    </row>
    <row r="59" spans="1:10" s="88" customFormat="1" ht="76.5">
      <c r="A59" s="290">
        <f>A57+1</f>
        <v>46</v>
      </c>
      <c r="B59" s="231" t="s">
        <v>318</v>
      </c>
      <c r="C59" s="69" t="s">
        <v>94</v>
      </c>
      <c r="D59" s="218">
        <v>15</v>
      </c>
      <c r="E59" s="218" t="s">
        <v>382</v>
      </c>
      <c r="F59" s="218">
        <v>15</v>
      </c>
      <c r="G59" s="69" t="s">
        <v>143</v>
      </c>
      <c r="H59" s="69" t="s">
        <v>9</v>
      </c>
      <c r="I59" s="90">
        <v>42104</v>
      </c>
      <c r="J59" s="90">
        <v>42287</v>
      </c>
    </row>
    <row r="60" spans="1:11" s="128" customFormat="1" ht="51" customHeight="1">
      <c r="A60" s="292"/>
      <c r="B60" s="237" t="s">
        <v>180</v>
      </c>
      <c r="C60" s="181" t="s">
        <v>95</v>
      </c>
      <c r="D60" s="221">
        <v>6</v>
      </c>
      <c r="E60" s="221"/>
      <c r="F60" s="221">
        <v>6</v>
      </c>
      <c r="G60" s="201" t="s">
        <v>139</v>
      </c>
      <c r="H60" s="181" t="s">
        <v>9</v>
      </c>
      <c r="I60" s="245"/>
      <c r="J60" s="245"/>
      <c r="K60" s="88" t="s">
        <v>447</v>
      </c>
    </row>
    <row r="61" spans="1:11" s="88" customFormat="1" ht="71.25" customHeight="1">
      <c r="A61" s="69">
        <v>47</v>
      </c>
      <c r="B61" s="231" t="s">
        <v>319</v>
      </c>
      <c r="C61" s="69" t="s">
        <v>95</v>
      </c>
      <c r="D61" s="227">
        <v>8</v>
      </c>
      <c r="E61" s="227" t="s">
        <v>383</v>
      </c>
      <c r="F61" s="227">
        <v>8</v>
      </c>
      <c r="G61" s="69" t="s">
        <v>165</v>
      </c>
      <c r="H61" s="69" t="s">
        <v>9</v>
      </c>
      <c r="I61" s="188">
        <v>41561</v>
      </c>
      <c r="J61" s="188">
        <v>43387</v>
      </c>
      <c r="K61" s="88" t="s">
        <v>194</v>
      </c>
    </row>
    <row r="62" spans="1:10" s="88" customFormat="1" ht="63.75">
      <c r="A62" s="69">
        <f t="shared" si="0"/>
        <v>48</v>
      </c>
      <c r="B62" s="231" t="s">
        <v>320</v>
      </c>
      <c r="C62" s="69" t="s">
        <v>94</v>
      </c>
      <c r="D62" s="218">
        <v>50</v>
      </c>
      <c r="E62" s="218" t="s">
        <v>384</v>
      </c>
      <c r="F62" s="218">
        <v>50</v>
      </c>
      <c r="G62" s="69" t="s">
        <v>150</v>
      </c>
      <c r="H62" s="69" t="s">
        <v>9</v>
      </c>
      <c r="I62" s="90">
        <v>40112</v>
      </c>
      <c r="J62" s="90">
        <v>43874</v>
      </c>
    </row>
    <row r="63" spans="1:11" s="88" customFormat="1" ht="53.25" customHeight="1">
      <c r="A63" s="181">
        <f t="shared" si="0"/>
        <v>49</v>
      </c>
      <c r="B63" s="231"/>
      <c r="C63" s="69"/>
      <c r="D63" s="218"/>
      <c r="E63" s="218"/>
      <c r="F63" s="218"/>
      <c r="G63" s="69"/>
      <c r="H63" s="69"/>
      <c r="I63" s="305"/>
      <c r="J63" s="306"/>
      <c r="K63" s="289" t="s">
        <v>195</v>
      </c>
    </row>
    <row r="64" spans="1:11" s="88" customFormat="1" ht="53.25" customHeight="1">
      <c r="A64" s="181">
        <f t="shared" si="0"/>
        <v>50</v>
      </c>
      <c r="B64" s="231"/>
      <c r="C64" s="69"/>
      <c r="D64" s="218"/>
      <c r="E64" s="218"/>
      <c r="F64" s="218"/>
      <c r="G64" s="69"/>
      <c r="H64" s="69"/>
      <c r="I64" s="305"/>
      <c r="J64" s="306"/>
      <c r="K64" s="289"/>
    </row>
    <row r="65" spans="1:11" s="88" customFormat="1" ht="38.25">
      <c r="A65" s="312">
        <f t="shared" si="0"/>
        <v>51</v>
      </c>
      <c r="B65" s="312" t="s">
        <v>116</v>
      </c>
      <c r="C65" s="312" t="s">
        <v>161</v>
      </c>
      <c r="D65" s="325">
        <v>37.5</v>
      </c>
      <c r="E65" s="325"/>
      <c r="F65" s="325"/>
      <c r="G65" s="181" t="s">
        <v>140</v>
      </c>
      <c r="H65" s="181" t="s">
        <v>9</v>
      </c>
      <c r="I65" s="314" t="s">
        <v>146</v>
      </c>
      <c r="J65" s="315"/>
      <c r="K65" s="307" t="s">
        <v>448</v>
      </c>
    </row>
    <row r="66" spans="1:11" s="88" customFormat="1" ht="38.25">
      <c r="A66" s="313"/>
      <c r="B66" s="313"/>
      <c r="C66" s="313"/>
      <c r="D66" s="326"/>
      <c r="E66" s="326"/>
      <c r="F66" s="326"/>
      <c r="G66" s="181" t="s">
        <v>147</v>
      </c>
      <c r="H66" s="181" t="s">
        <v>9</v>
      </c>
      <c r="I66" s="314" t="s">
        <v>148</v>
      </c>
      <c r="J66" s="315"/>
      <c r="K66" s="307"/>
    </row>
    <row r="67" spans="1:10" s="88" customFormat="1" ht="69.75" customHeight="1">
      <c r="A67" s="181">
        <f>A65+1</f>
        <v>52</v>
      </c>
      <c r="B67" s="234" t="s">
        <v>321</v>
      </c>
      <c r="C67" s="69" t="s">
        <v>94</v>
      </c>
      <c r="D67" s="218">
        <v>143</v>
      </c>
      <c r="E67" s="218" t="s">
        <v>385</v>
      </c>
      <c r="F67" s="218"/>
      <c r="G67" s="86" t="s">
        <v>130</v>
      </c>
      <c r="H67" s="69" t="s">
        <v>9</v>
      </c>
      <c r="I67" s="90">
        <v>41617</v>
      </c>
      <c r="J67" s="90">
        <v>43443</v>
      </c>
    </row>
    <row r="68" spans="1:10" s="88" customFormat="1" ht="38.25">
      <c r="A68" s="181">
        <f>A67+1</f>
        <v>53</v>
      </c>
      <c r="B68" s="233" t="s">
        <v>371</v>
      </c>
      <c r="C68" s="69" t="s">
        <v>217</v>
      </c>
      <c r="D68" s="218">
        <v>85</v>
      </c>
      <c r="E68" s="218" t="s">
        <v>437</v>
      </c>
      <c r="F68" s="218">
        <v>85</v>
      </c>
      <c r="G68" s="69" t="s">
        <v>128</v>
      </c>
      <c r="H68" s="69" t="s">
        <v>9</v>
      </c>
      <c r="I68" s="90">
        <v>40047</v>
      </c>
      <c r="J68" s="90">
        <v>42968</v>
      </c>
    </row>
    <row r="69" spans="1:11" s="88" customFormat="1" ht="38.25">
      <c r="A69" s="312">
        <f>A68+1</f>
        <v>54</v>
      </c>
      <c r="B69" s="312" t="s">
        <v>117</v>
      </c>
      <c r="C69" s="312" t="s">
        <v>161</v>
      </c>
      <c r="D69" s="325">
        <v>48</v>
      </c>
      <c r="E69" s="325"/>
      <c r="F69" s="325"/>
      <c r="G69" s="181" t="s">
        <v>140</v>
      </c>
      <c r="H69" s="181" t="s">
        <v>9</v>
      </c>
      <c r="I69" s="314" t="s">
        <v>236</v>
      </c>
      <c r="J69" s="315"/>
      <c r="K69" s="307" t="s">
        <v>448</v>
      </c>
    </row>
    <row r="70" spans="1:11" s="88" customFormat="1" ht="38.25">
      <c r="A70" s="313"/>
      <c r="B70" s="313"/>
      <c r="C70" s="313"/>
      <c r="D70" s="326"/>
      <c r="E70" s="326"/>
      <c r="F70" s="326"/>
      <c r="G70" s="181" t="s">
        <v>147</v>
      </c>
      <c r="H70" s="181" t="s">
        <v>9</v>
      </c>
      <c r="I70" s="314" t="s">
        <v>148</v>
      </c>
      <c r="J70" s="315"/>
      <c r="K70" s="307"/>
    </row>
    <row r="71" spans="1:10" s="88" customFormat="1" ht="57" customHeight="1">
      <c r="A71" s="69">
        <f>A69+1</f>
        <v>55</v>
      </c>
      <c r="B71" s="233" t="s">
        <v>322</v>
      </c>
      <c r="C71" s="69" t="s">
        <v>95</v>
      </c>
      <c r="D71" s="218">
        <v>7</v>
      </c>
      <c r="E71" s="218" t="s">
        <v>386</v>
      </c>
      <c r="F71" s="218">
        <v>7</v>
      </c>
      <c r="G71" s="86" t="s">
        <v>152</v>
      </c>
      <c r="H71" s="86" t="s">
        <v>9</v>
      </c>
      <c r="I71" s="90">
        <v>38043</v>
      </c>
      <c r="J71" s="90">
        <v>42394</v>
      </c>
    </row>
    <row r="72" spans="1:10" s="88" customFormat="1" ht="67.5" customHeight="1">
      <c r="A72" s="69">
        <f t="shared" si="0"/>
        <v>56</v>
      </c>
      <c r="B72" s="233" t="s">
        <v>323</v>
      </c>
      <c r="C72" s="69" t="s">
        <v>95</v>
      </c>
      <c r="D72" s="218">
        <v>6.6</v>
      </c>
      <c r="E72" s="218" t="s">
        <v>387</v>
      </c>
      <c r="F72" s="218">
        <v>6.6</v>
      </c>
      <c r="G72" s="184" t="s">
        <v>128</v>
      </c>
      <c r="H72" s="86" t="s">
        <v>9</v>
      </c>
      <c r="I72" s="90">
        <v>41418</v>
      </c>
      <c r="J72" s="90">
        <v>43244</v>
      </c>
    </row>
    <row r="73" spans="1:10" s="88" customFormat="1" ht="80.25" customHeight="1">
      <c r="A73" s="69">
        <f t="shared" si="0"/>
        <v>57</v>
      </c>
      <c r="B73" s="233" t="s">
        <v>324</v>
      </c>
      <c r="C73" s="69" t="s">
        <v>94</v>
      </c>
      <c r="D73" s="218">
        <v>16</v>
      </c>
      <c r="E73" s="218" t="s">
        <v>388</v>
      </c>
      <c r="F73" s="218">
        <v>16</v>
      </c>
      <c r="G73" s="86" t="s">
        <v>150</v>
      </c>
      <c r="H73" s="86" t="s">
        <v>9</v>
      </c>
      <c r="I73" s="90">
        <v>40870</v>
      </c>
      <c r="J73" s="90">
        <v>42697</v>
      </c>
    </row>
    <row r="74" spans="1:10" s="108" customFormat="1" ht="46.5" customHeight="1">
      <c r="A74" s="69">
        <f t="shared" si="0"/>
        <v>58</v>
      </c>
      <c r="B74" s="231" t="s">
        <v>325</v>
      </c>
      <c r="C74" s="69" t="s">
        <v>161</v>
      </c>
      <c r="D74" s="218">
        <v>10</v>
      </c>
      <c r="E74" s="218" t="s">
        <v>389</v>
      </c>
      <c r="F74" s="218">
        <v>10</v>
      </c>
      <c r="G74" s="69" t="s">
        <v>141</v>
      </c>
      <c r="H74" s="69" t="s">
        <v>9</v>
      </c>
      <c r="I74" s="69"/>
      <c r="J74" s="69"/>
    </row>
    <row r="75" spans="1:10" s="108" customFormat="1" ht="54.75" customHeight="1">
      <c r="A75" s="69">
        <f t="shared" si="0"/>
        <v>59</v>
      </c>
      <c r="B75" s="231" t="s">
        <v>326</v>
      </c>
      <c r="C75" s="69" t="s">
        <v>166</v>
      </c>
      <c r="D75" s="218">
        <v>94</v>
      </c>
      <c r="E75" s="218" t="s">
        <v>390</v>
      </c>
      <c r="F75" s="218">
        <v>37</v>
      </c>
      <c r="G75" s="69" t="s">
        <v>128</v>
      </c>
      <c r="H75" s="69" t="s">
        <v>9</v>
      </c>
      <c r="I75" s="90">
        <v>40049</v>
      </c>
      <c r="J75" s="90">
        <v>43701</v>
      </c>
    </row>
    <row r="76" spans="1:10" s="108" customFormat="1" ht="55.5" customHeight="1">
      <c r="A76" s="69">
        <f t="shared" si="0"/>
        <v>60</v>
      </c>
      <c r="B76" s="231" t="s">
        <v>327</v>
      </c>
      <c r="C76" s="69" t="s">
        <v>166</v>
      </c>
      <c r="D76" s="218">
        <v>58</v>
      </c>
      <c r="E76" s="218" t="s">
        <v>391</v>
      </c>
      <c r="F76" s="218">
        <v>36</v>
      </c>
      <c r="G76" s="69" t="s">
        <v>129</v>
      </c>
      <c r="H76" s="69" t="s">
        <v>9</v>
      </c>
      <c r="I76" s="90">
        <v>40346</v>
      </c>
      <c r="J76" s="90">
        <v>42172</v>
      </c>
    </row>
    <row r="77" spans="1:10" s="88" customFormat="1" ht="43.5" customHeight="1">
      <c r="A77" s="69">
        <f t="shared" si="0"/>
        <v>61</v>
      </c>
      <c r="B77" s="231" t="s">
        <v>328</v>
      </c>
      <c r="C77" s="69" t="s">
        <v>95</v>
      </c>
      <c r="D77" s="218">
        <v>7.7</v>
      </c>
      <c r="E77" s="218" t="s">
        <v>392</v>
      </c>
      <c r="F77" s="218">
        <v>7.7</v>
      </c>
      <c r="G77" s="76" t="s">
        <v>139</v>
      </c>
      <c r="H77" s="69" t="s">
        <v>9</v>
      </c>
      <c r="I77" s="90"/>
      <c r="J77" s="90"/>
    </row>
    <row r="78" spans="1:10" s="88" customFormat="1" ht="90.75" customHeight="1">
      <c r="A78" s="69">
        <f t="shared" si="0"/>
        <v>62</v>
      </c>
      <c r="B78" s="238" t="s">
        <v>329</v>
      </c>
      <c r="C78" s="69" t="s">
        <v>95</v>
      </c>
      <c r="D78" s="218">
        <v>6.5</v>
      </c>
      <c r="E78" s="218" t="s">
        <v>393</v>
      </c>
      <c r="F78" s="218">
        <v>6.5</v>
      </c>
      <c r="G78" s="69" t="s">
        <v>130</v>
      </c>
      <c r="H78" s="69" t="s">
        <v>9</v>
      </c>
      <c r="I78" s="166">
        <v>43238</v>
      </c>
      <c r="J78" s="90">
        <v>43969</v>
      </c>
    </row>
    <row r="79" spans="1:11" s="88" customFormat="1" ht="43.5" customHeight="1">
      <c r="A79" s="181">
        <f aca="true" t="shared" si="1" ref="A79:A141">A78+1</f>
        <v>63</v>
      </c>
      <c r="B79" s="239" t="s">
        <v>330</v>
      </c>
      <c r="C79" s="181" t="s">
        <v>94</v>
      </c>
      <c r="D79" s="221">
        <v>16</v>
      </c>
      <c r="E79" s="226" t="s">
        <v>394</v>
      </c>
      <c r="F79" s="226">
        <v>16</v>
      </c>
      <c r="G79" s="192" t="s">
        <v>134</v>
      </c>
      <c r="H79" s="181" t="s">
        <v>9</v>
      </c>
      <c r="I79" s="205">
        <v>40966</v>
      </c>
      <c r="J79" s="205">
        <v>42793</v>
      </c>
      <c r="K79" s="203" t="s">
        <v>196</v>
      </c>
    </row>
    <row r="80" spans="1:10" s="88" customFormat="1" ht="89.25" customHeight="1">
      <c r="A80" s="69">
        <f t="shared" si="1"/>
        <v>64</v>
      </c>
      <c r="B80" s="231" t="s">
        <v>331</v>
      </c>
      <c r="C80" s="69" t="s">
        <v>95</v>
      </c>
      <c r="D80" s="218">
        <v>12</v>
      </c>
      <c r="E80" s="218" t="s">
        <v>395</v>
      </c>
      <c r="F80" s="218">
        <v>12</v>
      </c>
      <c r="G80" s="69" t="s">
        <v>128</v>
      </c>
      <c r="H80" s="69" t="s">
        <v>9</v>
      </c>
      <c r="I80" s="90">
        <v>41577</v>
      </c>
      <c r="J80" s="90">
        <v>43403</v>
      </c>
    </row>
    <row r="81" spans="1:10" s="88" customFormat="1" ht="43.5" customHeight="1">
      <c r="A81" s="69">
        <f t="shared" si="1"/>
        <v>65</v>
      </c>
      <c r="B81" s="233" t="s">
        <v>332</v>
      </c>
      <c r="C81" s="69" t="s">
        <v>95</v>
      </c>
      <c r="D81" s="218">
        <v>9.2</v>
      </c>
      <c r="E81" s="218" t="s">
        <v>396</v>
      </c>
      <c r="F81" s="218">
        <v>7</v>
      </c>
      <c r="G81" s="86" t="s">
        <v>152</v>
      </c>
      <c r="H81" s="86" t="s">
        <v>9</v>
      </c>
      <c r="I81" s="90">
        <v>38140</v>
      </c>
      <c r="J81" s="90">
        <v>42490</v>
      </c>
    </row>
    <row r="82" spans="1:11" s="88" customFormat="1" ht="50.25" customHeight="1">
      <c r="A82" s="181">
        <f t="shared" si="1"/>
        <v>66</v>
      </c>
      <c r="B82" s="232" t="s">
        <v>100</v>
      </c>
      <c r="C82" s="181" t="s">
        <v>199</v>
      </c>
      <c r="D82" s="221">
        <v>500</v>
      </c>
      <c r="E82" s="221"/>
      <c r="F82" s="221"/>
      <c r="G82" s="181" t="s">
        <v>130</v>
      </c>
      <c r="H82" s="181" t="s">
        <v>9</v>
      </c>
      <c r="I82" s="314" t="s">
        <v>151</v>
      </c>
      <c r="J82" s="315"/>
      <c r="K82" s="88" t="s">
        <v>200</v>
      </c>
    </row>
    <row r="83" spans="1:10" s="88" customFormat="1" ht="71.25" customHeight="1">
      <c r="A83" s="69">
        <f t="shared" si="1"/>
        <v>67</v>
      </c>
      <c r="B83" s="234" t="s">
        <v>333</v>
      </c>
      <c r="C83" s="69" t="s">
        <v>95</v>
      </c>
      <c r="D83" s="218">
        <v>20</v>
      </c>
      <c r="E83" s="218" t="s">
        <v>397</v>
      </c>
      <c r="F83" s="218">
        <v>20</v>
      </c>
      <c r="G83" s="189" t="s">
        <v>168</v>
      </c>
      <c r="H83" s="86" t="s">
        <v>9</v>
      </c>
      <c r="I83" s="90">
        <v>41452</v>
      </c>
      <c r="J83" s="90">
        <v>43278</v>
      </c>
    </row>
    <row r="84" spans="1:10" s="88" customFormat="1" ht="60" customHeight="1">
      <c r="A84" s="69">
        <f t="shared" si="1"/>
        <v>68</v>
      </c>
      <c r="B84" s="234" t="s">
        <v>334</v>
      </c>
      <c r="C84" s="69" t="s">
        <v>94</v>
      </c>
      <c r="D84" s="218">
        <v>12</v>
      </c>
      <c r="E84" s="218" t="s">
        <v>398</v>
      </c>
      <c r="F84" s="218">
        <v>12</v>
      </c>
      <c r="G84" s="86" t="s">
        <v>134</v>
      </c>
      <c r="H84" s="69" t="s">
        <v>9</v>
      </c>
      <c r="I84" s="90">
        <v>41605</v>
      </c>
      <c r="J84" s="90">
        <v>43431</v>
      </c>
    </row>
    <row r="85" spans="1:11" s="88" customFormat="1" ht="72.75" customHeight="1">
      <c r="A85" s="181">
        <f t="shared" si="1"/>
        <v>69</v>
      </c>
      <c r="B85" s="232" t="s">
        <v>335</v>
      </c>
      <c r="C85" s="181" t="s">
        <v>95</v>
      </c>
      <c r="D85" s="221">
        <v>19</v>
      </c>
      <c r="E85" s="221" t="s">
        <v>399</v>
      </c>
      <c r="F85" s="221">
        <v>15</v>
      </c>
      <c r="G85" s="181" t="s">
        <v>153</v>
      </c>
      <c r="H85" s="192" t="s">
        <v>9</v>
      </c>
      <c r="I85" s="197">
        <v>41494</v>
      </c>
      <c r="J85" s="197">
        <v>43320</v>
      </c>
      <c r="K85" s="88" t="s">
        <v>197</v>
      </c>
    </row>
    <row r="86" spans="1:10" s="88" customFormat="1" ht="54.75" customHeight="1">
      <c r="A86" s="69">
        <f t="shared" si="1"/>
        <v>70</v>
      </c>
      <c r="B86" s="240" t="s">
        <v>336</v>
      </c>
      <c r="C86" s="69" t="s">
        <v>161</v>
      </c>
      <c r="D86" s="218">
        <v>2</v>
      </c>
      <c r="E86" s="225" t="s">
        <v>400</v>
      </c>
      <c r="F86" s="225">
        <v>2</v>
      </c>
      <c r="G86" s="69" t="s">
        <v>134</v>
      </c>
      <c r="H86" s="69" t="s">
        <v>9</v>
      </c>
      <c r="I86" s="166">
        <v>41233</v>
      </c>
      <c r="J86" s="166">
        <v>42236</v>
      </c>
    </row>
    <row r="87" spans="1:10" s="85" customFormat="1" ht="55.5" customHeight="1">
      <c r="A87" s="69">
        <f t="shared" si="1"/>
        <v>71</v>
      </c>
      <c r="B87" s="231" t="s">
        <v>337</v>
      </c>
      <c r="C87" s="69" t="s">
        <v>166</v>
      </c>
      <c r="D87" s="218">
        <v>60</v>
      </c>
      <c r="E87" s="218" t="s">
        <v>401</v>
      </c>
      <c r="F87" s="218">
        <f>(3*6)+(3*3)</f>
        <v>27</v>
      </c>
      <c r="G87" s="69" t="s">
        <v>128</v>
      </c>
      <c r="H87" s="69" t="s">
        <v>9</v>
      </c>
      <c r="I87" s="90">
        <v>40344</v>
      </c>
      <c r="J87" s="90">
        <v>42170</v>
      </c>
    </row>
    <row r="88" spans="1:11" s="85" customFormat="1" ht="48.75" customHeight="1">
      <c r="A88" s="69">
        <f t="shared" si="1"/>
        <v>72</v>
      </c>
      <c r="B88" s="231" t="s">
        <v>338</v>
      </c>
      <c r="C88" s="69" t="s">
        <v>95</v>
      </c>
      <c r="D88" s="218">
        <v>10</v>
      </c>
      <c r="E88" s="218" t="s">
        <v>402</v>
      </c>
      <c r="F88" s="218">
        <v>10</v>
      </c>
      <c r="G88" s="69" t="s">
        <v>130</v>
      </c>
      <c r="H88" s="69" t="s">
        <v>9</v>
      </c>
      <c r="I88" s="90"/>
      <c r="J88" s="90"/>
      <c r="K88" s="79" t="s">
        <v>449</v>
      </c>
    </row>
    <row r="89" spans="1:11" s="85" customFormat="1" ht="48" customHeight="1">
      <c r="A89" s="69">
        <f t="shared" si="1"/>
        <v>73</v>
      </c>
      <c r="B89" s="231" t="s">
        <v>339</v>
      </c>
      <c r="C89" s="69" t="s">
        <v>198</v>
      </c>
      <c r="D89" s="218">
        <v>10</v>
      </c>
      <c r="E89" s="218" t="s">
        <v>403</v>
      </c>
      <c r="F89" s="218">
        <v>10</v>
      </c>
      <c r="G89" s="69" t="s">
        <v>132</v>
      </c>
      <c r="H89" s="69" t="s">
        <v>9</v>
      </c>
      <c r="I89" s="69"/>
      <c r="J89" s="69"/>
      <c r="K89" s="79"/>
    </row>
    <row r="90" spans="1:11" s="108" customFormat="1" ht="46.5" customHeight="1">
      <c r="A90" s="181">
        <f t="shared" si="1"/>
        <v>74</v>
      </c>
      <c r="B90" s="232" t="s">
        <v>104</v>
      </c>
      <c r="C90" s="181" t="s">
        <v>162</v>
      </c>
      <c r="D90" s="221">
        <v>10</v>
      </c>
      <c r="E90" s="221"/>
      <c r="F90" s="221">
        <v>10</v>
      </c>
      <c r="G90" s="192" t="s">
        <v>130</v>
      </c>
      <c r="H90" s="181" t="s">
        <v>9</v>
      </c>
      <c r="I90" s="181"/>
      <c r="J90" s="181"/>
      <c r="K90" s="316" t="s">
        <v>202</v>
      </c>
    </row>
    <row r="91" spans="1:11" s="108" customFormat="1" ht="46.5" customHeight="1">
      <c r="A91" s="181">
        <f t="shared" si="1"/>
        <v>75</v>
      </c>
      <c r="B91" s="232" t="s">
        <v>104</v>
      </c>
      <c r="C91" s="181" t="s">
        <v>162</v>
      </c>
      <c r="D91" s="221">
        <v>10</v>
      </c>
      <c r="E91" s="221"/>
      <c r="F91" s="221">
        <v>10</v>
      </c>
      <c r="G91" s="192" t="s">
        <v>130</v>
      </c>
      <c r="H91" s="181" t="s">
        <v>9</v>
      </c>
      <c r="I91" s="181"/>
      <c r="J91" s="181"/>
      <c r="K91" s="316"/>
    </row>
    <row r="92" spans="1:11" s="85" customFormat="1" ht="46.5" customHeight="1">
      <c r="A92" s="181">
        <f t="shared" si="1"/>
        <v>76</v>
      </c>
      <c r="B92" s="232" t="s">
        <v>104</v>
      </c>
      <c r="C92" s="181" t="s">
        <v>162</v>
      </c>
      <c r="D92" s="221">
        <v>10</v>
      </c>
      <c r="E92" s="221"/>
      <c r="F92" s="221">
        <v>10</v>
      </c>
      <c r="G92" s="192" t="s">
        <v>130</v>
      </c>
      <c r="H92" s="181" t="s">
        <v>9</v>
      </c>
      <c r="I92" s="181"/>
      <c r="J92" s="181"/>
      <c r="K92" s="316"/>
    </row>
    <row r="93" spans="1:10" s="128" customFormat="1" ht="54.75" customHeight="1">
      <c r="A93" s="69">
        <f t="shared" si="1"/>
        <v>77</v>
      </c>
      <c r="B93" s="233" t="s">
        <v>99</v>
      </c>
      <c r="C93" s="69" t="s">
        <v>203</v>
      </c>
      <c r="D93" s="218">
        <v>300</v>
      </c>
      <c r="E93" s="218"/>
      <c r="F93" s="218">
        <v>300</v>
      </c>
      <c r="G93" s="69" t="s">
        <v>154</v>
      </c>
      <c r="H93" s="69" t="s">
        <v>9</v>
      </c>
      <c r="I93" s="305" t="s">
        <v>155</v>
      </c>
      <c r="J93" s="306"/>
    </row>
    <row r="94" spans="1:10" s="85" customFormat="1" ht="55.5" customHeight="1">
      <c r="A94" s="69">
        <f t="shared" si="1"/>
        <v>78</v>
      </c>
      <c r="B94" s="233" t="s">
        <v>340</v>
      </c>
      <c r="C94" s="69" t="s">
        <v>94</v>
      </c>
      <c r="D94" s="76">
        <v>48.51</v>
      </c>
      <c r="E94" s="218" t="s">
        <v>404</v>
      </c>
      <c r="F94" s="218">
        <f>7*3.5</f>
        <v>24.5</v>
      </c>
      <c r="G94" s="86" t="s">
        <v>128</v>
      </c>
      <c r="H94" s="86" t="s">
        <v>9</v>
      </c>
      <c r="I94" s="90">
        <v>39062</v>
      </c>
      <c r="J94" s="90">
        <v>42714</v>
      </c>
    </row>
    <row r="95" spans="1:11" s="85" customFormat="1" ht="57" customHeight="1">
      <c r="A95" s="69">
        <f t="shared" si="1"/>
        <v>79</v>
      </c>
      <c r="B95" s="233" t="s">
        <v>341</v>
      </c>
      <c r="C95" s="69" t="s">
        <v>94</v>
      </c>
      <c r="D95" s="76">
        <v>51.25</v>
      </c>
      <c r="E95" s="218" t="s">
        <v>405</v>
      </c>
      <c r="F95" s="218">
        <v>24</v>
      </c>
      <c r="G95" s="86" t="s">
        <v>128</v>
      </c>
      <c r="H95" s="69" t="s">
        <v>9</v>
      </c>
      <c r="I95" s="185" t="s">
        <v>450</v>
      </c>
      <c r="J95" s="185" t="s">
        <v>451</v>
      </c>
      <c r="K95" s="79"/>
    </row>
    <row r="96" spans="1:10" s="88" customFormat="1" ht="57" customHeight="1">
      <c r="A96" s="69">
        <f t="shared" si="1"/>
        <v>80</v>
      </c>
      <c r="B96" s="233" t="s">
        <v>342</v>
      </c>
      <c r="C96" s="69" t="s">
        <v>95</v>
      </c>
      <c r="D96" s="218">
        <v>10</v>
      </c>
      <c r="E96" s="218" t="s">
        <v>406</v>
      </c>
      <c r="F96" s="218">
        <v>10</v>
      </c>
      <c r="G96" s="69" t="s">
        <v>153</v>
      </c>
      <c r="H96" s="86" t="s">
        <v>9</v>
      </c>
      <c r="I96" s="90">
        <v>41425</v>
      </c>
      <c r="J96" s="90">
        <v>43251</v>
      </c>
    </row>
    <row r="97" spans="1:10" s="88" customFormat="1" ht="57.75" customHeight="1">
      <c r="A97" s="69">
        <f t="shared" si="1"/>
        <v>81</v>
      </c>
      <c r="B97" s="231" t="s">
        <v>343</v>
      </c>
      <c r="C97" s="69" t="s">
        <v>95</v>
      </c>
      <c r="D97" s="218">
        <v>16</v>
      </c>
      <c r="E97" s="218" t="s">
        <v>407</v>
      </c>
      <c r="F97" s="218">
        <v>6</v>
      </c>
      <c r="G97" s="69" t="s">
        <v>156</v>
      </c>
      <c r="H97" s="69" t="s">
        <v>9</v>
      </c>
      <c r="I97" s="90"/>
      <c r="J97" s="90"/>
    </row>
    <row r="98" spans="1:10" s="88" customFormat="1" ht="93" customHeight="1">
      <c r="A98" s="86">
        <f t="shared" si="1"/>
        <v>82</v>
      </c>
      <c r="B98" s="235" t="s">
        <v>344</v>
      </c>
      <c r="C98" s="69" t="s">
        <v>94</v>
      </c>
      <c r="D98" s="76">
        <v>153.78</v>
      </c>
      <c r="E98" s="225" t="s">
        <v>408</v>
      </c>
      <c r="F98" s="225">
        <f>6.9*4.85</f>
        <v>33.464999999999996</v>
      </c>
      <c r="G98" s="69" t="s">
        <v>128</v>
      </c>
      <c r="H98" s="86" t="s">
        <v>9</v>
      </c>
      <c r="I98" s="187">
        <v>41593</v>
      </c>
      <c r="J98" s="187">
        <v>43419</v>
      </c>
    </row>
    <row r="99" spans="1:10" s="88" customFormat="1" ht="66" customHeight="1">
      <c r="A99" s="86">
        <f t="shared" si="1"/>
        <v>83</v>
      </c>
      <c r="B99" s="231" t="s">
        <v>345</v>
      </c>
      <c r="C99" s="69" t="s">
        <v>95</v>
      </c>
      <c r="D99" s="218">
        <v>9</v>
      </c>
      <c r="E99" s="218" t="s">
        <v>409</v>
      </c>
      <c r="F99" s="218">
        <v>9</v>
      </c>
      <c r="G99" s="69" t="s">
        <v>128</v>
      </c>
      <c r="H99" s="69" t="s">
        <v>9</v>
      </c>
      <c r="I99" s="90">
        <v>42025</v>
      </c>
      <c r="J99" s="90">
        <v>43851</v>
      </c>
    </row>
    <row r="100" spans="1:10" s="88" customFormat="1" ht="53.25" customHeight="1">
      <c r="A100" s="86">
        <f t="shared" si="1"/>
        <v>84</v>
      </c>
      <c r="B100" s="233" t="s">
        <v>452</v>
      </c>
      <c r="C100" s="69" t="s">
        <v>94</v>
      </c>
      <c r="D100" s="218">
        <v>80</v>
      </c>
      <c r="E100" s="218" t="s">
        <v>410</v>
      </c>
      <c r="F100" s="218">
        <v>80</v>
      </c>
      <c r="G100" s="86" t="s">
        <v>129</v>
      </c>
      <c r="H100" s="69" t="s">
        <v>9</v>
      </c>
      <c r="I100" s="90">
        <v>41075</v>
      </c>
      <c r="J100" s="90">
        <v>42901</v>
      </c>
    </row>
    <row r="101" spans="1:10" s="88" customFormat="1" ht="53.25" customHeight="1">
      <c r="A101" s="69">
        <f t="shared" si="1"/>
        <v>85</v>
      </c>
      <c r="B101" s="235" t="s">
        <v>346</v>
      </c>
      <c r="C101" s="69" t="s">
        <v>95</v>
      </c>
      <c r="D101" s="223">
        <v>6</v>
      </c>
      <c r="E101" s="223" t="s">
        <v>411</v>
      </c>
      <c r="F101" s="223">
        <v>6</v>
      </c>
      <c r="G101" s="69" t="s">
        <v>157</v>
      </c>
      <c r="H101" s="69" t="s">
        <v>9</v>
      </c>
      <c r="I101" s="187">
        <v>40252</v>
      </c>
      <c r="J101" s="187">
        <v>43904</v>
      </c>
    </row>
    <row r="102" spans="1:10" s="88" customFormat="1" ht="53.25" customHeight="1">
      <c r="A102" s="69">
        <f t="shared" si="1"/>
        <v>86</v>
      </c>
      <c r="B102" s="233" t="s">
        <v>347</v>
      </c>
      <c r="C102" s="69" t="s">
        <v>95</v>
      </c>
      <c r="D102" s="218">
        <v>15</v>
      </c>
      <c r="E102" s="218" t="s">
        <v>412</v>
      </c>
      <c r="F102" s="218">
        <v>15</v>
      </c>
      <c r="G102" s="86" t="s">
        <v>128</v>
      </c>
      <c r="H102" s="86" t="s">
        <v>9</v>
      </c>
      <c r="I102" s="90">
        <v>40834</v>
      </c>
      <c r="J102" s="90">
        <v>42661</v>
      </c>
    </row>
    <row r="103" spans="1:10" s="88" customFormat="1" ht="41.25" customHeight="1">
      <c r="A103" s="69">
        <f t="shared" si="1"/>
        <v>87</v>
      </c>
      <c r="B103" s="233" t="s">
        <v>348</v>
      </c>
      <c r="C103" s="69" t="s">
        <v>95</v>
      </c>
      <c r="D103" s="218">
        <v>11</v>
      </c>
      <c r="E103" s="218" t="s">
        <v>413</v>
      </c>
      <c r="F103" s="218">
        <v>11</v>
      </c>
      <c r="G103" s="86" t="s">
        <v>140</v>
      </c>
      <c r="H103" s="86" t="s">
        <v>9</v>
      </c>
      <c r="I103" s="90">
        <v>40834</v>
      </c>
      <c r="J103" s="90">
        <v>42661</v>
      </c>
    </row>
    <row r="104" spans="1:11" s="88" customFormat="1" ht="41.25" customHeight="1">
      <c r="A104" s="69">
        <f t="shared" si="1"/>
        <v>88</v>
      </c>
      <c r="B104" s="233" t="s">
        <v>349</v>
      </c>
      <c r="C104" s="69" t="s">
        <v>207</v>
      </c>
      <c r="D104" s="227">
        <v>7</v>
      </c>
      <c r="E104" s="227" t="s">
        <v>414</v>
      </c>
      <c r="F104" s="218">
        <v>7</v>
      </c>
      <c r="G104" s="69" t="s">
        <v>145</v>
      </c>
      <c r="H104" s="86" t="s">
        <v>9</v>
      </c>
      <c r="I104" s="90">
        <v>40934</v>
      </c>
      <c r="J104" s="90">
        <v>42761</v>
      </c>
      <c r="K104" s="289"/>
    </row>
    <row r="105" spans="1:11" s="88" customFormat="1" ht="41.25" customHeight="1">
      <c r="A105" s="69">
        <f t="shared" si="1"/>
        <v>89</v>
      </c>
      <c r="B105" s="231" t="s">
        <v>350</v>
      </c>
      <c r="C105" s="69" t="s">
        <v>207</v>
      </c>
      <c r="D105" s="227">
        <v>7</v>
      </c>
      <c r="E105" s="227" t="s">
        <v>415</v>
      </c>
      <c r="F105" s="218">
        <v>7</v>
      </c>
      <c r="G105" s="69" t="s">
        <v>128</v>
      </c>
      <c r="H105" s="69" t="s">
        <v>9</v>
      </c>
      <c r="I105" s="90">
        <v>40385</v>
      </c>
      <c r="J105" s="90">
        <v>42211</v>
      </c>
      <c r="K105" s="289"/>
    </row>
    <row r="106" spans="1:11" s="88" customFormat="1" ht="41.25" customHeight="1">
      <c r="A106" s="312">
        <f t="shared" si="1"/>
        <v>90</v>
      </c>
      <c r="B106" s="323" t="s">
        <v>118</v>
      </c>
      <c r="C106" s="181" t="s">
        <v>209</v>
      </c>
      <c r="D106" s="222">
        <v>7</v>
      </c>
      <c r="E106" s="222"/>
      <c r="F106" s="221">
        <v>7</v>
      </c>
      <c r="G106" s="192" t="s">
        <v>211</v>
      </c>
      <c r="H106" s="181" t="s">
        <v>9</v>
      </c>
      <c r="I106" s="314" t="s">
        <v>146</v>
      </c>
      <c r="J106" s="315"/>
      <c r="K106" s="319" t="s">
        <v>212</v>
      </c>
    </row>
    <row r="107" spans="1:11" s="88" customFormat="1" ht="41.25" customHeight="1">
      <c r="A107" s="313"/>
      <c r="B107" s="324"/>
      <c r="C107" s="181" t="s">
        <v>209</v>
      </c>
      <c r="D107" s="222">
        <v>7</v>
      </c>
      <c r="E107" s="222"/>
      <c r="F107" s="221">
        <v>7</v>
      </c>
      <c r="G107" s="192" t="s">
        <v>210</v>
      </c>
      <c r="H107" s="181" t="s">
        <v>9</v>
      </c>
      <c r="I107" s="314" t="s">
        <v>148</v>
      </c>
      <c r="J107" s="315"/>
      <c r="K107" s="319"/>
    </row>
    <row r="108" spans="1:10" s="88" customFormat="1" ht="53.25" customHeight="1">
      <c r="A108" s="69">
        <f>A106+1</f>
        <v>91</v>
      </c>
      <c r="B108" s="231" t="s">
        <v>351</v>
      </c>
      <c r="C108" s="69" t="s">
        <v>95</v>
      </c>
      <c r="D108" s="227">
        <v>6</v>
      </c>
      <c r="E108" s="227" t="s">
        <v>416</v>
      </c>
      <c r="F108" s="218">
        <v>6</v>
      </c>
      <c r="G108" s="69" t="s">
        <v>134</v>
      </c>
      <c r="H108" s="69" t="s">
        <v>9</v>
      </c>
      <c r="I108" s="90">
        <v>41340</v>
      </c>
      <c r="J108" s="90">
        <v>42436</v>
      </c>
    </row>
    <row r="109" spans="1:10" s="88" customFormat="1" ht="41.25" customHeight="1">
      <c r="A109" s="69">
        <f t="shared" si="1"/>
        <v>92</v>
      </c>
      <c r="B109" s="231" t="s">
        <v>352</v>
      </c>
      <c r="C109" s="69" t="s">
        <v>95</v>
      </c>
      <c r="D109" s="227">
        <v>12.1</v>
      </c>
      <c r="E109" s="227" t="s">
        <v>417</v>
      </c>
      <c r="F109" s="218">
        <v>12.1</v>
      </c>
      <c r="G109" s="69" t="s">
        <v>158</v>
      </c>
      <c r="H109" s="69" t="s">
        <v>9</v>
      </c>
      <c r="I109" s="90">
        <v>40525</v>
      </c>
      <c r="J109" s="90">
        <v>42351</v>
      </c>
    </row>
    <row r="110" spans="1:10" s="88" customFormat="1" ht="41.25" customHeight="1">
      <c r="A110" s="69">
        <f t="shared" si="1"/>
        <v>93</v>
      </c>
      <c r="B110" s="235" t="s">
        <v>353</v>
      </c>
      <c r="C110" s="69" t="s">
        <v>94</v>
      </c>
      <c r="D110" s="224">
        <v>54</v>
      </c>
      <c r="E110" s="224" t="s">
        <v>418</v>
      </c>
      <c r="F110" s="223">
        <v>54</v>
      </c>
      <c r="G110" s="69" t="s">
        <v>128</v>
      </c>
      <c r="H110" s="69" t="s">
        <v>9</v>
      </c>
      <c r="I110" s="187">
        <v>37655</v>
      </c>
      <c r="J110" s="187">
        <v>43100</v>
      </c>
    </row>
    <row r="111" spans="1:10" s="88" customFormat="1" ht="63.75" customHeight="1">
      <c r="A111" s="69">
        <f t="shared" si="1"/>
        <v>94</v>
      </c>
      <c r="B111" s="231" t="s">
        <v>354</v>
      </c>
      <c r="C111" s="69" t="s">
        <v>95</v>
      </c>
      <c r="D111" s="227">
        <v>8</v>
      </c>
      <c r="E111" s="227" t="s">
        <v>419</v>
      </c>
      <c r="F111" s="227">
        <f>2*4</f>
        <v>8</v>
      </c>
      <c r="G111" s="69" t="s">
        <v>165</v>
      </c>
      <c r="H111" s="69" t="s">
        <v>9</v>
      </c>
      <c r="I111" s="188">
        <v>41561</v>
      </c>
      <c r="J111" s="188">
        <v>43387</v>
      </c>
    </row>
    <row r="112" spans="1:10" s="88" customFormat="1" ht="63.75" customHeight="1">
      <c r="A112" s="69">
        <f t="shared" si="1"/>
        <v>95</v>
      </c>
      <c r="B112" s="233" t="s">
        <v>355</v>
      </c>
      <c r="C112" s="69" t="s">
        <v>95</v>
      </c>
      <c r="D112" s="218">
        <v>10</v>
      </c>
      <c r="E112" s="218" t="s">
        <v>420</v>
      </c>
      <c r="F112" s="218">
        <v>10</v>
      </c>
      <c r="G112" s="69" t="s">
        <v>153</v>
      </c>
      <c r="H112" s="86" t="s">
        <v>9</v>
      </c>
      <c r="I112" s="90">
        <v>41425</v>
      </c>
      <c r="J112" s="90">
        <v>43251</v>
      </c>
    </row>
    <row r="113" spans="1:11" s="108" customFormat="1" ht="48.75" customHeight="1">
      <c r="A113" s="69">
        <f t="shared" si="1"/>
        <v>96</v>
      </c>
      <c r="B113" s="231" t="s">
        <v>356</v>
      </c>
      <c r="C113" s="69" t="s">
        <v>161</v>
      </c>
      <c r="D113" s="218">
        <v>6</v>
      </c>
      <c r="E113" s="218" t="s">
        <v>421</v>
      </c>
      <c r="F113" s="218">
        <v>6</v>
      </c>
      <c r="G113" s="69" t="s">
        <v>169</v>
      </c>
      <c r="H113" s="69" t="s">
        <v>9</v>
      </c>
      <c r="I113" s="305" t="s">
        <v>151</v>
      </c>
      <c r="J113" s="306"/>
      <c r="K113" s="88"/>
    </row>
    <row r="114" spans="1:11" s="108" customFormat="1" ht="48.75" customHeight="1">
      <c r="A114" s="69">
        <f t="shared" si="1"/>
        <v>97</v>
      </c>
      <c r="B114" s="231" t="s">
        <v>357</v>
      </c>
      <c r="C114" s="69" t="s">
        <v>95</v>
      </c>
      <c r="D114" s="218">
        <v>6</v>
      </c>
      <c r="E114" s="218" t="s">
        <v>422</v>
      </c>
      <c r="F114" s="218">
        <v>6</v>
      </c>
      <c r="G114" s="69" t="s">
        <v>169</v>
      </c>
      <c r="H114" s="69" t="s">
        <v>9</v>
      </c>
      <c r="I114" s="90"/>
      <c r="J114" s="90"/>
      <c r="K114" s="88" t="s">
        <v>215</v>
      </c>
    </row>
    <row r="115" spans="1:10" s="108" customFormat="1" ht="66.75" customHeight="1">
      <c r="A115" s="69">
        <f t="shared" si="1"/>
        <v>98</v>
      </c>
      <c r="B115" s="231" t="s">
        <v>358</v>
      </c>
      <c r="C115" s="69" t="s">
        <v>166</v>
      </c>
      <c r="D115" s="218">
        <v>60</v>
      </c>
      <c r="E115" s="218" t="s">
        <v>423</v>
      </c>
      <c r="F115" s="218">
        <v>60</v>
      </c>
      <c r="G115" s="69" t="s">
        <v>128</v>
      </c>
      <c r="H115" s="69" t="s">
        <v>9</v>
      </c>
      <c r="I115" s="90">
        <v>40000</v>
      </c>
      <c r="J115" s="90">
        <v>43652</v>
      </c>
    </row>
    <row r="116" spans="1:10" s="108" customFormat="1" ht="55.5" customHeight="1">
      <c r="A116" s="69">
        <f t="shared" si="1"/>
        <v>99</v>
      </c>
      <c r="B116" s="231" t="s">
        <v>359</v>
      </c>
      <c r="C116" s="69" t="s">
        <v>161</v>
      </c>
      <c r="D116" s="218">
        <v>18</v>
      </c>
      <c r="E116" s="218" t="s">
        <v>424</v>
      </c>
      <c r="F116" s="218">
        <v>18</v>
      </c>
      <c r="G116" s="69" t="s">
        <v>169</v>
      </c>
      <c r="H116" s="69" t="s">
        <v>9</v>
      </c>
      <c r="I116" s="90">
        <v>42186</v>
      </c>
      <c r="J116" s="90">
        <v>42308</v>
      </c>
    </row>
    <row r="117" spans="1:10" s="108" customFormat="1" ht="65.25" customHeight="1">
      <c r="A117" s="69">
        <f t="shared" si="1"/>
        <v>100</v>
      </c>
      <c r="B117" s="231" t="s">
        <v>360</v>
      </c>
      <c r="C117" s="69" t="s">
        <v>161</v>
      </c>
      <c r="D117" s="218">
        <v>15</v>
      </c>
      <c r="E117" s="218" t="s">
        <v>425</v>
      </c>
      <c r="F117" s="218">
        <v>15</v>
      </c>
      <c r="G117" s="69" t="s">
        <v>169</v>
      </c>
      <c r="H117" s="69" t="s">
        <v>9</v>
      </c>
      <c r="I117" s="90">
        <v>42125</v>
      </c>
      <c r="J117" s="90">
        <v>42309</v>
      </c>
    </row>
    <row r="118" spans="1:11" s="108" customFormat="1" ht="51.75" customHeight="1">
      <c r="A118" s="181">
        <f t="shared" si="1"/>
        <v>101</v>
      </c>
      <c r="B118" s="236" t="s">
        <v>119</v>
      </c>
      <c r="C118" s="181" t="s">
        <v>161</v>
      </c>
      <c r="D118" s="221">
        <v>15</v>
      </c>
      <c r="E118" s="221"/>
      <c r="F118" s="221">
        <v>15</v>
      </c>
      <c r="G118" s="181" t="s">
        <v>169</v>
      </c>
      <c r="H118" s="181" t="s">
        <v>9</v>
      </c>
      <c r="I118" s="181"/>
      <c r="J118" s="181"/>
      <c r="K118" s="190" t="s">
        <v>212</v>
      </c>
    </row>
    <row r="119" spans="1:11" s="108" customFormat="1" ht="63.75" customHeight="1">
      <c r="A119" s="69">
        <f t="shared" si="1"/>
        <v>102</v>
      </c>
      <c r="B119" s="231" t="s">
        <v>361</v>
      </c>
      <c r="C119" s="69" t="s">
        <v>95</v>
      </c>
      <c r="D119" s="218">
        <v>8.5</v>
      </c>
      <c r="E119" s="218" t="s">
        <v>426</v>
      </c>
      <c r="F119" s="218">
        <v>8.5</v>
      </c>
      <c r="G119" s="69" t="s">
        <v>159</v>
      </c>
      <c r="H119" s="69" t="s">
        <v>9</v>
      </c>
      <c r="I119" s="90">
        <v>41247</v>
      </c>
      <c r="J119" s="90">
        <v>42339</v>
      </c>
      <c r="K119" s="208"/>
    </row>
    <row r="120" spans="1:10" s="108" customFormat="1" ht="54" customHeight="1">
      <c r="A120" s="69">
        <f t="shared" si="1"/>
        <v>103</v>
      </c>
      <c r="B120" s="231" t="s">
        <v>362</v>
      </c>
      <c r="C120" s="69" t="s">
        <v>95</v>
      </c>
      <c r="D120" s="218">
        <v>12</v>
      </c>
      <c r="E120" s="218" t="s">
        <v>427</v>
      </c>
      <c r="F120" s="218">
        <f>4*3</f>
        <v>12</v>
      </c>
      <c r="G120" s="69" t="s">
        <v>156</v>
      </c>
      <c r="H120" s="69" t="s">
        <v>9</v>
      </c>
      <c r="I120" s="90">
        <v>40683</v>
      </c>
      <c r="J120" s="90">
        <v>42510</v>
      </c>
    </row>
    <row r="121" spans="1:10" s="108" customFormat="1" ht="45.75" customHeight="1">
      <c r="A121" s="69">
        <f t="shared" si="1"/>
        <v>104</v>
      </c>
      <c r="B121" s="240" t="s">
        <v>363</v>
      </c>
      <c r="C121" s="69" t="s">
        <v>161</v>
      </c>
      <c r="D121" s="225">
        <v>12</v>
      </c>
      <c r="E121" s="225" t="s">
        <v>428</v>
      </c>
      <c r="F121" s="218">
        <v>12</v>
      </c>
      <c r="G121" s="69" t="s">
        <v>169</v>
      </c>
      <c r="H121" s="69" t="s">
        <v>9</v>
      </c>
      <c r="I121" s="305" t="s">
        <v>151</v>
      </c>
      <c r="J121" s="306"/>
    </row>
    <row r="122" spans="1:10" s="108" customFormat="1" ht="45.75" customHeight="1">
      <c r="A122" s="69">
        <f t="shared" si="1"/>
        <v>105</v>
      </c>
      <c r="B122" s="231" t="s">
        <v>364</v>
      </c>
      <c r="C122" s="69" t="s">
        <v>95</v>
      </c>
      <c r="D122" s="218">
        <v>16</v>
      </c>
      <c r="E122" s="218" t="s">
        <v>429</v>
      </c>
      <c r="F122" s="218">
        <v>16</v>
      </c>
      <c r="G122" s="69" t="s">
        <v>128</v>
      </c>
      <c r="H122" s="69" t="s">
        <v>9</v>
      </c>
      <c r="I122" s="90">
        <v>40920</v>
      </c>
      <c r="J122" s="90">
        <v>42747</v>
      </c>
    </row>
    <row r="123" spans="1:10" s="108" customFormat="1" ht="68.25" customHeight="1">
      <c r="A123" s="69">
        <f t="shared" si="1"/>
        <v>106</v>
      </c>
      <c r="B123" s="233" t="s">
        <v>365</v>
      </c>
      <c r="C123" s="69" t="s">
        <v>94</v>
      </c>
      <c r="D123" s="218">
        <v>22</v>
      </c>
      <c r="E123" s="218" t="s">
        <v>430</v>
      </c>
      <c r="F123" s="218">
        <v>22</v>
      </c>
      <c r="G123" s="86" t="s">
        <v>150</v>
      </c>
      <c r="H123" s="86" t="s">
        <v>9</v>
      </c>
      <c r="I123" s="90">
        <v>40847</v>
      </c>
      <c r="J123" s="90">
        <v>42674</v>
      </c>
    </row>
    <row r="124" spans="1:10" s="108" customFormat="1" ht="45.75" customHeight="1">
      <c r="A124" s="69">
        <f t="shared" si="1"/>
        <v>107</v>
      </c>
      <c r="B124" s="234" t="s">
        <v>366</v>
      </c>
      <c r="C124" s="69" t="s">
        <v>94</v>
      </c>
      <c r="D124" s="218">
        <v>20</v>
      </c>
      <c r="E124" s="223" t="s">
        <v>431</v>
      </c>
      <c r="F124" s="223">
        <v>16</v>
      </c>
      <c r="G124" s="86" t="s">
        <v>134</v>
      </c>
      <c r="H124" s="69" t="s">
        <v>9</v>
      </c>
      <c r="I124" s="187">
        <v>40647</v>
      </c>
      <c r="J124" s="187">
        <v>42474</v>
      </c>
    </row>
    <row r="125" spans="1:10" s="108" customFormat="1" ht="54" customHeight="1">
      <c r="A125" s="69">
        <f t="shared" si="1"/>
        <v>108</v>
      </c>
      <c r="B125" s="233" t="s">
        <v>367</v>
      </c>
      <c r="C125" s="69" t="s">
        <v>94</v>
      </c>
      <c r="D125" s="218">
        <v>86.7</v>
      </c>
      <c r="E125" s="218" t="s">
        <v>432</v>
      </c>
      <c r="F125" s="218">
        <v>54</v>
      </c>
      <c r="G125" s="184" t="s">
        <v>128</v>
      </c>
      <c r="H125" s="86" t="s">
        <v>9</v>
      </c>
      <c r="I125" s="90">
        <v>41205</v>
      </c>
      <c r="J125" s="90">
        <v>42208</v>
      </c>
    </row>
    <row r="126" spans="1:11" ht="52.5" customHeight="1">
      <c r="A126" s="181">
        <f t="shared" si="1"/>
        <v>109</v>
      </c>
      <c r="B126" s="239" t="s">
        <v>454</v>
      </c>
      <c r="C126" s="181" t="s">
        <v>161</v>
      </c>
      <c r="D126" s="226">
        <v>4</v>
      </c>
      <c r="E126" s="226"/>
      <c r="F126" s="226">
        <v>4</v>
      </c>
      <c r="G126" s="192" t="s">
        <v>130</v>
      </c>
      <c r="H126" s="192" t="s">
        <v>9</v>
      </c>
      <c r="I126" s="210"/>
      <c r="J126" s="210"/>
      <c r="K126" s="190" t="s">
        <v>453</v>
      </c>
    </row>
    <row r="127" spans="1:11" ht="52.5" customHeight="1">
      <c r="A127" s="69">
        <f t="shared" si="1"/>
        <v>110</v>
      </c>
      <c r="B127" s="233" t="s">
        <v>101</v>
      </c>
      <c r="C127" s="69" t="s">
        <v>217</v>
      </c>
      <c r="D127" s="218">
        <v>58</v>
      </c>
      <c r="E127" s="218" t="s">
        <v>433</v>
      </c>
      <c r="F127" s="218">
        <v>20</v>
      </c>
      <c r="G127" s="69" t="s">
        <v>128</v>
      </c>
      <c r="H127" s="69" t="s">
        <v>9</v>
      </c>
      <c r="I127" s="115"/>
      <c r="J127" s="115"/>
      <c r="K127" s="88"/>
    </row>
    <row r="128" spans="1:11" ht="67.5" customHeight="1">
      <c r="A128" s="181">
        <f>A127+1</f>
        <v>111</v>
      </c>
      <c r="B128" s="232" t="s">
        <v>181</v>
      </c>
      <c r="C128" s="181" t="s">
        <v>182</v>
      </c>
      <c r="D128" s="221">
        <v>2000</v>
      </c>
      <c r="E128" s="221"/>
      <c r="F128" s="221">
        <v>520</v>
      </c>
      <c r="G128" s="181" t="s">
        <v>184</v>
      </c>
      <c r="H128" s="181" t="s">
        <v>9</v>
      </c>
      <c r="I128" s="194"/>
      <c r="J128" s="195"/>
      <c r="K128" s="88" t="s">
        <v>183</v>
      </c>
    </row>
    <row r="129" spans="1:10" s="108" customFormat="1" ht="52.5" customHeight="1">
      <c r="A129" s="69">
        <f t="shared" si="1"/>
        <v>112</v>
      </c>
      <c r="B129" s="231" t="s">
        <v>719</v>
      </c>
      <c r="C129" s="69" t="s">
        <v>94</v>
      </c>
      <c r="D129" s="218">
        <v>50</v>
      </c>
      <c r="E129" s="218"/>
      <c r="F129" s="218">
        <v>50</v>
      </c>
      <c r="G129" s="69" t="s">
        <v>160</v>
      </c>
      <c r="H129" s="69" t="s">
        <v>9</v>
      </c>
      <c r="I129" s="69"/>
      <c r="J129" s="83"/>
    </row>
    <row r="130" spans="1:11" s="108" customFormat="1" ht="55.5" customHeight="1">
      <c r="A130" s="69">
        <f t="shared" si="1"/>
        <v>113</v>
      </c>
      <c r="B130" s="240" t="s">
        <v>368</v>
      </c>
      <c r="C130" s="69" t="s">
        <v>94</v>
      </c>
      <c r="D130" s="225">
        <v>16.4</v>
      </c>
      <c r="E130" s="225" t="s">
        <v>434</v>
      </c>
      <c r="F130" s="225">
        <v>16.4</v>
      </c>
      <c r="G130" s="69" t="s">
        <v>129</v>
      </c>
      <c r="H130" s="69" t="s">
        <v>9</v>
      </c>
      <c r="I130" s="166"/>
      <c r="J130" s="83"/>
      <c r="K130" s="108" t="s">
        <v>455</v>
      </c>
    </row>
    <row r="131" spans="1:10" s="85" customFormat="1" ht="42" customHeight="1">
      <c r="A131" s="69">
        <f t="shared" si="1"/>
        <v>114</v>
      </c>
      <c r="B131" s="233" t="s">
        <v>175</v>
      </c>
      <c r="C131" s="69" t="s">
        <v>161</v>
      </c>
      <c r="D131" s="218">
        <v>300</v>
      </c>
      <c r="E131" s="218"/>
      <c r="F131" s="218">
        <v>300</v>
      </c>
      <c r="G131" s="69" t="s">
        <v>130</v>
      </c>
      <c r="H131" s="69" t="s">
        <v>9</v>
      </c>
      <c r="I131" s="163"/>
      <c r="J131" s="163"/>
    </row>
    <row r="132" spans="1:10" s="85" customFormat="1" ht="38.25">
      <c r="A132" s="69">
        <f t="shared" si="1"/>
        <v>115</v>
      </c>
      <c r="B132" s="233" t="s">
        <v>177</v>
      </c>
      <c r="C132" s="69" t="s">
        <v>161</v>
      </c>
      <c r="D132" s="218">
        <v>8</v>
      </c>
      <c r="E132" s="218"/>
      <c r="F132" s="218">
        <v>8</v>
      </c>
      <c r="G132" s="69" t="s">
        <v>130</v>
      </c>
      <c r="H132" s="69" t="s">
        <v>9</v>
      </c>
      <c r="I132" s="115"/>
      <c r="J132" s="115"/>
    </row>
    <row r="133" spans="1:11" s="88" customFormat="1" ht="38.25">
      <c r="A133" s="69">
        <f t="shared" si="1"/>
        <v>116</v>
      </c>
      <c r="B133" s="232" t="s">
        <v>372</v>
      </c>
      <c r="C133" s="181" t="s">
        <v>460</v>
      </c>
      <c r="D133" s="221">
        <v>2000</v>
      </c>
      <c r="E133" s="221" t="s">
        <v>439</v>
      </c>
      <c r="F133" s="221">
        <v>100</v>
      </c>
      <c r="G133" s="181" t="s">
        <v>232</v>
      </c>
      <c r="H133" s="181" t="s">
        <v>9</v>
      </c>
      <c r="I133" s="197">
        <v>41044</v>
      </c>
      <c r="J133" s="197">
        <v>42870</v>
      </c>
      <c r="K133" s="199" t="s">
        <v>234</v>
      </c>
    </row>
    <row r="134" spans="1:10" s="108" customFormat="1" ht="44.25" customHeight="1">
      <c r="A134" s="69">
        <f t="shared" si="1"/>
        <v>117</v>
      </c>
      <c r="B134" s="231" t="s">
        <v>369</v>
      </c>
      <c r="C134" s="69" t="s">
        <v>95</v>
      </c>
      <c r="D134" s="218">
        <v>4.8</v>
      </c>
      <c r="E134" s="218" t="s">
        <v>435</v>
      </c>
      <c r="F134" s="218">
        <v>4.8</v>
      </c>
      <c r="G134" s="69" t="s">
        <v>130</v>
      </c>
      <c r="H134" s="69" t="s">
        <v>9</v>
      </c>
      <c r="I134" s="90">
        <v>40941</v>
      </c>
      <c r="J134" s="90">
        <v>42768</v>
      </c>
    </row>
    <row r="135" spans="1:10" s="85" customFormat="1" ht="38.25">
      <c r="A135" s="69">
        <f t="shared" si="1"/>
        <v>118</v>
      </c>
      <c r="B135" s="231" t="s">
        <v>179</v>
      </c>
      <c r="C135" s="69" t="s">
        <v>161</v>
      </c>
      <c r="D135" s="218">
        <v>100</v>
      </c>
      <c r="E135" s="218"/>
      <c r="F135" s="218">
        <v>100</v>
      </c>
      <c r="G135" s="69" t="s">
        <v>130</v>
      </c>
      <c r="H135" s="69" t="s">
        <v>9</v>
      </c>
      <c r="I135" s="69"/>
      <c r="J135" s="69"/>
    </row>
    <row r="136" spans="1:11" s="88" customFormat="1" ht="38.25" customHeight="1">
      <c r="A136" s="69">
        <f t="shared" si="1"/>
        <v>119</v>
      </c>
      <c r="B136" s="232" t="s">
        <v>220</v>
      </c>
      <c r="C136" s="181" t="s">
        <v>94</v>
      </c>
      <c r="D136" s="221">
        <v>20</v>
      </c>
      <c r="E136" s="221" t="s">
        <v>459</v>
      </c>
      <c r="F136" s="221">
        <v>20</v>
      </c>
      <c r="G136" s="181" t="s">
        <v>128</v>
      </c>
      <c r="H136" s="181" t="s">
        <v>9</v>
      </c>
      <c r="I136" s="181"/>
      <c r="J136" s="181"/>
      <c r="K136" s="217" t="s">
        <v>222</v>
      </c>
    </row>
    <row r="137" spans="1:11" s="88" customFormat="1" ht="38.25">
      <c r="A137" s="69">
        <f t="shared" si="1"/>
        <v>120</v>
      </c>
      <c r="B137" s="232" t="s">
        <v>221</v>
      </c>
      <c r="C137" s="181" t="s">
        <v>94</v>
      </c>
      <c r="D137" s="221">
        <v>20</v>
      </c>
      <c r="E137" s="221" t="s">
        <v>459</v>
      </c>
      <c r="F137" s="221">
        <v>20</v>
      </c>
      <c r="G137" s="181" t="s">
        <v>128</v>
      </c>
      <c r="H137" s="181" t="s">
        <v>9</v>
      </c>
      <c r="I137" s="181"/>
      <c r="J137" s="181"/>
      <c r="K137" s="217"/>
    </row>
    <row r="138" spans="1:11" s="88" customFormat="1" ht="38.25">
      <c r="A138" s="69">
        <f t="shared" si="1"/>
        <v>121</v>
      </c>
      <c r="B138" s="232" t="s">
        <v>235</v>
      </c>
      <c r="C138" s="181" t="s">
        <v>225</v>
      </c>
      <c r="D138" s="221">
        <v>1763</v>
      </c>
      <c r="E138" s="221" t="s">
        <v>438</v>
      </c>
      <c r="F138" s="221"/>
      <c r="G138" s="181" t="s">
        <v>226</v>
      </c>
      <c r="H138" s="181" t="s">
        <v>9</v>
      </c>
      <c r="I138" s="181"/>
      <c r="J138" s="181"/>
      <c r="K138" s="199" t="s">
        <v>240</v>
      </c>
    </row>
    <row r="139" spans="1:11" s="88" customFormat="1" ht="51">
      <c r="A139" s="69">
        <f t="shared" si="1"/>
        <v>122</v>
      </c>
      <c r="B139" s="232" t="s">
        <v>253</v>
      </c>
      <c r="C139" s="181" t="s">
        <v>94</v>
      </c>
      <c r="D139" s="221"/>
      <c r="E139" s="221"/>
      <c r="F139" s="221">
        <v>30</v>
      </c>
      <c r="G139" s="181" t="s">
        <v>156</v>
      </c>
      <c r="H139" s="181"/>
      <c r="I139" s="181"/>
      <c r="J139" s="181"/>
      <c r="K139" s="199" t="s">
        <v>456</v>
      </c>
    </row>
    <row r="140" spans="1:11" s="88" customFormat="1" ht="51">
      <c r="A140" s="86">
        <f t="shared" si="1"/>
        <v>123</v>
      </c>
      <c r="B140" s="239" t="s">
        <v>254</v>
      </c>
      <c r="C140" s="192" t="s">
        <v>94</v>
      </c>
      <c r="D140" s="226"/>
      <c r="E140" s="226"/>
      <c r="F140" s="226">
        <v>30</v>
      </c>
      <c r="G140" s="192" t="s">
        <v>156</v>
      </c>
      <c r="H140" s="192"/>
      <c r="I140" s="192"/>
      <c r="J140" s="192"/>
      <c r="K140" s="199" t="s">
        <v>457</v>
      </c>
    </row>
    <row r="141" spans="1:11" s="88" customFormat="1" ht="69.75" customHeight="1">
      <c r="A141" s="69">
        <f t="shared" si="1"/>
        <v>124</v>
      </c>
      <c r="B141" s="247" t="s">
        <v>237</v>
      </c>
      <c r="C141" s="248" t="s">
        <v>94</v>
      </c>
      <c r="D141" s="253">
        <v>100</v>
      </c>
      <c r="E141" s="249" t="s">
        <v>238</v>
      </c>
      <c r="F141" s="249"/>
      <c r="G141" s="248" t="s">
        <v>128</v>
      </c>
      <c r="H141" s="248" t="s">
        <v>9</v>
      </c>
      <c r="I141" s="250"/>
      <c r="J141" s="250"/>
      <c r="K141" s="248" t="s">
        <v>239</v>
      </c>
    </row>
    <row r="142" spans="4:6" s="88" customFormat="1" ht="12.75">
      <c r="D142" s="229"/>
      <c r="E142" s="229"/>
      <c r="F142" s="229"/>
    </row>
    <row r="143" spans="2:6" s="88" customFormat="1" ht="15.75">
      <c r="B143" s="241" t="s">
        <v>458</v>
      </c>
      <c r="D143" s="229"/>
      <c r="E143" s="229"/>
      <c r="F143" s="229"/>
    </row>
    <row r="144" spans="1:10" s="88" customFormat="1" ht="12.75">
      <c r="A144" s="183"/>
      <c r="B144" s="183"/>
      <c r="C144" s="183"/>
      <c r="D144" s="230"/>
      <c r="E144" s="230"/>
      <c r="F144" s="230"/>
      <c r="G144" s="183"/>
      <c r="H144" s="183"/>
      <c r="I144" s="183"/>
      <c r="J144" s="183"/>
    </row>
    <row r="145" spans="1:11" s="88" customFormat="1" ht="12.75">
      <c r="A145" s="183"/>
      <c r="B145" s="183"/>
      <c r="C145" s="183"/>
      <c r="D145" s="230"/>
      <c r="E145" s="230"/>
      <c r="F145" s="230"/>
      <c r="G145" s="183"/>
      <c r="H145" s="183"/>
      <c r="I145" s="183"/>
      <c r="J145" s="183"/>
      <c r="K145" s="183"/>
    </row>
    <row r="146" spans="4:6" s="183" customFormat="1" ht="12.75">
      <c r="D146" s="230"/>
      <c r="E146" s="230"/>
      <c r="F146" s="230"/>
    </row>
    <row r="147" spans="4:6" s="183" customFormat="1" ht="12.75">
      <c r="D147" s="230"/>
      <c r="E147" s="230"/>
      <c r="F147" s="230"/>
    </row>
    <row r="148" spans="4:6" s="183" customFormat="1" ht="12.75">
      <c r="D148" s="230"/>
      <c r="E148" s="230"/>
      <c r="F148" s="230"/>
    </row>
    <row r="149" spans="4:6" s="183" customFormat="1" ht="12.75">
      <c r="D149" s="230"/>
      <c r="E149" s="230"/>
      <c r="F149" s="230"/>
    </row>
    <row r="150" spans="4:6" s="183" customFormat="1" ht="12.75">
      <c r="D150" s="230"/>
      <c r="E150" s="230"/>
      <c r="F150" s="230"/>
    </row>
    <row r="151" spans="4:6" s="183" customFormat="1" ht="12.75">
      <c r="D151" s="230"/>
      <c r="E151" s="230"/>
      <c r="F151" s="230"/>
    </row>
    <row r="152" spans="4:6" s="183" customFormat="1" ht="12.75">
      <c r="D152" s="230"/>
      <c r="E152" s="230"/>
      <c r="F152" s="230"/>
    </row>
    <row r="153" spans="4:6" s="183" customFormat="1" ht="12.75">
      <c r="D153" s="230"/>
      <c r="E153" s="230"/>
      <c r="F153" s="230"/>
    </row>
    <row r="154" spans="4:6" s="183" customFormat="1" ht="12.75">
      <c r="D154" s="230"/>
      <c r="E154" s="230"/>
      <c r="F154" s="230"/>
    </row>
    <row r="155" spans="4:6" s="183" customFormat="1" ht="12.75">
      <c r="D155" s="230"/>
      <c r="E155" s="230"/>
      <c r="F155" s="230"/>
    </row>
    <row r="156" spans="4:6" s="183" customFormat="1" ht="12.75">
      <c r="D156" s="230"/>
      <c r="E156" s="230"/>
      <c r="F156" s="230"/>
    </row>
    <row r="157" spans="4:6" s="183" customFormat="1" ht="12.75">
      <c r="D157" s="230"/>
      <c r="E157" s="230"/>
      <c r="F157" s="230"/>
    </row>
    <row r="158" spans="4:6" s="183" customFormat="1" ht="12.75">
      <c r="D158" s="230"/>
      <c r="E158" s="230"/>
      <c r="F158" s="230"/>
    </row>
    <row r="159" spans="4:6" s="183" customFormat="1" ht="12.75">
      <c r="D159" s="230"/>
      <c r="E159" s="230"/>
      <c r="F159" s="230"/>
    </row>
    <row r="160" spans="4:6" s="183" customFormat="1" ht="12.75">
      <c r="D160" s="230"/>
      <c r="E160" s="230"/>
      <c r="F160" s="230"/>
    </row>
    <row r="161" spans="4:6" s="183" customFormat="1" ht="12.75">
      <c r="D161" s="230"/>
      <c r="E161" s="230"/>
      <c r="F161" s="230"/>
    </row>
    <row r="162" spans="4:6" s="183" customFormat="1" ht="12.75">
      <c r="D162" s="230"/>
      <c r="E162" s="230"/>
      <c r="F162" s="230"/>
    </row>
    <row r="163" spans="4:6" s="183" customFormat="1" ht="12.75">
      <c r="D163" s="230"/>
      <c r="E163" s="230"/>
      <c r="F163" s="230"/>
    </row>
    <row r="164" spans="4:6" s="183" customFormat="1" ht="12.75">
      <c r="D164" s="230"/>
      <c r="E164" s="230"/>
      <c r="F164" s="230"/>
    </row>
    <row r="165" spans="4:6" s="183" customFormat="1" ht="12.75">
      <c r="D165" s="230"/>
      <c r="E165" s="230"/>
      <c r="F165" s="230"/>
    </row>
    <row r="166" spans="4:6" s="183" customFormat="1" ht="12.75">
      <c r="D166" s="230"/>
      <c r="E166" s="230"/>
      <c r="F166" s="230"/>
    </row>
    <row r="167" spans="4:6" s="183" customFormat="1" ht="12.75">
      <c r="D167" s="230"/>
      <c r="E167" s="230"/>
      <c r="F167" s="230"/>
    </row>
    <row r="168" spans="4:6" s="183" customFormat="1" ht="12.75">
      <c r="D168" s="230"/>
      <c r="E168" s="230"/>
      <c r="F168" s="230"/>
    </row>
    <row r="169" spans="4:6" s="183" customFormat="1" ht="12.75">
      <c r="D169" s="230"/>
      <c r="E169" s="230"/>
      <c r="F169" s="230"/>
    </row>
    <row r="170" spans="4:6" s="183" customFormat="1" ht="12.75">
      <c r="D170" s="230"/>
      <c r="E170" s="230"/>
      <c r="F170" s="230"/>
    </row>
    <row r="171" spans="4:6" s="183" customFormat="1" ht="12.75">
      <c r="D171" s="230"/>
      <c r="E171" s="230"/>
      <c r="F171" s="230"/>
    </row>
    <row r="172" spans="4:6" s="183" customFormat="1" ht="12.75">
      <c r="D172" s="230"/>
      <c r="E172" s="230"/>
      <c r="F172" s="230"/>
    </row>
    <row r="173" spans="4:6" s="183" customFormat="1" ht="12.75">
      <c r="D173" s="230"/>
      <c r="E173" s="230"/>
      <c r="F173" s="230"/>
    </row>
    <row r="174" spans="4:6" s="183" customFormat="1" ht="12.75">
      <c r="D174" s="230"/>
      <c r="E174" s="230"/>
      <c r="F174" s="230"/>
    </row>
    <row r="175" spans="4:6" s="183" customFormat="1" ht="12.75">
      <c r="D175" s="230"/>
      <c r="E175" s="230"/>
      <c r="F175" s="230"/>
    </row>
    <row r="176" spans="4:6" s="183" customFormat="1" ht="12.75">
      <c r="D176" s="230"/>
      <c r="E176" s="230"/>
      <c r="F176" s="230"/>
    </row>
    <row r="177" spans="4:6" s="183" customFormat="1" ht="12.75">
      <c r="D177" s="230"/>
      <c r="E177" s="230"/>
      <c r="F177" s="230"/>
    </row>
    <row r="178" spans="4:6" s="183" customFormat="1" ht="12.75">
      <c r="D178" s="230"/>
      <c r="E178" s="230"/>
      <c r="F178" s="230"/>
    </row>
    <row r="179" spans="4:6" s="183" customFormat="1" ht="12.75">
      <c r="D179" s="230"/>
      <c r="E179" s="230"/>
      <c r="F179" s="230"/>
    </row>
    <row r="180" spans="4:6" s="183" customFormat="1" ht="12.75">
      <c r="D180" s="230"/>
      <c r="E180" s="230"/>
      <c r="F180" s="230"/>
    </row>
    <row r="181" spans="4:6" s="183" customFormat="1" ht="12.75">
      <c r="D181" s="230"/>
      <c r="E181" s="230"/>
      <c r="F181" s="230"/>
    </row>
    <row r="182" spans="4:6" s="183" customFormat="1" ht="12.75">
      <c r="D182" s="230"/>
      <c r="E182" s="230"/>
      <c r="F182" s="230"/>
    </row>
    <row r="183" spans="4:6" s="183" customFormat="1" ht="12.75">
      <c r="D183" s="230"/>
      <c r="E183" s="230"/>
      <c r="F183" s="230"/>
    </row>
    <row r="184" spans="4:6" s="183" customFormat="1" ht="12.75">
      <c r="D184" s="230"/>
      <c r="E184" s="230"/>
      <c r="F184" s="230"/>
    </row>
    <row r="185" spans="4:6" s="183" customFormat="1" ht="12.75">
      <c r="D185" s="230"/>
      <c r="E185" s="230"/>
      <c r="F185" s="230"/>
    </row>
    <row r="186" spans="4:6" s="183" customFormat="1" ht="12.75">
      <c r="D186" s="230"/>
      <c r="E186" s="230"/>
      <c r="F186" s="230"/>
    </row>
    <row r="187" spans="4:6" s="183" customFormat="1" ht="12.75">
      <c r="D187" s="230"/>
      <c r="E187" s="230"/>
      <c r="F187" s="230"/>
    </row>
    <row r="188" spans="4:6" s="183" customFormat="1" ht="12.75">
      <c r="D188" s="230"/>
      <c r="E188" s="230"/>
      <c r="F188" s="230"/>
    </row>
    <row r="189" spans="4:6" s="183" customFormat="1" ht="12.75">
      <c r="D189" s="230"/>
      <c r="E189" s="230"/>
      <c r="F189" s="230"/>
    </row>
    <row r="190" spans="4:6" s="183" customFormat="1" ht="12.75">
      <c r="D190" s="230"/>
      <c r="E190" s="230"/>
      <c r="F190" s="230"/>
    </row>
    <row r="191" spans="4:6" s="183" customFormat="1" ht="12.75">
      <c r="D191" s="230"/>
      <c r="E191" s="230"/>
      <c r="F191" s="230"/>
    </row>
    <row r="192" spans="4:6" s="183" customFormat="1" ht="12.75">
      <c r="D192" s="230"/>
      <c r="E192" s="230"/>
      <c r="F192" s="230"/>
    </row>
    <row r="193" spans="4:6" s="183" customFormat="1" ht="12.75">
      <c r="D193" s="230"/>
      <c r="E193" s="230"/>
      <c r="F193" s="230"/>
    </row>
    <row r="194" spans="4:6" s="183" customFormat="1" ht="12.75">
      <c r="D194" s="230"/>
      <c r="E194" s="230"/>
      <c r="F194" s="230"/>
    </row>
    <row r="195" spans="4:6" s="183" customFormat="1" ht="12.75">
      <c r="D195" s="230"/>
      <c r="E195" s="230"/>
      <c r="F195" s="230"/>
    </row>
    <row r="196" spans="4:6" s="183" customFormat="1" ht="12.75">
      <c r="D196" s="230"/>
      <c r="E196" s="230"/>
      <c r="F196" s="230"/>
    </row>
    <row r="197" spans="4:6" s="183" customFormat="1" ht="12.75">
      <c r="D197" s="230"/>
      <c r="E197" s="230"/>
      <c r="F197" s="230"/>
    </row>
    <row r="198" spans="4:6" s="183" customFormat="1" ht="12.75">
      <c r="D198" s="230"/>
      <c r="E198" s="230"/>
      <c r="F198" s="230"/>
    </row>
    <row r="199" spans="4:6" s="183" customFormat="1" ht="12.75">
      <c r="D199" s="230"/>
      <c r="E199" s="230"/>
      <c r="F199" s="230"/>
    </row>
    <row r="200" spans="4:6" s="183" customFormat="1" ht="12.75">
      <c r="D200" s="230"/>
      <c r="E200" s="230"/>
      <c r="F200" s="230"/>
    </row>
    <row r="201" spans="4:6" s="183" customFormat="1" ht="12.75">
      <c r="D201" s="230"/>
      <c r="E201" s="230"/>
      <c r="F201" s="230"/>
    </row>
    <row r="202" spans="4:6" s="183" customFormat="1" ht="12.75">
      <c r="D202" s="230"/>
      <c r="E202" s="230"/>
      <c r="F202" s="230"/>
    </row>
    <row r="203" spans="4:6" s="183" customFormat="1" ht="12.75">
      <c r="D203" s="230"/>
      <c r="E203" s="230"/>
      <c r="F203" s="230"/>
    </row>
    <row r="204" spans="4:6" s="183" customFormat="1" ht="12.75">
      <c r="D204" s="230"/>
      <c r="E204" s="230"/>
      <c r="F204" s="230"/>
    </row>
    <row r="205" spans="4:6" s="183" customFormat="1" ht="12.75">
      <c r="D205" s="230"/>
      <c r="E205" s="230"/>
      <c r="F205" s="230"/>
    </row>
    <row r="206" spans="4:6" s="183" customFormat="1" ht="12.75">
      <c r="D206" s="230"/>
      <c r="E206" s="230"/>
      <c r="F206" s="230"/>
    </row>
    <row r="207" spans="4:6" s="183" customFormat="1" ht="12.75">
      <c r="D207" s="230"/>
      <c r="E207" s="230"/>
      <c r="F207" s="230"/>
    </row>
    <row r="208" spans="4:6" s="183" customFormat="1" ht="12.75">
      <c r="D208" s="230"/>
      <c r="E208" s="230"/>
      <c r="F208" s="230"/>
    </row>
    <row r="209" spans="4:6" s="183" customFormat="1" ht="12.75">
      <c r="D209" s="230"/>
      <c r="E209" s="230"/>
      <c r="F209" s="230"/>
    </row>
    <row r="210" spans="4:6" s="183" customFormat="1" ht="12.75">
      <c r="D210" s="230"/>
      <c r="E210" s="230"/>
      <c r="F210" s="230"/>
    </row>
    <row r="211" spans="4:6" s="183" customFormat="1" ht="12.75">
      <c r="D211" s="230"/>
      <c r="E211" s="230"/>
      <c r="F211" s="230"/>
    </row>
    <row r="212" spans="4:6" s="183" customFormat="1" ht="12.75">
      <c r="D212" s="230"/>
      <c r="E212" s="230"/>
      <c r="F212" s="230"/>
    </row>
    <row r="213" spans="4:6" s="183" customFormat="1" ht="12.75">
      <c r="D213" s="230"/>
      <c r="E213" s="230"/>
      <c r="F213" s="230"/>
    </row>
    <row r="214" spans="4:6" s="183" customFormat="1" ht="12.75">
      <c r="D214" s="230"/>
      <c r="E214" s="230"/>
      <c r="F214" s="230"/>
    </row>
    <row r="215" spans="4:6" s="183" customFormat="1" ht="12.75">
      <c r="D215" s="230"/>
      <c r="E215" s="230"/>
      <c r="F215" s="230"/>
    </row>
    <row r="216" spans="4:6" s="183" customFormat="1" ht="12.75">
      <c r="D216" s="230"/>
      <c r="E216" s="230"/>
      <c r="F216" s="230"/>
    </row>
    <row r="217" spans="4:6" s="183" customFormat="1" ht="12.75">
      <c r="D217" s="230"/>
      <c r="E217" s="230"/>
      <c r="F217" s="230"/>
    </row>
    <row r="218" spans="4:6" s="183" customFormat="1" ht="12.75">
      <c r="D218" s="230"/>
      <c r="E218" s="230"/>
      <c r="F218" s="230"/>
    </row>
    <row r="219" spans="4:6" s="183" customFormat="1" ht="12.75">
      <c r="D219" s="230"/>
      <c r="E219" s="230"/>
      <c r="F219" s="230"/>
    </row>
    <row r="220" spans="4:6" s="183" customFormat="1" ht="12.75">
      <c r="D220" s="230"/>
      <c r="E220" s="230"/>
      <c r="F220" s="230"/>
    </row>
    <row r="221" spans="4:6" s="183" customFormat="1" ht="12.75">
      <c r="D221" s="230"/>
      <c r="E221" s="230"/>
      <c r="F221" s="230"/>
    </row>
    <row r="222" spans="4:6" s="183" customFormat="1" ht="12.75">
      <c r="D222" s="230"/>
      <c r="E222" s="230"/>
      <c r="F222" s="230"/>
    </row>
    <row r="223" spans="4:6" s="183" customFormat="1" ht="12.75">
      <c r="D223" s="230"/>
      <c r="E223" s="230"/>
      <c r="F223" s="230"/>
    </row>
    <row r="224" spans="4:6" s="183" customFormat="1" ht="12.75">
      <c r="D224" s="230"/>
      <c r="E224" s="230"/>
      <c r="F224" s="230"/>
    </row>
    <row r="225" spans="4:6" s="183" customFormat="1" ht="12.75">
      <c r="D225" s="230"/>
      <c r="E225" s="230"/>
      <c r="F225" s="230"/>
    </row>
    <row r="226" spans="4:6" s="183" customFormat="1" ht="12.75">
      <c r="D226" s="230"/>
      <c r="E226" s="230"/>
      <c r="F226" s="230"/>
    </row>
    <row r="227" spans="4:6" s="183" customFormat="1" ht="12.75">
      <c r="D227" s="230"/>
      <c r="E227" s="230"/>
      <c r="F227" s="230"/>
    </row>
    <row r="228" spans="4:6" s="183" customFormat="1" ht="12.75">
      <c r="D228" s="230"/>
      <c r="E228" s="230"/>
      <c r="F228" s="230"/>
    </row>
    <row r="229" spans="4:6" s="183" customFormat="1" ht="12.75">
      <c r="D229" s="230"/>
      <c r="E229" s="230"/>
      <c r="F229" s="230"/>
    </row>
    <row r="230" spans="4:6" s="183" customFormat="1" ht="12.75">
      <c r="D230" s="230"/>
      <c r="E230" s="230"/>
      <c r="F230" s="230"/>
    </row>
    <row r="231" spans="4:6" s="183" customFormat="1" ht="12.75">
      <c r="D231" s="230"/>
      <c r="E231" s="230"/>
      <c r="F231" s="230"/>
    </row>
    <row r="232" spans="4:6" s="183" customFormat="1" ht="12.75">
      <c r="D232" s="230"/>
      <c r="E232" s="230"/>
      <c r="F232" s="230"/>
    </row>
    <row r="233" spans="4:6" s="183" customFormat="1" ht="12.75">
      <c r="D233" s="230"/>
      <c r="E233" s="230"/>
      <c r="F233" s="230"/>
    </row>
    <row r="234" spans="4:6" s="183" customFormat="1" ht="12.75">
      <c r="D234" s="230"/>
      <c r="E234" s="230"/>
      <c r="F234" s="230"/>
    </row>
    <row r="235" spans="4:6" s="183" customFormat="1" ht="12.75">
      <c r="D235" s="230"/>
      <c r="E235" s="230"/>
      <c r="F235" s="230"/>
    </row>
    <row r="236" spans="4:6" s="183" customFormat="1" ht="12.75">
      <c r="D236" s="230"/>
      <c r="E236" s="230"/>
      <c r="F236" s="230"/>
    </row>
    <row r="237" spans="4:6" s="183" customFormat="1" ht="12.75">
      <c r="D237" s="230"/>
      <c r="E237" s="230"/>
      <c r="F237" s="230"/>
    </row>
    <row r="238" spans="4:6" s="183" customFormat="1" ht="12.75">
      <c r="D238" s="230"/>
      <c r="E238" s="230"/>
      <c r="F238" s="230"/>
    </row>
    <row r="239" spans="4:6" s="183" customFormat="1" ht="12.75">
      <c r="D239" s="230"/>
      <c r="E239" s="230"/>
      <c r="F239" s="230"/>
    </row>
    <row r="240" spans="4:6" s="183" customFormat="1" ht="12.75">
      <c r="D240" s="230"/>
      <c r="E240" s="230"/>
      <c r="F240" s="230"/>
    </row>
    <row r="241" spans="4:6" s="183" customFormat="1" ht="12.75">
      <c r="D241" s="230"/>
      <c r="E241" s="230"/>
      <c r="F241" s="230"/>
    </row>
    <row r="242" spans="4:6" s="183" customFormat="1" ht="12.75">
      <c r="D242" s="230"/>
      <c r="E242" s="230"/>
      <c r="F242" s="230"/>
    </row>
    <row r="243" spans="4:6" s="183" customFormat="1" ht="12.75">
      <c r="D243" s="230"/>
      <c r="E243" s="230"/>
      <c r="F243" s="230"/>
    </row>
    <row r="244" spans="4:6" s="183" customFormat="1" ht="12.75">
      <c r="D244" s="230"/>
      <c r="E244" s="230"/>
      <c r="F244" s="230"/>
    </row>
    <row r="245" spans="4:6" s="183" customFormat="1" ht="12.75">
      <c r="D245" s="230"/>
      <c r="E245" s="230"/>
      <c r="F245" s="230"/>
    </row>
    <row r="246" spans="4:6" s="183" customFormat="1" ht="12.75">
      <c r="D246" s="230"/>
      <c r="E246" s="230"/>
      <c r="F246" s="230"/>
    </row>
    <row r="247" spans="4:6" s="183" customFormat="1" ht="12.75">
      <c r="D247" s="230"/>
      <c r="E247" s="230"/>
      <c r="F247" s="230"/>
    </row>
    <row r="248" spans="4:6" s="183" customFormat="1" ht="12.75">
      <c r="D248" s="230"/>
      <c r="E248" s="230"/>
      <c r="F248" s="230"/>
    </row>
    <row r="249" spans="4:6" s="183" customFormat="1" ht="12.75">
      <c r="D249" s="230"/>
      <c r="E249" s="230"/>
      <c r="F249" s="230"/>
    </row>
    <row r="250" spans="4:6" s="183" customFormat="1" ht="12.75">
      <c r="D250" s="230"/>
      <c r="E250" s="230"/>
      <c r="F250" s="230"/>
    </row>
    <row r="251" spans="4:6" s="183" customFormat="1" ht="12.75">
      <c r="D251" s="230"/>
      <c r="E251" s="230"/>
      <c r="F251" s="230"/>
    </row>
    <row r="252" spans="4:6" s="183" customFormat="1" ht="12.75">
      <c r="D252" s="230"/>
      <c r="E252" s="230"/>
      <c r="F252" s="230"/>
    </row>
    <row r="253" spans="4:6" s="183" customFormat="1" ht="12.75">
      <c r="D253" s="230"/>
      <c r="E253" s="230"/>
      <c r="F253" s="230"/>
    </row>
    <row r="254" spans="4:6" s="183" customFormat="1" ht="12.75">
      <c r="D254" s="230"/>
      <c r="E254" s="230"/>
      <c r="F254" s="230"/>
    </row>
    <row r="255" spans="4:6" s="183" customFormat="1" ht="12.75">
      <c r="D255" s="230"/>
      <c r="E255" s="230"/>
      <c r="F255" s="230"/>
    </row>
    <row r="256" spans="4:6" s="183" customFormat="1" ht="12.75">
      <c r="D256" s="230"/>
      <c r="E256" s="230"/>
      <c r="F256" s="230"/>
    </row>
    <row r="257" spans="4:6" s="183" customFormat="1" ht="12.75">
      <c r="D257" s="230"/>
      <c r="E257" s="230"/>
      <c r="F257" s="230"/>
    </row>
    <row r="258" spans="4:6" s="183" customFormat="1" ht="12.75">
      <c r="D258" s="230"/>
      <c r="E258" s="230"/>
      <c r="F258" s="230"/>
    </row>
    <row r="259" spans="4:6" s="183" customFormat="1" ht="12.75">
      <c r="D259" s="230"/>
      <c r="E259" s="230"/>
      <c r="F259" s="230"/>
    </row>
    <row r="260" spans="4:6" s="183" customFormat="1" ht="12.75">
      <c r="D260" s="230"/>
      <c r="E260" s="230"/>
      <c r="F260" s="230"/>
    </row>
    <row r="261" spans="4:6" s="183" customFormat="1" ht="12.75">
      <c r="D261" s="230"/>
      <c r="E261" s="230"/>
      <c r="F261" s="230"/>
    </row>
    <row r="262" spans="4:6" s="183" customFormat="1" ht="12.75">
      <c r="D262" s="230"/>
      <c r="E262" s="230"/>
      <c r="F262" s="230"/>
    </row>
    <row r="263" spans="4:6" s="183" customFormat="1" ht="12.75">
      <c r="D263" s="230"/>
      <c r="E263" s="230"/>
      <c r="F263" s="230"/>
    </row>
    <row r="264" spans="4:6" s="183" customFormat="1" ht="12.75">
      <c r="D264" s="230"/>
      <c r="E264" s="230"/>
      <c r="F264" s="230"/>
    </row>
    <row r="265" spans="4:6" s="183" customFormat="1" ht="12.75">
      <c r="D265" s="230"/>
      <c r="E265" s="230"/>
      <c r="F265" s="230"/>
    </row>
    <row r="266" spans="4:6" s="183" customFormat="1" ht="12.75">
      <c r="D266" s="230"/>
      <c r="E266" s="230"/>
      <c r="F266" s="230"/>
    </row>
    <row r="267" spans="4:6" s="183" customFormat="1" ht="12.75">
      <c r="D267" s="230"/>
      <c r="E267" s="230"/>
      <c r="F267" s="230"/>
    </row>
    <row r="268" spans="4:6" s="183" customFormat="1" ht="12.75">
      <c r="D268" s="230"/>
      <c r="E268" s="230"/>
      <c r="F268" s="230"/>
    </row>
    <row r="269" spans="4:6" s="183" customFormat="1" ht="12.75">
      <c r="D269" s="230"/>
      <c r="E269" s="230"/>
      <c r="F269" s="230"/>
    </row>
    <row r="270" spans="4:6" s="183" customFormat="1" ht="12.75">
      <c r="D270" s="230"/>
      <c r="E270" s="230"/>
      <c r="F270" s="230"/>
    </row>
    <row r="271" spans="4:6" s="183" customFormat="1" ht="12.75">
      <c r="D271" s="230"/>
      <c r="E271" s="230"/>
      <c r="F271" s="230"/>
    </row>
    <row r="272" spans="4:6" s="183" customFormat="1" ht="12.75">
      <c r="D272" s="230"/>
      <c r="E272" s="230"/>
      <c r="F272" s="230"/>
    </row>
    <row r="273" spans="4:6" s="183" customFormat="1" ht="12.75">
      <c r="D273" s="230"/>
      <c r="E273" s="230"/>
      <c r="F273" s="230"/>
    </row>
    <row r="274" spans="4:6" s="183" customFormat="1" ht="12.75">
      <c r="D274" s="230"/>
      <c r="E274" s="230"/>
      <c r="F274" s="230"/>
    </row>
    <row r="275" spans="4:6" s="183" customFormat="1" ht="12.75">
      <c r="D275" s="230"/>
      <c r="E275" s="230"/>
      <c r="F275" s="230"/>
    </row>
    <row r="276" spans="4:6" s="183" customFormat="1" ht="12.75">
      <c r="D276" s="230"/>
      <c r="E276" s="230"/>
      <c r="F276" s="230"/>
    </row>
    <row r="277" spans="4:6" s="183" customFormat="1" ht="12.75">
      <c r="D277" s="230"/>
      <c r="E277" s="230"/>
      <c r="F277" s="230"/>
    </row>
    <row r="278" spans="4:6" s="183" customFormat="1" ht="12.75">
      <c r="D278" s="230"/>
      <c r="E278" s="230"/>
      <c r="F278" s="230"/>
    </row>
    <row r="279" spans="4:6" s="183" customFormat="1" ht="12.75">
      <c r="D279" s="230"/>
      <c r="E279" s="230"/>
      <c r="F279" s="230"/>
    </row>
    <row r="280" spans="4:6" s="183" customFormat="1" ht="12.75">
      <c r="D280" s="230"/>
      <c r="E280" s="230"/>
      <c r="F280" s="230"/>
    </row>
    <row r="281" spans="4:6" s="183" customFormat="1" ht="12.75">
      <c r="D281" s="230"/>
      <c r="E281" s="230"/>
      <c r="F281" s="230"/>
    </row>
    <row r="282" spans="4:6" s="183" customFormat="1" ht="12.75">
      <c r="D282" s="230"/>
      <c r="E282" s="230"/>
      <c r="F282" s="230"/>
    </row>
    <row r="283" spans="4:6" s="183" customFormat="1" ht="12.75">
      <c r="D283" s="230"/>
      <c r="E283" s="230"/>
      <c r="F283" s="230"/>
    </row>
    <row r="284" spans="4:6" s="183" customFormat="1" ht="12.75">
      <c r="D284" s="230"/>
      <c r="E284" s="230"/>
      <c r="F284" s="230"/>
    </row>
    <row r="285" spans="4:6" s="183" customFormat="1" ht="12.75">
      <c r="D285" s="230"/>
      <c r="E285" s="230"/>
      <c r="F285" s="230"/>
    </row>
    <row r="286" spans="4:6" s="183" customFormat="1" ht="12.75">
      <c r="D286" s="230"/>
      <c r="E286" s="230"/>
      <c r="F286" s="230"/>
    </row>
    <row r="287" spans="4:6" s="183" customFormat="1" ht="12.75">
      <c r="D287" s="230"/>
      <c r="E287" s="230"/>
      <c r="F287" s="230"/>
    </row>
    <row r="288" spans="4:6" s="183" customFormat="1" ht="12.75">
      <c r="D288" s="230"/>
      <c r="E288" s="230"/>
      <c r="F288" s="230"/>
    </row>
    <row r="289" spans="4:6" s="183" customFormat="1" ht="12.75">
      <c r="D289" s="230"/>
      <c r="E289" s="230"/>
      <c r="F289" s="230"/>
    </row>
    <row r="290" spans="4:6" s="183" customFormat="1" ht="12.75">
      <c r="D290" s="230"/>
      <c r="E290" s="230"/>
      <c r="F290" s="230"/>
    </row>
    <row r="291" spans="4:6" s="183" customFormat="1" ht="12.75">
      <c r="D291" s="230"/>
      <c r="E291" s="230"/>
      <c r="F291" s="230"/>
    </row>
    <row r="292" spans="4:6" s="183" customFormat="1" ht="12.75">
      <c r="D292" s="230"/>
      <c r="E292" s="230"/>
      <c r="F292" s="230"/>
    </row>
    <row r="293" spans="4:6" s="183" customFormat="1" ht="12.75">
      <c r="D293" s="230"/>
      <c r="E293" s="230"/>
      <c r="F293" s="230"/>
    </row>
    <row r="294" spans="4:6" s="183" customFormat="1" ht="12.75">
      <c r="D294" s="230"/>
      <c r="E294" s="230"/>
      <c r="F294" s="230"/>
    </row>
    <row r="295" spans="4:6" s="183" customFormat="1" ht="12.75">
      <c r="D295" s="230"/>
      <c r="E295" s="230"/>
      <c r="F295" s="230"/>
    </row>
    <row r="296" spans="4:6" s="183" customFormat="1" ht="12.75">
      <c r="D296" s="230"/>
      <c r="E296" s="230"/>
      <c r="F296" s="230"/>
    </row>
    <row r="297" spans="4:6" s="183" customFormat="1" ht="12.75">
      <c r="D297" s="230"/>
      <c r="E297" s="230"/>
      <c r="F297" s="230"/>
    </row>
    <row r="298" spans="4:6" s="183" customFormat="1" ht="12.75">
      <c r="D298" s="230"/>
      <c r="E298" s="230"/>
      <c r="F298" s="230"/>
    </row>
    <row r="299" spans="4:6" s="183" customFormat="1" ht="12.75">
      <c r="D299" s="230"/>
      <c r="E299" s="230"/>
      <c r="F299" s="230"/>
    </row>
    <row r="300" spans="4:6" s="183" customFormat="1" ht="12.75">
      <c r="D300" s="230"/>
      <c r="E300" s="230"/>
      <c r="F300" s="230"/>
    </row>
    <row r="301" spans="4:6" s="183" customFormat="1" ht="12.75">
      <c r="D301" s="230"/>
      <c r="E301" s="230"/>
      <c r="F301" s="230"/>
    </row>
    <row r="302" spans="4:6" s="183" customFormat="1" ht="12.75">
      <c r="D302" s="230"/>
      <c r="E302" s="230"/>
      <c r="F302" s="230"/>
    </row>
    <row r="303" spans="4:6" s="183" customFormat="1" ht="12.75">
      <c r="D303" s="230"/>
      <c r="E303" s="230"/>
      <c r="F303" s="230"/>
    </row>
    <row r="304" spans="4:6" s="183" customFormat="1" ht="12.75">
      <c r="D304" s="230"/>
      <c r="E304" s="230"/>
      <c r="F304" s="230"/>
    </row>
    <row r="305" spans="4:6" s="183" customFormat="1" ht="12.75">
      <c r="D305" s="230"/>
      <c r="E305" s="230"/>
      <c r="F305" s="230"/>
    </row>
    <row r="306" spans="4:6" s="183" customFormat="1" ht="12.75">
      <c r="D306" s="230"/>
      <c r="E306" s="230"/>
      <c r="F306" s="230"/>
    </row>
    <row r="307" spans="4:6" s="183" customFormat="1" ht="12.75">
      <c r="D307" s="230"/>
      <c r="E307" s="230"/>
      <c r="F307" s="230"/>
    </row>
    <row r="308" spans="4:6" s="183" customFormat="1" ht="12.75">
      <c r="D308" s="230"/>
      <c r="E308" s="230"/>
      <c r="F308" s="230"/>
    </row>
    <row r="309" spans="4:6" s="183" customFormat="1" ht="12.75">
      <c r="D309" s="230"/>
      <c r="E309" s="230"/>
      <c r="F309" s="230"/>
    </row>
    <row r="310" spans="4:6" s="183" customFormat="1" ht="12.75">
      <c r="D310" s="230"/>
      <c r="E310" s="230"/>
      <c r="F310" s="230"/>
    </row>
    <row r="311" spans="4:6" s="183" customFormat="1" ht="12.75">
      <c r="D311" s="230"/>
      <c r="E311" s="230"/>
      <c r="F311" s="230"/>
    </row>
    <row r="312" spans="4:6" s="183" customFormat="1" ht="12.75">
      <c r="D312" s="230"/>
      <c r="E312" s="230"/>
      <c r="F312" s="230"/>
    </row>
    <row r="313" spans="4:6" s="183" customFormat="1" ht="12.75">
      <c r="D313" s="230"/>
      <c r="E313" s="230"/>
      <c r="F313" s="230"/>
    </row>
    <row r="314" spans="4:6" s="183" customFormat="1" ht="12.75">
      <c r="D314" s="230"/>
      <c r="E314" s="230"/>
      <c r="F314" s="230"/>
    </row>
    <row r="315" spans="4:6" s="183" customFormat="1" ht="12.75">
      <c r="D315" s="230"/>
      <c r="E315" s="230"/>
      <c r="F315" s="230"/>
    </row>
    <row r="316" spans="4:6" s="183" customFormat="1" ht="12.75">
      <c r="D316" s="230"/>
      <c r="E316" s="230"/>
      <c r="F316" s="230"/>
    </row>
    <row r="317" spans="4:6" s="183" customFormat="1" ht="12.75">
      <c r="D317" s="230"/>
      <c r="E317" s="230"/>
      <c r="F317" s="230"/>
    </row>
    <row r="318" spans="4:6" s="183" customFormat="1" ht="12.75">
      <c r="D318" s="230"/>
      <c r="E318" s="230"/>
      <c r="F318" s="230"/>
    </row>
    <row r="319" spans="4:6" s="183" customFormat="1" ht="12.75">
      <c r="D319" s="230"/>
      <c r="E319" s="230"/>
      <c r="F319" s="230"/>
    </row>
    <row r="320" spans="4:6" s="183" customFormat="1" ht="12.75">
      <c r="D320" s="230"/>
      <c r="E320" s="230"/>
      <c r="F320" s="230"/>
    </row>
    <row r="321" spans="4:6" s="183" customFormat="1" ht="12.75">
      <c r="D321" s="230"/>
      <c r="E321" s="230"/>
      <c r="F321" s="230"/>
    </row>
    <row r="322" spans="4:6" s="183" customFormat="1" ht="12.75">
      <c r="D322" s="230"/>
      <c r="E322" s="230"/>
      <c r="F322" s="230"/>
    </row>
    <row r="323" spans="4:6" s="183" customFormat="1" ht="12.75">
      <c r="D323" s="230"/>
      <c r="E323" s="230"/>
      <c r="F323" s="230"/>
    </row>
    <row r="324" spans="4:6" s="183" customFormat="1" ht="12.75">
      <c r="D324" s="230"/>
      <c r="E324" s="230"/>
      <c r="F324" s="230"/>
    </row>
    <row r="325" spans="4:6" s="183" customFormat="1" ht="12.75">
      <c r="D325" s="230"/>
      <c r="E325" s="230"/>
      <c r="F325" s="230"/>
    </row>
    <row r="326" spans="4:6" s="183" customFormat="1" ht="12.75">
      <c r="D326" s="230"/>
      <c r="E326" s="230"/>
      <c r="F326" s="230"/>
    </row>
    <row r="327" spans="4:6" s="183" customFormat="1" ht="12.75">
      <c r="D327" s="230"/>
      <c r="E327" s="230"/>
      <c r="F327" s="230"/>
    </row>
    <row r="328" spans="4:6" s="183" customFormat="1" ht="12.75">
      <c r="D328" s="230"/>
      <c r="E328" s="230"/>
      <c r="F328" s="230"/>
    </row>
    <row r="329" spans="4:6" s="183" customFormat="1" ht="12.75">
      <c r="D329" s="230"/>
      <c r="E329" s="230"/>
      <c r="F329" s="230"/>
    </row>
    <row r="330" spans="4:6" s="183" customFormat="1" ht="12.75">
      <c r="D330" s="230"/>
      <c r="E330" s="230"/>
      <c r="F330" s="230"/>
    </row>
    <row r="331" spans="4:6" s="183" customFormat="1" ht="12.75">
      <c r="D331" s="230"/>
      <c r="E331" s="230"/>
      <c r="F331" s="230"/>
    </row>
    <row r="332" spans="4:6" s="183" customFormat="1" ht="12.75">
      <c r="D332" s="230"/>
      <c r="E332" s="230"/>
      <c r="F332" s="230"/>
    </row>
    <row r="333" spans="4:6" s="183" customFormat="1" ht="12.75">
      <c r="D333" s="230"/>
      <c r="E333" s="230"/>
      <c r="F333" s="230"/>
    </row>
    <row r="334" spans="4:6" s="183" customFormat="1" ht="12.75">
      <c r="D334" s="230"/>
      <c r="E334" s="230"/>
      <c r="F334" s="230"/>
    </row>
    <row r="335" spans="4:6" s="183" customFormat="1" ht="12.75">
      <c r="D335" s="230"/>
      <c r="E335" s="230"/>
      <c r="F335" s="230"/>
    </row>
    <row r="336" spans="4:6" s="183" customFormat="1" ht="12.75">
      <c r="D336" s="230"/>
      <c r="E336" s="230"/>
      <c r="F336" s="230"/>
    </row>
    <row r="337" spans="4:6" s="183" customFormat="1" ht="12.75">
      <c r="D337" s="230"/>
      <c r="E337" s="230"/>
      <c r="F337" s="230"/>
    </row>
    <row r="338" spans="4:6" s="183" customFormat="1" ht="12.75">
      <c r="D338" s="230"/>
      <c r="E338" s="230"/>
      <c r="F338" s="230"/>
    </row>
    <row r="339" spans="4:6" s="183" customFormat="1" ht="12.75">
      <c r="D339" s="230"/>
      <c r="E339" s="230"/>
      <c r="F339" s="230"/>
    </row>
    <row r="340" spans="4:6" s="183" customFormat="1" ht="12.75">
      <c r="D340" s="230"/>
      <c r="E340" s="230"/>
      <c r="F340" s="230"/>
    </row>
    <row r="341" spans="4:6" s="183" customFormat="1" ht="12.75">
      <c r="D341" s="230"/>
      <c r="E341" s="230"/>
      <c r="F341" s="230"/>
    </row>
    <row r="342" spans="4:6" s="183" customFormat="1" ht="12.75">
      <c r="D342" s="230"/>
      <c r="E342" s="230"/>
      <c r="F342" s="230"/>
    </row>
    <row r="343" spans="4:6" s="183" customFormat="1" ht="12.75">
      <c r="D343" s="230"/>
      <c r="E343" s="230"/>
      <c r="F343" s="230"/>
    </row>
    <row r="344" spans="4:6" s="183" customFormat="1" ht="12.75">
      <c r="D344" s="230"/>
      <c r="E344" s="230"/>
      <c r="F344" s="230"/>
    </row>
    <row r="345" spans="4:6" s="183" customFormat="1" ht="12.75">
      <c r="D345" s="230"/>
      <c r="E345" s="230"/>
      <c r="F345" s="230"/>
    </row>
    <row r="346" spans="4:6" s="183" customFormat="1" ht="12.75">
      <c r="D346" s="230"/>
      <c r="E346" s="230"/>
      <c r="F346" s="230"/>
    </row>
    <row r="347" spans="4:6" s="183" customFormat="1" ht="12.75">
      <c r="D347" s="230"/>
      <c r="E347" s="230"/>
      <c r="F347" s="230"/>
    </row>
    <row r="348" spans="4:6" s="183" customFormat="1" ht="12.75">
      <c r="D348" s="230"/>
      <c r="E348" s="230"/>
      <c r="F348" s="230"/>
    </row>
    <row r="349" spans="4:6" s="183" customFormat="1" ht="12.75">
      <c r="D349" s="230"/>
      <c r="E349" s="230"/>
      <c r="F349" s="230"/>
    </row>
    <row r="350" spans="4:6" s="183" customFormat="1" ht="12.75">
      <c r="D350" s="230"/>
      <c r="E350" s="230"/>
      <c r="F350" s="230"/>
    </row>
    <row r="351" spans="4:6" s="183" customFormat="1" ht="12.75">
      <c r="D351" s="230"/>
      <c r="E351" s="230"/>
      <c r="F351" s="230"/>
    </row>
    <row r="352" spans="4:6" s="183" customFormat="1" ht="12.75">
      <c r="D352" s="230"/>
      <c r="E352" s="230"/>
      <c r="F352" s="230"/>
    </row>
    <row r="353" spans="4:6" s="183" customFormat="1" ht="12.75">
      <c r="D353" s="230"/>
      <c r="E353" s="230"/>
      <c r="F353" s="230"/>
    </row>
    <row r="354" spans="4:6" s="183" customFormat="1" ht="12.75">
      <c r="D354" s="230"/>
      <c r="E354" s="230"/>
      <c r="F354" s="230"/>
    </row>
    <row r="355" spans="4:6" s="183" customFormat="1" ht="12.75">
      <c r="D355" s="230"/>
      <c r="E355" s="230"/>
      <c r="F355" s="230"/>
    </row>
    <row r="356" spans="4:6" s="183" customFormat="1" ht="12.75">
      <c r="D356" s="230"/>
      <c r="E356" s="230"/>
      <c r="F356" s="230"/>
    </row>
    <row r="357" spans="4:6" s="183" customFormat="1" ht="12.75">
      <c r="D357" s="230"/>
      <c r="E357" s="230"/>
      <c r="F357" s="230"/>
    </row>
    <row r="358" spans="4:6" s="183" customFormat="1" ht="12.75">
      <c r="D358" s="230"/>
      <c r="E358" s="230"/>
      <c r="F358" s="230"/>
    </row>
    <row r="359" spans="4:6" s="183" customFormat="1" ht="12.75">
      <c r="D359" s="230"/>
      <c r="E359" s="230"/>
      <c r="F359" s="230"/>
    </row>
    <row r="360" spans="4:6" s="183" customFormat="1" ht="12.75">
      <c r="D360" s="230"/>
      <c r="E360" s="230"/>
      <c r="F360" s="230"/>
    </row>
    <row r="361" spans="4:6" s="183" customFormat="1" ht="12.75">
      <c r="D361" s="230"/>
      <c r="E361" s="230"/>
      <c r="F361" s="230"/>
    </row>
    <row r="362" spans="4:6" s="183" customFormat="1" ht="12.75">
      <c r="D362" s="230"/>
      <c r="E362" s="230"/>
      <c r="F362" s="230"/>
    </row>
    <row r="363" spans="4:6" s="183" customFormat="1" ht="12.75">
      <c r="D363" s="230"/>
      <c r="E363" s="230"/>
      <c r="F363" s="230"/>
    </row>
    <row r="364" spans="4:6" s="183" customFormat="1" ht="12.75">
      <c r="D364" s="230"/>
      <c r="E364" s="230"/>
      <c r="F364" s="230"/>
    </row>
    <row r="365" spans="4:6" s="183" customFormat="1" ht="12.75">
      <c r="D365" s="230"/>
      <c r="E365" s="230"/>
      <c r="F365" s="230"/>
    </row>
    <row r="366" spans="4:6" s="183" customFormat="1" ht="12.75">
      <c r="D366" s="230"/>
      <c r="E366" s="230"/>
      <c r="F366" s="230"/>
    </row>
    <row r="367" spans="4:6" s="183" customFormat="1" ht="12.75">
      <c r="D367" s="230"/>
      <c r="E367" s="230"/>
      <c r="F367" s="230"/>
    </row>
    <row r="368" spans="4:6" s="183" customFormat="1" ht="12.75">
      <c r="D368" s="230"/>
      <c r="E368" s="230"/>
      <c r="F368" s="230"/>
    </row>
    <row r="369" spans="4:6" s="183" customFormat="1" ht="12.75">
      <c r="D369" s="230"/>
      <c r="E369" s="230"/>
      <c r="F369" s="230"/>
    </row>
    <row r="370" spans="4:6" s="183" customFormat="1" ht="12.75">
      <c r="D370" s="230"/>
      <c r="E370" s="230"/>
      <c r="F370" s="230"/>
    </row>
    <row r="371" spans="4:6" s="183" customFormat="1" ht="12.75">
      <c r="D371" s="230"/>
      <c r="E371" s="230"/>
      <c r="F371" s="230"/>
    </row>
    <row r="372" spans="4:6" s="183" customFormat="1" ht="12.75">
      <c r="D372" s="230"/>
      <c r="E372" s="230"/>
      <c r="F372" s="230"/>
    </row>
    <row r="373" spans="4:6" s="183" customFormat="1" ht="12.75">
      <c r="D373" s="230"/>
      <c r="E373" s="230"/>
      <c r="F373" s="230"/>
    </row>
    <row r="374" spans="4:6" s="183" customFormat="1" ht="12.75">
      <c r="D374" s="230"/>
      <c r="E374" s="230"/>
      <c r="F374" s="230"/>
    </row>
    <row r="375" spans="4:6" s="183" customFormat="1" ht="12.75">
      <c r="D375" s="230"/>
      <c r="E375" s="230"/>
      <c r="F375" s="230"/>
    </row>
    <row r="376" spans="4:6" s="183" customFormat="1" ht="12.75">
      <c r="D376" s="230"/>
      <c r="E376" s="230"/>
      <c r="F376" s="230"/>
    </row>
    <row r="377" spans="4:6" s="183" customFormat="1" ht="12.75">
      <c r="D377" s="230"/>
      <c r="E377" s="230"/>
      <c r="F377" s="230"/>
    </row>
    <row r="378" spans="4:6" s="183" customFormat="1" ht="12.75">
      <c r="D378" s="230"/>
      <c r="E378" s="230"/>
      <c r="F378" s="230"/>
    </row>
    <row r="379" spans="4:6" s="183" customFormat="1" ht="12.75">
      <c r="D379" s="230"/>
      <c r="E379" s="230"/>
      <c r="F379" s="230"/>
    </row>
    <row r="380" spans="4:6" s="183" customFormat="1" ht="12.75">
      <c r="D380" s="230"/>
      <c r="E380" s="230"/>
      <c r="F380" s="230"/>
    </row>
    <row r="381" spans="4:6" s="183" customFormat="1" ht="12.75">
      <c r="D381" s="230"/>
      <c r="E381" s="230"/>
      <c r="F381" s="230"/>
    </row>
    <row r="382" spans="4:6" s="183" customFormat="1" ht="12.75">
      <c r="D382" s="230"/>
      <c r="E382" s="230"/>
      <c r="F382" s="230"/>
    </row>
    <row r="383" spans="4:6" s="183" customFormat="1" ht="12.75">
      <c r="D383" s="230"/>
      <c r="E383" s="230"/>
      <c r="F383" s="230"/>
    </row>
    <row r="384" spans="4:6" s="183" customFormat="1" ht="12.75">
      <c r="D384" s="230"/>
      <c r="E384" s="230"/>
      <c r="F384" s="230"/>
    </row>
    <row r="385" spans="4:6" s="183" customFormat="1" ht="12.75">
      <c r="D385" s="230"/>
      <c r="E385" s="230"/>
      <c r="F385" s="230"/>
    </row>
    <row r="386" spans="4:6" s="183" customFormat="1" ht="12.75">
      <c r="D386" s="230"/>
      <c r="E386" s="230"/>
      <c r="F386" s="230"/>
    </row>
    <row r="387" spans="4:6" s="183" customFormat="1" ht="12.75">
      <c r="D387" s="230"/>
      <c r="E387" s="230"/>
      <c r="F387" s="230"/>
    </row>
    <row r="388" spans="4:6" s="183" customFormat="1" ht="12.75">
      <c r="D388" s="230"/>
      <c r="E388" s="230"/>
      <c r="F388" s="230"/>
    </row>
    <row r="389" spans="4:6" s="183" customFormat="1" ht="12.75">
      <c r="D389" s="230"/>
      <c r="E389" s="230"/>
      <c r="F389" s="230"/>
    </row>
    <row r="390" spans="4:6" s="183" customFormat="1" ht="12.75">
      <c r="D390" s="230"/>
      <c r="E390" s="230"/>
      <c r="F390" s="230"/>
    </row>
    <row r="391" spans="4:6" s="183" customFormat="1" ht="12.75">
      <c r="D391" s="230"/>
      <c r="E391" s="230"/>
      <c r="F391" s="230"/>
    </row>
    <row r="392" spans="4:6" s="183" customFormat="1" ht="12.75">
      <c r="D392" s="230"/>
      <c r="E392" s="230"/>
      <c r="F392" s="230"/>
    </row>
    <row r="393" spans="4:6" s="183" customFormat="1" ht="12.75">
      <c r="D393" s="230"/>
      <c r="E393" s="230"/>
      <c r="F393" s="230"/>
    </row>
    <row r="394" spans="4:6" s="183" customFormat="1" ht="12.75">
      <c r="D394" s="230"/>
      <c r="E394" s="230"/>
      <c r="F394" s="230"/>
    </row>
    <row r="395" spans="4:6" s="183" customFormat="1" ht="12.75">
      <c r="D395" s="230"/>
      <c r="E395" s="230"/>
      <c r="F395" s="230"/>
    </row>
    <row r="396" spans="4:6" s="183" customFormat="1" ht="12.75">
      <c r="D396" s="230"/>
      <c r="E396" s="230"/>
      <c r="F396" s="230"/>
    </row>
    <row r="397" spans="4:6" s="183" customFormat="1" ht="12.75">
      <c r="D397" s="230"/>
      <c r="E397" s="230"/>
      <c r="F397" s="230"/>
    </row>
    <row r="398" spans="4:6" s="183" customFormat="1" ht="12.75">
      <c r="D398" s="230"/>
      <c r="E398" s="230"/>
      <c r="F398" s="230"/>
    </row>
    <row r="399" spans="4:6" s="183" customFormat="1" ht="12.75">
      <c r="D399" s="230"/>
      <c r="E399" s="230"/>
      <c r="F399" s="230"/>
    </row>
    <row r="400" spans="4:6" s="183" customFormat="1" ht="12.75">
      <c r="D400" s="230"/>
      <c r="E400" s="230"/>
      <c r="F400" s="230"/>
    </row>
    <row r="401" spans="4:6" s="183" customFormat="1" ht="12.75">
      <c r="D401" s="230"/>
      <c r="E401" s="230"/>
      <c r="F401" s="230"/>
    </row>
    <row r="402" spans="4:6" s="183" customFormat="1" ht="12.75">
      <c r="D402" s="230"/>
      <c r="E402" s="230"/>
      <c r="F402" s="230"/>
    </row>
    <row r="403" spans="4:6" s="183" customFormat="1" ht="12.75">
      <c r="D403" s="230"/>
      <c r="E403" s="230"/>
      <c r="F403" s="230"/>
    </row>
    <row r="404" spans="4:6" s="183" customFormat="1" ht="12.75">
      <c r="D404" s="230"/>
      <c r="E404" s="230"/>
      <c r="F404" s="230"/>
    </row>
    <row r="405" spans="4:6" s="183" customFormat="1" ht="12.75">
      <c r="D405" s="230"/>
      <c r="E405" s="230"/>
      <c r="F405" s="230"/>
    </row>
    <row r="406" spans="4:6" s="183" customFormat="1" ht="12.75">
      <c r="D406" s="230"/>
      <c r="E406" s="230"/>
      <c r="F406" s="230"/>
    </row>
    <row r="407" spans="4:6" s="183" customFormat="1" ht="12.75">
      <c r="D407" s="230"/>
      <c r="E407" s="230"/>
      <c r="F407" s="230"/>
    </row>
    <row r="408" spans="4:6" s="183" customFormat="1" ht="12.75">
      <c r="D408" s="230"/>
      <c r="E408" s="230"/>
      <c r="F408" s="230"/>
    </row>
    <row r="409" spans="4:6" s="183" customFormat="1" ht="12.75">
      <c r="D409" s="230"/>
      <c r="E409" s="230"/>
      <c r="F409" s="230"/>
    </row>
    <row r="410" spans="4:6" s="183" customFormat="1" ht="12.75">
      <c r="D410" s="230"/>
      <c r="E410" s="230"/>
      <c r="F410" s="230"/>
    </row>
    <row r="411" spans="4:6" s="183" customFormat="1" ht="12.75">
      <c r="D411" s="230"/>
      <c r="E411" s="230"/>
      <c r="F411" s="230"/>
    </row>
    <row r="412" spans="4:6" s="183" customFormat="1" ht="12.75">
      <c r="D412" s="230"/>
      <c r="E412" s="230"/>
      <c r="F412" s="230"/>
    </row>
    <row r="413" spans="4:6" s="183" customFormat="1" ht="12.75">
      <c r="D413" s="230"/>
      <c r="E413" s="230"/>
      <c r="F413" s="230"/>
    </row>
    <row r="414" spans="4:6" s="183" customFormat="1" ht="12.75">
      <c r="D414" s="230"/>
      <c r="E414" s="230"/>
      <c r="F414" s="230"/>
    </row>
    <row r="415" spans="4:6" s="183" customFormat="1" ht="12.75">
      <c r="D415" s="230"/>
      <c r="E415" s="230"/>
      <c r="F415" s="230"/>
    </row>
    <row r="416" spans="4:6" s="183" customFormat="1" ht="12.75">
      <c r="D416" s="230"/>
      <c r="E416" s="230"/>
      <c r="F416" s="230"/>
    </row>
    <row r="417" spans="4:6" s="183" customFormat="1" ht="12.75">
      <c r="D417" s="230"/>
      <c r="E417" s="230"/>
      <c r="F417" s="230"/>
    </row>
    <row r="418" spans="4:6" s="183" customFormat="1" ht="12.75">
      <c r="D418" s="230"/>
      <c r="E418" s="230"/>
      <c r="F418" s="230"/>
    </row>
    <row r="419" spans="4:6" s="183" customFormat="1" ht="12.75">
      <c r="D419" s="230"/>
      <c r="E419" s="230"/>
      <c r="F419" s="230"/>
    </row>
    <row r="420" spans="4:6" s="183" customFormat="1" ht="12.75">
      <c r="D420" s="230"/>
      <c r="E420" s="230"/>
      <c r="F420" s="230"/>
    </row>
    <row r="421" spans="4:6" s="183" customFormat="1" ht="12.75">
      <c r="D421" s="230"/>
      <c r="E421" s="230"/>
      <c r="F421" s="230"/>
    </row>
    <row r="422" spans="4:6" s="183" customFormat="1" ht="12.75">
      <c r="D422" s="230"/>
      <c r="E422" s="230"/>
      <c r="F422" s="230"/>
    </row>
    <row r="423" spans="4:6" s="183" customFormat="1" ht="12.75">
      <c r="D423" s="230"/>
      <c r="E423" s="230"/>
      <c r="F423" s="230"/>
    </row>
    <row r="424" spans="4:6" s="183" customFormat="1" ht="12.75">
      <c r="D424" s="230"/>
      <c r="E424" s="230"/>
      <c r="F424" s="230"/>
    </row>
    <row r="425" spans="4:6" s="183" customFormat="1" ht="12.75">
      <c r="D425" s="230"/>
      <c r="E425" s="230"/>
      <c r="F425" s="230"/>
    </row>
    <row r="426" spans="4:6" s="183" customFormat="1" ht="12.75">
      <c r="D426" s="230"/>
      <c r="E426" s="230"/>
      <c r="F426" s="230"/>
    </row>
    <row r="427" spans="2:10" s="183" customFormat="1" ht="12.75">
      <c r="B427" s="161"/>
      <c r="C427" s="161"/>
      <c r="D427" s="220"/>
      <c r="E427" s="220"/>
      <c r="F427" s="220"/>
      <c r="G427" s="161"/>
      <c r="H427" s="161"/>
      <c r="I427" s="161"/>
      <c r="J427" s="161"/>
    </row>
    <row r="428" spans="2:11" s="183" customFormat="1" ht="12.75">
      <c r="B428" s="161"/>
      <c r="C428" s="161"/>
      <c r="D428" s="220"/>
      <c r="E428" s="220"/>
      <c r="F428" s="220"/>
      <c r="G428" s="161"/>
      <c r="H428" s="161"/>
      <c r="I428" s="161"/>
      <c r="J428" s="161"/>
      <c r="K428" s="161"/>
    </row>
  </sheetData>
  <sheetProtection/>
  <mergeCells count="56">
    <mergeCell ref="C8:F8"/>
    <mergeCell ref="C9:F9"/>
    <mergeCell ref="H1:J1"/>
    <mergeCell ref="H2:J4"/>
    <mergeCell ref="A6:J6"/>
    <mergeCell ref="A7:J7"/>
    <mergeCell ref="K35:K36"/>
    <mergeCell ref="I51:J51"/>
    <mergeCell ref="K51:K53"/>
    <mergeCell ref="I53:J53"/>
    <mergeCell ref="I11:J11"/>
    <mergeCell ref="I12:J12"/>
    <mergeCell ref="K19:K20"/>
    <mergeCell ref="K27:K28"/>
    <mergeCell ref="A57:A58"/>
    <mergeCell ref="B57:B58"/>
    <mergeCell ref="C57:C58"/>
    <mergeCell ref="D57:D58"/>
    <mergeCell ref="A59:A60"/>
    <mergeCell ref="I63:J63"/>
    <mergeCell ref="K63:K64"/>
    <mergeCell ref="I64:J64"/>
    <mergeCell ref="E65:E66"/>
    <mergeCell ref="F65:F66"/>
    <mergeCell ref="I57:J57"/>
    <mergeCell ref="K57:K58"/>
    <mergeCell ref="I58:J58"/>
    <mergeCell ref="E57:E58"/>
    <mergeCell ref="F57:F58"/>
    <mergeCell ref="A65:A66"/>
    <mergeCell ref="B65:B66"/>
    <mergeCell ref="C65:C66"/>
    <mergeCell ref="D65:D66"/>
    <mergeCell ref="I65:J65"/>
    <mergeCell ref="K65:K66"/>
    <mergeCell ref="I66:J66"/>
    <mergeCell ref="I82:J82"/>
    <mergeCell ref="K90:K92"/>
    <mergeCell ref="I93:J93"/>
    <mergeCell ref="K104:K105"/>
    <mergeCell ref="A69:A70"/>
    <mergeCell ref="B69:B70"/>
    <mergeCell ref="C69:C70"/>
    <mergeCell ref="D69:D70"/>
    <mergeCell ref="E69:E70"/>
    <mergeCell ref="F69:F70"/>
    <mergeCell ref="I121:J121"/>
    <mergeCell ref="A106:A107"/>
    <mergeCell ref="B106:B107"/>
    <mergeCell ref="I106:J106"/>
    <mergeCell ref="I69:J69"/>
    <mergeCell ref="K106:K107"/>
    <mergeCell ref="I107:J107"/>
    <mergeCell ref="I113:J113"/>
    <mergeCell ref="K69:K70"/>
    <mergeCell ref="I70:J70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0"/>
  <sheetViews>
    <sheetView view="pageBreakPreview" zoomScale="60" zoomScaleNormal="75" zoomScalePageLayoutView="0" workbookViewId="0" topLeftCell="A28">
      <selection activeCell="C36" sqref="C36"/>
    </sheetView>
  </sheetViews>
  <sheetFormatPr defaultColWidth="9.140625" defaultRowHeight="12.75"/>
  <cols>
    <col min="1" max="1" width="5.57421875" style="183" customWidth="1"/>
    <col min="2" max="2" width="51.7109375" style="161" customWidth="1"/>
    <col min="3" max="3" width="16.140625" style="161" customWidth="1"/>
    <col min="4" max="4" width="11.421875" style="220" customWidth="1"/>
    <col min="5" max="5" width="16.57421875" style="220" customWidth="1"/>
    <col min="6" max="6" width="11.7109375" style="220" customWidth="1"/>
    <col min="7" max="7" width="19.7109375" style="161" customWidth="1"/>
    <col min="8" max="8" width="19.00390625" style="161" customWidth="1"/>
    <col min="9" max="9" width="9.8515625" style="161" customWidth="1"/>
    <col min="10" max="10" width="10.00390625" style="161" customWidth="1"/>
    <col min="11" max="11" width="17.57421875" style="161" customWidth="1"/>
    <col min="12" max="16384" width="9.140625" style="161" customWidth="1"/>
  </cols>
  <sheetData>
    <row r="1" spans="8:10" ht="15.75">
      <c r="H1" s="309" t="s">
        <v>172</v>
      </c>
      <c r="I1" s="309"/>
      <c r="J1" s="309"/>
    </row>
    <row r="2" spans="8:10" ht="12.75">
      <c r="H2" s="310" t="s">
        <v>173</v>
      </c>
      <c r="I2" s="310"/>
      <c r="J2" s="310"/>
    </row>
    <row r="3" spans="8:10" ht="12.75">
      <c r="H3" s="310"/>
      <c r="I3" s="310"/>
      <c r="J3" s="310"/>
    </row>
    <row r="4" spans="8:10" ht="27" customHeight="1">
      <c r="H4" s="310"/>
      <c r="I4" s="310"/>
      <c r="J4" s="310"/>
    </row>
    <row r="5" ht="12.75"/>
    <row r="6" spans="1:10" ht="15.75">
      <c r="A6" s="332" t="s">
        <v>440</v>
      </c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5.75">
      <c r="A7" s="332" t="s">
        <v>441</v>
      </c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6.5">
      <c r="A8" s="179"/>
      <c r="B8" s="179"/>
      <c r="C8" s="331" t="s">
        <v>442</v>
      </c>
      <c r="D8" s="331"/>
      <c r="E8" s="331"/>
      <c r="F8" s="331"/>
      <c r="G8" s="179"/>
      <c r="H8" s="179"/>
      <c r="I8" s="179"/>
      <c r="J8" s="179"/>
    </row>
    <row r="9" spans="1:10" ht="15.75">
      <c r="A9" s="179"/>
      <c r="B9" s="179"/>
      <c r="C9" s="332" t="s">
        <v>443</v>
      </c>
      <c r="D9" s="332"/>
      <c r="E9" s="332"/>
      <c r="F9" s="332"/>
      <c r="G9" s="179"/>
      <c r="H9" s="179"/>
      <c r="I9" s="179"/>
      <c r="J9" s="179"/>
    </row>
    <row r="10" ht="12.75"/>
    <row r="11" spans="1:10" s="128" customFormat="1" ht="77.25" customHeight="1">
      <c r="A11" s="77" t="s">
        <v>102</v>
      </c>
      <c r="B11" s="69" t="s">
        <v>121</v>
      </c>
      <c r="C11" s="69" t="s">
        <v>123</v>
      </c>
      <c r="D11" s="218" t="s">
        <v>124</v>
      </c>
      <c r="E11" s="218" t="s">
        <v>262</v>
      </c>
      <c r="F11" s="218" t="s">
        <v>125</v>
      </c>
      <c r="G11" s="69" t="s">
        <v>122</v>
      </c>
      <c r="H11" s="184" t="s">
        <v>126</v>
      </c>
      <c r="I11" s="296" t="s">
        <v>127</v>
      </c>
      <c r="J11" s="296"/>
    </row>
    <row r="12" spans="1:10" s="128" customFormat="1" ht="12.75">
      <c r="A12" s="219">
        <v>1</v>
      </c>
      <c r="B12" s="219">
        <v>2</v>
      </c>
      <c r="C12" s="219">
        <v>3</v>
      </c>
      <c r="D12" s="219">
        <v>4</v>
      </c>
      <c r="E12" s="219">
        <v>5</v>
      </c>
      <c r="F12" s="219">
        <v>6</v>
      </c>
      <c r="G12" s="219">
        <v>7</v>
      </c>
      <c r="H12" s="219">
        <v>8</v>
      </c>
      <c r="I12" s="329">
        <v>9</v>
      </c>
      <c r="J12" s="330"/>
    </row>
    <row r="13" spans="1:11" s="85" customFormat="1" ht="43.5" customHeight="1">
      <c r="A13" s="181">
        <v>1</v>
      </c>
      <c r="B13" s="232" t="s">
        <v>106</v>
      </c>
      <c r="C13" s="181" t="s">
        <v>161</v>
      </c>
      <c r="D13" s="221">
        <f>2.2*30</f>
        <v>66</v>
      </c>
      <c r="E13" s="221"/>
      <c r="F13" s="221">
        <f>2.2*30</f>
        <v>66</v>
      </c>
      <c r="G13" s="181" t="s">
        <v>129</v>
      </c>
      <c r="H13" s="181" t="s">
        <v>9</v>
      </c>
      <c r="I13" s="181"/>
      <c r="J13" s="181"/>
      <c r="K13" s="307" t="s">
        <v>227</v>
      </c>
    </row>
    <row r="14" spans="1:11" s="85" customFormat="1" ht="54" customHeight="1">
      <c r="A14" s="181">
        <f>A13+1</f>
        <v>2</v>
      </c>
      <c r="B14" s="232" t="s">
        <v>107</v>
      </c>
      <c r="C14" s="181" t="s">
        <v>241</v>
      </c>
      <c r="D14" s="221">
        <v>20</v>
      </c>
      <c r="E14" s="221"/>
      <c r="F14" s="221">
        <v>20</v>
      </c>
      <c r="G14" s="181" t="s">
        <v>130</v>
      </c>
      <c r="H14" s="181" t="s">
        <v>9</v>
      </c>
      <c r="I14" s="181"/>
      <c r="J14" s="181"/>
      <c r="K14" s="307"/>
    </row>
    <row r="15" spans="1:11" s="128" customFormat="1" ht="51" customHeight="1">
      <c r="A15" s="181">
        <f>A14+1</f>
        <v>3</v>
      </c>
      <c r="B15" s="232" t="s">
        <v>108</v>
      </c>
      <c r="C15" s="181" t="s">
        <v>241</v>
      </c>
      <c r="D15" s="221">
        <v>20</v>
      </c>
      <c r="E15" s="221"/>
      <c r="F15" s="221">
        <v>20</v>
      </c>
      <c r="G15" s="181" t="s">
        <v>130</v>
      </c>
      <c r="H15" s="181" t="s">
        <v>9</v>
      </c>
      <c r="I15" s="181"/>
      <c r="J15" s="181"/>
      <c r="K15" s="307"/>
    </row>
    <row r="16" spans="1:11" s="79" customFormat="1" ht="50.25" customHeight="1">
      <c r="A16" s="181">
        <v>4</v>
      </c>
      <c r="B16" s="232" t="s">
        <v>109</v>
      </c>
      <c r="C16" s="181" t="s">
        <v>241</v>
      </c>
      <c r="D16" s="221">
        <v>3</v>
      </c>
      <c r="E16" s="222"/>
      <c r="F16" s="222">
        <v>3</v>
      </c>
      <c r="G16" s="181" t="s">
        <v>133</v>
      </c>
      <c r="H16" s="192" t="s">
        <v>9</v>
      </c>
      <c r="I16" s="181"/>
      <c r="J16" s="193"/>
      <c r="K16" s="307" t="s">
        <v>228</v>
      </c>
    </row>
    <row r="17" spans="1:11" s="79" customFormat="1" ht="50.25" customHeight="1">
      <c r="A17" s="181">
        <f>A16+1</f>
        <v>5</v>
      </c>
      <c r="B17" s="232" t="s">
        <v>109</v>
      </c>
      <c r="C17" s="181" t="s">
        <v>241</v>
      </c>
      <c r="D17" s="221">
        <v>3</v>
      </c>
      <c r="E17" s="222"/>
      <c r="F17" s="222">
        <v>3</v>
      </c>
      <c r="G17" s="181" t="s">
        <v>132</v>
      </c>
      <c r="H17" s="192" t="s">
        <v>9</v>
      </c>
      <c r="I17" s="181"/>
      <c r="J17" s="193"/>
      <c r="K17" s="307"/>
    </row>
    <row r="18" spans="1:11" s="85" customFormat="1" ht="52.5" customHeight="1">
      <c r="A18" s="69">
        <v>6</v>
      </c>
      <c r="B18" s="231" t="s">
        <v>111</v>
      </c>
      <c r="C18" s="69" t="s">
        <v>161</v>
      </c>
      <c r="D18" s="218">
        <v>4</v>
      </c>
      <c r="E18" s="218"/>
      <c r="F18" s="218">
        <v>4</v>
      </c>
      <c r="G18" s="69" t="s">
        <v>130</v>
      </c>
      <c r="H18" s="69" t="s">
        <v>9</v>
      </c>
      <c r="I18" s="69"/>
      <c r="J18" s="69"/>
      <c r="K18" s="246"/>
    </row>
    <row r="19" spans="1:11" s="85" customFormat="1" ht="43.5" customHeight="1">
      <c r="A19" s="338">
        <v>7</v>
      </c>
      <c r="B19" s="340" t="s">
        <v>114</v>
      </c>
      <c r="C19" s="338" t="s">
        <v>241</v>
      </c>
      <c r="D19" s="336">
        <v>4</v>
      </c>
      <c r="E19" s="336"/>
      <c r="F19" s="336"/>
      <c r="G19" s="145" t="s">
        <v>140</v>
      </c>
      <c r="H19" s="146" t="s">
        <v>9</v>
      </c>
      <c r="I19" s="333" t="s">
        <v>146</v>
      </c>
      <c r="J19" s="334"/>
      <c r="K19" s="307" t="s">
        <v>448</v>
      </c>
    </row>
    <row r="20" spans="1:11" s="85" customFormat="1" ht="48" customHeight="1">
      <c r="A20" s="339"/>
      <c r="B20" s="341"/>
      <c r="C20" s="339"/>
      <c r="D20" s="337"/>
      <c r="E20" s="337"/>
      <c r="F20" s="337"/>
      <c r="G20" s="145" t="s">
        <v>147</v>
      </c>
      <c r="H20" s="146" t="s">
        <v>9</v>
      </c>
      <c r="I20" s="333" t="s">
        <v>148</v>
      </c>
      <c r="J20" s="334"/>
      <c r="K20" s="307"/>
    </row>
    <row r="21" spans="1:11" s="88" customFormat="1" ht="38.25">
      <c r="A21" s="338">
        <v>8</v>
      </c>
      <c r="B21" s="338" t="s">
        <v>116</v>
      </c>
      <c r="C21" s="338" t="s">
        <v>241</v>
      </c>
      <c r="D21" s="336">
        <v>37.5</v>
      </c>
      <c r="E21" s="336"/>
      <c r="F21" s="336"/>
      <c r="G21" s="145" t="s">
        <v>140</v>
      </c>
      <c r="H21" s="145" t="s">
        <v>9</v>
      </c>
      <c r="I21" s="333" t="s">
        <v>146</v>
      </c>
      <c r="J21" s="334"/>
      <c r="K21" s="307" t="s">
        <v>448</v>
      </c>
    </row>
    <row r="22" spans="1:11" s="88" customFormat="1" ht="38.25">
      <c r="A22" s="339"/>
      <c r="B22" s="339"/>
      <c r="C22" s="339"/>
      <c r="D22" s="337"/>
      <c r="E22" s="337"/>
      <c r="F22" s="337"/>
      <c r="G22" s="145" t="s">
        <v>147</v>
      </c>
      <c r="H22" s="145" t="s">
        <v>9</v>
      </c>
      <c r="I22" s="333" t="s">
        <v>148</v>
      </c>
      <c r="J22" s="334"/>
      <c r="K22" s="307"/>
    </row>
    <row r="23" spans="1:11" s="88" customFormat="1" ht="38.25">
      <c r="A23" s="338">
        <v>9</v>
      </c>
      <c r="B23" s="338" t="s">
        <v>117</v>
      </c>
      <c r="C23" s="338" t="s">
        <v>241</v>
      </c>
      <c r="D23" s="336">
        <v>48</v>
      </c>
      <c r="E23" s="336"/>
      <c r="F23" s="336"/>
      <c r="G23" s="145" t="s">
        <v>140</v>
      </c>
      <c r="H23" s="145" t="s">
        <v>9</v>
      </c>
      <c r="I23" s="333" t="s">
        <v>236</v>
      </c>
      <c r="J23" s="334"/>
      <c r="K23" s="307" t="s">
        <v>448</v>
      </c>
    </row>
    <row r="24" spans="1:11" s="88" customFormat="1" ht="38.25">
      <c r="A24" s="339"/>
      <c r="B24" s="339"/>
      <c r="C24" s="339"/>
      <c r="D24" s="337"/>
      <c r="E24" s="337"/>
      <c r="F24" s="337"/>
      <c r="G24" s="145" t="s">
        <v>147</v>
      </c>
      <c r="H24" s="145" t="s">
        <v>9</v>
      </c>
      <c r="I24" s="333" t="s">
        <v>148</v>
      </c>
      <c r="J24" s="334"/>
      <c r="K24" s="307"/>
    </row>
    <row r="25" spans="1:10" s="88" customFormat="1" ht="59.25" customHeight="1">
      <c r="A25" s="69">
        <v>10</v>
      </c>
      <c r="B25" s="233" t="s">
        <v>100</v>
      </c>
      <c r="C25" s="69" t="s">
        <v>242</v>
      </c>
      <c r="D25" s="218">
        <v>500</v>
      </c>
      <c r="E25" s="218"/>
      <c r="F25" s="218"/>
      <c r="G25" s="69" t="s">
        <v>130</v>
      </c>
      <c r="H25" s="69" t="s">
        <v>9</v>
      </c>
      <c r="I25" s="69"/>
      <c r="J25" s="69"/>
    </row>
    <row r="26" spans="1:11" s="254" customFormat="1" ht="46.5" customHeight="1">
      <c r="A26" s="145">
        <v>11</v>
      </c>
      <c r="B26" s="251" t="s">
        <v>104</v>
      </c>
      <c r="C26" s="145" t="s">
        <v>241</v>
      </c>
      <c r="D26" s="252">
        <v>10</v>
      </c>
      <c r="E26" s="252"/>
      <c r="F26" s="252">
        <v>10</v>
      </c>
      <c r="G26" s="146" t="s">
        <v>130</v>
      </c>
      <c r="H26" s="145" t="s">
        <v>9</v>
      </c>
      <c r="I26" s="145"/>
      <c r="J26" s="145"/>
      <c r="K26" s="335" t="s">
        <v>202</v>
      </c>
    </row>
    <row r="27" spans="1:11" s="254" customFormat="1" ht="46.5" customHeight="1">
      <c r="A27" s="145">
        <f>A26+1</f>
        <v>12</v>
      </c>
      <c r="B27" s="251" t="s">
        <v>104</v>
      </c>
      <c r="C27" s="145" t="s">
        <v>241</v>
      </c>
      <c r="D27" s="252">
        <v>10</v>
      </c>
      <c r="E27" s="252"/>
      <c r="F27" s="252">
        <v>10</v>
      </c>
      <c r="G27" s="146" t="s">
        <v>130</v>
      </c>
      <c r="H27" s="145" t="s">
        <v>9</v>
      </c>
      <c r="I27" s="145"/>
      <c r="J27" s="145"/>
      <c r="K27" s="335"/>
    </row>
    <row r="28" spans="1:11" s="255" customFormat="1" ht="46.5" customHeight="1">
      <c r="A28" s="145">
        <f>A27+1</f>
        <v>13</v>
      </c>
      <c r="B28" s="251" t="s">
        <v>104</v>
      </c>
      <c r="C28" s="145" t="s">
        <v>241</v>
      </c>
      <c r="D28" s="252">
        <v>10</v>
      </c>
      <c r="E28" s="252"/>
      <c r="F28" s="252">
        <v>10</v>
      </c>
      <c r="G28" s="146" t="s">
        <v>130</v>
      </c>
      <c r="H28" s="145" t="s">
        <v>9</v>
      </c>
      <c r="I28" s="145"/>
      <c r="J28" s="145"/>
      <c r="K28" s="335"/>
    </row>
    <row r="29" spans="1:10" s="128" customFormat="1" ht="54.75" customHeight="1">
      <c r="A29" s="69">
        <f>A28+1</f>
        <v>14</v>
      </c>
      <c r="B29" s="233" t="s">
        <v>99</v>
      </c>
      <c r="C29" s="69" t="s">
        <v>243</v>
      </c>
      <c r="D29" s="218">
        <v>300</v>
      </c>
      <c r="E29" s="218"/>
      <c r="F29" s="218">
        <v>300</v>
      </c>
      <c r="G29" s="69" t="s">
        <v>154</v>
      </c>
      <c r="H29" s="69" t="s">
        <v>9</v>
      </c>
      <c r="I29" s="305" t="s">
        <v>155</v>
      </c>
      <c r="J29" s="306"/>
    </row>
    <row r="30" spans="1:11" s="88" customFormat="1" ht="41.25" customHeight="1">
      <c r="A30" s="312">
        <v>15</v>
      </c>
      <c r="B30" s="323" t="s">
        <v>118</v>
      </c>
      <c r="C30" s="312" t="s">
        <v>241</v>
      </c>
      <c r="D30" s="325">
        <v>7</v>
      </c>
      <c r="E30" s="325"/>
      <c r="F30" s="325"/>
      <c r="G30" s="192" t="s">
        <v>211</v>
      </c>
      <c r="H30" s="181" t="s">
        <v>9</v>
      </c>
      <c r="I30" s="314" t="s">
        <v>146</v>
      </c>
      <c r="J30" s="315"/>
      <c r="K30" s="319" t="s">
        <v>212</v>
      </c>
    </row>
    <row r="31" spans="1:11" s="88" customFormat="1" ht="41.25" customHeight="1">
      <c r="A31" s="313"/>
      <c r="B31" s="324"/>
      <c r="C31" s="313"/>
      <c r="D31" s="326"/>
      <c r="E31" s="326"/>
      <c r="F31" s="326"/>
      <c r="G31" s="192" t="s">
        <v>210</v>
      </c>
      <c r="H31" s="181" t="s">
        <v>9</v>
      </c>
      <c r="I31" s="314" t="s">
        <v>148</v>
      </c>
      <c r="J31" s="315"/>
      <c r="K31" s="319"/>
    </row>
    <row r="32" spans="1:11" ht="67.5" customHeight="1">
      <c r="A32" s="181">
        <v>16</v>
      </c>
      <c r="B32" s="232" t="s">
        <v>181</v>
      </c>
      <c r="C32" s="181" t="s">
        <v>182</v>
      </c>
      <c r="D32" s="221">
        <v>2000</v>
      </c>
      <c r="E32" s="221"/>
      <c r="F32" s="221">
        <v>520</v>
      </c>
      <c r="G32" s="181" t="s">
        <v>184</v>
      </c>
      <c r="H32" s="181" t="s">
        <v>9</v>
      </c>
      <c r="I32" s="194"/>
      <c r="J32" s="195"/>
      <c r="K32" s="88"/>
    </row>
    <row r="33" spans="1:10" s="85" customFormat="1" ht="42" customHeight="1">
      <c r="A33" s="69">
        <v>17</v>
      </c>
      <c r="B33" s="233" t="s">
        <v>175</v>
      </c>
      <c r="C33" s="69" t="s">
        <v>243</v>
      </c>
      <c r="D33" s="218">
        <v>300</v>
      </c>
      <c r="E33" s="218"/>
      <c r="F33" s="218">
        <v>300</v>
      </c>
      <c r="G33" s="69" t="s">
        <v>130</v>
      </c>
      <c r="H33" s="69" t="s">
        <v>9</v>
      </c>
      <c r="I33" s="163"/>
      <c r="J33" s="163"/>
    </row>
    <row r="34" spans="1:10" s="85" customFormat="1" ht="38.25">
      <c r="A34" s="69">
        <v>18</v>
      </c>
      <c r="B34" s="233" t="s">
        <v>177</v>
      </c>
      <c r="C34" s="69" t="s">
        <v>161</v>
      </c>
      <c r="D34" s="218">
        <v>8</v>
      </c>
      <c r="E34" s="218"/>
      <c r="F34" s="218">
        <v>8</v>
      </c>
      <c r="G34" s="69" t="s">
        <v>130</v>
      </c>
      <c r="H34" s="69" t="s">
        <v>9</v>
      </c>
      <c r="I34" s="115"/>
      <c r="J34" s="115"/>
    </row>
    <row r="35" spans="1:10" s="85" customFormat="1" ht="38.25">
      <c r="A35" s="69">
        <v>19</v>
      </c>
      <c r="B35" s="233" t="s">
        <v>179</v>
      </c>
      <c r="C35" s="69" t="s">
        <v>243</v>
      </c>
      <c r="D35" s="218">
        <v>100</v>
      </c>
      <c r="E35" s="218"/>
      <c r="F35" s="218">
        <v>100</v>
      </c>
      <c r="G35" s="69" t="s">
        <v>130</v>
      </c>
      <c r="H35" s="69" t="s">
        <v>9</v>
      </c>
      <c r="I35" s="69"/>
      <c r="J35" s="69"/>
    </row>
    <row r="36" spans="1:10" s="88" customFormat="1" ht="12.75">
      <c r="A36" s="183"/>
      <c r="B36" s="183"/>
      <c r="C36" s="183"/>
      <c r="D36" s="230"/>
      <c r="E36" s="230"/>
      <c r="F36" s="230"/>
      <c r="G36" s="183"/>
      <c r="H36" s="183"/>
      <c r="I36" s="183"/>
      <c r="J36" s="183"/>
    </row>
    <row r="37" spans="1:11" s="88" customFormat="1" ht="12.75">
      <c r="A37" s="183"/>
      <c r="B37" s="183"/>
      <c r="C37" s="183"/>
      <c r="D37" s="230"/>
      <c r="E37" s="230"/>
      <c r="F37" s="230"/>
      <c r="G37" s="183"/>
      <c r="H37" s="183"/>
      <c r="I37" s="183"/>
      <c r="J37" s="183"/>
      <c r="K37" s="183"/>
    </row>
    <row r="38" spans="4:6" s="183" customFormat="1" ht="12.75">
      <c r="D38" s="230"/>
      <c r="E38" s="230"/>
      <c r="F38" s="230"/>
    </row>
    <row r="39" spans="4:6" s="183" customFormat="1" ht="12.75">
      <c r="D39" s="230"/>
      <c r="E39" s="230"/>
      <c r="F39" s="230"/>
    </row>
    <row r="40" spans="4:6" s="183" customFormat="1" ht="12.75">
      <c r="D40" s="230"/>
      <c r="E40" s="230"/>
      <c r="F40" s="230"/>
    </row>
    <row r="41" spans="4:6" s="183" customFormat="1" ht="12.75">
      <c r="D41" s="230"/>
      <c r="E41" s="230"/>
      <c r="F41" s="230"/>
    </row>
    <row r="42" spans="4:6" s="183" customFormat="1" ht="12.75">
      <c r="D42" s="230"/>
      <c r="E42" s="230"/>
      <c r="F42" s="230"/>
    </row>
    <row r="43" spans="4:6" s="183" customFormat="1" ht="12.75">
      <c r="D43" s="230"/>
      <c r="E43" s="230"/>
      <c r="F43" s="230"/>
    </row>
    <row r="44" spans="4:6" s="183" customFormat="1" ht="12.75">
      <c r="D44" s="230"/>
      <c r="E44" s="230"/>
      <c r="F44" s="230"/>
    </row>
    <row r="45" spans="4:6" s="183" customFormat="1" ht="12.75">
      <c r="D45" s="230"/>
      <c r="E45" s="230"/>
      <c r="F45" s="230"/>
    </row>
    <row r="46" spans="4:6" s="183" customFormat="1" ht="12.75">
      <c r="D46" s="230"/>
      <c r="E46" s="230"/>
      <c r="F46" s="230"/>
    </row>
    <row r="47" spans="4:6" s="183" customFormat="1" ht="12.75">
      <c r="D47" s="230"/>
      <c r="E47" s="230"/>
      <c r="F47" s="230"/>
    </row>
    <row r="48" spans="4:6" s="183" customFormat="1" ht="12.75">
      <c r="D48" s="230"/>
      <c r="E48" s="230"/>
      <c r="F48" s="230"/>
    </row>
    <row r="49" spans="4:6" s="183" customFormat="1" ht="12.75">
      <c r="D49" s="230"/>
      <c r="E49" s="230"/>
      <c r="F49" s="230"/>
    </row>
    <row r="50" spans="4:6" s="183" customFormat="1" ht="12.75">
      <c r="D50" s="230"/>
      <c r="E50" s="230"/>
      <c r="F50" s="230"/>
    </row>
    <row r="51" spans="4:6" s="183" customFormat="1" ht="12.75">
      <c r="D51" s="230"/>
      <c r="E51" s="230"/>
      <c r="F51" s="230"/>
    </row>
    <row r="52" spans="4:6" s="183" customFormat="1" ht="12.75">
      <c r="D52" s="230"/>
      <c r="E52" s="230"/>
      <c r="F52" s="230"/>
    </row>
    <row r="53" spans="4:6" s="183" customFormat="1" ht="12.75">
      <c r="D53" s="230"/>
      <c r="E53" s="230"/>
      <c r="F53" s="230"/>
    </row>
    <row r="54" spans="4:6" s="183" customFormat="1" ht="12.75">
      <c r="D54" s="230"/>
      <c r="E54" s="230"/>
      <c r="F54" s="230"/>
    </row>
    <row r="55" spans="4:6" s="183" customFormat="1" ht="12.75">
      <c r="D55" s="230"/>
      <c r="E55" s="230"/>
      <c r="F55" s="230"/>
    </row>
    <row r="56" spans="4:6" s="183" customFormat="1" ht="12.75">
      <c r="D56" s="230"/>
      <c r="E56" s="230"/>
      <c r="F56" s="230"/>
    </row>
    <row r="57" spans="4:6" s="183" customFormat="1" ht="12.75">
      <c r="D57" s="230"/>
      <c r="E57" s="230"/>
      <c r="F57" s="230"/>
    </row>
    <row r="58" spans="4:6" s="183" customFormat="1" ht="12.75">
      <c r="D58" s="230"/>
      <c r="E58" s="230"/>
      <c r="F58" s="230"/>
    </row>
    <row r="59" spans="4:6" s="183" customFormat="1" ht="12.75">
      <c r="D59" s="230"/>
      <c r="E59" s="230"/>
      <c r="F59" s="230"/>
    </row>
    <row r="60" spans="4:6" s="183" customFormat="1" ht="12.75">
      <c r="D60" s="230"/>
      <c r="E60" s="230"/>
      <c r="F60" s="230"/>
    </row>
    <row r="61" spans="4:6" s="183" customFormat="1" ht="12.75">
      <c r="D61" s="230"/>
      <c r="E61" s="230"/>
      <c r="F61" s="230"/>
    </row>
    <row r="62" spans="4:6" s="183" customFormat="1" ht="12.75">
      <c r="D62" s="230"/>
      <c r="E62" s="230"/>
      <c r="F62" s="230"/>
    </row>
    <row r="63" spans="4:6" s="183" customFormat="1" ht="12.75">
      <c r="D63" s="230"/>
      <c r="E63" s="230"/>
      <c r="F63" s="230"/>
    </row>
    <row r="64" spans="4:6" s="183" customFormat="1" ht="12.75">
      <c r="D64" s="230"/>
      <c r="E64" s="230"/>
      <c r="F64" s="230"/>
    </row>
    <row r="65" spans="4:6" s="183" customFormat="1" ht="12.75">
      <c r="D65" s="230"/>
      <c r="E65" s="230"/>
      <c r="F65" s="230"/>
    </row>
    <row r="66" spans="4:6" s="183" customFormat="1" ht="12.75">
      <c r="D66" s="230"/>
      <c r="E66" s="230"/>
      <c r="F66" s="230"/>
    </row>
    <row r="67" spans="4:6" s="183" customFormat="1" ht="12.75">
      <c r="D67" s="230"/>
      <c r="E67" s="230"/>
      <c r="F67" s="230"/>
    </row>
    <row r="68" spans="4:6" s="183" customFormat="1" ht="12.75">
      <c r="D68" s="230"/>
      <c r="E68" s="230"/>
      <c r="F68" s="230"/>
    </row>
    <row r="69" spans="4:6" s="183" customFormat="1" ht="12.75">
      <c r="D69" s="230"/>
      <c r="E69" s="230"/>
      <c r="F69" s="230"/>
    </row>
    <row r="70" spans="4:6" s="183" customFormat="1" ht="12.75">
      <c r="D70" s="230"/>
      <c r="E70" s="230"/>
      <c r="F70" s="230"/>
    </row>
    <row r="71" spans="4:6" s="183" customFormat="1" ht="12.75">
      <c r="D71" s="230"/>
      <c r="E71" s="230"/>
      <c r="F71" s="230"/>
    </row>
    <row r="72" spans="4:6" s="183" customFormat="1" ht="12.75">
      <c r="D72" s="230"/>
      <c r="E72" s="230"/>
      <c r="F72" s="230"/>
    </row>
    <row r="73" spans="4:6" s="183" customFormat="1" ht="12.75">
      <c r="D73" s="230"/>
      <c r="E73" s="230"/>
      <c r="F73" s="230"/>
    </row>
    <row r="74" spans="4:6" s="183" customFormat="1" ht="12.75">
      <c r="D74" s="230"/>
      <c r="E74" s="230"/>
      <c r="F74" s="230"/>
    </row>
    <row r="75" spans="4:6" s="183" customFormat="1" ht="12.75">
      <c r="D75" s="230"/>
      <c r="E75" s="230"/>
      <c r="F75" s="230"/>
    </row>
    <row r="76" spans="4:6" s="183" customFormat="1" ht="12.75">
      <c r="D76" s="230"/>
      <c r="E76" s="230"/>
      <c r="F76" s="230"/>
    </row>
    <row r="77" spans="4:6" s="183" customFormat="1" ht="12.75">
      <c r="D77" s="230"/>
      <c r="E77" s="230"/>
      <c r="F77" s="230"/>
    </row>
    <row r="78" spans="4:6" s="183" customFormat="1" ht="12.75">
      <c r="D78" s="230"/>
      <c r="E78" s="230"/>
      <c r="F78" s="230"/>
    </row>
    <row r="79" spans="4:6" s="183" customFormat="1" ht="12.75">
      <c r="D79" s="230"/>
      <c r="E79" s="230"/>
      <c r="F79" s="230"/>
    </row>
    <row r="80" spans="4:6" s="183" customFormat="1" ht="12.75">
      <c r="D80" s="230"/>
      <c r="E80" s="230"/>
      <c r="F80" s="230"/>
    </row>
    <row r="81" spans="4:6" s="183" customFormat="1" ht="12.75">
      <c r="D81" s="230"/>
      <c r="E81" s="230"/>
      <c r="F81" s="230"/>
    </row>
    <row r="82" spans="4:6" s="183" customFormat="1" ht="12.75">
      <c r="D82" s="230"/>
      <c r="E82" s="230"/>
      <c r="F82" s="230"/>
    </row>
    <row r="83" spans="4:6" s="183" customFormat="1" ht="12.75">
      <c r="D83" s="230"/>
      <c r="E83" s="230"/>
      <c r="F83" s="230"/>
    </row>
    <row r="84" spans="4:6" s="183" customFormat="1" ht="12.75">
      <c r="D84" s="230"/>
      <c r="E84" s="230"/>
      <c r="F84" s="230"/>
    </row>
    <row r="85" spans="4:6" s="183" customFormat="1" ht="12.75">
      <c r="D85" s="230"/>
      <c r="E85" s="230"/>
      <c r="F85" s="230"/>
    </row>
    <row r="86" spans="4:6" s="183" customFormat="1" ht="12.75">
      <c r="D86" s="230"/>
      <c r="E86" s="230"/>
      <c r="F86" s="230"/>
    </row>
    <row r="87" spans="4:6" s="183" customFormat="1" ht="12.75">
      <c r="D87" s="230"/>
      <c r="E87" s="230"/>
      <c r="F87" s="230"/>
    </row>
    <row r="88" spans="4:6" s="183" customFormat="1" ht="12.75">
      <c r="D88" s="230"/>
      <c r="E88" s="230"/>
      <c r="F88" s="230"/>
    </row>
    <row r="89" spans="4:6" s="183" customFormat="1" ht="12.75">
      <c r="D89" s="230"/>
      <c r="E89" s="230"/>
      <c r="F89" s="230"/>
    </row>
    <row r="90" spans="4:6" s="183" customFormat="1" ht="12.75">
      <c r="D90" s="230"/>
      <c r="E90" s="230"/>
      <c r="F90" s="230"/>
    </row>
    <row r="91" spans="4:6" s="183" customFormat="1" ht="12.75">
      <c r="D91" s="230"/>
      <c r="E91" s="230"/>
      <c r="F91" s="230"/>
    </row>
    <row r="92" spans="4:6" s="183" customFormat="1" ht="12.75">
      <c r="D92" s="230"/>
      <c r="E92" s="230"/>
      <c r="F92" s="230"/>
    </row>
    <row r="93" spans="4:6" s="183" customFormat="1" ht="12.75">
      <c r="D93" s="230"/>
      <c r="E93" s="230"/>
      <c r="F93" s="230"/>
    </row>
    <row r="94" spans="4:6" s="183" customFormat="1" ht="12.75">
      <c r="D94" s="230"/>
      <c r="E94" s="230"/>
      <c r="F94" s="230"/>
    </row>
    <row r="95" spans="4:6" s="183" customFormat="1" ht="12.75">
      <c r="D95" s="230"/>
      <c r="E95" s="230"/>
      <c r="F95" s="230"/>
    </row>
    <row r="96" spans="4:6" s="183" customFormat="1" ht="12.75">
      <c r="D96" s="230"/>
      <c r="E96" s="230"/>
      <c r="F96" s="230"/>
    </row>
    <row r="97" spans="4:6" s="183" customFormat="1" ht="12.75">
      <c r="D97" s="230"/>
      <c r="E97" s="230"/>
      <c r="F97" s="230"/>
    </row>
    <row r="98" spans="4:6" s="183" customFormat="1" ht="12.75">
      <c r="D98" s="230"/>
      <c r="E98" s="230"/>
      <c r="F98" s="230"/>
    </row>
    <row r="99" spans="4:6" s="183" customFormat="1" ht="12.75">
      <c r="D99" s="230"/>
      <c r="E99" s="230"/>
      <c r="F99" s="230"/>
    </row>
    <row r="100" spans="4:6" s="183" customFormat="1" ht="12.75">
      <c r="D100" s="230"/>
      <c r="E100" s="230"/>
      <c r="F100" s="230"/>
    </row>
    <row r="101" spans="4:6" s="183" customFormat="1" ht="12.75">
      <c r="D101" s="230"/>
      <c r="E101" s="230"/>
      <c r="F101" s="230"/>
    </row>
    <row r="102" spans="4:6" s="183" customFormat="1" ht="12.75">
      <c r="D102" s="230"/>
      <c r="E102" s="230"/>
      <c r="F102" s="230"/>
    </row>
    <row r="103" spans="4:6" s="183" customFormat="1" ht="12.75">
      <c r="D103" s="230"/>
      <c r="E103" s="230"/>
      <c r="F103" s="230"/>
    </row>
    <row r="104" spans="4:6" s="183" customFormat="1" ht="12.75">
      <c r="D104" s="230"/>
      <c r="E104" s="230"/>
      <c r="F104" s="230"/>
    </row>
    <row r="105" spans="4:6" s="183" customFormat="1" ht="12.75">
      <c r="D105" s="230"/>
      <c r="E105" s="230"/>
      <c r="F105" s="230"/>
    </row>
    <row r="106" spans="4:6" s="183" customFormat="1" ht="12.75">
      <c r="D106" s="230"/>
      <c r="E106" s="230"/>
      <c r="F106" s="230"/>
    </row>
    <row r="107" spans="4:6" s="183" customFormat="1" ht="12.75">
      <c r="D107" s="230"/>
      <c r="E107" s="230"/>
      <c r="F107" s="230"/>
    </row>
    <row r="108" spans="4:6" s="183" customFormat="1" ht="12.75">
      <c r="D108" s="230"/>
      <c r="E108" s="230"/>
      <c r="F108" s="230"/>
    </row>
    <row r="109" spans="4:6" s="183" customFormat="1" ht="12.75">
      <c r="D109" s="230"/>
      <c r="E109" s="230"/>
      <c r="F109" s="230"/>
    </row>
    <row r="110" spans="4:6" s="183" customFormat="1" ht="12.75">
      <c r="D110" s="230"/>
      <c r="E110" s="230"/>
      <c r="F110" s="230"/>
    </row>
    <row r="111" spans="4:6" s="183" customFormat="1" ht="12.75">
      <c r="D111" s="230"/>
      <c r="E111" s="230"/>
      <c r="F111" s="230"/>
    </row>
    <row r="112" spans="4:6" s="183" customFormat="1" ht="12.75">
      <c r="D112" s="230"/>
      <c r="E112" s="230"/>
      <c r="F112" s="230"/>
    </row>
    <row r="113" spans="4:6" s="183" customFormat="1" ht="12.75">
      <c r="D113" s="230"/>
      <c r="E113" s="230"/>
      <c r="F113" s="230"/>
    </row>
    <row r="114" spans="4:6" s="183" customFormat="1" ht="12.75">
      <c r="D114" s="230"/>
      <c r="E114" s="230"/>
      <c r="F114" s="230"/>
    </row>
    <row r="115" spans="4:6" s="183" customFormat="1" ht="12.75">
      <c r="D115" s="230"/>
      <c r="E115" s="230"/>
      <c r="F115" s="230"/>
    </row>
    <row r="116" spans="4:6" s="183" customFormat="1" ht="12.75">
      <c r="D116" s="230"/>
      <c r="E116" s="230"/>
      <c r="F116" s="230"/>
    </row>
    <row r="117" spans="4:6" s="183" customFormat="1" ht="12.75">
      <c r="D117" s="230"/>
      <c r="E117" s="230"/>
      <c r="F117" s="230"/>
    </row>
    <row r="118" spans="4:6" s="183" customFormat="1" ht="12.75">
      <c r="D118" s="230"/>
      <c r="E118" s="230"/>
      <c r="F118" s="230"/>
    </row>
    <row r="119" spans="4:6" s="183" customFormat="1" ht="12.75">
      <c r="D119" s="230"/>
      <c r="E119" s="230"/>
      <c r="F119" s="230"/>
    </row>
    <row r="120" spans="4:6" s="183" customFormat="1" ht="12.75">
      <c r="D120" s="230"/>
      <c r="E120" s="230"/>
      <c r="F120" s="230"/>
    </row>
    <row r="121" spans="4:6" s="183" customFormat="1" ht="12.75">
      <c r="D121" s="230"/>
      <c r="E121" s="230"/>
      <c r="F121" s="230"/>
    </row>
    <row r="122" spans="4:6" s="183" customFormat="1" ht="12.75">
      <c r="D122" s="230"/>
      <c r="E122" s="230"/>
      <c r="F122" s="230"/>
    </row>
    <row r="123" spans="4:6" s="183" customFormat="1" ht="12.75">
      <c r="D123" s="230"/>
      <c r="E123" s="230"/>
      <c r="F123" s="230"/>
    </row>
    <row r="124" spans="4:6" s="183" customFormat="1" ht="12.75">
      <c r="D124" s="230"/>
      <c r="E124" s="230"/>
      <c r="F124" s="230"/>
    </row>
    <row r="125" spans="4:6" s="183" customFormat="1" ht="12.75">
      <c r="D125" s="230"/>
      <c r="E125" s="230"/>
      <c r="F125" s="230"/>
    </row>
    <row r="126" spans="4:6" s="183" customFormat="1" ht="12.75">
      <c r="D126" s="230"/>
      <c r="E126" s="230"/>
      <c r="F126" s="230"/>
    </row>
    <row r="127" spans="4:6" s="183" customFormat="1" ht="12.75">
      <c r="D127" s="230"/>
      <c r="E127" s="230"/>
      <c r="F127" s="230"/>
    </row>
    <row r="128" spans="4:6" s="183" customFormat="1" ht="12.75">
      <c r="D128" s="230"/>
      <c r="E128" s="230"/>
      <c r="F128" s="230"/>
    </row>
    <row r="129" spans="4:6" s="183" customFormat="1" ht="12.75">
      <c r="D129" s="230"/>
      <c r="E129" s="230"/>
      <c r="F129" s="230"/>
    </row>
    <row r="130" spans="4:6" s="183" customFormat="1" ht="12.75">
      <c r="D130" s="230"/>
      <c r="E130" s="230"/>
      <c r="F130" s="230"/>
    </row>
    <row r="131" spans="4:6" s="183" customFormat="1" ht="12.75">
      <c r="D131" s="230"/>
      <c r="E131" s="230"/>
      <c r="F131" s="230"/>
    </row>
    <row r="132" spans="4:6" s="183" customFormat="1" ht="12.75">
      <c r="D132" s="230"/>
      <c r="E132" s="230"/>
      <c r="F132" s="230"/>
    </row>
    <row r="133" spans="4:6" s="183" customFormat="1" ht="12.75">
      <c r="D133" s="230"/>
      <c r="E133" s="230"/>
      <c r="F133" s="230"/>
    </row>
    <row r="134" spans="4:6" s="183" customFormat="1" ht="12.75">
      <c r="D134" s="230"/>
      <c r="E134" s="230"/>
      <c r="F134" s="230"/>
    </row>
    <row r="135" spans="4:6" s="183" customFormat="1" ht="12.75">
      <c r="D135" s="230"/>
      <c r="E135" s="230"/>
      <c r="F135" s="230"/>
    </row>
    <row r="136" spans="4:6" s="183" customFormat="1" ht="12.75">
      <c r="D136" s="230"/>
      <c r="E136" s="230"/>
      <c r="F136" s="230"/>
    </row>
    <row r="137" spans="4:6" s="183" customFormat="1" ht="12.75">
      <c r="D137" s="230"/>
      <c r="E137" s="230"/>
      <c r="F137" s="230"/>
    </row>
    <row r="138" spans="4:6" s="183" customFormat="1" ht="12.75">
      <c r="D138" s="230"/>
      <c r="E138" s="230"/>
      <c r="F138" s="230"/>
    </row>
    <row r="139" spans="4:6" s="183" customFormat="1" ht="12.75">
      <c r="D139" s="230"/>
      <c r="E139" s="230"/>
      <c r="F139" s="230"/>
    </row>
    <row r="140" spans="4:6" s="183" customFormat="1" ht="12.75">
      <c r="D140" s="230"/>
      <c r="E140" s="230"/>
      <c r="F140" s="230"/>
    </row>
    <row r="141" spans="4:6" s="183" customFormat="1" ht="12.75">
      <c r="D141" s="230"/>
      <c r="E141" s="230"/>
      <c r="F141" s="230"/>
    </row>
    <row r="142" spans="4:6" s="183" customFormat="1" ht="12.75">
      <c r="D142" s="230"/>
      <c r="E142" s="230"/>
      <c r="F142" s="230"/>
    </row>
    <row r="143" spans="4:6" s="183" customFormat="1" ht="12.75">
      <c r="D143" s="230"/>
      <c r="E143" s="230"/>
      <c r="F143" s="230"/>
    </row>
    <row r="144" spans="4:6" s="183" customFormat="1" ht="12.75">
      <c r="D144" s="230"/>
      <c r="E144" s="230"/>
      <c r="F144" s="230"/>
    </row>
    <row r="145" spans="4:6" s="183" customFormat="1" ht="12.75">
      <c r="D145" s="230"/>
      <c r="E145" s="230"/>
      <c r="F145" s="230"/>
    </row>
    <row r="146" spans="4:6" s="183" customFormat="1" ht="12.75">
      <c r="D146" s="230"/>
      <c r="E146" s="230"/>
      <c r="F146" s="230"/>
    </row>
    <row r="147" spans="4:6" s="183" customFormat="1" ht="12.75">
      <c r="D147" s="230"/>
      <c r="E147" s="230"/>
      <c r="F147" s="230"/>
    </row>
    <row r="148" spans="4:6" s="183" customFormat="1" ht="12.75">
      <c r="D148" s="230"/>
      <c r="E148" s="230"/>
      <c r="F148" s="230"/>
    </row>
    <row r="149" spans="4:6" s="183" customFormat="1" ht="12.75">
      <c r="D149" s="230"/>
      <c r="E149" s="230"/>
      <c r="F149" s="230"/>
    </row>
    <row r="150" spans="4:6" s="183" customFormat="1" ht="12.75">
      <c r="D150" s="230"/>
      <c r="E150" s="230"/>
      <c r="F150" s="230"/>
    </row>
    <row r="151" spans="4:6" s="183" customFormat="1" ht="12.75">
      <c r="D151" s="230"/>
      <c r="E151" s="230"/>
      <c r="F151" s="230"/>
    </row>
    <row r="152" spans="4:6" s="183" customFormat="1" ht="12.75">
      <c r="D152" s="230"/>
      <c r="E152" s="230"/>
      <c r="F152" s="230"/>
    </row>
    <row r="153" spans="4:6" s="183" customFormat="1" ht="12.75">
      <c r="D153" s="230"/>
      <c r="E153" s="230"/>
      <c r="F153" s="230"/>
    </row>
    <row r="154" spans="4:6" s="183" customFormat="1" ht="12.75">
      <c r="D154" s="230"/>
      <c r="E154" s="230"/>
      <c r="F154" s="230"/>
    </row>
    <row r="155" spans="4:6" s="183" customFormat="1" ht="12.75">
      <c r="D155" s="230"/>
      <c r="E155" s="230"/>
      <c r="F155" s="230"/>
    </row>
    <row r="156" spans="4:6" s="183" customFormat="1" ht="12.75">
      <c r="D156" s="230"/>
      <c r="E156" s="230"/>
      <c r="F156" s="230"/>
    </row>
    <row r="157" spans="4:6" s="183" customFormat="1" ht="12.75">
      <c r="D157" s="230"/>
      <c r="E157" s="230"/>
      <c r="F157" s="230"/>
    </row>
    <row r="158" spans="4:6" s="183" customFormat="1" ht="12.75">
      <c r="D158" s="230"/>
      <c r="E158" s="230"/>
      <c r="F158" s="230"/>
    </row>
    <row r="159" spans="4:6" s="183" customFormat="1" ht="12.75">
      <c r="D159" s="230"/>
      <c r="E159" s="230"/>
      <c r="F159" s="230"/>
    </row>
    <row r="160" spans="4:6" s="183" customFormat="1" ht="12.75">
      <c r="D160" s="230"/>
      <c r="E160" s="230"/>
      <c r="F160" s="230"/>
    </row>
    <row r="161" spans="4:6" s="183" customFormat="1" ht="12.75">
      <c r="D161" s="230"/>
      <c r="E161" s="230"/>
      <c r="F161" s="230"/>
    </row>
    <row r="162" spans="4:6" s="183" customFormat="1" ht="12.75">
      <c r="D162" s="230"/>
      <c r="E162" s="230"/>
      <c r="F162" s="230"/>
    </row>
    <row r="163" spans="4:6" s="183" customFormat="1" ht="12.75">
      <c r="D163" s="230"/>
      <c r="E163" s="230"/>
      <c r="F163" s="230"/>
    </row>
    <row r="164" spans="4:6" s="183" customFormat="1" ht="12.75">
      <c r="D164" s="230"/>
      <c r="E164" s="230"/>
      <c r="F164" s="230"/>
    </row>
    <row r="165" spans="4:6" s="183" customFormat="1" ht="12.75">
      <c r="D165" s="230"/>
      <c r="E165" s="230"/>
      <c r="F165" s="230"/>
    </row>
    <row r="166" spans="4:6" s="183" customFormat="1" ht="12.75">
      <c r="D166" s="230"/>
      <c r="E166" s="230"/>
      <c r="F166" s="230"/>
    </row>
    <row r="167" spans="4:6" s="183" customFormat="1" ht="12.75">
      <c r="D167" s="230"/>
      <c r="E167" s="230"/>
      <c r="F167" s="230"/>
    </row>
    <row r="168" spans="4:6" s="183" customFormat="1" ht="12.75">
      <c r="D168" s="230"/>
      <c r="E168" s="230"/>
      <c r="F168" s="230"/>
    </row>
    <row r="169" spans="4:6" s="183" customFormat="1" ht="12.75">
      <c r="D169" s="230"/>
      <c r="E169" s="230"/>
      <c r="F169" s="230"/>
    </row>
    <row r="170" spans="4:6" s="183" customFormat="1" ht="12.75">
      <c r="D170" s="230"/>
      <c r="E170" s="230"/>
      <c r="F170" s="230"/>
    </row>
    <row r="171" spans="4:6" s="183" customFormat="1" ht="12.75">
      <c r="D171" s="230"/>
      <c r="E171" s="230"/>
      <c r="F171" s="230"/>
    </row>
    <row r="172" spans="4:6" s="183" customFormat="1" ht="12.75">
      <c r="D172" s="230"/>
      <c r="E172" s="230"/>
      <c r="F172" s="230"/>
    </row>
    <row r="173" spans="4:6" s="183" customFormat="1" ht="12.75">
      <c r="D173" s="230"/>
      <c r="E173" s="230"/>
      <c r="F173" s="230"/>
    </row>
    <row r="174" spans="4:6" s="183" customFormat="1" ht="12.75">
      <c r="D174" s="230"/>
      <c r="E174" s="230"/>
      <c r="F174" s="230"/>
    </row>
    <row r="175" spans="4:6" s="183" customFormat="1" ht="12.75">
      <c r="D175" s="230"/>
      <c r="E175" s="230"/>
      <c r="F175" s="230"/>
    </row>
    <row r="176" spans="4:6" s="183" customFormat="1" ht="12.75">
      <c r="D176" s="230"/>
      <c r="E176" s="230"/>
      <c r="F176" s="230"/>
    </row>
    <row r="177" spans="4:6" s="183" customFormat="1" ht="12.75">
      <c r="D177" s="230"/>
      <c r="E177" s="230"/>
      <c r="F177" s="230"/>
    </row>
    <row r="178" spans="4:6" s="183" customFormat="1" ht="12.75">
      <c r="D178" s="230"/>
      <c r="E178" s="230"/>
      <c r="F178" s="230"/>
    </row>
    <row r="179" spans="4:6" s="183" customFormat="1" ht="12.75">
      <c r="D179" s="230"/>
      <c r="E179" s="230"/>
      <c r="F179" s="230"/>
    </row>
    <row r="180" spans="4:6" s="183" customFormat="1" ht="12.75">
      <c r="D180" s="230"/>
      <c r="E180" s="230"/>
      <c r="F180" s="230"/>
    </row>
    <row r="181" spans="4:6" s="183" customFormat="1" ht="12.75">
      <c r="D181" s="230"/>
      <c r="E181" s="230"/>
      <c r="F181" s="230"/>
    </row>
    <row r="182" spans="4:6" s="183" customFormat="1" ht="12.75">
      <c r="D182" s="230"/>
      <c r="E182" s="230"/>
      <c r="F182" s="230"/>
    </row>
    <row r="183" spans="4:6" s="183" customFormat="1" ht="12.75">
      <c r="D183" s="230"/>
      <c r="E183" s="230"/>
      <c r="F183" s="230"/>
    </row>
    <row r="184" spans="4:6" s="183" customFormat="1" ht="12.75">
      <c r="D184" s="230"/>
      <c r="E184" s="230"/>
      <c r="F184" s="230"/>
    </row>
    <row r="185" spans="4:6" s="183" customFormat="1" ht="12.75">
      <c r="D185" s="230"/>
      <c r="E185" s="230"/>
      <c r="F185" s="230"/>
    </row>
    <row r="186" spans="4:6" s="183" customFormat="1" ht="12.75">
      <c r="D186" s="230"/>
      <c r="E186" s="230"/>
      <c r="F186" s="230"/>
    </row>
    <row r="187" spans="4:6" s="183" customFormat="1" ht="12.75">
      <c r="D187" s="230"/>
      <c r="E187" s="230"/>
      <c r="F187" s="230"/>
    </row>
    <row r="188" spans="4:6" s="183" customFormat="1" ht="12.75">
      <c r="D188" s="230"/>
      <c r="E188" s="230"/>
      <c r="F188" s="230"/>
    </row>
    <row r="189" spans="4:6" s="183" customFormat="1" ht="12.75">
      <c r="D189" s="230"/>
      <c r="E189" s="230"/>
      <c r="F189" s="230"/>
    </row>
    <row r="190" spans="4:6" s="183" customFormat="1" ht="12.75">
      <c r="D190" s="230"/>
      <c r="E190" s="230"/>
      <c r="F190" s="230"/>
    </row>
    <row r="191" spans="4:6" s="183" customFormat="1" ht="12.75">
      <c r="D191" s="230"/>
      <c r="E191" s="230"/>
      <c r="F191" s="230"/>
    </row>
    <row r="192" spans="4:6" s="183" customFormat="1" ht="12.75">
      <c r="D192" s="230"/>
      <c r="E192" s="230"/>
      <c r="F192" s="230"/>
    </row>
    <row r="193" spans="4:6" s="183" customFormat="1" ht="12.75">
      <c r="D193" s="230"/>
      <c r="E193" s="230"/>
      <c r="F193" s="230"/>
    </row>
    <row r="194" spans="4:6" s="183" customFormat="1" ht="12.75">
      <c r="D194" s="230"/>
      <c r="E194" s="230"/>
      <c r="F194" s="230"/>
    </row>
    <row r="195" spans="4:6" s="183" customFormat="1" ht="12.75">
      <c r="D195" s="230"/>
      <c r="E195" s="230"/>
      <c r="F195" s="230"/>
    </row>
    <row r="196" spans="4:6" s="183" customFormat="1" ht="12.75">
      <c r="D196" s="230"/>
      <c r="E196" s="230"/>
      <c r="F196" s="230"/>
    </row>
    <row r="197" spans="4:6" s="183" customFormat="1" ht="12.75">
      <c r="D197" s="230"/>
      <c r="E197" s="230"/>
      <c r="F197" s="230"/>
    </row>
    <row r="198" spans="4:6" s="183" customFormat="1" ht="12.75">
      <c r="D198" s="230"/>
      <c r="E198" s="230"/>
      <c r="F198" s="230"/>
    </row>
    <row r="199" spans="4:6" s="183" customFormat="1" ht="12.75">
      <c r="D199" s="230"/>
      <c r="E199" s="230"/>
      <c r="F199" s="230"/>
    </row>
    <row r="200" spans="4:6" s="183" customFormat="1" ht="12.75">
      <c r="D200" s="230"/>
      <c r="E200" s="230"/>
      <c r="F200" s="230"/>
    </row>
    <row r="201" spans="4:6" s="183" customFormat="1" ht="12.75">
      <c r="D201" s="230"/>
      <c r="E201" s="230"/>
      <c r="F201" s="230"/>
    </row>
    <row r="202" spans="4:6" s="183" customFormat="1" ht="12.75">
      <c r="D202" s="230"/>
      <c r="E202" s="230"/>
      <c r="F202" s="230"/>
    </row>
    <row r="203" spans="4:6" s="183" customFormat="1" ht="12.75">
      <c r="D203" s="230"/>
      <c r="E203" s="230"/>
      <c r="F203" s="230"/>
    </row>
    <row r="204" spans="4:6" s="183" customFormat="1" ht="12.75">
      <c r="D204" s="230"/>
      <c r="E204" s="230"/>
      <c r="F204" s="230"/>
    </row>
    <row r="205" spans="4:6" s="183" customFormat="1" ht="12.75">
      <c r="D205" s="230"/>
      <c r="E205" s="230"/>
      <c r="F205" s="230"/>
    </row>
    <row r="206" spans="4:6" s="183" customFormat="1" ht="12.75">
      <c r="D206" s="230"/>
      <c r="E206" s="230"/>
      <c r="F206" s="230"/>
    </row>
    <row r="207" spans="4:6" s="183" customFormat="1" ht="12.75">
      <c r="D207" s="230"/>
      <c r="E207" s="230"/>
      <c r="F207" s="230"/>
    </row>
    <row r="208" spans="4:6" s="183" customFormat="1" ht="12.75">
      <c r="D208" s="230"/>
      <c r="E208" s="230"/>
      <c r="F208" s="230"/>
    </row>
    <row r="209" spans="4:6" s="183" customFormat="1" ht="12.75">
      <c r="D209" s="230"/>
      <c r="E209" s="230"/>
      <c r="F209" s="230"/>
    </row>
    <row r="210" spans="4:6" s="183" customFormat="1" ht="12.75">
      <c r="D210" s="230"/>
      <c r="E210" s="230"/>
      <c r="F210" s="230"/>
    </row>
    <row r="211" spans="4:6" s="183" customFormat="1" ht="12.75">
      <c r="D211" s="230"/>
      <c r="E211" s="230"/>
      <c r="F211" s="230"/>
    </row>
    <row r="212" spans="4:6" s="183" customFormat="1" ht="12.75">
      <c r="D212" s="230"/>
      <c r="E212" s="230"/>
      <c r="F212" s="230"/>
    </row>
    <row r="213" spans="4:6" s="183" customFormat="1" ht="12.75">
      <c r="D213" s="230"/>
      <c r="E213" s="230"/>
      <c r="F213" s="230"/>
    </row>
    <row r="214" spans="4:6" s="183" customFormat="1" ht="12.75">
      <c r="D214" s="230"/>
      <c r="E214" s="230"/>
      <c r="F214" s="230"/>
    </row>
    <row r="215" spans="4:6" s="183" customFormat="1" ht="12.75">
      <c r="D215" s="230"/>
      <c r="E215" s="230"/>
      <c r="F215" s="230"/>
    </row>
    <row r="216" spans="4:6" s="183" customFormat="1" ht="12.75">
      <c r="D216" s="230"/>
      <c r="E216" s="230"/>
      <c r="F216" s="230"/>
    </row>
    <row r="217" spans="4:6" s="183" customFormat="1" ht="12.75">
      <c r="D217" s="230"/>
      <c r="E217" s="230"/>
      <c r="F217" s="230"/>
    </row>
    <row r="218" spans="4:6" s="183" customFormat="1" ht="12.75">
      <c r="D218" s="230"/>
      <c r="E218" s="230"/>
      <c r="F218" s="230"/>
    </row>
    <row r="219" spans="4:6" s="183" customFormat="1" ht="12.75">
      <c r="D219" s="230"/>
      <c r="E219" s="230"/>
      <c r="F219" s="230"/>
    </row>
    <row r="220" spans="4:6" s="183" customFormat="1" ht="12.75">
      <c r="D220" s="230"/>
      <c r="E220" s="230"/>
      <c r="F220" s="230"/>
    </row>
    <row r="221" spans="4:6" s="183" customFormat="1" ht="12.75">
      <c r="D221" s="230"/>
      <c r="E221" s="230"/>
      <c r="F221" s="230"/>
    </row>
    <row r="222" spans="4:6" s="183" customFormat="1" ht="12.75">
      <c r="D222" s="230"/>
      <c r="E222" s="230"/>
      <c r="F222" s="230"/>
    </row>
    <row r="223" spans="4:6" s="183" customFormat="1" ht="12.75">
      <c r="D223" s="230"/>
      <c r="E223" s="230"/>
      <c r="F223" s="230"/>
    </row>
    <row r="224" spans="4:6" s="183" customFormat="1" ht="12.75">
      <c r="D224" s="230"/>
      <c r="E224" s="230"/>
      <c r="F224" s="230"/>
    </row>
    <row r="225" spans="4:6" s="183" customFormat="1" ht="12.75">
      <c r="D225" s="230"/>
      <c r="E225" s="230"/>
      <c r="F225" s="230"/>
    </row>
    <row r="226" spans="4:6" s="183" customFormat="1" ht="12.75">
      <c r="D226" s="230"/>
      <c r="E226" s="230"/>
      <c r="F226" s="230"/>
    </row>
    <row r="227" spans="4:6" s="183" customFormat="1" ht="12.75">
      <c r="D227" s="230"/>
      <c r="E227" s="230"/>
      <c r="F227" s="230"/>
    </row>
    <row r="228" spans="4:6" s="183" customFormat="1" ht="12.75">
      <c r="D228" s="230"/>
      <c r="E228" s="230"/>
      <c r="F228" s="230"/>
    </row>
    <row r="229" spans="4:6" s="183" customFormat="1" ht="12.75">
      <c r="D229" s="230"/>
      <c r="E229" s="230"/>
      <c r="F229" s="230"/>
    </row>
    <row r="230" spans="4:6" s="183" customFormat="1" ht="12.75">
      <c r="D230" s="230"/>
      <c r="E230" s="230"/>
      <c r="F230" s="230"/>
    </row>
    <row r="231" spans="4:6" s="183" customFormat="1" ht="12.75">
      <c r="D231" s="230"/>
      <c r="E231" s="230"/>
      <c r="F231" s="230"/>
    </row>
    <row r="232" spans="4:6" s="183" customFormat="1" ht="12.75">
      <c r="D232" s="230"/>
      <c r="E232" s="230"/>
      <c r="F232" s="230"/>
    </row>
    <row r="233" spans="4:6" s="183" customFormat="1" ht="12.75">
      <c r="D233" s="230"/>
      <c r="E233" s="230"/>
      <c r="F233" s="230"/>
    </row>
    <row r="234" spans="4:6" s="183" customFormat="1" ht="12.75">
      <c r="D234" s="230"/>
      <c r="E234" s="230"/>
      <c r="F234" s="230"/>
    </row>
    <row r="235" spans="4:6" s="183" customFormat="1" ht="12.75">
      <c r="D235" s="230"/>
      <c r="E235" s="230"/>
      <c r="F235" s="230"/>
    </row>
    <row r="236" spans="4:6" s="183" customFormat="1" ht="12.75">
      <c r="D236" s="230"/>
      <c r="E236" s="230"/>
      <c r="F236" s="230"/>
    </row>
    <row r="237" spans="4:6" s="183" customFormat="1" ht="12.75">
      <c r="D237" s="230"/>
      <c r="E237" s="230"/>
      <c r="F237" s="230"/>
    </row>
    <row r="238" spans="4:6" s="183" customFormat="1" ht="12.75">
      <c r="D238" s="230"/>
      <c r="E238" s="230"/>
      <c r="F238" s="230"/>
    </row>
    <row r="239" spans="4:6" s="183" customFormat="1" ht="12.75">
      <c r="D239" s="230"/>
      <c r="E239" s="230"/>
      <c r="F239" s="230"/>
    </row>
    <row r="240" spans="4:6" s="183" customFormat="1" ht="12.75">
      <c r="D240" s="230"/>
      <c r="E240" s="230"/>
      <c r="F240" s="230"/>
    </row>
    <row r="241" spans="4:6" s="183" customFormat="1" ht="12.75">
      <c r="D241" s="230"/>
      <c r="E241" s="230"/>
      <c r="F241" s="230"/>
    </row>
    <row r="242" spans="4:6" s="183" customFormat="1" ht="12.75">
      <c r="D242" s="230"/>
      <c r="E242" s="230"/>
      <c r="F242" s="230"/>
    </row>
    <row r="243" spans="4:6" s="183" customFormat="1" ht="12.75">
      <c r="D243" s="230"/>
      <c r="E243" s="230"/>
      <c r="F243" s="230"/>
    </row>
    <row r="244" spans="4:6" s="183" customFormat="1" ht="12.75">
      <c r="D244" s="230"/>
      <c r="E244" s="230"/>
      <c r="F244" s="230"/>
    </row>
    <row r="245" spans="4:6" s="183" customFormat="1" ht="12.75">
      <c r="D245" s="230"/>
      <c r="E245" s="230"/>
      <c r="F245" s="230"/>
    </row>
    <row r="246" spans="4:6" s="183" customFormat="1" ht="12.75">
      <c r="D246" s="230"/>
      <c r="E246" s="230"/>
      <c r="F246" s="230"/>
    </row>
    <row r="247" spans="4:6" s="183" customFormat="1" ht="12.75">
      <c r="D247" s="230"/>
      <c r="E247" s="230"/>
      <c r="F247" s="230"/>
    </row>
    <row r="248" spans="4:6" s="183" customFormat="1" ht="12.75">
      <c r="D248" s="230"/>
      <c r="E248" s="230"/>
      <c r="F248" s="230"/>
    </row>
    <row r="249" spans="4:6" s="183" customFormat="1" ht="12.75">
      <c r="D249" s="230"/>
      <c r="E249" s="230"/>
      <c r="F249" s="230"/>
    </row>
    <row r="250" spans="4:6" s="183" customFormat="1" ht="12.75">
      <c r="D250" s="230"/>
      <c r="E250" s="230"/>
      <c r="F250" s="230"/>
    </row>
    <row r="251" spans="4:6" s="183" customFormat="1" ht="12.75">
      <c r="D251" s="230"/>
      <c r="E251" s="230"/>
      <c r="F251" s="230"/>
    </row>
    <row r="252" spans="4:6" s="183" customFormat="1" ht="12.75">
      <c r="D252" s="230"/>
      <c r="E252" s="230"/>
      <c r="F252" s="230"/>
    </row>
    <row r="253" spans="4:6" s="183" customFormat="1" ht="12.75">
      <c r="D253" s="230"/>
      <c r="E253" s="230"/>
      <c r="F253" s="230"/>
    </row>
    <row r="254" spans="4:6" s="183" customFormat="1" ht="12.75">
      <c r="D254" s="230"/>
      <c r="E254" s="230"/>
      <c r="F254" s="230"/>
    </row>
    <row r="255" spans="4:6" s="183" customFormat="1" ht="12.75">
      <c r="D255" s="230"/>
      <c r="E255" s="230"/>
      <c r="F255" s="230"/>
    </row>
    <row r="256" spans="4:6" s="183" customFormat="1" ht="12.75">
      <c r="D256" s="230"/>
      <c r="E256" s="230"/>
      <c r="F256" s="230"/>
    </row>
    <row r="257" spans="4:6" s="183" customFormat="1" ht="12.75">
      <c r="D257" s="230"/>
      <c r="E257" s="230"/>
      <c r="F257" s="230"/>
    </row>
    <row r="258" spans="4:6" s="183" customFormat="1" ht="12.75">
      <c r="D258" s="230"/>
      <c r="E258" s="230"/>
      <c r="F258" s="230"/>
    </row>
    <row r="259" spans="4:6" s="183" customFormat="1" ht="12.75">
      <c r="D259" s="230"/>
      <c r="E259" s="230"/>
      <c r="F259" s="230"/>
    </row>
    <row r="260" spans="4:6" s="183" customFormat="1" ht="12.75">
      <c r="D260" s="230"/>
      <c r="E260" s="230"/>
      <c r="F260" s="230"/>
    </row>
    <row r="261" spans="4:6" s="183" customFormat="1" ht="12.75">
      <c r="D261" s="230"/>
      <c r="E261" s="230"/>
      <c r="F261" s="230"/>
    </row>
    <row r="262" spans="4:6" s="183" customFormat="1" ht="12.75">
      <c r="D262" s="230"/>
      <c r="E262" s="230"/>
      <c r="F262" s="230"/>
    </row>
    <row r="263" spans="4:6" s="183" customFormat="1" ht="12.75">
      <c r="D263" s="230"/>
      <c r="E263" s="230"/>
      <c r="F263" s="230"/>
    </row>
    <row r="264" spans="4:6" s="183" customFormat="1" ht="12.75">
      <c r="D264" s="230"/>
      <c r="E264" s="230"/>
      <c r="F264" s="230"/>
    </row>
    <row r="265" spans="4:6" s="183" customFormat="1" ht="12.75">
      <c r="D265" s="230"/>
      <c r="E265" s="230"/>
      <c r="F265" s="230"/>
    </row>
    <row r="266" spans="4:6" s="183" customFormat="1" ht="12.75">
      <c r="D266" s="230"/>
      <c r="E266" s="230"/>
      <c r="F266" s="230"/>
    </row>
    <row r="267" spans="4:6" s="183" customFormat="1" ht="12.75">
      <c r="D267" s="230"/>
      <c r="E267" s="230"/>
      <c r="F267" s="230"/>
    </row>
    <row r="268" spans="4:6" s="183" customFormat="1" ht="12.75">
      <c r="D268" s="230"/>
      <c r="E268" s="230"/>
      <c r="F268" s="230"/>
    </row>
    <row r="269" spans="4:6" s="183" customFormat="1" ht="12.75">
      <c r="D269" s="230"/>
      <c r="E269" s="230"/>
      <c r="F269" s="230"/>
    </row>
    <row r="270" spans="4:6" s="183" customFormat="1" ht="12.75">
      <c r="D270" s="230"/>
      <c r="E270" s="230"/>
      <c r="F270" s="230"/>
    </row>
    <row r="271" spans="4:6" s="183" customFormat="1" ht="12.75">
      <c r="D271" s="230"/>
      <c r="E271" s="230"/>
      <c r="F271" s="230"/>
    </row>
    <row r="272" spans="4:6" s="183" customFormat="1" ht="12.75">
      <c r="D272" s="230"/>
      <c r="E272" s="230"/>
      <c r="F272" s="230"/>
    </row>
    <row r="273" spans="4:6" s="183" customFormat="1" ht="12.75">
      <c r="D273" s="230"/>
      <c r="E273" s="230"/>
      <c r="F273" s="230"/>
    </row>
    <row r="274" spans="4:6" s="183" customFormat="1" ht="12.75">
      <c r="D274" s="230"/>
      <c r="E274" s="230"/>
      <c r="F274" s="230"/>
    </row>
    <row r="275" spans="4:6" s="183" customFormat="1" ht="12.75">
      <c r="D275" s="230"/>
      <c r="E275" s="230"/>
      <c r="F275" s="230"/>
    </row>
    <row r="276" spans="4:6" s="183" customFormat="1" ht="12.75">
      <c r="D276" s="230"/>
      <c r="E276" s="230"/>
      <c r="F276" s="230"/>
    </row>
    <row r="277" spans="4:6" s="183" customFormat="1" ht="12.75">
      <c r="D277" s="230"/>
      <c r="E277" s="230"/>
      <c r="F277" s="230"/>
    </row>
    <row r="278" spans="4:6" s="183" customFormat="1" ht="12.75">
      <c r="D278" s="230"/>
      <c r="E278" s="230"/>
      <c r="F278" s="230"/>
    </row>
    <row r="279" spans="4:6" s="183" customFormat="1" ht="12.75">
      <c r="D279" s="230"/>
      <c r="E279" s="230"/>
      <c r="F279" s="230"/>
    </row>
    <row r="280" spans="4:6" s="183" customFormat="1" ht="12.75">
      <c r="D280" s="230"/>
      <c r="E280" s="230"/>
      <c r="F280" s="230"/>
    </row>
    <row r="281" spans="4:6" s="183" customFormat="1" ht="12.75">
      <c r="D281" s="230"/>
      <c r="E281" s="230"/>
      <c r="F281" s="230"/>
    </row>
    <row r="282" spans="4:6" s="183" customFormat="1" ht="12.75">
      <c r="D282" s="230"/>
      <c r="E282" s="230"/>
      <c r="F282" s="230"/>
    </row>
    <row r="283" spans="4:6" s="183" customFormat="1" ht="12.75">
      <c r="D283" s="230"/>
      <c r="E283" s="230"/>
      <c r="F283" s="230"/>
    </row>
    <row r="284" spans="4:6" s="183" customFormat="1" ht="12.75">
      <c r="D284" s="230"/>
      <c r="E284" s="230"/>
      <c r="F284" s="230"/>
    </row>
    <row r="285" spans="4:6" s="183" customFormat="1" ht="12.75">
      <c r="D285" s="230"/>
      <c r="E285" s="230"/>
      <c r="F285" s="230"/>
    </row>
    <row r="286" spans="4:6" s="183" customFormat="1" ht="12.75">
      <c r="D286" s="230"/>
      <c r="E286" s="230"/>
      <c r="F286" s="230"/>
    </row>
    <row r="287" spans="4:6" s="183" customFormat="1" ht="12.75">
      <c r="D287" s="230"/>
      <c r="E287" s="230"/>
      <c r="F287" s="230"/>
    </row>
    <row r="288" spans="4:6" s="183" customFormat="1" ht="12.75">
      <c r="D288" s="230"/>
      <c r="E288" s="230"/>
      <c r="F288" s="230"/>
    </row>
    <row r="289" spans="4:6" s="183" customFormat="1" ht="12.75">
      <c r="D289" s="230"/>
      <c r="E289" s="230"/>
      <c r="F289" s="230"/>
    </row>
    <row r="290" spans="4:6" s="183" customFormat="1" ht="12.75">
      <c r="D290" s="230"/>
      <c r="E290" s="230"/>
      <c r="F290" s="230"/>
    </row>
    <row r="291" spans="4:6" s="183" customFormat="1" ht="12.75">
      <c r="D291" s="230"/>
      <c r="E291" s="230"/>
      <c r="F291" s="230"/>
    </row>
    <row r="292" spans="4:6" s="183" customFormat="1" ht="12.75">
      <c r="D292" s="230"/>
      <c r="E292" s="230"/>
      <c r="F292" s="230"/>
    </row>
    <row r="293" spans="4:6" s="183" customFormat="1" ht="12.75">
      <c r="D293" s="230"/>
      <c r="E293" s="230"/>
      <c r="F293" s="230"/>
    </row>
    <row r="294" spans="4:6" s="183" customFormat="1" ht="12.75">
      <c r="D294" s="230"/>
      <c r="E294" s="230"/>
      <c r="F294" s="230"/>
    </row>
    <row r="295" spans="4:6" s="183" customFormat="1" ht="12.75">
      <c r="D295" s="230"/>
      <c r="E295" s="230"/>
      <c r="F295" s="230"/>
    </row>
    <row r="296" spans="4:6" s="183" customFormat="1" ht="12.75">
      <c r="D296" s="230"/>
      <c r="E296" s="230"/>
      <c r="F296" s="230"/>
    </row>
    <row r="297" spans="4:6" s="183" customFormat="1" ht="12.75">
      <c r="D297" s="230"/>
      <c r="E297" s="230"/>
      <c r="F297" s="230"/>
    </row>
    <row r="298" spans="4:6" s="183" customFormat="1" ht="12.75">
      <c r="D298" s="230"/>
      <c r="E298" s="230"/>
      <c r="F298" s="230"/>
    </row>
    <row r="299" spans="4:6" s="183" customFormat="1" ht="12.75">
      <c r="D299" s="230"/>
      <c r="E299" s="230"/>
      <c r="F299" s="230"/>
    </row>
    <row r="300" spans="4:6" s="183" customFormat="1" ht="12.75">
      <c r="D300" s="230"/>
      <c r="E300" s="230"/>
      <c r="F300" s="230"/>
    </row>
    <row r="301" spans="4:6" s="183" customFormat="1" ht="12.75">
      <c r="D301" s="230"/>
      <c r="E301" s="230"/>
      <c r="F301" s="230"/>
    </row>
    <row r="302" spans="4:6" s="183" customFormat="1" ht="12.75">
      <c r="D302" s="230"/>
      <c r="E302" s="230"/>
      <c r="F302" s="230"/>
    </row>
    <row r="303" spans="4:6" s="183" customFormat="1" ht="12.75">
      <c r="D303" s="230"/>
      <c r="E303" s="230"/>
      <c r="F303" s="230"/>
    </row>
    <row r="304" spans="4:6" s="183" customFormat="1" ht="12.75">
      <c r="D304" s="230"/>
      <c r="E304" s="230"/>
      <c r="F304" s="230"/>
    </row>
    <row r="305" spans="4:6" s="183" customFormat="1" ht="12.75">
      <c r="D305" s="230"/>
      <c r="E305" s="230"/>
      <c r="F305" s="230"/>
    </row>
    <row r="306" spans="4:6" s="183" customFormat="1" ht="12.75">
      <c r="D306" s="230"/>
      <c r="E306" s="230"/>
      <c r="F306" s="230"/>
    </row>
    <row r="307" spans="4:6" s="183" customFormat="1" ht="12.75">
      <c r="D307" s="230"/>
      <c r="E307" s="230"/>
      <c r="F307" s="230"/>
    </row>
    <row r="308" spans="4:6" s="183" customFormat="1" ht="12.75">
      <c r="D308" s="230"/>
      <c r="E308" s="230"/>
      <c r="F308" s="230"/>
    </row>
    <row r="309" spans="4:6" s="183" customFormat="1" ht="12.75">
      <c r="D309" s="230"/>
      <c r="E309" s="230"/>
      <c r="F309" s="230"/>
    </row>
    <row r="310" spans="4:6" s="183" customFormat="1" ht="12.75">
      <c r="D310" s="230"/>
      <c r="E310" s="230"/>
      <c r="F310" s="230"/>
    </row>
    <row r="311" spans="4:6" s="183" customFormat="1" ht="12.75">
      <c r="D311" s="230"/>
      <c r="E311" s="230"/>
      <c r="F311" s="230"/>
    </row>
    <row r="312" spans="4:6" s="183" customFormat="1" ht="12.75">
      <c r="D312" s="230"/>
      <c r="E312" s="230"/>
      <c r="F312" s="230"/>
    </row>
    <row r="313" spans="4:6" s="183" customFormat="1" ht="12.75">
      <c r="D313" s="230"/>
      <c r="E313" s="230"/>
      <c r="F313" s="230"/>
    </row>
    <row r="314" spans="4:6" s="183" customFormat="1" ht="12.75">
      <c r="D314" s="230"/>
      <c r="E314" s="230"/>
      <c r="F314" s="230"/>
    </row>
    <row r="315" spans="4:6" s="183" customFormat="1" ht="12.75">
      <c r="D315" s="230"/>
      <c r="E315" s="230"/>
      <c r="F315" s="230"/>
    </row>
    <row r="316" spans="4:6" s="183" customFormat="1" ht="12.75">
      <c r="D316" s="230"/>
      <c r="E316" s="230"/>
      <c r="F316" s="230"/>
    </row>
    <row r="317" spans="4:6" s="183" customFormat="1" ht="12.75">
      <c r="D317" s="230"/>
      <c r="E317" s="230"/>
      <c r="F317" s="230"/>
    </row>
    <row r="318" spans="4:6" s="183" customFormat="1" ht="12.75">
      <c r="D318" s="230"/>
      <c r="E318" s="230"/>
      <c r="F318" s="230"/>
    </row>
    <row r="319" spans="2:10" s="183" customFormat="1" ht="12.75">
      <c r="B319" s="161"/>
      <c r="C319" s="161"/>
      <c r="D319" s="220"/>
      <c r="E319" s="220"/>
      <c r="F319" s="220"/>
      <c r="G319" s="161"/>
      <c r="H319" s="161"/>
      <c r="I319" s="161"/>
      <c r="J319" s="161"/>
    </row>
    <row r="320" spans="2:11" s="183" customFormat="1" ht="12.75">
      <c r="B320" s="161"/>
      <c r="C320" s="161"/>
      <c r="D320" s="220"/>
      <c r="E320" s="220"/>
      <c r="F320" s="220"/>
      <c r="G320" s="161"/>
      <c r="H320" s="161"/>
      <c r="I320" s="161"/>
      <c r="J320" s="161"/>
      <c r="K320" s="161"/>
    </row>
    <row r="358" ht="12.75"/>
    <row r="359" ht="12.75"/>
    <row r="360" ht="12.75"/>
    <row r="361" ht="12.75"/>
    <row r="362" ht="12.75"/>
    <row r="363" ht="12.75"/>
    <row r="364" ht="12.75"/>
  </sheetData>
  <sheetProtection/>
  <mergeCells count="48">
    <mergeCell ref="K13:K15"/>
    <mergeCell ref="K16:K17"/>
    <mergeCell ref="H1:J1"/>
    <mergeCell ref="H2:J4"/>
    <mergeCell ref="A6:J6"/>
    <mergeCell ref="A7:J7"/>
    <mergeCell ref="C8:F8"/>
    <mergeCell ref="C9:F9"/>
    <mergeCell ref="F19:F20"/>
    <mergeCell ref="I11:J11"/>
    <mergeCell ref="I12:J12"/>
    <mergeCell ref="A19:A20"/>
    <mergeCell ref="B19:B20"/>
    <mergeCell ref="C19:C20"/>
    <mergeCell ref="D19:D20"/>
    <mergeCell ref="I19:J19"/>
    <mergeCell ref="A21:A22"/>
    <mergeCell ref="B21:B22"/>
    <mergeCell ref="C21:C22"/>
    <mergeCell ref="D21:D22"/>
    <mergeCell ref="E21:E22"/>
    <mergeCell ref="F21:F22"/>
    <mergeCell ref="B23:B24"/>
    <mergeCell ref="C23:C24"/>
    <mergeCell ref="D23:D24"/>
    <mergeCell ref="E30:E31"/>
    <mergeCell ref="F30:F31"/>
    <mergeCell ref="K19:K20"/>
    <mergeCell ref="I20:J20"/>
    <mergeCell ref="I21:J21"/>
    <mergeCell ref="K21:K22"/>
    <mergeCell ref="E19:E20"/>
    <mergeCell ref="E23:E24"/>
    <mergeCell ref="F23:F24"/>
    <mergeCell ref="I23:J23"/>
    <mergeCell ref="K23:K24"/>
    <mergeCell ref="A30:A31"/>
    <mergeCell ref="B30:B31"/>
    <mergeCell ref="C30:C31"/>
    <mergeCell ref="D30:D31"/>
    <mergeCell ref="I30:J30"/>
    <mergeCell ref="A23:A24"/>
    <mergeCell ref="K30:K31"/>
    <mergeCell ref="I31:J31"/>
    <mergeCell ref="I24:J24"/>
    <mergeCell ref="K26:K28"/>
    <mergeCell ref="I29:J29"/>
    <mergeCell ref="I22:J2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22"/>
  <sheetViews>
    <sheetView zoomScale="75" zoomScaleNormal="75" zoomScalePageLayoutView="0" workbookViewId="0" topLeftCell="A1">
      <selection activeCell="A1" sqref="A1:IV1"/>
    </sheetView>
  </sheetViews>
  <sheetFormatPr defaultColWidth="9.140625" defaultRowHeight="12.75"/>
  <cols>
    <col min="1" max="1" width="5.57421875" style="183" customWidth="1"/>
    <col min="2" max="2" width="51.7109375" style="161" customWidth="1"/>
    <col min="3" max="3" width="16.140625" style="161" customWidth="1"/>
    <col min="4" max="4" width="11.421875" style="220" customWidth="1"/>
    <col min="5" max="5" width="16.57421875" style="220" customWidth="1"/>
    <col min="6" max="6" width="11.7109375" style="220" customWidth="1"/>
    <col min="7" max="7" width="19.7109375" style="161" customWidth="1"/>
    <col min="8" max="8" width="19.00390625" style="161" customWidth="1"/>
    <col min="9" max="9" width="9.8515625" style="161" customWidth="1"/>
    <col min="10" max="10" width="10.00390625" style="161" customWidth="1"/>
    <col min="11" max="11" width="18.7109375" style="161" customWidth="1"/>
    <col min="12" max="16384" width="9.140625" style="161" customWidth="1"/>
  </cols>
  <sheetData>
    <row r="1" ht="39.75" customHeight="1"/>
    <row r="2" spans="1:11" s="128" customFormat="1" ht="77.25" customHeight="1">
      <c r="A2" s="77" t="s">
        <v>102</v>
      </c>
      <c r="B2" s="69" t="s">
        <v>121</v>
      </c>
      <c r="C2" s="69" t="s">
        <v>123</v>
      </c>
      <c r="D2" s="218" t="s">
        <v>124</v>
      </c>
      <c r="E2" s="218" t="s">
        <v>262</v>
      </c>
      <c r="F2" s="218" t="s">
        <v>125</v>
      </c>
      <c r="G2" s="69" t="s">
        <v>122</v>
      </c>
      <c r="H2" s="69" t="s">
        <v>126</v>
      </c>
      <c r="I2" s="296" t="s">
        <v>127</v>
      </c>
      <c r="J2" s="296"/>
      <c r="K2" s="77" t="s">
        <v>246</v>
      </c>
    </row>
    <row r="3" spans="1:11" s="128" customFormat="1" ht="12.75">
      <c r="A3" s="219">
        <v>1</v>
      </c>
      <c r="B3" s="219">
        <v>2</v>
      </c>
      <c r="C3" s="219">
        <v>3</v>
      </c>
      <c r="D3" s="219">
        <v>4</v>
      </c>
      <c r="E3" s="219">
        <v>5</v>
      </c>
      <c r="F3" s="219">
        <v>6</v>
      </c>
      <c r="G3" s="219">
        <v>7</v>
      </c>
      <c r="H3" s="219">
        <v>8</v>
      </c>
      <c r="I3" s="322">
        <v>9</v>
      </c>
      <c r="J3" s="322"/>
      <c r="K3" s="77">
        <v>10</v>
      </c>
    </row>
    <row r="4" spans="1:11" s="85" customFormat="1" ht="43.5" customHeight="1">
      <c r="A4" s="69">
        <v>1</v>
      </c>
      <c r="B4" s="233" t="s">
        <v>106</v>
      </c>
      <c r="C4" s="69" t="s">
        <v>161</v>
      </c>
      <c r="D4" s="218">
        <f>2.2*30</f>
        <v>66</v>
      </c>
      <c r="E4" s="218"/>
      <c r="F4" s="218">
        <f>2.2*30</f>
        <v>66</v>
      </c>
      <c r="G4" s="69" t="s">
        <v>129</v>
      </c>
      <c r="H4" s="69" t="s">
        <v>9</v>
      </c>
      <c r="I4" s="69"/>
      <c r="J4" s="69"/>
      <c r="K4" s="256"/>
    </row>
    <row r="5" spans="1:11" s="85" customFormat="1" ht="54" customHeight="1">
      <c r="A5" s="69">
        <f aca="true" t="shared" si="0" ref="A5:A10">A4+1</f>
        <v>2</v>
      </c>
      <c r="B5" s="233" t="s">
        <v>107</v>
      </c>
      <c r="C5" s="69" t="s">
        <v>241</v>
      </c>
      <c r="D5" s="218">
        <v>20</v>
      </c>
      <c r="E5" s="218"/>
      <c r="F5" s="218">
        <v>20</v>
      </c>
      <c r="G5" s="69" t="s">
        <v>130</v>
      </c>
      <c r="H5" s="69" t="s">
        <v>9</v>
      </c>
      <c r="I5" s="69"/>
      <c r="J5" s="69"/>
      <c r="K5" s="256"/>
    </row>
    <row r="6" spans="1:11" s="128" customFormat="1" ht="51" customHeight="1">
      <c r="A6" s="69">
        <f t="shared" si="0"/>
        <v>3</v>
      </c>
      <c r="B6" s="233" t="s">
        <v>108</v>
      </c>
      <c r="C6" s="69" t="s">
        <v>241</v>
      </c>
      <c r="D6" s="218">
        <v>20</v>
      </c>
      <c r="E6" s="218"/>
      <c r="F6" s="218">
        <v>20</v>
      </c>
      <c r="G6" s="69" t="s">
        <v>130</v>
      </c>
      <c r="H6" s="69" t="s">
        <v>9</v>
      </c>
      <c r="I6" s="69"/>
      <c r="J6" s="69"/>
      <c r="K6" s="256"/>
    </row>
    <row r="7" spans="1:11" s="79" customFormat="1" ht="50.25" customHeight="1">
      <c r="A7" s="69">
        <f t="shared" si="0"/>
        <v>4</v>
      </c>
      <c r="B7" s="233" t="s">
        <v>109</v>
      </c>
      <c r="C7" s="69" t="s">
        <v>241</v>
      </c>
      <c r="D7" s="218">
        <v>3</v>
      </c>
      <c r="E7" s="218"/>
      <c r="F7" s="218">
        <v>3</v>
      </c>
      <c r="G7" s="69" t="s">
        <v>133</v>
      </c>
      <c r="H7" s="69" t="s">
        <v>9</v>
      </c>
      <c r="I7" s="69"/>
      <c r="J7" s="90"/>
      <c r="K7" s="260"/>
    </row>
    <row r="8" spans="1:11" s="79" customFormat="1" ht="50.25" customHeight="1">
      <c r="A8" s="69">
        <f t="shared" si="0"/>
        <v>5</v>
      </c>
      <c r="B8" s="233" t="s">
        <v>109</v>
      </c>
      <c r="C8" s="69" t="s">
        <v>241</v>
      </c>
      <c r="D8" s="218">
        <v>3</v>
      </c>
      <c r="E8" s="218"/>
      <c r="F8" s="218">
        <v>3</v>
      </c>
      <c r="G8" s="69" t="s">
        <v>132</v>
      </c>
      <c r="H8" s="69" t="s">
        <v>9</v>
      </c>
      <c r="I8" s="69"/>
      <c r="J8" s="90"/>
      <c r="K8" s="260"/>
    </row>
    <row r="9" spans="1:11" s="108" customFormat="1" ht="53.25" customHeight="1">
      <c r="A9" s="69">
        <f t="shared" si="0"/>
        <v>6</v>
      </c>
      <c r="B9" s="233" t="s">
        <v>720</v>
      </c>
      <c r="C9" s="69" t="s">
        <v>94</v>
      </c>
      <c r="D9" s="218">
        <v>22</v>
      </c>
      <c r="E9" s="218"/>
      <c r="F9" s="218">
        <v>22</v>
      </c>
      <c r="G9" s="69" t="s">
        <v>130</v>
      </c>
      <c r="H9" s="69" t="s">
        <v>9</v>
      </c>
      <c r="I9" s="69"/>
      <c r="J9" s="69"/>
      <c r="K9" s="257"/>
    </row>
    <row r="10" spans="1:11" s="79" customFormat="1" ht="45" customHeight="1">
      <c r="A10" s="69">
        <f t="shared" si="0"/>
        <v>7</v>
      </c>
      <c r="B10" s="233" t="s">
        <v>283</v>
      </c>
      <c r="C10" s="69" t="s">
        <v>95</v>
      </c>
      <c r="D10" s="218">
        <v>9</v>
      </c>
      <c r="E10" s="218" t="s">
        <v>282</v>
      </c>
      <c r="F10" s="218">
        <v>8</v>
      </c>
      <c r="G10" s="69" t="s">
        <v>167</v>
      </c>
      <c r="H10" s="69" t="s">
        <v>9</v>
      </c>
      <c r="I10" s="90">
        <v>41313</v>
      </c>
      <c r="J10" s="90">
        <v>41646</v>
      </c>
      <c r="K10" s="69" t="s">
        <v>248</v>
      </c>
    </row>
    <row r="11" spans="1:11" s="108" customFormat="1" ht="49.5" customHeight="1">
      <c r="A11" s="69">
        <v>8</v>
      </c>
      <c r="B11" s="233" t="s">
        <v>298</v>
      </c>
      <c r="C11" s="69" t="s">
        <v>161</v>
      </c>
      <c r="D11" s="218">
        <v>10</v>
      </c>
      <c r="E11" s="218" t="s">
        <v>299</v>
      </c>
      <c r="F11" s="218">
        <v>10</v>
      </c>
      <c r="G11" s="69" t="s">
        <v>141</v>
      </c>
      <c r="H11" s="69" t="s">
        <v>9</v>
      </c>
      <c r="I11" s="69"/>
      <c r="J11" s="69"/>
      <c r="K11" s="258"/>
    </row>
    <row r="12" spans="1:11" s="85" customFormat="1" ht="43.5" customHeight="1">
      <c r="A12" s="296">
        <v>9</v>
      </c>
      <c r="B12" s="345" t="s">
        <v>245</v>
      </c>
      <c r="C12" s="296" t="s">
        <v>241</v>
      </c>
      <c r="D12" s="344">
        <v>4</v>
      </c>
      <c r="E12" s="344"/>
      <c r="F12" s="344">
        <v>4</v>
      </c>
      <c r="G12" s="69" t="s">
        <v>140</v>
      </c>
      <c r="H12" s="69" t="s">
        <v>9</v>
      </c>
      <c r="I12" s="296" t="s">
        <v>146</v>
      </c>
      <c r="J12" s="296"/>
      <c r="K12" s="343"/>
    </row>
    <row r="13" spans="1:11" s="85" customFormat="1" ht="48" customHeight="1">
      <c r="A13" s="296"/>
      <c r="B13" s="345"/>
      <c r="C13" s="296"/>
      <c r="D13" s="344"/>
      <c r="E13" s="344"/>
      <c r="F13" s="344"/>
      <c r="G13" s="69" t="s">
        <v>147</v>
      </c>
      <c r="H13" s="69" t="s">
        <v>9</v>
      </c>
      <c r="I13" s="296" t="s">
        <v>148</v>
      </c>
      <c r="J13" s="296"/>
      <c r="K13" s="343"/>
    </row>
    <row r="14" spans="1:11" s="88" customFormat="1" ht="38.25">
      <c r="A14" s="296">
        <v>10</v>
      </c>
      <c r="B14" s="296" t="s">
        <v>116</v>
      </c>
      <c r="C14" s="296" t="s">
        <v>241</v>
      </c>
      <c r="D14" s="344">
        <v>37.5</v>
      </c>
      <c r="E14" s="344"/>
      <c r="F14" s="344"/>
      <c r="G14" s="69" t="s">
        <v>140</v>
      </c>
      <c r="H14" s="69" t="s">
        <v>9</v>
      </c>
      <c r="I14" s="296" t="s">
        <v>146</v>
      </c>
      <c r="J14" s="296"/>
      <c r="K14" s="343"/>
    </row>
    <row r="15" spans="1:11" s="88" customFormat="1" ht="38.25">
      <c r="A15" s="296"/>
      <c r="B15" s="296"/>
      <c r="C15" s="296"/>
      <c r="D15" s="344"/>
      <c r="E15" s="344"/>
      <c r="F15" s="344"/>
      <c r="G15" s="69" t="s">
        <v>147</v>
      </c>
      <c r="H15" s="69" t="s">
        <v>9</v>
      </c>
      <c r="I15" s="296" t="s">
        <v>148</v>
      </c>
      <c r="J15" s="296"/>
      <c r="K15" s="343"/>
    </row>
    <row r="16" spans="1:11" s="88" customFormat="1" ht="38.25">
      <c r="A16" s="296">
        <v>11</v>
      </c>
      <c r="B16" s="296" t="s">
        <v>117</v>
      </c>
      <c r="C16" s="296" t="s">
        <v>241</v>
      </c>
      <c r="D16" s="344">
        <v>48</v>
      </c>
      <c r="E16" s="344"/>
      <c r="F16" s="344"/>
      <c r="G16" s="69" t="s">
        <v>140</v>
      </c>
      <c r="H16" s="69" t="s">
        <v>9</v>
      </c>
      <c r="I16" s="296" t="s">
        <v>236</v>
      </c>
      <c r="J16" s="296"/>
      <c r="K16" s="343"/>
    </row>
    <row r="17" spans="1:11" s="88" customFormat="1" ht="38.25">
      <c r="A17" s="296"/>
      <c r="B17" s="296"/>
      <c r="C17" s="296"/>
      <c r="D17" s="344"/>
      <c r="E17" s="344"/>
      <c r="F17" s="344"/>
      <c r="G17" s="69" t="s">
        <v>147</v>
      </c>
      <c r="H17" s="69" t="s">
        <v>9</v>
      </c>
      <c r="I17" s="296" t="s">
        <v>148</v>
      </c>
      <c r="J17" s="296"/>
      <c r="K17" s="343"/>
    </row>
    <row r="18" spans="1:11" s="108" customFormat="1" ht="46.5" customHeight="1">
      <c r="A18" s="69">
        <v>12</v>
      </c>
      <c r="B18" s="233" t="s">
        <v>325</v>
      </c>
      <c r="C18" s="69" t="s">
        <v>161</v>
      </c>
      <c r="D18" s="218">
        <v>10</v>
      </c>
      <c r="E18" s="218" t="s">
        <v>389</v>
      </c>
      <c r="F18" s="218">
        <v>10</v>
      </c>
      <c r="G18" s="69" t="s">
        <v>141</v>
      </c>
      <c r="H18" s="69" t="s">
        <v>9</v>
      </c>
      <c r="I18" s="69"/>
      <c r="J18" s="69"/>
      <c r="K18" s="257"/>
    </row>
    <row r="19" spans="1:11" s="85" customFormat="1" ht="48.75" customHeight="1">
      <c r="A19" s="69">
        <f>A18+1</f>
        <v>13</v>
      </c>
      <c r="B19" s="233" t="s">
        <v>338</v>
      </c>
      <c r="C19" s="69" t="s">
        <v>95</v>
      </c>
      <c r="D19" s="218">
        <v>10</v>
      </c>
      <c r="E19" s="218" t="s">
        <v>402</v>
      </c>
      <c r="F19" s="218">
        <v>10</v>
      </c>
      <c r="G19" s="69" t="s">
        <v>130</v>
      </c>
      <c r="H19" s="69" t="s">
        <v>9</v>
      </c>
      <c r="I19" s="90"/>
      <c r="J19" s="90"/>
      <c r="K19" s="69"/>
    </row>
    <row r="20" spans="1:11" s="85" customFormat="1" ht="57.75" customHeight="1">
      <c r="A20" s="69">
        <f aca="true" t="shared" si="1" ref="A20:A32">A19+1</f>
        <v>14</v>
      </c>
      <c r="B20" s="233" t="s">
        <v>339</v>
      </c>
      <c r="C20" s="69" t="s">
        <v>244</v>
      </c>
      <c r="D20" s="218">
        <v>10</v>
      </c>
      <c r="E20" s="218" t="s">
        <v>403</v>
      </c>
      <c r="F20" s="218">
        <v>10</v>
      </c>
      <c r="G20" s="69" t="s">
        <v>132</v>
      </c>
      <c r="H20" s="69" t="s">
        <v>9</v>
      </c>
      <c r="I20" s="90">
        <v>42217</v>
      </c>
      <c r="J20" s="90">
        <v>42278</v>
      </c>
      <c r="K20" s="69" t="s">
        <v>247</v>
      </c>
    </row>
    <row r="21" spans="1:11" s="108" customFormat="1" ht="46.5" customHeight="1">
      <c r="A21" s="69">
        <f t="shared" si="1"/>
        <v>15</v>
      </c>
      <c r="B21" s="233" t="s">
        <v>104</v>
      </c>
      <c r="C21" s="69" t="s">
        <v>241</v>
      </c>
      <c r="D21" s="218">
        <v>10</v>
      </c>
      <c r="E21" s="218"/>
      <c r="F21" s="218">
        <v>10</v>
      </c>
      <c r="G21" s="69" t="s">
        <v>130</v>
      </c>
      <c r="H21" s="69" t="s">
        <v>9</v>
      </c>
      <c r="I21" s="69"/>
      <c r="J21" s="69"/>
      <c r="K21" s="259"/>
    </row>
    <row r="22" spans="1:11" s="108" customFormat="1" ht="46.5" customHeight="1">
      <c r="A22" s="69">
        <f t="shared" si="1"/>
        <v>16</v>
      </c>
      <c r="B22" s="233" t="s">
        <v>104</v>
      </c>
      <c r="C22" s="69" t="s">
        <v>241</v>
      </c>
      <c r="D22" s="218">
        <v>10</v>
      </c>
      <c r="E22" s="218"/>
      <c r="F22" s="218">
        <v>10</v>
      </c>
      <c r="G22" s="69" t="s">
        <v>130</v>
      </c>
      <c r="H22" s="69" t="s">
        <v>9</v>
      </c>
      <c r="I22" s="69"/>
      <c r="J22" s="69"/>
      <c r="K22" s="259"/>
    </row>
    <row r="23" spans="1:11" s="85" customFormat="1" ht="46.5" customHeight="1">
      <c r="A23" s="69">
        <f t="shared" si="1"/>
        <v>17</v>
      </c>
      <c r="B23" s="233" t="s">
        <v>104</v>
      </c>
      <c r="C23" s="69" t="s">
        <v>241</v>
      </c>
      <c r="D23" s="218">
        <v>10</v>
      </c>
      <c r="E23" s="218"/>
      <c r="F23" s="218">
        <v>10</v>
      </c>
      <c r="G23" s="69" t="s">
        <v>130</v>
      </c>
      <c r="H23" s="69" t="s">
        <v>9</v>
      </c>
      <c r="I23" s="69"/>
      <c r="J23" s="69"/>
      <c r="K23" s="259"/>
    </row>
    <row r="24" spans="1:11" s="128" customFormat="1" ht="54.75" customHeight="1">
      <c r="A24" s="69">
        <f t="shared" si="1"/>
        <v>18</v>
      </c>
      <c r="B24" s="233" t="s">
        <v>99</v>
      </c>
      <c r="C24" s="69" t="s">
        <v>243</v>
      </c>
      <c r="D24" s="218">
        <v>300</v>
      </c>
      <c r="E24" s="218"/>
      <c r="F24" s="218">
        <v>300</v>
      </c>
      <c r="G24" s="69" t="s">
        <v>154</v>
      </c>
      <c r="H24" s="69" t="s">
        <v>9</v>
      </c>
      <c r="I24" s="296" t="s">
        <v>155</v>
      </c>
      <c r="J24" s="296"/>
      <c r="K24" s="77"/>
    </row>
    <row r="25" spans="1:11" s="88" customFormat="1" ht="57.75" customHeight="1">
      <c r="A25" s="69">
        <f t="shared" si="1"/>
        <v>19</v>
      </c>
      <c r="B25" s="233" t="s">
        <v>343</v>
      </c>
      <c r="C25" s="69" t="s">
        <v>95</v>
      </c>
      <c r="D25" s="218">
        <v>16</v>
      </c>
      <c r="E25" s="218" t="s">
        <v>407</v>
      </c>
      <c r="F25" s="218">
        <v>6</v>
      </c>
      <c r="G25" s="69" t="s">
        <v>156</v>
      </c>
      <c r="H25" s="69" t="s">
        <v>9</v>
      </c>
      <c r="I25" s="90">
        <v>40799</v>
      </c>
      <c r="J25" s="90">
        <v>41466</v>
      </c>
      <c r="K25" s="69" t="s">
        <v>248</v>
      </c>
    </row>
    <row r="26" spans="1:11" s="88" customFormat="1" ht="41.25" customHeight="1">
      <c r="A26" s="296">
        <v>20</v>
      </c>
      <c r="B26" s="345" t="s">
        <v>118</v>
      </c>
      <c r="C26" s="296" t="s">
        <v>241</v>
      </c>
      <c r="D26" s="344">
        <v>7</v>
      </c>
      <c r="E26" s="344"/>
      <c r="F26" s="344"/>
      <c r="G26" s="69" t="s">
        <v>211</v>
      </c>
      <c r="H26" s="69" t="s">
        <v>9</v>
      </c>
      <c r="I26" s="296" t="s">
        <v>146</v>
      </c>
      <c r="J26" s="296"/>
      <c r="K26" s="342"/>
    </row>
    <row r="27" spans="1:11" s="88" customFormat="1" ht="41.25" customHeight="1">
      <c r="A27" s="296"/>
      <c r="B27" s="345"/>
      <c r="C27" s="296"/>
      <c r="D27" s="344"/>
      <c r="E27" s="344"/>
      <c r="F27" s="344"/>
      <c r="G27" s="69" t="s">
        <v>210</v>
      </c>
      <c r="H27" s="69" t="s">
        <v>9</v>
      </c>
      <c r="I27" s="296" t="s">
        <v>148</v>
      </c>
      <c r="J27" s="296"/>
      <c r="K27" s="342"/>
    </row>
    <row r="28" spans="1:11" ht="43.5" customHeight="1">
      <c r="A28" s="69">
        <v>21</v>
      </c>
      <c r="B28" s="233" t="s">
        <v>101</v>
      </c>
      <c r="C28" s="69" t="s">
        <v>217</v>
      </c>
      <c r="D28" s="218">
        <v>58</v>
      </c>
      <c r="E28" s="218" t="s">
        <v>433</v>
      </c>
      <c r="F28" s="218">
        <v>20</v>
      </c>
      <c r="G28" s="69" t="s">
        <v>128</v>
      </c>
      <c r="H28" s="69" t="s">
        <v>9</v>
      </c>
      <c r="I28" s="115"/>
      <c r="J28" s="115"/>
      <c r="K28" s="69" t="s">
        <v>249</v>
      </c>
    </row>
    <row r="29" spans="1:11" ht="67.5" customHeight="1">
      <c r="A29" s="69">
        <f>A28+1</f>
        <v>22</v>
      </c>
      <c r="B29" s="233" t="s">
        <v>181</v>
      </c>
      <c r="C29" s="69" t="s">
        <v>182</v>
      </c>
      <c r="D29" s="218">
        <v>2000</v>
      </c>
      <c r="E29" s="218"/>
      <c r="F29" s="218">
        <v>520</v>
      </c>
      <c r="G29" s="69" t="s">
        <v>184</v>
      </c>
      <c r="H29" s="69" t="s">
        <v>9</v>
      </c>
      <c r="I29" s="115"/>
      <c r="J29" s="115"/>
      <c r="K29" s="69"/>
    </row>
    <row r="30" spans="1:11" s="85" customFormat="1" ht="42" customHeight="1">
      <c r="A30" s="69">
        <f>A29+1</f>
        <v>23</v>
      </c>
      <c r="B30" s="233" t="s">
        <v>175</v>
      </c>
      <c r="C30" s="69" t="s">
        <v>243</v>
      </c>
      <c r="D30" s="218">
        <v>300</v>
      </c>
      <c r="E30" s="218"/>
      <c r="F30" s="218">
        <v>300</v>
      </c>
      <c r="G30" s="69" t="s">
        <v>130</v>
      </c>
      <c r="H30" s="69" t="s">
        <v>9</v>
      </c>
      <c r="I30" s="115"/>
      <c r="J30" s="115"/>
      <c r="K30" s="257"/>
    </row>
    <row r="31" spans="1:11" s="85" customFormat="1" ht="38.25">
      <c r="A31" s="69">
        <f t="shared" si="1"/>
        <v>24</v>
      </c>
      <c r="B31" s="233" t="s">
        <v>177</v>
      </c>
      <c r="C31" s="69" t="s">
        <v>161</v>
      </c>
      <c r="D31" s="218">
        <v>8</v>
      </c>
      <c r="E31" s="218"/>
      <c r="F31" s="218">
        <v>8</v>
      </c>
      <c r="G31" s="69" t="s">
        <v>130</v>
      </c>
      <c r="H31" s="69" t="s">
        <v>9</v>
      </c>
      <c r="I31" s="115"/>
      <c r="J31" s="115"/>
      <c r="K31" s="257"/>
    </row>
    <row r="32" spans="1:11" s="85" customFormat="1" ht="38.25">
      <c r="A32" s="69">
        <f t="shared" si="1"/>
        <v>25</v>
      </c>
      <c r="B32" s="233" t="s">
        <v>179</v>
      </c>
      <c r="C32" s="69" t="s">
        <v>243</v>
      </c>
      <c r="D32" s="218">
        <v>100</v>
      </c>
      <c r="E32" s="218"/>
      <c r="F32" s="218">
        <v>100</v>
      </c>
      <c r="G32" s="69" t="s">
        <v>130</v>
      </c>
      <c r="H32" s="69" t="s">
        <v>9</v>
      </c>
      <c r="I32" s="69"/>
      <c r="J32" s="69"/>
      <c r="K32" s="257"/>
    </row>
    <row r="33" ht="12.75"/>
    <row r="34" ht="12.75"/>
    <row r="35" ht="12.75"/>
    <row r="36" ht="12.75"/>
    <row r="37" spans="2:6" s="88" customFormat="1" ht="15.75">
      <c r="B37" s="241"/>
      <c r="D37" s="229"/>
      <c r="E37" s="229"/>
      <c r="F37" s="229"/>
    </row>
    <row r="38" spans="1:10" s="88" customFormat="1" ht="12.75">
      <c r="A38" s="183"/>
      <c r="B38" s="183"/>
      <c r="C38" s="183"/>
      <c r="D38" s="230"/>
      <c r="E38" s="230"/>
      <c r="F38" s="230"/>
      <c r="G38" s="183"/>
      <c r="H38" s="183"/>
      <c r="I38" s="183"/>
      <c r="J38" s="183"/>
    </row>
    <row r="39" spans="1:11" s="88" customFormat="1" ht="12.75">
      <c r="A39" s="183"/>
      <c r="B39" s="183"/>
      <c r="C39" s="183"/>
      <c r="D39" s="230"/>
      <c r="E39" s="230"/>
      <c r="F39" s="230"/>
      <c r="G39" s="183"/>
      <c r="H39" s="183"/>
      <c r="I39" s="183"/>
      <c r="J39" s="183"/>
      <c r="K39" s="183"/>
    </row>
    <row r="40" spans="4:6" s="183" customFormat="1" ht="12.75">
      <c r="D40" s="230"/>
      <c r="E40" s="230"/>
      <c r="F40" s="230"/>
    </row>
    <row r="41" spans="4:6" s="183" customFormat="1" ht="12.75">
      <c r="D41" s="230"/>
      <c r="E41" s="230"/>
      <c r="F41" s="230"/>
    </row>
    <row r="42" spans="4:6" s="183" customFormat="1" ht="12.75">
      <c r="D42" s="230"/>
      <c r="E42" s="230"/>
      <c r="F42" s="230"/>
    </row>
    <row r="43" spans="4:6" s="183" customFormat="1" ht="12.75">
      <c r="D43" s="230"/>
      <c r="E43" s="230"/>
      <c r="F43" s="230"/>
    </row>
    <row r="44" spans="4:6" s="183" customFormat="1" ht="12.75">
      <c r="D44" s="230"/>
      <c r="E44" s="230"/>
      <c r="F44" s="230"/>
    </row>
    <row r="45" spans="4:6" s="183" customFormat="1" ht="12.75">
      <c r="D45" s="230"/>
      <c r="E45" s="230"/>
      <c r="F45" s="230"/>
    </row>
    <row r="46" spans="4:6" s="183" customFormat="1" ht="12.75">
      <c r="D46" s="230"/>
      <c r="E46" s="230"/>
      <c r="F46" s="230"/>
    </row>
    <row r="47" spans="4:6" s="183" customFormat="1" ht="12.75">
      <c r="D47" s="230"/>
      <c r="E47" s="230"/>
      <c r="F47" s="230"/>
    </row>
    <row r="48" spans="4:6" s="183" customFormat="1" ht="12.75">
      <c r="D48" s="230"/>
      <c r="E48" s="230"/>
      <c r="F48" s="230"/>
    </row>
    <row r="49" spans="4:6" s="183" customFormat="1" ht="12.75">
      <c r="D49" s="230"/>
      <c r="E49" s="230"/>
      <c r="F49" s="230"/>
    </row>
    <row r="50" spans="4:6" s="183" customFormat="1" ht="12.75">
      <c r="D50" s="230"/>
      <c r="E50" s="230"/>
      <c r="F50" s="230"/>
    </row>
    <row r="51" spans="4:6" s="183" customFormat="1" ht="12.75">
      <c r="D51" s="230"/>
      <c r="E51" s="230"/>
      <c r="F51" s="230"/>
    </row>
    <row r="52" spans="4:6" s="183" customFormat="1" ht="12.75">
      <c r="D52" s="230"/>
      <c r="E52" s="230"/>
      <c r="F52" s="230"/>
    </row>
    <row r="53" spans="4:6" s="183" customFormat="1" ht="12.75">
      <c r="D53" s="230"/>
      <c r="E53" s="230"/>
      <c r="F53" s="230"/>
    </row>
    <row r="54" spans="4:6" s="183" customFormat="1" ht="12.75">
      <c r="D54" s="230"/>
      <c r="E54" s="230"/>
      <c r="F54" s="230"/>
    </row>
    <row r="55" spans="4:6" s="183" customFormat="1" ht="12.75">
      <c r="D55" s="230"/>
      <c r="E55" s="230"/>
      <c r="F55" s="230"/>
    </row>
    <row r="56" spans="4:6" s="183" customFormat="1" ht="12.75">
      <c r="D56" s="230"/>
      <c r="E56" s="230"/>
      <c r="F56" s="230"/>
    </row>
    <row r="57" spans="4:6" s="183" customFormat="1" ht="12.75">
      <c r="D57" s="230"/>
      <c r="E57" s="230"/>
      <c r="F57" s="230"/>
    </row>
    <row r="58" spans="4:6" s="183" customFormat="1" ht="12.75">
      <c r="D58" s="230"/>
      <c r="E58" s="230"/>
      <c r="F58" s="230"/>
    </row>
    <row r="59" spans="4:6" s="183" customFormat="1" ht="12.75">
      <c r="D59" s="230"/>
      <c r="E59" s="230"/>
      <c r="F59" s="230"/>
    </row>
    <row r="60" spans="4:6" s="183" customFormat="1" ht="12.75">
      <c r="D60" s="230"/>
      <c r="E60" s="230"/>
      <c r="F60" s="230"/>
    </row>
    <row r="61" spans="4:6" s="183" customFormat="1" ht="12.75">
      <c r="D61" s="230"/>
      <c r="E61" s="230"/>
      <c r="F61" s="230"/>
    </row>
    <row r="62" spans="4:6" s="183" customFormat="1" ht="12.75">
      <c r="D62" s="230"/>
      <c r="E62" s="230"/>
      <c r="F62" s="230"/>
    </row>
    <row r="63" spans="4:6" s="183" customFormat="1" ht="12.75">
      <c r="D63" s="230"/>
      <c r="E63" s="230"/>
      <c r="F63" s="230"/>
    </row>
    <row r="64" spans="4:6" s="183" customFormat="1" ht="12.75">
      <c r="D64" s="230"/>
      <c r="E64" s="230"/>
      <c r="F64" s="230"/>
    </row>
    <row r="65" spans="4:6" s="183" customFormat="1" ht="12.75">
      <c r="D65" s="230"/>
      <c r="E65" s="230"/>
      <c r="F65" s="230"/>
    </row>
    <row r="66" spans="4:6" s="183" customFormat="1" ht="12.75">
      <c r="D66" s="230"/>
      <c r="E66" s="230"/>
      <c r="F66" s="230"/>
    </row>
    <row r="67" spans="4:6" s="183" customFormat="1" ht="12.75">
      <c r="D67" s="230"/>
      <c r="E67" s="230"/>
      <c r="F67" s="230"/>
    </row>
    <row r="68" spans="4:6" s="183" customFormat="1" ht="12.75">
      <c r="D68" s="230"/>
      <c r="E68" s="230"/>
      <c r="F68" s="230"/>
    </row>
    <row r="69" spans="4:6" s="183" customFormat="1" ht="12.75">
      <c r="D69" s="230"/>
      <c r="E69" s="230"/>
      <c r="F69" s="230"/>
    </row>
    <row r="70" spans="4:6" s="183" customFormat="1" ht="12.75">
      <c r="D70" s="230"/>
      <c r="E70" s="230"/>
      <c r="F70" s="230"/>
    </row>
    <row r="71" spans="4:6" s="183" customFormat="1" ht="12.75">
      <c r="D71" s="230"/>
      <c r="E71" s="230"/>
      <c r="F71" s="230"/>
    </row>
    <row r="72" spans="4:6" s="183" customFormat="1" ht="12.75">
      <c r="D72" s="230"/>
      <c r="E72" s="230"/>
      <c r="F72" s="230"/>
    </row>
    <row r="73" spans="4:6" s="183" customFormat="1" ht="12.75">
      <c r="D73" s="230"/>
      <c r="E73" s="230"/>
      <c r="F73" s="230"/>
    </row>
    <row r="74" spans="4:6" s="183" customFormat="1" ht="12.75">
      <c r="D74" s="230"/>
      <c r="E74" s="230"/>
      <c r="F74" s="230"/>
    </row>
    <row r="75" spans="4:6" s="183" customFormat="1" ht="12.75">
      <c r="D75" s="230"/>
      <c r="E75" s="230"/>
      <c r="F75" s="230"/>
    </row>
    <row r="76" spans="4:6" s="183" customFormat="1" ht="12.75">
      <c r="D76" s="230"/>
      <c r="E76" s="230"/>
      <c r="F76" s="230"/>
    </row>
    <row r="77" spans="4:6" s="183" customFormat="1" ht="12.75">
      <c r="D77" s="230"/>
      <c r="E77" s="230"/>
      <c r="F77" s="230"/>
    </row>
    <row r="78" spans="4:6" s="183" customFormat="1" ht="12.75">
      <c r="D78" s="230"/>
      <c r="E78" s="230"/>
      <c r="F78" s="230"/>
    </row>
    <row r="79" spans="4:6" s="183" customFormat="1" ht="12.75">
      <c r="D79" s="230"/>
      <c r="E79" s="230"/>
      <c r="F79" s="230"/>
    </row>
    <row r="80" spans="4:6" s="183" customFormat="1" ht="12.75">
      <c r="D80" s="230"/>
      <c r="E80" s="230"/>
      <c r="F80" s="230"/>
    </row>
    <row r="81" spans="4:6" s="183" customFormat="1" ht="12.75">
      <c r="D81" s="230"/>
      <c r="E81" s="230"/>
      <c r="F81" s="230"/>
    </row>
    <row r="82" spans="4:6" s="183" customFormat="1" ht="12.75">
      <c r="D82" s="230"/>
      <c r="E82" s="230"/>
      <c r="F82" s="230"/>
    </row>
    <row r="83" spans="4:6" s="183" customFormat="1" ht="12.75">
      <c r="D83" s="230"/>
      <c r="E83" s="230"/>
      <c r="F83" s="230"/>
    </row>
    <row r="84" spans="4:6" s="183" customFormat="1" ht="12.75">
      <c r="D84" s="230"/>
      <c r="E84" s="230"/>
      <c r="F84" s="230"/>
    </row>
    <row r="85" spans="4:6" s="183" customFormat="1" ht="12.75">
      <c r="D85" s="230"/>
      <c r="E85" s="230"/>
      <c r="F85" s="230"/>
    </row>
    <row r="86" spans="4:6" s="183" customFormat="1" ht="12.75">
      <c r="D86" s="230"/>
      <c r="E86" s="230"/>
      <c r="F86" s="230"/>
    </row>
    <row r="87" spans="4:6" s="183" customFormat="1" ht="12.75">
      <c r="D87" s="230"/>
      <c r="E87" s="230"/>
      <c r="F87" s="230"/>
    </row>
    <row r="88" spans="4:6" s="183" customFormat="1" ht="12.75">
      <c r="D88" s="230"/>
      <c r="E88" s="230"/>
      <c r="F88" s="230"/>
    </row>
    <row r="89" spans="4:6" s="183" customFormat="1" ht="12.75">
      <c r="D89" s="230"/>
      <c r="E89" s="230"/>
      <c r="F89" s="230"/>
    </row>
    <row r="90" spans="4:6" s="183" customFormat="1" ht="12.75">
      <c r="D90" s="230"/>
      <c r="E90" s="230"/>
      <c r="F90" s="230"/>
    </row>
    <row r="91" spans="4:6" s="183" customFormat="1" ht="12.75">
      <c r="D91" s="230"/>
      <c r="E91" s="230"/>
      <c r="F91" s="230"/>
    </row>
    <row r="92" spans="4:6" s="183" customFormat="1" ht="12.75">
      <c r="D92" s="230"/>
      <c r="E92" s="230"/>
      <c r="F92" s="230"/>
    </row>
    <row r="93" spans="4:6" s="183" customFormat="1" ht="12.75">
      <c r="D93" s="230"/>
      <c r="E93" s="230"/>
      <c r="F93" s="230"/>
    </row>
    <row r="94" spans="4:6" s="183" customFormat="1" ht="12.75">
      <c r="D94" s="230"/>
      <c r="E94" s="230"/>
      <c r="F94" s="230"/>
    </row>
    <row r="95" spans="4:6" s="183" customFormat="1" ht="12.75">
      <c r="D95" s="230"/>
      <c r="E95" s="230"/>
      <c r="F95" s="230"/>
    </row>
    <row r="96" spans="4:6" s="183" customFormat="1" ht="12.75">
      <c r="D96" s="230"/>
      <c r="E96" s="230"/>
      <c r="F96" s="230"/>
    </row>
    <row r="97" spans="4:6" s="183" customFormat="1" ht="12.75">
      <c r="D97" s="230"/>
      <c r="E97" s="230"/>
      <c r="F97" s="230"/>
    </row>
    <row r="98" spans="4:6" s="183" customFormat="1" ht="12.75">
      <c r="D98" s="230"/>
      <c r="E98" s="230"/>
      <c r="F98" s="230"/>
    </row>
    <row r="99" spans="4:6" s="183" customFormat="1" ht="12.75">
      <c r="D99" s="230"/>
      <c r="E99" s="230"/>
      <c r="F99" s="230"/>
    </row>
    <row r="100" spans="4:6" s="183" customFormat="1" ht="12.75">
      <c r="D100" s="230"/>
      <c r="E100" s="230"/>
      <c r="F100" s="230"/>
    </row>
    <row r="101" spans="4:6" s="183" customFormat="1" ht="12.75">
      <c r="D101" s="230"/>
      <c r="E101" s="230"/>
      <c r="F101" s="230"/>
    </row>
    <row r="102" spans="4:6" s="183" customFormat="1" ht="12.75">
      <c r="D102" s="230"/>
      <c r="E102" s="230"/>
      <c r="F102" s="230"/>
    </row>
    <row r="103" spans="4:6" s="183" customFormat="1" ht="12.75">
      <c r="D103" s="230"/>
      <c r="E103" s="230"/>
      <c r="F103" s="230"/>
    </row>
    <row r="104" spans="4:6" s="183" customFormat="1" ht="12.75">
      <c r="D104" s="230"/>
      <c r="E104" s="230"/>
      <c r="F104" s="230"/>
    </row>
    <row r="105" spans="4:6" s="183" customFormat="1" ht="12.75">
      <c r="D105" s="230"/>
      <c r="E105" s="230"/>
      <c r="F105" s="230"/>
    </row>
    <row r="106" spans="4:6" s="183" customFormat="1" ht="12.75">
      <c r="D106" s="230"/>
      <c r="E106" s="230"/>
      <c r="F106" s="230"/>
    </row>
    <row r="107" spans="4:6" s="183" customFormat="1" ht="12.75">
      <c r="D107" s="230"/>
      <c r="E107" s="230"/>
      <c r="F107" s="230"/>
    </row>
    <row r="108" spans="4:6" s="183" customFormat="1" ht="12.75">
      <c r="D108" s="230"/>
      <c r="E108" s="230"/>
      <c r="F108" s="230"/>
    </row>
    <row r="109" spans="4:6" s="183" customFormat="1" ht="12.75">
      <c r="D109" s="230"/>
      <c r="E109" s="230"/>
      <c r="F109" s="230"/>
    </row>
    <row r="110" spans="4:6" s="183" customFormat="1" ht="12.75">
      <c r="D110" s="230"/>
      <c r="E110" s="230"/>
      <c r="F110" s="230"/>
    </row>
    <row r="111" spans="4:6" s="183" customFormat="1" ht="12.75">
      <c r="D111" s="230"/>
      <c r="E111" s="230"/>
      <c r="F111" s="230"/>
    </row>
    <row r="112" spans="4:6" s="183" customFormat="1" ht="12.75">
      <c r="D112" s="230"/>
      <c r="E112" s="230"/>
      <c r="F112" s="230"/>
    </row>
    <row r="113" spans="4:6" s="183" customFormat="1" ht="12.75">
      <c r="D113" s="230"/>
      <c r="E113" s="230"/>
      <c r="F113" s="230"/>
    </row>
    <row r="114" spans="4:6" s="183" customFormat="1" ht="12.75">
      <c r="D114" s="230"/>
      <c r="E114" s="230"/>
      <c r="F114" s="230"/>
    </row>
    <row r="115" spans="4:6" s="183" customFormat="1" ht="12.75">
      <c r="D115" s="230"/>
      <c r="E115" s="230"/>
      <c r="F115" s="230"/>
    </row>
    <row r="116" spans="4:6" s="183" customFormat="1" ht="12.75">
      <c r="D116" s="230"/>
      <c r="E116" s="230"/>
      <c r="F116" s="230"/>
    </row>
    <row r="117" spans="4:6" s="183" customFormat="1" ht="12.75">
      <c r="D117" s="230"/>
      <c r="E117" s="230"/>
      <c r="F117" s="230"/>
    </row>
    <row r="118" spans="4:6" s="183" customFormat="1" ht="12.75">
      <c r="D118" s="230"/>
      <c r="E118" s="230"/>
      <c r="F118" s="230"/>
    </row>
    <row r="119" spans="4:6" s="183" customFormat="1" ht="12.75">
      <c r="D119" s="230"/>
      <c r="E119" s="230"/>
      <c r="F119" s="230"/>
    </row>
    <row r="120" spans="4:6" s="183" customFormat="1" ht="12.75">
      <c r="D120" s="230"/>
      <c r="E120" s="230"/>
      <c r="F120" s="230"/>
    </row>
    <row r="121" spans="4:6" s="183" customFormat="1" ht="12.75">
      <c r="D121" s="230"/>
      <c r="E121" s="230"/>
      <c r="F121" s="230"/>
    </row>
    <row r="122" spans="4:6" s="183" customFormat="1" ht="12.75">
      <c r="D122" s="230"/>
      <c r="E122" s="230"/>
      <c r="F122" s="230"/>
    </row>
    <row r="123" spans="4:6" s="183" customFormat="1" ht="12.75">
      <c r="D123" s="230"/>
      <c r="E123" s="230"/>
      <c r="F123" s="230"/>
    </row>
    <row r="124" spans="4:6" s="183" customFormat="1" ht="12.75">
      <c r="D124" s="230"/>
      <c r="E124" s="230"/>
      <c r="F124" s="230"/>
    </row>
    <row r="125" spans="4:6" s="183" customFormat="1" ht="12.75">
      <c r="D125" s="230"/>
      <c r="E125" s="230"/>
      <c r="F125" s="230"/>
    </row>
    <row r="126" spans="4:6" s="183" customFormat="1" ht="12.75">
      <c r="D126" s="230"/>
      <c r="E126" s="230"/>
      <c r="F126" s="230"/>
    </row>
    <row r="127" spans="4:6" s="183" customFormat="1" ht="12.75">
      <c r="D127" s="230"/>
      <c r="E127" s="230"/>
      <c r="F127" s="230"/>
    </row>
    <row r="128" spans="4:6" s="183" customFormat="1" ht="12.75">
      <c r="D128" s="230"/>
      <c r="E128" s="230"/>
      <c r="F128" s="230"/>
    </row>
    <row r="129" spans="4:6" s="183" customFormat="1" ht="12.75">
      <c r="D129" s="230"/>
      <c r="E129" s="230"/>
      <c r="F129" s="230"/>
    </row>
    <row r="130" spans="4:6" s="183" customFormat="1" ht="12.75">
      <c r="D130" s="230"/>
      <c r="E130" s="230"/>
      <c r="F130" s="230"/>
    </row>
    <row r="131" spans="4:6" s="183" customFormat="1" ht="12.75">
      <c r="D131" s="230"/>
      <c r="E131" s="230"/>
      <c r="F131" s="230"/>
    </row>
    <row r="132" spans="4:6" s="183" customFormat="1" ht="12.75">
      <c r="D132" s="230"/>
      <c r="E132" s="230"/>
      <c r="F132" s="230"/>
    </row>
    <row r="133" spans="4:6" s="183" customFormat="1" ht="12.75">
      <c r="D133" s="230"/>
      <c r="E133" s="230"/>
      <c r="F133" s="230"/>
    </row>
    <row r="134" spans="4:6" s="183" customFormat="1" ht="12.75">
      <c r="D134" s="230"/>
      <c r="E134" s="230"/>
      <c r="F134" s="230"/>
    </row>
    <row r="135" spans="4:6" s="183" customFormat="1" ht="12.75">
      <c r="D135" s="230"/>
      <c r="E135" s="230"/>
      <c r="F135" s="230"/>
    </row>
    <row r="136" spans="4:6" s="183" customFormat="1" ht="12.75">
      <c r="D136" s="230"/>
      <c r="E136" s="230"/>
      <c r="F136" s="230"/>
    </row>
    <row r="137" spans="4:6" s="183" customFormat="1" ht="12.75">
      <c r="D137" s="230"/>
      <c r="E137" s="230"/>
      <c r="F137" s="230"/>
    </row>
    <row r="138" spans="4:6" s="183" customFormat="1" ht="12.75">
      <c r="D138" s="230"/>
      <c r="E138" s="230"/>
      <c r="F138" s="230"/>
    </row>
    <row r="139" spans="4:6" s="183" customFormat="1" ht="12.75">
      <c r="D139" s="230"/>
      <c r="E139" s="230"/>
      <c r="F139" s="230"/>
    </row>
    <row r="140" spans="4:6" s="183" customFormat="1" ht="12.75">
      <c r="D140" s="230"/>
      <c r="E140" s="230"/>
      <c r="F140" s="230"/>
    </row>
    <row r="141" spans="4:6" s="183" customFormat="1" ht="12.75">
      <c r="D141" s="230"/>
      <c r="E141" s="230"/>
      <c r="F141" s="230"/>
    </row>
    <row r="142" spans="4:6" s="183" customFormat="1" ht="12.75">
      <c r="D142" s="230"/>
      <c r="E142" s="230"/>
      <c r="F142" s="230"/>
    </row>
    <row r="143" spans="4:6" s="183" customFormat="1" ht="12.75">
      <c r="D143" s="230"/>
      <c r="E143" s="230"/>
      <c r="F143" s="230"/>
    </row>
    <row r="144" spans="4:6" s="183" customFormat="1" ht="12.75">
      <c r="D144" s="230"/>
      <c r="E144" s="230"/>
      <c r="F144" s="230"/>
    </row>
    <row r="145" spans="4:6" s="183" customFormat="1" ht="12.75">
      <c r="D145" s="230"/>
      <c r="E145" s="230"/>
      <c r="F145" s="230"/>
    </row>
    <row r="146" spans="4:6" s="183" customFormat="1" ht="12.75">
      <c r="D146" s="230"/>
      <c r="E146" s="230"/>
      <c r="F146" s="230"/>
    </row>
    <row r="147" spans="4:6" s="183" customFormat="1" ht="12.75">
      <c r="D147" s="230"/>
      <c r="E147" s="230"/>
      <c r="F147" s="230"/>
    </row>
    <row r="148" spans="4:6" s="183" customFormat="1" ht="12.75">
      <c r="D148" s="230"/>
      <c r="E148" s="230"/>
      <c r="F148" s="230"/>
    </row>
    <row r="149" spans="4:6" s="183" customFormat="1" ht="12.75">
      <c r="D149" s="230"/>
      <c r="E149" s="230"/>
      <c r="F149" s="230"/>
    </row>
    <row r="150" spans="4:6" s="183" customFormat="1" ht="12.75">
      <c r="D150" s="230"/>
      <c r="E150" s="230"/>
      <c r="F150" s="230"/>
    </row>
    <row r="151" spans="4:6" s="183" customFormat="1" ht="12.75">
      <c r="D151" s="230"/>
      <c r="E151" s="230"/>
      <c r="F151" s="230"/>
    </row>
    <row r="152" spans="4:6" s="183" customFormat="1" ht="12.75">
      <c r="D152" s="230"/>
      <c r="E152" s="230"/>
      <c r="F152" s="230"/>
    </row>
    <row r="153" spans="4:6" s="183" customFormat="1" ht="12.75">
      <c r="D153" s="230"/>
      <c r="E153" s="230"/>
      <c r="F153" s="230"/>
    </row>
    <row r="154" spans="4:6" s="183" customFormat="1" ht="12.75">
      <c r="D154" s="230"/>
      <c r="E154" s="230"/>
      <c r="F154" s="230"/>
    </row>
    <row r="155" spans="4:6" s="183" customFormat="1" ht="12.75">
      <c r="D155" s="230"/>
      <c r="E155" s="230"/>
      <c r="F155" s="230"/>
    </row>
    <row r="156" spans="4:6" s="183" customFormat="1" ht="12.75">
      <c r="D156" s="230"/>
      <c r="E156" s="230"/>
      <c r="F156" s="230"/>
    </row>
    <row r="157" spans="4:6" s="183" customFormat="1" ht="12.75">
      <c r="D157" s="230"/>
      <c r="E157" s="230"/>
      <c r="F157" s="230"/>
    </row>
    <row r="158" spans="4:6" s="183" customFormat="1" ht="12.75">
      <c r="D158" s="230"/>
      <c r="E158" s="230"/>
      <c r="F158" s="230"/>
    </row>
    <row r="159" spans="4:6" s="183" customFormat="1" ht="12.75">
      <c r="D159" s="230"/>
      <c r="E159" s="230"/>
      <c r="F159" s="230"/>
    </row>
    <row r="160" spans="4:6" s="183" customFormat="1" ht="12.75">
      <c r="D160" s="230"/>
      <c r="E160" s="230"/>
      <c r="F160" s="230"/>
    </row>
    <row r="161" spans="4:6" s="183" customFormat="1" ht="12.75">
      <c r="D161" s="230"/>
      <c r="E161" s="230"/>
      <c r="F161" s="230"/>
    </row>
    <row r="162" spans="4:6" s="183" customFormat="1" ht="12.75">
      <c r="D162" s="230"/>
      <c r="E162" s="230"/>
      <c r="F162" s="230"/>
    </row>
    <row r="163" spans="4:6" s="183" customFormat="1" ht="12.75">
      <c r="D163" s="230"/>
      <c r="E163" s="230"/>
      <c r="F163" s="230"/>
    </row>
    <row r="164" spans="4:6" s="183" customFormat="1" ht="12.75">
      <c r="D164" s="230"/>
      <c r="E164" s="230"/>
      <c r="F164" s="230"/>
    </row>
    <row r="165" spans="4:6" s="183" customFormat="1" ht="12.75">
      <c r="D165" s="230"/>
      <c r="E165" s="230"/>
      <c r="F165" s="230"/>
    </row>
    <row r="166" spans="4:6" s="183" customFormat="1" ht="12.75">
      <c r="D166" s="230"/>
      <c r="E166" s="230"/>
      <c r="F166" s="230"/>
    </row>
    <row r="167" spans="4:6" s="183" customFormat="1" ht="12.75">
      <c r="D167" s="230"/>
      <c r="E167" s="230"/>
      <c r="F167" s="230"/>
    </row>
    <row r="168" spans="4:6" s="183" customFormat="1" ht="12.75">
      <c r="D168" s="230"/>
      <c r="E168" s="230"/>
      <c r="F168" s="230"/>
    </row>
    <row r="169" spans="4:6" s="183" customFormat="1" ht="12.75">
      <c r="D169" s="230"/>
      <c r="E169" s="230"/>
      <c r="F169" s="230"/>
    </row>
    <row r="170" spans="4:6" s="183" customFormat="1" ht="12.75">
      <c r="D170" s="230"/>
      <c r="E170" s="230"/>
      <c r="F170" s="230"/>
    </row>
    <row r="171" spans="4:6" s="183" customFormat="1" ht="12.75">
      <c r="D171" s="230"/>
      <c r="E171" s="230"/>
      <c r="F171" s="230"/>
    </row>
    <row r="172" spans="4:6" s="183" customFormat="1" ht="12.75">
      <c r="D172" s="230"/>
      <c r="E172" s="230"/>
      <c r="F172" s="230"/>
    </row>
    <row r="173" spans="4:6" s="183" customFormat="1" ht="12.75">
      <c r="D173" s="230"/>
      <c r="E173" s="230"/>
      <c r="F173" s="230"/>
    </row>
    <row r="174" spans="4:6" s="183" customFormat="1" ht="12.75">
      <c r="D174" s="230"/>
      <c r="E174" s="230"/>
      <c r="F174" s="230"/>
    </row>
    <row r="175" spans="4:6" s="183" customFormat="1" ht="12.75">
      <c r="D175" s="230"/>
      <c r="E175" s="230"/>
      <c r="F175" s="230"/>
    </row>
    <row r="176" spans="4:6" s="183" customFormat="1" ht="12.75">
      <c r="D176" s="230"/>
      <c r="E176" s="230"/>
      <c r="F176" s="230"/>
    </row>
    <row r="177" spans="4:6" s="183" customFormat="1" ht="12.75">
      <c r="D177" s="230"/>
      <c r="E177" s="230"/>
      <c r="F177" s="230"/>
    </row>
    <row r="178" spans="4:6" s="183" customFormat="1" ht="12.75">
      <c r="D178" s="230"/>
      <c r="E178" s="230"/>
      <c r="F178" s="230"/>
    </row>
    <row r="179" spans="4:6" s="183" customFormat="1" ht="12.75">
      <c r="D179" s="230"/>
      <c r="E179" s="230"/>
      <c r="F179" s="230"/>
    </row>
    <row r="180" spans="4:6" s="183" customFormat="1" ht="12.75">
      <c r="D180" s="230"/>
      <c r="E180" s="230"/>
      <c r="F180" s="230"/>
    </row>
    <row r="181" spans="4:6" s="183" customFormat="1" ht="12.75">
      <c r="D181" s="230"/>
      <c r="E181" s="230"/>
      <c r="F181" s="230"/>
    </row>
    <row r="182" spans="4:6" s="183" customFormat="1" ht="12.75">
      <c r="D182" s="230"/>
      <c r="E182" s="230"/>
      <c r="F182" s="230"/>
    </row>
    <row r="183" spans="4:6" s="183" customFormat="1" ht="12.75">
      <c r="D183" s="230"/>
      <c r="E183" s="230"/>
      <c r="F183" s="230"/>
    </row>
    <row r="184" spans="4:6" s="183" customFormat="1" ht="12.75">
      <c r="D184" s="230"/>
      <c r="E184" s="230"/>
      <c r="F184" s="230"/>
    </row>
    <row r="185" spans="4:6" s="183" customFormat="1" ht="12.75">
      <c r="D185" s="230"/>
      <c r="E185" s="230"/>
      <c r="F185" s="230"/>
    </row>
    <row r="186" spans="4:6" s="183" customFormat="1" ht="12.75">
      <c r="D186" s="230"/>
      <c r="E186" s="230"/>
      <c r="F186" s="230"/>
    </row>
    <row r="187" spans="4:6" s="183" customFormat="1" ht="12.75">
      <c r="D187" s="230"/>
      <c r="E187" s="230"/>
      <c r="F187" s="230"/>
    </row>
    <row r="188" spans="4:6" s="183" customFormat="1" ht="12.75">
      <c r="D188" s="230"/>
      <c r="E188" s="230"/>
      <c r="F188" s="230"/>
    </row>
    <row r="189" spans="4:6" s="183" customFormat="1" ht="12.75">
      <c r="D189" s="230"/>
      <c r="E189" s="230"/>
      <c r="F189" s="230"/>
    </row>
    <row r="190" spans="4:6" s="183" customFormat="1" ht="12.75">
      <c r="D190" s="230"/>
      <c r="E190" s="230"/>
      <c r="F190" s="230"/>
    </row>
    <row r="191" spans="4:6" s="183" customFormat="1" ht="12.75">
      <c r="D191" s="230"/>
      <c r="E191" s="230"/>
      <c r="F191" s="230"/>
    </row>
    <row r="192" spans="4:6" s="183" customFormat="1" ht="12.75">
      <c r="D192" s="230"/>
      <c r="E192" s="230"/>
      <c r="F192" s="230"/>
    </row>
    <row r="193" spans="4:6" s="183" customFormat="1" ht="12.75">
      <c r="D193" s="230"/>
      <c r="E193" s="230"/>
      <c r="F193" s="230"/>
    </row>
    <row r="194" spans="4:6" s="183" customFormat="1" ht="12.75">
      <c r="D194" s="230"/>
      <c r="E194" s="230"/>
      <c r="F194" s="230"/>
    </row>
    <row r="195" spans="4:6" s="183" customFormat="1" ht="12.75">
      <c r="D195" s="230"/>
      <c r="E195" s="230"/>
      <c r="F195" s="230"/>
    </row>
    <row r="196" spans="4:6" s="183" customFormat="1" ht="12.75">
      <c r="D196" s="230"/>
      <c r="E196" s="230"/>
      <c r="F196" s="230"/>
    </row>
    <row r="197" spans="4:6" s="183" customFormat="1" ht="12.75">
      <c r="D197" s="230"/>
      <c r="E197" s="230"/>
      <c r="F197" s="230"/>
    </row>
    <row r="198" spans="4:6" s="183" customFormat="1" ht="12.75">
      <c r="D198" s="230"/>
      <c r="E198" s="230"/>
      <c r="F198" s="230"/>
    </row>
    <row r="199" spans="4:6" s="183" customFormat="1" ht="12.75">
      <c r="D199" s="230"/>
      <c r="E199" s="230"/>
      <c r="F199" s="230"/>
    </row>
    <row r="200" spans="4:6" s="183" customFormat="1" ht="12.75">
      <c r="D200" s="230"/>
      <c r="E200" s="230"/>
      <c r="F200" s="230"/>
    </row>
    <row r="201" spans="4:6" s="183" customFormat="1" ht="12.75">
      <c r="D201" s="230"/>
      <c r="E201" s="230"/>
      <c r="F201" s="230"/>
    </row>
    <row r="202" spans="4:6" s="183" customFormat="1" ht="12.75">
      <c r="D202" s="230"/>
      <c r="E202" s="230"/>
      <c r="F202" s="230"/>
    </row>
    <row r="203" spans="4:6" s="183" customFormat="1" ht="12.75">
      <c r="D203" s="230"/>
      <c r="E203" s="230"/>
      <c r="F203" s="230"/>
    </row>
    <row r="204" spans="4:6" s="183" customFormat="1" ht="12.75">
      <c r="D204" s="230"/>
      <c r="E204" s="230"/>
      <c r="F204" s="230"/>
    </row>
    <row r="205" spans="4:6" s="183" customFormat="1" ht="12.75">
      <c r="D205" s="230"/>
      <c r="E205" s="230"/>
      <c r="F205" s="230"/>
    </row>
    <row r="206" spans="4:6" s="183" customFormat="1" ht="12.75">
      <c r="D206" s="230"/>
      <c r="E206" s="230"/>
      <c r="F206" s="230"/>
    </row>
    <row r="207" spans="4:6" s="183" customFormat="1" ht="12.75">
      <c r="D207" s="230"/>
      <c r="E207" s="230"/>
      <c r="F207" s="230"/>
    </row>
    <row r="208" spans="4:6" s="183" customFormat="1" ht="12.75">
      <c r="D208" s="230"/>
      <c r="E208" s="230"/>
      <c r="F208" s="230"/>
    </row>
    <row r="209" spans="4:6" s="183" customFormat="1" ht="12.75">
      <c r="D209" s="230"/>
      <c r="E209" s="230"/>
      <c r="F209" s="230"/>
    </row>
    <row r="210" spans="4:6" s="183" customFormat="1" ht="12.75">
      <c r="D210" s="230"/>
      <c r="E210" s="230"/>
      <c r="F210" s="230"/>
    </row>
    <row r="211" spans="4:6" s="183" customFormat="1" ht="12.75">
      <c r="D211" s="230"/>
      <c r="E211" s="230"/>
      <c r="F211" s="230"/>
    </row>
    <row r="212" spans="4:6" s="183" customFormat="1" ht="12.75">
      <c r="D212" s="230"/>
      <c r="E212" s="230"/>
      <c r="F212" s="230"/>
    </row>
    <row r="213" spans="4:6" s="183" customFormat="1" ht="12.75">
      <c r="D213" s="230"/>
      <c r="E213" s="230"/>
      <c r="F213" s="230"/>
    </row>
    <row r="214" spans="4:6" s="183" customFormat="1" ht="12.75">
      <c r="D214" s="230"/>
      <c r="E214" s="230"/>
      <c r="F214" s="230"/>
    </row>
    <row r="215" spans="4:6" s="183" customFormat="1" ht="12.75">
      <c r="D215" s="230"/>
      <c r="E215" s="230"/>
      <c r="F215" s="230"/>
    </row>
    <row r="216" spans="4:6" s="183" customFormat="1" ht="12.75">
      <c r="D216" s="230"/>
      <c r="E216" s="230"/>
      <c r="F216" s="230"/>
    </row>
    <row r="217" spans="4:6" s="183" customFormat="1" ht="12.75">
      <c r="D217" s="230"/>
      <c r="E217" s="230"/>
      <c r="F217" s="230"/>
    </row>
    <row r="218" spans="4:6" s="183" customFormat="1" ht="12.75">
      <c r="D218" s="230"/>
      <c r="E218" s="230"/>
      <c r="F218" s="230"/>
    </row>
    <row r="219" spans="4:6" s="183" customFormat="1" ht="12.75">
      <c r="D219" s="230"/>
      <c r="E219" s="230"/>
      <c r="F219" s="230"/>
    </row>
    <row r="220" spans="4:6" s="183" customFormat="1" ht="12.75">
      <c r="D220" s="230"/>
      <c r="E220" s="230"/>
      <c r="F220" s="230"/>
    </row>
    <row r="221" spans="4:6" s="183" customFormat="1" ht="12.75">
      <c r="D221" s="230"/>
      <c r="E221" s="230"/>
      <c r="F221" s="230"/>
    </row>
    <row r="222" spans="4:6" s="183" customFormat="1" ht="12.75">
      <c r="D222" s="230"/>
      <c r="E222" s="230"/>
      <c r="F222" s="230"/>
    </row>
    <row r="223" spans="4:6" s="183" customFormat="1" ht="12.75">
      <c r="D223" s="230"/>
      <c r="E223" s="230"/>
      <c r="F223" s="230"/>
    </row>
    <row r="224" spans="4:6" s="183" customFormat="1" ht="12.75">
      <c r="D224" s="230"/>
      <c r="E224" s="230"/>
      <c r="F224" s="230"/>
    </row>
    <row r="225" spans="4:6" s="183" customFormat="1" ht="12.75">
      <c r="D225" s="230"/>
      <c r="E225" s="230"/>
      <c r="F225" s="230"/>
    </row>
    <row r="226" spans="4:6" s="183" customFormat="1" ht="12.75">
      <c r="D226" s="230"/>
      <c r="E226" s="230"/>
      <c r="F226" s="230"/>
    </row>
    <row r="227" spans="4:6" s="183" customFormat="1" ht="12.75">
      <c r="D227" s="230"/>
      <c r="E227" s="230"/>
      <c r="F227" s="230"/>
    </row>
    <row r="228" spans="4:6" s="183" customFormat="1" ht="12.75">
      <c r="D228" s="230"/>
      <c r="E228" s="230"/>
      <c r="F228" s="230"/>
    </row>
    <row r="229" spans="4:6" s="183" customFormat="1" ht="12.75">
      <c r="D229" s="230"/>
      <c r="E229" s="230"/>
      <c r="F229" s="230"/>
    </row>
    <row r="230" spans="4:6" s="183" customFormat="1" ht="12.75">
      <c r="D230" s="230"/>
      <c r="E230" s="230"/>
      <c r="F230" s="230"/>
    </row>
    <row r="231" spans="4:6" s="183" customFormat="1" ht="12.75">
      <c r="D231" s="230"/>
      <c r="E231" s="230"/>
      <c r="F231" s="230"/>
    </row>
    <row r="232" spans="4:6" s="183" customFormat="1" ht="12.75">
      <c r="D232" s="230"/>
      <c r="E232" s="230"/>
      <c r="F232" s="230"/>
    </row>
    <row r="233" spans="4:6" s="183" customFormat="1" ht="12.75">
      <c r="D233" s="230"/>
      <c r="E233" s="230"/>
      <c r="F233" s="230"/>
    </row>
    <row r="234" spans="4:6" s="183" customFormat="1" ht="12.75">
      <c r="D234" s="230"/>
      <c r="E234" s="230"/>
      <c r="F234" s="230"/>
    </row>
    <row r="235" spans="4:6" s="183" customFormat="1" ht="12.75">
      <c r="D235" s="230"/>
      <c r="E235" s="230"/>
      <c r="F235" s="230"/>
    </row>
    <row r="236" spans="4:6" s="183" customFormat="1" ht="12.75">
      <c r="D236" s="230"/>
      <c r="E236" s="230"/>
      <c r="F236" s="230"/>
    </row>
    <row r="237" spans="4:6" s="183" customFormat="1" ht="12.75">
      <c r="D237" s="230"/>
      <c r="E237" s="230"/>
      <c r="F237" s="230"/>
    </row>
    <row r="238" spans="4:6" s="183" customFormat="1" ht="12.75">
      <c r="D238" s="230"/>
      <c r="E238" s="230"/>
      <c r="F238" s="230"/>
    </row>
    <row r="239" spans="4:6" s="183" customFormat="1" ht="12.75">
      <c r="D239" s="230"/>
      <c r="E239" s="230"/>
      <c r="F239" s="230"/>
    </row>
    <row r="240" spans="4:6" s="183" customFormat="1" ht="12.75">
      <c r="D240" s="230"/>
      <c r="E240" s="230"/>
      <c r="F240" s="230"/>
    </row>
    <row r="241" spans="4:6" s="183" customFormat="1" ht="12.75">
      <c r="D241" s="230"/>
      <c r="E241" s="230"/>
      <c r="F241" s="230"/>
    </row>
    <row r="242" spans="4:6" s="183" customFormat="1" ht="12.75">
      <c r="D242" s="230"/>
      <c r="E242" s="230"/>
      <c r="F242" s="230"/>
    </row>
    <row r="243" spans="4:6" s="183" customFormat="1" ht="12.75">
      <c r="D243" s="230"/>
      <c r="E243" s="230"/>
      <c r="F243" s="230"/>
    </row>
    <row r="244" spans="4:6" s="183" customFormat="1" ht="12.75">
      <c r="D244" s="230"/>
      <c r="E244" s="230"/>
      <c r="F244" s="230"/>
    </row>
    <row r="245" spans="4:6" s="183" customFormat="1" ht="12.75">
      <c r="D245" s="230"/>
      <c r="E245" s="230"/>
      <c r="F245" s="230"/>
    </row>
    <row r="246" spans="4:6" s="183" customFormat="1" ht="12.75">
      <c r="D246" s="230"/>
      <c r="E246" s="230"/>
      <c r="F246" s="230"/>
    </row>
    <row r="247" spans="4:6" s="183" customFormat="1" ht="12.75">
      <c r="D247" s="230"/>
      <c r="E247" s="230"/>
      <c r="F247" s="230"/>
    </row>
    <row r="248" spans="4:6" s="183" customFormat="1" ht="12.75">
      <c r="D248" s="230"/>
      <c r="E248" s="230"/>
      <c r="F248" s="230"/>
    </row>
    <row r="249" spans="4:6" s="183" customFormat="1" ht="12.75">
      <c r="D249" s="230"/>
      <c r="E249" s="230"/>
      <c r="F249" s="230"/>
    </row>
    <row r="250" spans="4:6" s="183" customFormat="1" ht="12.75">
      <c r="D250" s="230"/>
      <c r="E250" s="230"/>
      <c r="F250" s="230"/>
    </row>
    <row r="251" spans="4:6" s="183" customFormat="1" ht="12.75">
      <c r="D251" s="230"/>
      <c r="E251" s="230"/>
      <c r="F251" s="230"/>
    </row>
    <row r="252" spans="4:6" s="183" customFormat="1" ht="12.75">
      <c r="D252" s="230"/>
      <c r="E252" s="230"/>
      <c r="F252" s="230"/>
    </row>
    <row r="253" spans="4:6" s="183" customFormat="1" ht="12.75">
      <c r="D253" s="230"/>
      <c r="E253" s="230"/>
      <c r="F253" s="230"/>
    </row>
    <row r="254" spans="4:6" s="183" customFormat="1" ht="12.75">
      <c r="D254" s="230"/>
      <c r="E254" s="230"/>
      <c r="F254" s="230"/>
    </row>
    <row r="255" spans="4:6" s="183" customFormat="1" ht="12.75">
      <c r="D255" s="230"/>
      <c r="E255" s="230"/>
      <c r="F255" s="230"/>
    </row>
    <row r="256" spans="4:6" s="183" customFormat="1" ht="12.75">
      <c r="D256" s="230"/>
      <c r="E256" s="230"/>
      <c r="F256" s="230"/>
    </row>
    <row r="257" spans="4:6" s="183" customFormat="1" ht="12.75">
      <c r="D257" s="230"/>
      <c r="E257" s="230"/>
      <c r="F257" s="230"/>
    </row>
    <row r="258" spans="4:6" s="183" customFormat="1" ht="12.75">
      <c r="D258" s="230"/>
      <c r="E258" s="230"/>
      <c r="F258" s="230"/>
    </row>
    <row r="259" spans="4:6" s="183" customFormat="1" ht="12.75">
      <c r="D259" s="230"/>
      <c r="E259" s="230"/>
      <c r="F259" s="230"/>
    </row>
    <row r="260" spans="4:6" s="183" customFormat="1" ht="12.75">
      <c r="D260" s="230"/>
      <c r="E260" s="230"/>
      <c r="F260" s="230"/>
    </row>
    <row r="261" spans="4:6" s="183" customFormat="1" ht="12.75">
      <c r="D261" s="230"/>
      <c r="E261" s="230"/>
      <c r="F261" s="230"/>
    </row>
    <row r="262" spans="4:6" s="183" customFormat="1" ht="12.75">
      <c r="D262" s="230"/>
      <c r="E262" s="230"/>
      <c r="F262" s="230"/>
    </row>
    <row r="263" spans="4:6" s="183" customFormat="1" ht="12.75">
      <c r="D263" s="230"/>
      <c r="E263" s="230"/>
      <c r="F263" s="230"/>
    </row>
    <row r="264" spans="4:6" s="183" customFormat="1" ht="12.75">
      <c r="D264" s="230"/>
      <c r="E264" s="230"/>
      <c r="F264" s="230"/>
    </row>
    <row r="265" spans="4:6" s="183" customFormat="1" ht="12.75">
      <c r="D265" s="230"/>
      <c r="E265" s="230"/>
      <c r="F265" s="230"/>
    </row>
    <row r="266" spans="4:6" s="183" customFormat="1" ht="12.75">
      <c r="D266" s="230"/>
      <c r="E266" s="230"/>
      <c r="F266" s="230"/>
    </row>
    <row r="267" spans="4:6" s="183" customFormat="1" ht="12.75">
      <c r="D267" s="230"/>
      <c r="E267" s="230"/>
      <c r="F267" s="230"/>
    </row>
    <row r="268" spans="4:6" s="183" customFormat="1" ht="12.75">
      <c r="D268" s="230"/>
      <c r="E268" s="230"/>
      <c r="F268" s="230"/>
    </row>
    <row r="269" spans="4:6" s="183" customFormat="1" ht="12.75">
      <c r="D269" s="230"/>
      <c r="E269" s="230"/>
      <c r="F269" s="230"/>
    </row>
    <row r="270" spans="4:6" s="183" customFormat="1" ht="12.75">
      <c r="D270" s="230"/>
      <c r="E270" s="230"/>
      <c r="F270" s="230"/>
    </row>
    <row r="271" spans="4:6" s="183" customFormat="1" ht="12.75">
      <c r="D271" s="230"/>
      <c r="E271" s="230"/>
      <c r="F271" s="230"/>
    </row>
    <row r="272" spans="4:6" s="183" customFormat="1" ht="12.75">
      <c r="D272" s="230"/>
      <c r="E272" s="230"/>
      <c r="F272" s="230"/>
    </row>
    <row r="273" spans="4:6" s="183" customFormat="1" ht="12.75">
      <c r="D273" s="230"/>
      <c r="E273" s="230"/>
      <c r="F273" s="230"/>
    </row>
    <row r="274" spans="4:6" s="183" customFormat="1" ht="12.75">
      <c r="D274" s="230"/>
      <c r="E274" s="230"/>
      <c r="F274" s="230"/>
    </row>
    <row r="275" spans="4:6" s="183" customFormat="1" ht="12.75">
      <c r="D275" s="230"/>
      <c r="E275" s="230"/>
      <c r="F275" s="230"/>
    </row>
    <row r="276" spans="4:6" s="183" customFormat="1" ht="12.75">
      <c r="D276" s="230"/>
      <c r="E276" s="230"/>
      <c r="F276" s="230"/>
    </row>
    <row r="277" spans="4:6" s="183" customFormat="1" ht="12.75">
      <c r="D277" s="230"/>
      <c r="E277" s="230"/>
      <c r="F277" s="230"/>
    </row>
    <row r="278" spans="4:6" s="183" customFormat="1" ht="12.75">
      <c r="D278" s="230"/>
      <c r="E278" s="230"/>
      <c r="F278" s="230"/>
    </row>
    <row r="279" spans="4:6" s="183" customFormat="1" ht="12.75">
      <c r="D279" s="230"/>
      <c r="E279" s="230"/>
      <c r="F279" s="230"/>
    </row>
    <row r="280" spans="4:6" s="183" customFormat="1" ht="12.75">
      <c r="D280" s="230"/>
      <c r="E280" s="230"/>
      <c r="F280" s="230"/>
    </row>
    <row r="281" spans="4:6" s="183" customFormat="1" ht="12.75">
      <c r="D281" s="230"/>
      <c r="E281" s="230"/>
      <c r="F281" s="230"/>
    </row>
    <row r="282" spans="4:6" s="183" customFormat="1" ht="12.75">
      <c r="D282" s="230"/>
      <c r="E282" s="230"/>
      <c r="F282" s="230"/>
    </row>
    <row r="283" spans="4:6" s="183" customFormat="1" ht="12.75">
      <c r="D283" s="230"/>
      <c r="E283" s="230"/>
      <c r="F283" s="230"/>
    </row>
    <row r="284" spans="4:6" s="183" customFormat="1" ht="12.75">
      <c r="D284" s="230"/>
      <c r="E284" s="230"/>
      <c r="F284" s="230"/>
    </row>
    <row r="285" spans="4:6" s="183" customFormat="1" ht="12.75">
      <c r="D285" s="230"/>
      <c r="E285" s="230"/>
      <c r="F285" s="230"/>
    </row>
    <row r="286" spans="4:6" s="183" customFormat="1" ht="12.75">
      <c r="D286" s="230"/>
      <c r="E286" s="230"/>
      <c r="F286" s="230"/>
    </row>
    <row r="287" spans="4:6" s="183" customFormat="1" ht="12.75">
      <c r="D287" s="230"/>
      <c r="E287" s="230"/>
      <c r="F287" s="230"/>
    </row>
    <row r="288" spans="4:6" s="183" customFormat="1" ht="12.75">
      <c r="D288" s="230"/>
      <c r="E288" s="230"/>
      <c r="F288" s="230"/>
    </row>
    <row r="289" spans="4:6" s="183" customFormat="1" ht="12.75">
      <c r="D289" s="230"/>
      <c r="E289" s="230"/>
      <c r="F289" s="230"/>
    </row>
    <row r="290" spans="4:6" s="183" customFormat="1" ht="12.75">
      <c r="D290" s="230"/>
      <c r="E290" s="230"/>
      <c r="F290" s="230"/>
    </row>
    <row r="291" spans="4:6" s="183" customFormat="1" ht="12.75">
      <c r="D291" s="230"/>
      <c r="E291" s="230"/>
      <c r="F291" s="230"/>
    </row>
    <row r="292" spans="4:6" s="183" customFormat="1" ht="12.75">
      <c r="D292" s="230"/>
      <c r="E292" s="230"/>
      <c r="F292" s="230"/>
    </row>
    <row r="293" spans="4:6" s="183" customFormat="1" ht="12.75">
      <c r="D293" s="230"/>
      <c r="E293" s="230"/>
      <c r="F293" s="230"/>
    </row>
    <row r="294" spans="4:6" s="183" customFormat="1" ht="12.75">
      <c r="D294" s="230"/>
      <c r="E294" s="230"/>
      <c r="F294" s="230"/>
    </row>
    <row r="295" spans="4:6" s="183" customFormat="1" ht="12.75">
      <c r="D295" s="230"/>
      <c r="E295" s="230"/>
      <c r="F295" s="230"/>
    </row>
    <row r="296" spans="4:6" s="183" customFormat="1" ht="12.75">
      <c r="D296" s="230"/>
      <c r="E296" s="230"/>
      <c r="F296" s="230"/>
    </row>
    <row r="297" spans="4:6" s="183" customFormat="1" ht="12.75">
      <c r="D297" s="230"/>
      <c r="E297" s="230"/>
      <c r="F297" s="230"/>
    </row>
    <row r="298" spans="4:6" s="183" customFormat="1" ht="12.75">
      <c r="D298" s="230"/>
      <c r="E298" s="230"/>
      <c r="F298" s="230"/>
    </row>
    <row r="299" spans="4:6" s="183" customFormat="1" ht="12.75">
      <c r="D299" s="230"/>
      <c r="E299" s="230"/>
      <c r="F299" s="230"/>
    </row>
    <row r="300" spans="4:6" s="183" customFormat="1" ht="12.75">
      <c r="D300" s="230"/>
      <c r="E300" s="230"/>
      <c r="F300" s="230"/>
    </row>
    <row r="301" spans="4:6" s="183" customFormat="1" ht="12.75">
      <c r="D301" s="230"/>
      <c r="E301" s="230"/>
      <c r="F301" s="230"/>
    </row>
    <row r="302" spans="4:6" s="183" customFormat="1" ht="12.75">
      <c r="D302" s="230"/>
      <c r="E302" s="230"/>
      <c r="F302" s="230"/>
    </row>
    <row r="303" spans="4:6" s="183" customFormat="1" ht="12.75">
      <c r="D303" s="230"/>
      <c r="E303" s="230"/>
      <c r="F303" s="230"/>
    </row>
    <row r="304" spans="4:6" s="183" customFormat="1" ht="12.75">
      <c r="D304" s="230"/>
      <c r="E304" s="230"/>
      <c r="F304" s="230"/>
    </row>
    <row r="305" spans="4:6" s="183" customFormat="1" ht="12.75">
      <c r="D305" s="230"/>
      <c r="E305" s="230"/>
      <c r="F305" s="230"/>
    </row>
    <row r="306" spans="4:6" s="183" customFormat="1" ht="12.75">
      <c r="D306" s="230"/>
      <c r="E306" s="230"/>
      <c r="F306" s="230"/>
    </row>
    <row r="307" spans="4:6" s="183" customFormat="1" ht="12.75">
      <c r="D307" s="230"/>
      <c r="E307" s="230"/>
      <c r="F307" s="230"/>
    </row>
    <row r="308" spans="4:6" s="183" customFormat="1" ht="12.75">
      <c r="D308" s="230"/>
      <c r="E308" s="230"/>
      <c r="F308" s="230"/>
    </row>
    <row r="309" spans="4:6" s="183" customFormat="1" ht="12.75">
      <c r="D309" s="230"/>
      <c r="E309" s="230"/>
      <c r="F309" s="230"/>
    </row>
    <row r="310" spans="4:6" s="183" customFormat="1" ht="12.75">
      <c r="D310" s="230"/>
      <c r="E310" s="230"/>
      <c r="F310" s="230"/>
    </row>
    <row r="311" spans="4:6" s="183" customFormat="1" ht="12.75">
      <c r="D311" s="230"/>
      <c r="E311" s="230"/>
      <c r="F311" s="230"/>
    </row>
    <row r="312" spans="4:6" s="183" customFormat="1" ht="12.75">
      <c r="D312" s="230"/>
      <c r="E312" s="230"/>
      <c r="F312" s="230"/>
    </row>
    <row r="313" spans="4:6" s="183" customFormat="1" ht="12.75">
      <c r="D313" s="230"/>
      <c r="E313" s="230"/>
      <c r="F313" s="230"/>
    </row>
    <row r="314" spans="4:6" s="183" customFormat="1" ht="12.75">
      <c r="D314" s="230"/>
      <c r="E314" s="230"/>
      <c r="F314" s="230"/>
    </row>
    <row r="315" spans="4:6" s="183" customFormat="1" ht="12.75">
      <c r="D315" s="230"/>
      <c r="E315" s="230"/>
      <c r="F315" s="230"/>
    </row>
    <row r="316" spans="4:6" s="183" customFormat="1" ht="12.75">
      <c r="D316" s="230"/>
      <c r="E316" s="230"/>
      <c r="F316" s="230"/>
    </row>
    <row r="317" spans="4:6" s="183" customFormat="1" ht="12.75">
      <c r="D317" s="230"/>
      <c r="E317" s="230"/>
      <c r="F317" s="230"/>
    </row>
    <row r="318" spans="4:6" s="183" customFormat="1" ht="12.75">
      <c r="D318" s="230"/>
      <c r="E318" s="230"/>
      <c r="F318" s="230"/>
    </row>
    <row r="319" spans="4:6" s="183" customFormat="1" ht="12.75">
      <c r="D319" s="230"/>
      <c r="E319" s="230"/>
      <c r="F319" s="230"/>
    </row>
    <row r="320" spans="4:6" s="183" customFormat="1" ht="12.75">
      <c r="D320" s="230"/>
      <c r="E320" s="230"/>
      <c r="F320" s="230"/>
    </row>
    <row r="321" spans="2:10" s="183" customFormat="1" ht="12.75">
      <c r="B321" s="161"/>
      <c r="C321" s="161"/>
      <c r="D321" s="220"/>
      <c r="E321" s="220"/>
      <c r="F321" s="220"/>
      <c r="G321" s="161"/>
      <c r="H321" s="161"/>
      <c r="I321" s="161"/>
      <c r="J321" s="161"/>
    </row>
    <row r="322" spans="2:11" s="183" customFormat="1" ht="12.75">
      <c r="B322" s="161"/>
      <c r="C322" s="161"/>
      <c r="D322" s="220"/>
      <c r="E322" s="220"/>
      <c r="F322" s="220"/>
      <c r="G322" s="161"/>
      <c r="H322" s="161"/>
      <c r="I322" s="161"/>
      <c r="J322" s="161"/>
      <c r="K322" s="161"/>
    </row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6" ht="12.75"/>
    <row r="337" ht="12.75"/>
    <row r="338" ht="12.75"/>
    <row r="340" ht="12.75"/>
    <row r="341" ht="12.75"/>
    <row r="342" ht="12.75"/>
    <row r="343" ht="12.75"/>
    <row r="344" ht="12.75"/>
    <row r="345" ht="12.75"/>
    <row r="346" ht="12.75"/>
    <row r="347" ht="12.75"/>
  </sheetData>
  <sheetProtection/>
  <mergeCells count="39">
    <mergeCell ref="A12:A13"/>
    <mergeCell ref="B12:B13"/>
    <mergeCell ref="C12:C13"/>
    <mergeCell ref="D12:D13"/>
    <mergeCell ref="E12:E13"/>
    <mergeCell ref="C14:C15"/>
    <mergeCell ref="D14:D15"/>
    <mergeCell ref="E14:E15"/>
    <mergeCell ref="F12:F13"/>
    <mergeCell ref="I12:J12"/>
    <mergeCell ref="I2:J2"/>
    <mergeCell ref="I3:J3"/>
    <mergeCell ref="K12:K13"/>
    <mergeCell ref="I13:J13"/>
    <mergeCell ref="K14:K15"/>
    <mergeCell ref="I15:J15"/>
    <mergeCell ref="A16:A17"/>
    <mergeCell ref="B16:B17"/>
    <mergeCell ref="C16:C17"/>
    <mergeCell ref="D16:D17"/>
    <mergeCell ref="E16:E17"/>
    <mergeCell ref="F16:F17"/>
    <mergeCell ref="A14:A15"/>
    <mergeCell ref="E26:E27"/>
    <mergeCell ref="F26:F27"/>
    <mergeCell ref="I26:J26"/>
    <mergeCell ref="I14:J14"/>
    <mergeCell ref="F14:F15"/>
    <mergeCell ref="A26:A27"/>
    <mergeCell ref="B26:B27"/>
    <mergeCell ref="C26:C27"/>
    <mergeCell ref="B14:B15"/>
    <mergeCell ref="D26:D27"/>
    <mergeCell ref="K26:K27"/>
    <mergeCell ref="I27:J27"/>
    <mergeCell ref="K16:K17"/>
    <mergeCell ref="I17:J17"/>
    <mergeCell ref="I24:J24"/>
    <mergeCell ref="I16:J16"/>
  </mergeCells>
  <printOptions/>
  <pageMargins left="0.7" right="0.7" top="0.75" bottom="0.75" header="0.3" footer="0.3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Санников</cp:lastModifiedBy>
  <cp:lastPrinted>2016-05-05T00:18:07Z</cp:lastPrinted>
  <dcterms:created xsi:type="dcterms:W3CDTF">2015-02-26T00:29:41Z</dcterms:created>
  <dcterms:modified xsi:type="dcterms:W3CDTF">2016-05-12T02:12:49Z</dcterms:modified>
  <cp:category/>
  <cp:version/>
  <cp:contentType/>
  <cp:contentStatus/>
</cp:coreProperties>
</file>