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10" windowHeight="11640" activeTab="0"/>
  </bookViews>
  <sheets>
    <sheet name="Приложение№1" sheetId="1" r:id="rId1"/>
  </sheets>
  <definedNames>
    <definedName name="_xlnm.Print_Titles" localSheetId="0">'Приложение№1'!$7:$7</definedName>
    <definedName name="_xlnm.Print_Area" localSheetId="0">'Приложение№1'!$A$1:$G$141</definedName>
  </definedNames>
  <calcPr fullCalcOnLoad="1"/>
</workbook>
</file>

<file path=xl/sharedStrings.xml><?xml version="1.0" encoding="utf-8"?>
<sst xmlns="http://schemas.openxmlformats.org/spreadsheetml/2006/main" count="244" uniqueCount="239">
  <si>
    <t xml:space="preserve"> </t>
  </si>
  <si>
    <t>1 16 28000 01 0000 140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</si>
  <si>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</si>
  <si>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</si>
  <si>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Денежные взыскания ( штрафы) за нарушение законодательства в области  обеспечения санитарно-эпидемиологического благополучия человека и законодательства в сфере защиты прав потребителей</t>
  </si>
  <si>
    <t>1 16 90000 00 0000 140</t>
  </si>
  <si>
    <t>Прочие поступления от денежных взысканий (штрафов) и иных сумм в возмещение ущерба</t>
  </si>
  <si>
    <t>Дотации бюджетам субъектов Российской Федерации и муниципальных образований</t>
  </si>
  <si>
    <t>Дотации на выравнивание  бюджетной обеспеченности</t>
  </si>
  <si>
    <t xml:space="preserve">Дотации  бюджетам муниципальных районов на выравнивание бюджетной обеспеченности </t>
  </si>
  <si>
    <t>2 02 03000 00 0000 151</t>
  </si>
  <si>
    <t>Субвенции бюджетам субъектов Российской Федерации и муниципальных образований</t>
  </si>
  <si>
    <t xml:space="preserve">2 02 03003 00 0000 151 </t>
  </si>
  <si>
    <t xml:space="preserve">2 02 03003 05 0000 151 </t>
  </si>
  <si>
    <t>2 02 03021 00 0000 151</t>
  </si>
  <si>
    <t>Субвенции  бюджетам муниципальных образований на ежемесячное денежное вознаграждение за классное руководство</t>
  </si>
  <si>
    <t>2 02 03021 05 0000 151</t>
  </si>
  <si>
    <t>2 02 03024 00 0000 151</t>
  </si>
  <si>
    <t>2 02 03024 05 0000 151</t>
  </si>
  <si>
    <t>Иные межбюджетные трансферты</t>
  </si>
  <si>
    <t xml:space="preserve">Дотации бюджетам муниципальных районов  на поддержку мер по обеспечению сбалансированности бюджетов </t>
  </si>
  <si>
    <t>Приложение №1</t>
  </si>
  <si>
    <t>2 02 02999 00 0000 151</t>
  </si>
  <si>
    <t>2 02 02999 05 0000 151</t>
  </si>
  <si>
    <t>НАЛОГОВЫЕ И НЕНАЛОГОВЫЕ ДОХОДЫ</t>
  </si>
  <si>
    <t>ГОСУДАРСТВЕННАЯ ПОШЛИНА</t>
  </si>
  <si>
    <t>Прочие субсидии бюджетам муниципальных районов</t>
  </si>
  <si>
    <t>Дотации бюджетам на поддержку мер по обеспечению сбалансированности бюджетов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</si>
  <si>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</si>
  <si>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</si>
  <si>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</si>
  <si>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</si>
  <si>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</si>
  <si>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</si>
  <si>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 xml:space="preserve">1 05 00000 00 0000 000 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</si>
  <si>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</si>
  <si>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</si>
  <si>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</si>
  <si>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</si>
  <si>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</si>
  <si>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</si>
  <si>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1 11 05000 00 0000 120 </t>
  </si>
  <si>
    <t xml:space="preserve">1 11 05010 00 0000 120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</si>
  <si>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</si>
  <si>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</si>
  <si>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</si>
  <si>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</si>
  <si>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 xml:space="preserve">2 02 04000 00 0000 151 </t>
  </si>
  <si>
    <t>Прочие субсидии</t>
  </si>
  <si>
    <t xml:space="preserve"> в том числе:</t>
  </si>
  <si>
    <t>тыс.рублей</t>
  </si>
  <si>
    <t xml:space="preserve">1 12 01000 01 0000 120 </t>
  </si>
  <si>
    <t>Плата за негативное воздействие на окружающую среду</t>
  </si>
  <si>
    <t>2 02 01001 00 0000 151</t>
  </si>
  <si>
    <t>2 02 01001 05 0000 151</t>
  </si>
  <si>
    <t>2 02 01003 00 0000 151</t>
  </si>
  <si>
    <t>2 02 01003 05 0000 151</t>
  </si>
  <si>
    <t>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</si>
  <si>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</si>
  <si>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 xml:space="preserve">1 01 02000 01 0000 110 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</si>
  <si>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</si>
  <si>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</si>
  <si>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</si>
  <si>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</si>
  <si>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</si>
  <si>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</si>
  <si>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</si>
  <si>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2 02 01000 00 0000 151</t>
  </si>
  <si>
    <t>1 08 03000 01 0000 110</t>
  </si>
  <si>
    <t>Государственная пошлина по делам, рассматриваемым в судах общей юрисдикции, мировыми судьями</t>
  </si>
  <si>
    <t>ВСЕГО ДОХОДОВ</t>
  </si>
  <si>
    <t>1 16 00000 00 0000 000</t>
  </si>
  <si>
    <t>ШТРАФЫ, САНКЦИИ, ВОЗМЕЩЕНИЕ УЩЕРБА</t>
  </si>
  <si>
    <t>2 02 02000 00 0000 151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</si>
  <si>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</si>
  <si>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</si>
  <si>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</si>
  <si>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1 16 03000 00 0000 140</t>
  </si>
  <si>
    <t>1 16 06000 01 0000 140</t>
  </si>
  <si>
    <t>1 16 25030 01 0000 140</t>
  </si>
  <si>
    <t>Денежные взыскания ( штрафы) за нарушение законодательства о налогах и сборах</t>
  </si>
  <si>
    <t>Денежные взыскания ( штрафы) за нарушение законодательства о применении контрольно-кассовой техники при осуществлении наличных денежных расчетов и ( или) расчетов с использованием платежных карт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</si>
  <si>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</si>
  <si>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на  государственную регистрацию актов гражданского состояния</t>
  </si>
  <si>
    <t>Субвенции  бюджетам муниципальных районов на государственную регистрацию актов гражданского состояния</t>
  </si>
  <si>
    <t>1 01 02010 01 0000 110</t>
  </si>
  <si>
    <t>1 16 03010 01 0000 140</t>
  </si>
  <si>
    <t>Субвенции бюджетам муниципальных районов на ежемесячное денежное вознаграждение за классное руководство</t>
  </si>
  <si>
    <t>Прочие межбюджетные трансферты, передаваемые бюджетам</t>
  </si>
  <si>
    <t>2 02 04999 00 0000 151</t>
  </si>
  <si>
    <t>2 02 04999 05 0000 151</t>
  </si>
  <si>
    <t>Прочие межбюджетные трансферты, передаваемые бюджетам муниципальных районов</t>
  </si>
  <si>
    <t>1 16 25060 01 0000 140</t>
  </si>
  <si>
    <t xml:space="preserve">Денежные взыскания ( штрафы) за нарушение земельного законодательства 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</si>
  <si>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</si>
  <si>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1 05 02010 02 0000 110</t>
  </si>
  <si>
    <t>1 05 02000 02 0000 110</t>
  </si>
  <si>
    <t>1 11 05013 05 0000 120</t>
  </si>
  <si>
    <t>1 11 05013 10 0000 120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</si>
  <si>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</si>
  <si>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</si>
  <si>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</si>
  <si>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1 16 30030 01 0000 140</t>
  </si>
  <si>
    <t>Прочие денежные взыскания (штрафы) за  правонарушения в области дорожного движения</t>
  </si>
  <si>
    <t>1 01 02030 01 0000 110</t>
  </si>
  <si>
    <t>1 01 02040 01 0000 110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</si>
  <si>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</si>
  <si>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</si>
  <si>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</si>
  <si>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1 12 01010 01 0000 120</t>
  </si>
  <si>
    <t>1 12 01020 01 0000 120</t>
  </si>
  <si>
    <t>1 12 01030 01 0000 120</t>
  </si>
  <si>
    <t>1 12 01040 01 0000 120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</si>
  <si>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</si>
  <si>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Плата за сбросы загрязняющих веществ в водные объекты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</si>
  <si>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</si>
  <si>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1 16 08010 01 0000 140</t>
  </si>
  <si>
    <t>Денежные взыскания ( 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</si>
  <si>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 штрафы) за нарушение законодательства Российской Федерации об охране и использовании животного мира</t>
  </si>
  <si>
    <t>Акцизы по подакцизным товарам ( продукции), производимым на территории Российской Федерации</t>
  </si>
  <si>
    <t>1 03 02000 01 0000 110</t>
  </si>
  <si>
    <t>1 0 30000 00 00000 000</t>
  </si>
  <si>
    <t>Налог на имущество физических лиц</t>
  </si>
  <si>
    <t>1 06 01000 00 0000 110</t>
  </si>
  <si>
    <t>1 06 01030 05 0000 110</t>
  </si>
  <si>
    <t>1 16 33050 05 0000 140</t>
  </si>
  <si>
    <t>Денежные взыскания (штрафы) за нарушение законодательства Российской  Федерации о размещении заказов на поставки товаров, выполнении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</si>
  <si>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</si>
  <si>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</si>
  <si>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НАЛОГИ НА ТОВАРЫ (РАБОТЫ,УСЛУГИ),РЕАЛИЗУЕМЫЕ НА ТЕРРИТОРИИ РОССИЙСКОЙ ФЕДЕРАЦИИ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</si>
  <si>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</si>
  <si>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</si>
  <si>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</si>
  <si>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1 14 00000 00 0000 000</t>
  </si>
  <si>
    <t>1 14 02050 05 0000 410</t>
  </si>
  <si>
    <t xml:space="preserve"> 114 02053 05 0000 410</t>
  </si>
  <si>
    <t>1 03 02230 01 0000 110</t>
  </si>
  <si>
    <t xml:space="preserve">1 03 02240 01 0000 110 </t>
  </si>
  <si>
    <t xml:space="preserve">1 03 02250 01 0000 110 </t>
  </si>
  <si>
    <t xml:space="preserve">1 03 02260 01 0000 110 </t>
  </si>
  <si>
    <t>1 16 25000 00 0000 140</t>
  </si>
  <si>
    <t>к постановлению администрации Сусуманского района</t>
  </si>
  <si>
    <t>% исполнения</t>
  </si>
  <si>
    <t>2 02 01999 00 0000 151</t>
  </si>
  <si>
    <t xml:space="preserve">Прочие дотации </t>
  </si>
  <si>
    <t>2 02 01999 05 0000 151</t>
  </si>
  <si>
    <t>Прочие дотации бюджетам муниципальных районов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</si>
  <si>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</si>
  <si>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</si>
  <si>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</si>
  <si>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Уточненный план на 2015 год</t>
  </si>
  <si>
    <t xml:space="preserve">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практикой, в соответствии со статьей 227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</si>
  <si>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Налогового кодекса Российской Федерации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</si>
  <si>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</si>
  <si>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</si>
  <si>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</si>
  <si>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</si>
  <si>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</si>
  <si>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1 06 06030 03 0000 110</t>
  </si>
  <si>
    <t>Земельный налог с организаций</t>
  </si>
  <si>
    <t xml:space="preserve">1 06 06033 05 0000 110 </t>
  </si>
  <si>
    <t>Земельный налог с организаций, обладающих земельным участком, расположенным в границах межселенных территорий</t>
  </si>
  <si>
    <t>1 06 06040 00 0000 110</t>
  </si>
  <si>
    <t>Земельный налог с физических лиц</t>
  </si>
  <si>
    <t>1 06 06043 05 0000 110</t>
  </si>
  <si>
    <t>Земельный налог с физических лиц, обладающих земельным участком, расположенным в границах межселенных территорий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</si>
  <si>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</si>
  <si>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</si>
  <si>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 и которые 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</si>
  <si>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</si>
  <si>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</si>
  <si>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</si>
  <si>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муницпальных районов (за исключением земельных участков)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</si>
  <si>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</si>
  <si>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</si>
  <si>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</si>
  <si>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</si>
  <si>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</si>
  <si>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</si>
  <si>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Субсидии бюджетам бюджетной системы Российской Федерации  ( межбюджетные субсидии)</t>
  </si>
  <si>
    <t>Субсидии на выравнивание бюджетной обеспеченности  муниципальных районов (городских округов)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</si>
  <si>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 на выравнивание бюджетной обеспеченности муниципальных районов по реализации расходных обязательств  по выравниванию бюджетной обеспеченности  поселений   и бюджетам городских округов для финансового обеспечения  решения вопросов местного значения поселений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годы"государственной программы Магаданской области "Управление государственными финансами Магаданской области на 2015-2017 годы"  на  2015 год</t>
  </si>
  <si>
    <t>Субсидии бюджетам муниципальных образований на организацию отдыха и оздоровление детей в лагерях дневного пребывания в рамках подпрограммы "Организация и обеспечение отдыха и оздоровления детей в Магаданской области" на 2014-2020 годы государственной программы Магаданской области "Развитие образования в Магаданской области" на 2014-2020 годы на 2015 год</t>
  </si>
  <si>
    <t>Субсидии бюджетам муниципальных образований на укрепление материально-технической базы организаций  дополнительного образования в рамках подпрограммы "Развитие дополнительного образования в Магаданской области на 2014-2020 годы" государственной программы Магаданской области  "Развитие образования в Магаданской области на 2014-2020 годы" на 2015 год</t>
  </si>
  <si>
    <t>Субсидии бюджетам муниципальных образований на осуществление мероприятий по реконструкции и капитальному ремонту дошкольных и других образовательных организаций в рамках подпрограммы "Повышение качества и доступности дошкольного образования в Магаданской области на 2014-2020 годы" государственной программы Магаданской области "Развитие образования в Магаданской области на 2014-2020 годы" на 2015 год</t>
  </si>
  <si>
    <t>Субсидии  бюджетам муниципальных образований на реализацию государственной программы Магаданской области "Экономическое развитие и инновационная экономика Магаданской области на 2014-2020 годы" в рамках подпрограммы "Развитие торговли на территории Магаданской области на 2014-2020 годы" на 2015 год</t>
  </si>
  <si>
    <t>Субсидии бюджетам муниципальных образований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</si>
  <si>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Субсидии  бюджетам муниципальных образований в рамках реализации  подпрограммы  "Формирование и подготовка резерва управленческих кадров Магаданской области" на 2014-2016 годы" государственной программы Магаданской области "Развитие сиситемы государственного и муниципального управления в Магаданской области" на 2014-2016 годы" на 2015 год</t>
  </si>
  <si>
    <t>Субвенции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</si>
  <si>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на реализацию  Закона Магаданской области от 28 декабря 2009 г.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на 2015 год</t>
  </si>
  <si>
    <t>Субвенции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госудраственной программы Магаданской области "Развитие образования в Магаданской области" на 2014-2020 годы" на 2015 год</t>
  </si>
  <si>
    <t>Субвенции бюджетам муниципальных образований на осуществление государственных полномочий по созданию и организации  деятельности комиссий по делам несовершеннолетних и защите их прав на 2015 год</t>
  </si>
  <si>
    <t>Субвенции  бюджетам муниципальных районов на осуществление государственных полномочий по расчету  и предоставлению дотаций поселениям за счет средств  областного бюджета на реализацию подпрограммы"Создание условий для эффективного выполнения полномочий органами местного самоуправления муниципальных образований Магаданской области" на 2015-2017 годы" государственной программы Магаданской области "Управление государственными финансами Магаданской области на 2015-2017 годы"  на  2015 год</t>
  </si>
  <si>
    <t>Субвенции бюджетам муниципальных образований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</si>
  <si>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органов опеки и попечительства на 2015 год</t>
  </si>
  <si>
    <t>Субвенции бюджетам муниципальных образований на осуществление государственных полномочий по созданию и организации деятельности административных комиссий на 2015 год</t>
  </si>
  <si>
    <t>Субвенции бюджетам муниципальных образований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на 2015 год</t>
  </si>
  <si>
    <t>иные  межбюджетные трансферты бюджетам муниципальных образований на реализацию мер социальной поддержки в соответствии с п.1.1, 1.2, 1.3 статьи 1 Закона Магаданской области от 28.12.2004 г. № 528- ОЗ "О мерах социальной поддержки по оплате жилых помещений и коммунальных услуг отдельных категорий граждан, проживающих на территории Магаданской области" на 2015 год</t>
  </si>
  <si>
    <t>1 13 00000 00 0000 000</t>
  </si>
  <si>
    <t>ДОХОДЫ ОТ ОКАЗАНИЯ ПЛАТНЫХ УСЛУГ (РАБОТ) И КОМПЕНСАЦИИ ЗАТРАТ ГОСУДАРСТВА</t>
  </si>
  <si>
    <t xml:space="preserve">1 13 02000 00 0000 130 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</si>
  <si>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</si>
  <si>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</si>
  <si>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</si>
  <si>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1 13 02995 05 0000 130</t>
  </si>
  <si>
    <t>Прочие доходы от компенсации затрат  бюджетов муниципальных районов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</si>
  <si>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</si>
  <si>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</t>
  </si>
  <si>
    <t>1 17 00000 00 0000 000</t>
  </si>
  <si>
    <t>ПРОЧИЕ НЕНАЛОГОВЫЕ ДОХОДЫ</t>
  </si>
  <si>
    <t>1 17 01000 00 0000 180</t>
  </si>
  <si>
    <t>Невыясненные поступления</t>
  </si>
  <si>
    <t>1 17 01050 05 0000 180</t>
  </si>
  <si>
    <t>Невыясненные поступления, зачисляемые в бюджеты муниципальных районов</t>
  </si>
  <si>
    <t>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</si>
  <si>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</si>
  <si>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</si>
  <si>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</si>
  <si>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</si>
  <si>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</si>
  <si>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</si>
  <si>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</si>
  <si>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</si>
  <si>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</si>
  <si>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</si>
  <si>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2 19 05000 05 0000 151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</si>
  <si>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</si>
  <si>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Исполнено на 01.07.2015 г.</t>
  </si>
  <si>
    <t>Субсидии бюджетам муниципальных образований на реализацию подпрограммы "Содействие муниципальным образованиям в оптимизации системы расселения в Магаданской области" на 2014-2020 годы" в рамках государственной программы Магаданской области "Обеспечение доступным и комфортным жильем жителей Магаданской области" на 2014-2020 годы"  на 2015 год</t>
  </si>
  <si>
    <t>Субвенции бюджетам муниципальных образований на осуществление государственных полномочий по обеспечению отдельных категорий граждан жилыми помещениями на 2015 год</t>
  </si>
  <si>
    <t>1 14 06013 13 0000 430</t>
  </si>
  <si>
    <t>Доходы от продажи земельных участков, государственная собственность на которые не разграничена и котрые расположенны в границах городских  поселений</t>
  </si>
  <si>
    <t>Исполнение поступления доходов в бюджет муниципального образования"Сусуманский район" за I полугодие  2015 года</t>
  </si>
  <si>
    <t>"Об утверждении бюджетной отчетности  муниципального образования"Сусуманский район" за I полугодие  2015 года"</t>
  </si>
  <si>
    <t>2 02 04025 00 0000 151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</si>
  <si>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</si>
  <si>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2 02 04025 05 0000 151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</si>
  <si>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</si>
  <si>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 xml:space="preserve">от 21.07.2015 г. №297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</si>
</sst>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0"/>
    <numFmt numFmtId="171" formatCode="0.000"/>
    <numFmt numFmtId="172" formatCode="0.000000"/>
    <numFmt numFmtId="173" formatCode="0.00000"/>
    <numFmt numFmtId="174" formatCode="0.0000000"/>
  </numFmts>
  <fonts count="50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sz val="11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32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32" borderId="0" xfId="0" applyFont="1" applyFill="1" applyAlignment="1">
      <alignment horizontal="right"/>
    </xf>
    <xf numFmtId="0" fontId="0" fillId="32" borderId="0" xfId="0" applyFont="1" applyFill="1" applyAlignment="1">
      <alignment/>
    </xf>
    <xf numFmtId="49" fontId="1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169" fontId="6" fillId="32" borderId="0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3" fontId="6" fillId="32" borderId="0" xfId="0" applyNumberFormat="1" applyFont="1" applyFill="1" applyBorder="1" applyAlignment="1">
      <alignment horizontal="right" vertical="center" wrapText="1"/>
    </xf>
    <xf numFmtId="0" fontId="6" fillId="32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 vertical="center" wrapText="1"/>
    </xf>
    <xf numFmtId="169" fontId="0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169" fontId="8" fillId="0" borderId="10" xfId="0" applyNumberFormat="1" applyFont="1" applyBorder="1" applyAlignment="1">
      <alignment horizontal="right" vertical="center"/>
    </xf>
    <xf numFmtId="169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69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169" fontId="10" fillId="0" borderId="1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wrapText="1"/>
    </xf>
    <xf numFmtId="0" fontId="10" fillId="0" borderId="10" xfId="0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justify" wrapText="1"/>
    </xf>
    <xf numFmtId="0" fontId="10" fillId="0" borderId="10" xfId="0" applyFont="1" applyFill="1" applyBorder="1" applyAlignment="1">
      <alignment horizontal="left" wrapText="1"/>
    </xf>
    <xf numFmtId="0" fontId="9" fillId="0" borderId="0" xfId="0" applyFont="1" applyFill="1" applyAlignment="1">
      <alignment horizontal="justify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Fill="1" applyBorder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42" applyFont="1" applyAlignment="1" applyProtection="1">
      <alignment vertical="top" wrapText="1"/>
      <protection/>
    </xf>
    <xf numFmtId="49" fontId="10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top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169" fontId="10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169" fontId="12" fillId="0" borderId="10" xfId="0" applyNumberFormat="1" applyFont="1" applyFill="1" applyBorder="1" applyAlignment="1">
      <alignment horizontal="right" vertical="center" wrapText="1"/>
    </xf>
    <xf numFmtId="169" fontId="14" fillId="0" borderId="11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3" xfId="0" applyNumberFormat="1" applyFont="1" applyBorder="1" applyAlignment="1">
      <alignment wrapText="1"/>
    </xf>
    <xf numFmtId="0" fontId="10" fillId="0" borderId="10" xfId="0" applyNumberFormat="1" applyFont="1" applyBorder="1" applyAlignment="1">
      <alignment wrapText="1"/>
    </xf>
    <xf numFmtId="169" fontId="10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5" fillId="32" borderId="10" xfId="0" applyFont="1" applyFill="1" applyBorder="1" applyAlignment="1">
      <alignment vertical="center" wrapText="1"/>
    </xf>
    <xf numFmtId="0" fontId="10" fillId="32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6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8"/>
  <sheetViews>
    <sheetView tabSelected="1" view="pageBreakPreview" zoomScaleNormal="80" zoomScaleSheetLayoutView="100" zoomScalePageLayoutView="0" workbookViewId="0" topLeftCell="A121">
      <selection activeCell="I9" sqref="I9"/>
    </sheetView>
  </sheetViews>
  <sheetFormatPr defaultColWidth="9.00390625" defaultRowHeight="12.75"/>
  <cols>
    <col min="1" max="1" width="23.375" style="3" customWidth="1"/>
    <col min="2" max="2" width="68.625" style="3" customWidth="1"/>
    <col min="3" max="3" width="15.00390625" style="4" customWidth="1"/>
    <col min="4" max="4" width="13.625" style="3" customWidth="1"/>
    <col min="5" max="5" width="14.375" style="3" customWidth="1"/>
    <col min="6" max="6" width="9.125" style="3" customWidth="1"/>
    <col min="7" max="7" width="9.25390625" style="3" hidden="1" customWidth="1"/>
    <col min="8" max="16384" width="9.125" style="3" customWidth="1"/>
  </cols>
  <sheetData>
    <row r="1" spans="1:5" ht="12.75">
      <c r="A1" s="71" t="s">
        <v>21</v>
      </c>
      <c r="B1" s="71"/>
      <c r="C1" s="71"/>
      <c r="D1" s="71"/>
      <c r="E1" s="71"/>
    </row>
    <row r="2" spans="1:5" ht="15.75" customHeight="1">
      <c r="A2" s="71" t="s">
        <v>141</v>
      </c>
      <c r="B2" s="71"/>
      <c r="C2" s="71"/>
      <c r="D2" s="71"/>
      <c r="E2" s="71"/>
    </row>
    <row r="3" spans="1:5" ht="15.75" customHeight="1">
      <c r="A3" s="71" t="s">
        <v>233</v>
      </c>
      <c r="B3" s="71"/>
      <c r="C3" s="71"/>
      <c r="D3" s="71"/>
      <c r="E3" s="71"/>
    </row>
    <row r="4" spans="1:5" ht="12.75">
      <c r="A4" s="75"/>
      <c r="B4" s="76"/>
      <c r="C4" s="76"/>
      <c r="D4" s="73" t="s">
        <v>238</v>
      </c>
      <c r="E4" s="73"/>
    </row>
    <row r="5" spans="1:5" ht="25.5" customHeight="1">
      <c r="A5" s="72" t="s">
        <v>232</v>
      </c>
      <c r="B5" s="72"/>
      <c r="C5" s="72"/>
      <c r="D5" s="72"/>
      <c r="E5" s="72"/>
    </row>
    <row r="6" spans="1:5" ht="12.75">
      <c r="A6" s="6"/>
      <c r="B6" s="12"/>
      <c r="C6" s="13"/>
      <c r="E6" s="13" t="s">
        <v>50</v>
      </c>
    </row>
    <row r="7" spans="1:5" ht="60.75" customHeight="1">
      <c r="A7" s="23" t="s">
        <v>29</v>
      </c>
      <c r="B7" s="24" t="s">
        <v>30</v>
      </c>
      <c r="C7" s="24" t="s">
        <v>150</v>
      </c>
      <c r="D7" s="25" t="s">
        <v>227</v>
      </c>
      <c r="E7" s="26" t="s">
        <v>142</v>
      </c>
    </row>
    <row r="8" spans="1:5" ht="17.25" customHeight="1">
      <c r="A8" s="14">
        <v>1</v>
      </c>
      <c r="B8" s="15">
        <v>2</v>
      </c>
      <c r="C8" s="16">
        <v>3</v>
      </c>
      <c r="D8" s="18">
        <v>4</v>
      </c>
      <c r="E8" s="18">
        <v>5</v>
      </c>
    </row>
    <row r="9" spans="1:5" ht="28.5">
      <c r="A9" s="27" t="s">
        <v>31</v>
      </c>
      <c r="B9" s="28" t="s">
        <v>24</v>
      </c>
      <c r="C9" s="29">
        <f>C10+C16+C22+C30+C38+C41+C49+C59+C66+C83+C55</f>
        <v>138416.19999999998</v>
      </c>
      <c r="D9" s="29">
        <f>D10+D16+D22+D30+D38+D41+D49+D59+D66+D83+D55</f>
        <v>50644</v>
      </c>
      <c r="E9" s="20">
        <f>D9/C9*100</f>
        <v>36.588202825969795</v>
      </c>
    </row>
    <row r="10" spans="1:5" ht="28.5">
      <c r="A10" s="27" t="s">
        <v>32</v>
      </c>
      <c r="B10" s="28" t="s">
        <v>33</v>
      </c>
      <c r="C10" s="29">
        <f>C11</f>
        <v>94961.7</v>
      </c>
      <c r="D10" s="29">
        <f>D11</f>
        <v>25975.7</v>
      </c>
      <c r="E10" s="20">
        <f aca="true" t="shared" si="0" ref="E10:E100">D10/C10*100</f>
        <v>27.353870033918938</v>
      </c>
    </row>
    <row r="11" spans="1:5" ht="15">
      <c r="A11" s="30" t="s">
        <v>59</v>
      </c>
      <c r="B11" s="31" t="s">
        <v>60</v>
      </c>
      <c r="C11" s="32">
        <f>C12+C13+C14+C15</f>
        <v>94961.7</v>
      </c>
      <c r="D11" s="32">
        <f>D12+D13+D14+D15</f>
        <v>25975.7</v>
      </c>
      <c r="E11" s="20">
        <f t="shared" si="0"/>
        <v>27.353870033918938</v>
      </c>
    </row>
    <row r="12" spans="1:5" ht="60">
      <c r="A12" s="30" t="s">
        <v>85</v>
      </c>
      <c r="B12" s="31" t="s">
        <v>99</v>
      </c>
      <c r="C12" s="32">
        <f>93167.1+1255.2</f>
        <v>94422.3</v>
      </c>
      <c r="D12" s="32">
        <v>25033.9</v>
      </c>
      <c r="E12" s="21">
        <f t="shared" si="0"/>
        <v>26.512698801024758</v>
      </c>
    </row>
    <row r="13" spans="1:5" ht="105">
      <c r="A13" s="30" t="s">
        <v>63</v>
      </c>
      <c r="B13" s="33" t="s">
        <v>151</v>
      </c>
      <c r="C13" s="32">
        <v>169.5</v>
      </c>
      <c r="D13" s="32">
        <v>23.1</v>
      </c>
      <c r="E13" s="21">
        <f t="shared" si="0"/>
        <v>13.628318584070797</v>
      </c>
    </row>
    <row r="14" spans="1:5" s="5" customFormat="1" ht="45">
      <c r="A14" s="30" t="s">
        <v>104</v>
      </c>
      <c r="B14" s="34" t="s">
        <v>113</v>
      </c>
      <c r="C14" s="32">
        <v>-81.8</v>
      </c>
      <c r="D14" s="32">
        <v>32.9</v>
      </c>
      <c r="E14" s="21">
        <f t="shared" si="0"/>
        <v>-40.2200488997555</v>
      </c>
    </row>
    <row r="15" spans="1:5" s="5" customFormat="1" ht="76.5" customHeight="1">
      <c r="A15" s="30" t="s">
        <v>105</v>
      </c>
      <c r="B15" s="35" t="s">
        <v>152</v>
      </c>
      <c r="C15" s="32">
        <v>451.7</v>
      </c>
      <c r="D15" s="32">
        <v>885.8</v>
      </c>
      <c r="E15" s="21">
        <f t="shared" si="0"/>
        <v>196.10360858977197</v>
      </c>
    </row>
    <row r="16" spans="1:9" ht="40.5" customHeight="1">
      <c r="A16" s="36" t="s">
        <v>121</v>
      </c>
      <c r="B16" s="37" t="s">
        <v>129</v>
      </c>
      <c r="C16" s="29">
        <f>C17</f>
        <v>3475.6</v>
      </c>
      <c r="D16" s="29">
        <f>D17</f>
        <v>1882</v>
      </c>
      <c r="E16" s="21">
        <f t="shared" si="0"/>
        <v>54.148923926804</v>
      </c>
      <c r="I16" s="17"/>
    </row>
    <row r="17" spans="1:5" ht="30">
      <c r="A17" s="38" t="s">
        <v>120</v>
      </c>
      <c r="B17" s="39" t="s">
        <v>119</v>
      </c>
      <c r="C17" s="32">
        <f>C18+C19+C20+C21</f>
        <v>3475.6</v>
      </c>
      <c r="D17" s="32">
        <f>D18+D19+D20+D21</f>
        <v>1882</v>
      </c>
      <c r="E17" s="21">
        <f t="shared" si="0"/>
        <v>54.148923926804</v>
      </c>
    </row>
    <row r="18" spans="1:5" ht="60">
      <c r="A18" s="38" t="s">
        <v>136</v>
      </c>
      <c r="B18" s="40" t="s">
        <v>153</v>
      </c>
      <c r="C18" s="32">
        <v>1062.9</v>
      </c>
      <c r="D18" s="32">
        <v>612.1</v>
      </c>
      <c r="E18" s="21">
        <f t="shared" si="0"/>
        <v>57.58773167748612</v>
      </c>
    </row>
    <row r="19" spans="1:5" ht="75">
      <c r="A19" s="41" t="s">
        <v>137</v>
      </c>
      <c r="B19" s="40" t="s">
        <v>154</v>
      </c>
      <c r="C19" s="32">
        <v>39.7</v>
      </c>
      <c r="D19" s="32">
        <v>17.1</v>
      </c>
      <c r="E19" s="20">
        <f t="shared" si="0"/>
        <v>43.07304785894207</v>
      </c>
    </row>
    <row r="20" spans="1:5" ht="60">
      <c r="A20" s="41" t="s">
        <v>138</v>
      </c>
      <c r="B20" s="40" t="s">
        <v>155</v>
      </c>
      <c r="C20" s="32">
        <v>2328.1</v>
      </c>
      <c r="D20" s="32">
        <v>1305.2</v>
      </c>
      <c r="E20" s="21">
        <f t="shared" si="0"/>
        <v>56.062883896739834</v>
      </c>
    </row>
    <row r="21" spans="1:5" ht="60">
      <c r="A21" s="38" t="s">
        <v>139</v>
      </c>
      <c r="B21" s="40" t="s">
        <v>156</v>
      </c>
      <c r="C21" s="32">
        <v>44.9</v>
      </c>
      <c r="D21" s="32">
        <v>-52.4</v>
      </c>
      <c r="E21" s="21">
        <f t="shared" si="0"/>
        <v>-116.70378619153674</v>
      </c>
    </row>
    <row r="22" spans="1:5" ht="28.5">
      <c r="A22" s="27" t="s">
        <v>34</v>
      </c>
      <c r="B22" s="28" t="s">
        <v>35</v>
      </c>
      <c r="C22" s="29">
        <f>C23</f>
        <v>13400.7</v>
      </c>
      <c r="D22" s="29">
        <f>D23+D26+D28</f>
        <v>6114.299999999999</v>
      </c>
      <c r="E22" s="21">
        <f t="shared" si="0"/>
        <v>45.62672099218697</v>
      </c>
    </row>
    <row r="23" spans="1:5" ht="15">
      <c r="A23" s="38" t="s">
        <v>96</v>
      </c>
      <c r="B23" s="31" t="s">
        <v>61</v>
      </c>
      <c r="C23" s="32">
        <f>C24</f>
        <v>13400.7</v>
      </c>
      <c r="D23" s="32">
        <f>D24+D25</f>
        <v>6018.9</v>
      </c>
      <c r="E23" s="21">
        <f t="shared" si="0"/>
        <v>44.91481788264792</v>
      </c>
    </row>
    <row r="24" spans="1:5" ht="15">
      <c r="A24" s="38" t="s">
        <v>95</v>
      </c>
      <c r="B24" s="31" t="s">
        <v>61</v>
      </c>
      <c r="C24" s="32">
        <f>12627.7+773</f>
        <v>13400.7</v>
      </c>
      <c r="D24" s="32">
        <v>6035.5</v>
      </c>
      <c r="E24" s="21">
        <f t="shared" si="0"/>
        <v>45.03869200862641</v>
      </c>
    </row>
    <row r="25" spans="1:5" ht="30">
      <c r="A25" s="38" t="s">
        <v>214</v>
      </c>
      <c r="B25" s="31" t="s">
        <v>215</v>
      </c>
      <c r="C25" s="32"/>
      <c r="D25" s="32">
        <v>-16.6</v>
      </c>
      <c r="E25" s="22"/>
    </row>
    <row r="26" spans="1:5" ht="15">
      <c r="A26" s="38" t="s">
        <v>216</v>
      </c>
      <c r="B26" s="31" t="s">
        <v>217</v>
      </c>
      <c r="C26" s="32"/>
      <c r="D26" s="32">
        <f>D27</f>
        <v>83.4</v>
      </c>
      <c r="E26" s="22"/>
    </row>
    <row r="27" spans="1:5" ht="15">
      <c r="A27" s="38" t="s">
        <v>218</v>
      </c>
      <c r="B27" s="31" t="s">
        <v>217</v>
      </c>
      <c r="C27" s="32"/>
      <c r="D27" s="32">
        <v>83.4</v>
      </c>
      <c r="E27" s="22"/>
    </row>
    <row r="28" spans="1:5" ht="30">
      <c r="A28" s="38" t="s">
        <v>219</v>
      </c>
      <c r="B28" s="31" t="s">
        <v>220</v>
      </c>
      <c r="C28" s="32"/>
      <c r="D28" s="32">
        <f>D29</f>
        <v>12</v>
      </c>
      <c r="E28" s="22"/>
    </row>
    <row r="29" spans="1:5" ht="30">
      <c r="A29" s="38" t="s">
        <v>221</v>
      </c>
      <c r="B29" s="31" t="s">
        <v>222</v>
      </c>
      <c r="C29" s="32"/>
      <c r="D29" s="32">
        <v>12</v>
      </c>
      <c r="E29" s="22"/>
    </row>
    <row r="30" spans="1:5" ht="28.5">
      <c r="A30" s="27" t="s">
        <v>36</v>
      </c>
      <c r="B30" s="28" t="s">
        <v>37</v>
      </c>
      <c r="C30" s="29">
        <f>C31+C33</f>
        <v>105.5</v>
      </c>
      <c r="D30" s="29">
        <f>D31+D33</f>
        <v>2381.5</v>
      </c>
      <c r="E30" s="20">
        <f t="shared" si="0"/>
        <v>2257.345971563981</v>
      </c>
    </row>
    <row r="31" spans="1:5" ht="15">
      <c r="A31" s="30" t="s">
        <v>123</v>
      </c>
      <c r="B31" s="42" t="s">
        <v>122</v>
      </c>
      <c r="C31" s="32">
        <f>C32</f>
        <v>0.1</v>
      </c>
      <c r="D31" s="32">
        <f>D32</f>
        <v>0</v>
      </c>
      <c r="E31" s="21">
        <f t="shared" si="0"/>
        <v>0</v>
      </c>
    </row>
    <row r="32" spans="1:5" ht="45">
      <c r="A32" s="30" t="s">
        <v>124</v>
      </c>
      <c r="B32" s="43" t="s">
        <v>157</v>
      </c>
      <c r="C32" s="32">
        <v>0.1</v>
      </c>
      <c r="D32" s="32">
        <v>0</v>
      </c>
      <c r="E32" s="21">
        <f t="shared" si="0"/>
        <v>0</v>
      </c>
    </row>
    <row r="33" spans="1:5" ht="15">
      <c r="A33" s="30" t="s">
        <v>28</v>
      </c>
      <c r="B33" s="31" t="s">
        <v>62</v>
      </c>
      <c r="C33" s="32">
        <f>C34+C36</f>
        <v>105.4</v>
      </c>
      <c r="D33" s="32">
        <f>D34+D36</f>
        <v>2381.5</v>
      </c>
      <c r="E33" s="21">
        <f t="shared" si="0"/>
        <v>2259.4876660341556</v>
      </c>
    </row>
    <row r="34" spans="1:5" ht="15">
      <c r="A34" s="30" t="s">
        <v>158</v>
      </c>
      <c r="B34" s="31" t="s">
        <v>159</v>
      </c>
      <c r="C34" s="32">
        <f>C35</f>
        <v>2.5</v>
      </c>
      <c r="D34" s="32">
        <f>D35</f>
        <v>2381.5</v>
      </c>
      <c r="E34" s="21">
        <f t="shared" si="0"/>
        <v>95260</v>
      </c>
    </row>
    <row r="35" spans="1:5" ht="30">
      <c r="A35" s="30" t="s">
        <v>160</v>
      </c>
      <c r="B35" s="31" t="s">
        <v>161</v>
      </c>
      <c r="C35" s="32">
        <v>2.5</v>
      </c>
      <c r="D35" s="32">
        <v>2381.5</v>
      </c>
      <c r="E35" s="21">
        <f t="shared" si="0"/>
        <v>95260</v>
      </c>
    </row>
    <row r="36" spans="1:5" ht="15">
      <c r="A36" s="30" t="s">
        <v>162</v>
      </c>
      <c r="B36" s="31" t="s">
        <v>163</v>
      </c>
      <c r="C36" s="32">
        <f>C37</f>
        <v>102.9</v>
      </c>
      <c r="D36" s="32">
        <f>D37</f>
        <v>0</v>
      </c>
      <c r="E36" s="21">
        <f t="shared" si="0"/>
        <v>0</v>
      </c>
    </row>
    <row r="37" spans="1:5" ht="30">
      <c r="A37" s="30" t="s">
        <v>164</v>
      </c>
      <c r="B37" s="31" t="s">
        <v>165</v>
      </c>
      <c r="C37" s="32">
        <v>102.9</v>
      </c>
      <c r="D37" s="32"/>
      <c r="E37" s="21">
        <f t="shared" si="0"/>
        <v>0</v>
      </c>
    </row>
    <row r="38" spans="1:5" ht="28.5">
      <c r="A38" s="27" t="s">
        <v>38</v>
      </c>
      <c r="B38" s="28" t="s">
        <v>25</v>
      </c>
      <c r="C38" s="29">
        <f>C39</f>
        <v>1450.2</v>
      </c>
      <c r="D38" s="29">
        <f>D39</f>
        <v>657.4</v>
      </c>
      <c r="E38" s="20">
        <f t="shared" si="0"/>
        <v>45.331678389187694</v>
      </c>
    </row>
    <row r="39" spans="1:5" ht="30">
      <c r="A39" s="30" t="s">
        <v>68</v>
      </c>
      <c r="B39" s="31" t="s">
        <v>69</v>
      </c>
      <c r="C39" s="32">
        <f>C40</f>
        <v>1450.2</v>
      </c>
      <c r="D39" s="32">
        <f>D40</f>
        <v>657.4</v>
      </c>
      <c r="E39" s="21">
        <f t="shared" si="0"/>
        <v>45.331678389187694</v>
      </c>
    </row>
    <row r="40" spans="1:5" ht="45">
      <c r="A40" s="30" t="s">
        <v>64</v>
      </c>
      <c r="B40" s="31" t="s">
        <v>2</v>
      </c>
      <c r="C40" s="32">
        <v>1450.2</v>
      </c>
      <c r="D40" s="32">
        <v>657.4</v>
      </c>
      <c r="E40" s="21">
        <f t="shared" si="0"/>
        <v>45.331678389187694</v>
      </c>
    </row>
    <row r="41" spans="1:5" ht="42.75">
      <c r="A41" s="27" t="s">
        <v>39</v>
      </c>
      <c r="B41" s="28" t="s">
        <v>40</v>
      </c>
      <c r="C41" s="29">
        <f>C42</f>
        <v>20083.699999999997</v>
      </c>
      <c r="D41" s="29">
        <f>D42</f>
        <v>8027.1</v>
      </c>
      <c r="E41" s="21">
        <f t="shared" si="0"/>
        <v>39.96823294512466</v>
      </c>
    </row>
    <row r="42" spans="1:5" ht="75">
      <c r="A42" s="30" t="s">
        <v>41</v>
      </c>
      <c r="B42" s="31" t="s">
        <v>94</v>
      </c>
      <c r="C42" s="32">
        <f>C43+C47</f>
        <v>20083.699999999997</v>
      </c>
      <c r="D42" s="32">
        <f>D43+D47</f>
        <v>8027.1</v>
      </c>
      <c r="E42" s="21">
        <f t="shared" si="0"/>
        <v>39.96823294512466</v>
      </c>
    </row>
    <row r="43" spans="1:5" ht="60">
      <c r="A43" s="30" t="s">
        <v>42</v>
      </c>
      <c r="B43" s="31" t="s">
        <v>82</v>
      </c>
      <c r="C43" s="32">
        <f>C44+C45+C46</f>
        <v>14623.699999999999</v>
      </c>
      <c r="D43" s="32">
        <f>D44+D45+D46</f>
        <v>5073.6</v>
      </c>
      <c r="E43" s="21">
        <f t="shared" si="0"/>
        <v>34.69436599492605</v>
      </c>
    </row>
    <row r="44" spans="1:5" ht="75">
      <c r="A44" s="38" t="s">
        <v>97</v>
      </c>
      <c r="B44" s="31" t="s">
        <v>3</v>
      </c>
      <c r="C44" s="32">
        <v>10117.4</v>
      </c>
      <c r="D44" s="32">
        <v>3420.1</v>
      </c>
      <c r="E44" s="21">
        <f t="shared" si="0"/>
        <v>33.80413940340404</v>
      </c>
    </row>
    <row r="45" spans="1:5" ht="75">
      <c r="A45" s="38" t="s">
        <v>98</v>
      </c>
      <c r="B45" s="31" t="s">
        <v>166</v>
      </c>
      <c r="C45" s="32">
        <v>42.8</v>
      </c>
      <c r="D45" s="32">
        <v>11.4</v>
      </c>
      <c r="E45" s="21">
        <f t="shared" si="0"/>
        <v>26.63551401869159</v>
      </c>
    </row>
    <row r="46" spans="1:5" ht="75">
      <c r="A46" s="38" t="s">
        <v>167</v>
      </c>
      <c r="B46" s="31" t="s">
        <v>168</v>
      </c>
      <c r="C46" s="32">
        <v>4463.5</v>
      </c>
      <c r="D46" s="32">
        <v>1642.1</v>
      </c>
      <c r="E46" s="21">
        <f t="shared" si="0"/>
        <v>36.78951495463201</v>
      </c>
    </row>
    <row r="47" spans="1:5" ht="30">
      <c r="A47" s="30" t="s">
        <v>169</v>
      </c>
      <c r="B47" s="31" t="s">
        <v>170</v>
      </c>
      <c r="C47" s="32">
        <f>C48</f>
        <v>5460</v>
      </c>
      <c r="D47" s="32">
        <f>D48</f>
        <v>2953.5</v>
      </c>
      <c r="E47" s="21">
        <f t="shared" si="0"/>
        <v>54.09340659340659</v>
      </c>
    </row>
    <row r="48" spans="1:5" ht="30">
      <c r="A48" s="30" t="s">
        <v>171</v>
      </c>
      <c r="B48" s="31" t="s">
        <v>172</v>
      </c>
      <c r="C48" s="32">
        <v>5460</v>
      </c>
      <c r="D48" s="32">
        <v>2953.5</v>
      </c>
      <c r="E48" s="20">
        <f t="shared" si="0"/>
        <v>54.09340659340659</v>
      </c>
    </row>
    <row r="49" spans="1:5" ht="28.5">
      <c r="A49" s="27" t="s">
        <v>43</v>
      </c>
      <c r="B49" s="28" t="s">
        <v>44</v>
      </c>
      <c r="C49" s="29">
        <f>C50</f>
        <v>2493</v>
      </c>
      <c r="D49" s="29">
        <f>D50</f>
        <v>252.09999999999997</v>
      </c>
      <c r="E49" s="21">
        <f t="shared" si="0"/>
        <v>10.112314480545525</v>
      </c>
    </row>
    <row r="50" spans="1:5" ht="15">
      <c r="A50" s="30" t="s">
        <v>51</v>
      </c>
      <c r="B50" s="31" t="s">
        <v>52</v>
      </c>
      <c r="C50" s="32">
        <f>C51+C52+C53+C54</f>
        <v>2493</v>
      </c>
      <c r="D50" s="32">
        <f>D51+D52+D53+D54</f>
        <v>252.09999999999997</v>
      </c>
      <c r="E50" s="21">
        <f t="shared" si="0"/>
        <v>10.112314480545525</v>
      </c>
    </row>
    <row r="51" spans="1:5" ht="30">
      <c r="A51" s="30" t="s">
        <v>109</v>
      </c>
      <c r="B51" s="35" t="s">
        <v>106</v>
      </c>
      <c r="C51" s="32">
        <v>573.7</v>
      </c>
      <c r="D51" s="32">
        <v>93.1</v>
      </c>
      <c r="E51" s="20">
        <f t="shared" si="0"/>
        <v>16.22799372494335</v>
      </c>
    </row>
    <row r="52" spans="1:5" ht="30">
      <c r="A52" s="30" t="s">
        <v>110</v>
      </c>
      <c r="B52" s="35" t="s">
        <v>107</v>
      </c>
      <c r="C52" s="32">
        <v>56.7</v>
      </c>
      <c r="D52" s="32">
        <v>12.8</v>
      </c>
      <c r="E52" s="21">
        <f t="shared" si="0"/>
        <v>22.57495590828924</v>
      </c>
    </row>
    <row r="53" spans="1:5" ht="15">
      <c r="A53" s="30" t="s">
        <v>111</v>
      </c>
      <c r="B53" s="35" t="s">
        <v>114</v>
      </c>
      <c r="C53" s="32">
        <v>955.5</v>
      </c>
      <c r="D53" s="32">
        <v>32.9</v>
      </c>
      <c r="E53" s="21">
        <f t="shared" si="0"/>
        <v>3.443223443223443</v>
      </c>
    </row>
    <row r="54" spans="1:5" ht="24" customHeight="1">
      <c r="A54" s="30" t="s">
        <v>112</v>
      </c>
      <c r="B54" s="35" t="s">
        <v>108</v>
      </c>
      <c r="C54" s="32">
        <v>907.1</v>
      </c>
      <c r="D54" s="32">
        <v>113.3</v>
      </c>
      <c r="E54" s="21">
        <f t="shared" si="0"/>
        <v>12.49035387498622</v>
      </c>
    </row>
    <row r="55" spans="1:5" ht="36" customHeight="1">
      <c r="A55" s="27" t="s">
        <v>198</v>
      </c>
      <c r="B55" s="67" t="s">
        <v>199</v>
      </c>
      <c r="C55" s="29">
        <v>0</v>
      </c>
      <c r="D55" s="29">
        <f>D56</f>
        <v>93.9</v>
      </c>
      <c r="E55" s="20">
        <v>0</v>
      </c>
    </row>
    <row r="56" spans="1:5" ht="24" customHeight="1">
      <c r="A56" s="30" t="s">
        <v>200</v>
      </c>
      <c r="B56" s="35" t="s">
        <v>201</v>
      </c>
      <c r="C56" s="32">
        <v>0</v>
      </c>
      <c r="D56" s="32">
        <f>D57</f>
        <v>93.9</v>
      </c>
      <c r="E56" s="21">
        <v>0</v>
      </c>
    </row>
    <row r="57" spans="1:5" ht="24" customHeight="1">
      <c r="A57" s="30" t="s">
        <v>202</v>
      </c>
      <c r="B57" s="35" t="s">
        <v>203</v>
      </c>
      <c r="C57" s="32">
        <v>0</v>
      </c>
      <c r="D57" s="32">
        <f>D58</f>
        <v>93.9</v>
      </c>
      <c r="E57" s="21">
        <v>0</v>
      </c>
    </row>
    <row r="58" spans="1:5" ht="24" customHeight="1">
      <c r="A58" s="30" t="s">
        <v>204</v>
      </c>
      <c r="B58" s="35" t="s">
        <v>205</v>
      </c>
      <c r="C58" s="32">
        <v>0</v>
      </c>
      <c r="D58" s="32">
        <v>93.9</v>
      </c>
      <c r="E58" s="21">
        <v>0</v>
      </c>
    </row>
    <row r="59" spans="1:5" ht="33" customHeight="1">
      <c r="A59" s="66" t="s">
        <v>133</v>
      </c>
      <c r="B59" s="44" t="s">
        <v>131</v>
      </c>
      <c r="C59" s="29">
        <f>C60+C62</f>
        <v>510</v>
      </c>
      <c r="D59" s="29">
        <f>D60+D62</f>
        <v>4640.3</v>
      </c>
      <c r="E59" s="21">
        <f t="shared" si="0"/>
        <v>909.8627450980393</v>
      </c>
    </row>
    <row r="60" spans="1:5" ht="78" customHeight="1">
      <c r="A60" s="38" t="s">
        <v>134</v>
      </c>
      <c r="B60" s="45" t="s">
        <v>147</v>
      </c>
      <c r="C60" s="32">
        <f>C61</f>
        <v>500</v>
      </c>
      <c r="D60" s="32">
        <f>D61</f>
        <v>4638.8</v>
      </c>
      <c r="E60" s="21">
        <f t="shared" si="0"/>
        <v>927.76</v>
      </c>
    </row>
    <row r="61" spans="1:5" ht="78" customHeight="1">
      <c r="A61" s="38" t="s">
        <v>135</v>
      </c>
      <c r="B61" s="45" t="s">
        <v>132</v>
      </c>
      <c r="C61" s="32">
        <v>500</v>
      </c>
      <c r="D61" s="32">
        <v>4638.8</v>
      </c>
      <c r="E61" s="21">
        <f t="shared" si="0"/>
        <v>927.76</v>
      </c>
    </row>
    <row r="62" spans="1:5" ht="33" customHeight="1">
      <c r="A62" s="46" t="s">
        <v>173</v>
      </c>
      <c r="B62" s="47" t="s">
        <v>174</v>
      </c>
      <c r="C62" s="32">
        <f>C63</f>
        <v>10</v>
      </c>
      <c r="D62" s="32">
        <f>D63</f>
        <v>1.5</v>
      </c>
      <c r="E62" s="21">
        <f t="shared" si="0"/>
        <v>15</v>
      </c>
    </row>
    <row r="63" spans="1:5" ht="30">
      <c r="A63" s="46" t="s">
        <v>175</v>
      </c>
      <c r="B63" s="47" t="s">
        <v>176</v>
      </c>
      <c r="C63" s="32">
        <f>C64</f>
        <v>10</v>
      </c>
      <c r="D63" s="32">
        <f>D64+D65</f>
        <v>1.5</v>
      </c>
      <c r="E63" s="21">
        <f t="shared" si="0"/>
        <v>15</v>
      </c>
    </row>
    <row r="64" spans="1:5" ht="45">
      <c r="A64" s="46" t="s">
        <v>177</v>
      </c>
      <c r="B64" s="47" t="s">
        <v>178</v>
      </c>
      <c r="C64" s="32">
        <v>10</v>
      </c>
      <c r="D64" s="32">
        <v>0</v>
      </c>
      <c r="E64" s="21">
        <f t="shared" si="0"/>
        <v>0</v>
      </c>
    </row>
    <row r="65" spans="1:5" ht="42" customHeight="1">
      <c r="A65" s="46" t="s">
        <v>230</v>
      </c>
      <c r="B65" s="69" t="s">
        <v>231</v>
      </c>
      <c r="C65" s="32"/>
      <c r="D65" s="32">
        <v>1.5</v>
      </c>
      <c r="E65" s="21"/>
    </row>
    <row r="66" spans="1:5" ht="28.5">
      <c r="A66" s="27" t="s">
        <v>71</v>
      </c>
      <c r="B66" s="28" t="s">
        <v>72</v>
      </c>
      <c r="C66" s="29">
        <f>C67+C70+C71+C73+C76+C77+C78+C79+C81</f>
        <v>1935.8</v>
      </c>
      <c r="D66" s="29">
        <f>D67+D70+D71+D73+D76+D77+D78+D79+D80+D81</f>
        <v>653.5</v>
      </c>
      <c r="E66" s="21">
        <f t="shared" si="0"/>
        <v>33.758652753383615</v>
      </c>
    </row>
    <row r="67" spans="1:5" ht="28.5">
      <c r="A67" s="27" t="s">
        <v>77</v>
      </c>
      <c r="B67" s="28" t="s">
        <v>80</v>
      </c>
      <c r="C67" s="29">
        <f>C68+C69</f>
        <v>37.3</v>
      </c>
      <c r="D67" s="29">
        <f>D68+D69</f>
        <v>16.5</v>
      </c>
      <c r="E67" s="21">
        <f t="shared" si="0"/>
        <v>44.23592493297587</v>
      </c>
    </row>
    <row r="68" spans="1:5" ht="60">
      <c r="A68" s="30" t="s">
        <v>86</v>
      </c>
      <c r="B68" s="48" t="s">
        <v>130</v>
      </c>
      <c r="C68" s="32">
        <v>36.4</v>
      </c>
      <c r="D68" s="32">
        <v>16.5</v>
      </c>
      <c r="E68" s="21">
        <f t="shared" si="0"/>
        <v>45.32967032967033</v>
      </c>
    </row>
    <row r="69" spans="1:5" ht="45">
      <c r="A69" s="49" t="s">
        <v>148</v>
      </c>
      <c r="B69" s="50" t="s">
        <v>149</v>
      </c>
      <c r="C69" s="32">
        <v>0.9</v>
      </c>
      <c r="D69" s="32">
        <v>0</v>
      </c>
      <c r="E69" s="21">
        <f t="shared" si="0"/>
        <v>0</v>
      </c>
    </row>
    <row r="70" spans="1:5" ht="45">
      <c r="A70" s="30" t="s">
        <v>78</v>
      </c>
      <c r="B70" s="31" t="s">
        <v>81</v>
      </c>
      <c r="C70" s="32">
        <v>100.5</v>
      </c>
      <c r="D70" s="32">
        <v>30</v>
      </c>
      <c r="E70" s="21">
        <f t="shared" si="0"/>
        <v>29.850746268656714</v>
      </c>
    </row>
    <row r="71" spans="1:5" ht="45">
      <c r="A71" s="51" t="s">
        <v>100</v>
      </c>
      <c r="B71" s="52" t="s">
        <v>101</v>
      </c>
      <c r="C71" s="32">
        <f>C72</f>
        <v>15</v>
      </c>
      <c r="D71" s="32">
        <f>D72</f>
        <v>5</v>
      </c>
      <c r="E71" s="21">
        <f t="shared" si="0"/>
        <v>33.33333333333333</v>
      </c>
    </row>
    <row r="72" spans="1:5" ht="45">
      <c r="A72" s="53" t="s">
        <v>116</v>
      </c>
      <c r="B72" s="54" t="s">
        <v>115</v>
      </c>
      <c r="C72" s="32">
        <v>15</v>
      </c>
      <c r="D72" s="32">
        <v>5</v>
      </c>
      <c r="E72" s="21">
        <f t="shared" si="0"/>
        <v>33.33333333333333</v>
      </c>
    </row>
    <row r="73" spans="1:5" ht="99.75">
      <c r="A73" s="27" t="s">
        <v>140</v>
      </c>
      <c r="B73" s="28" t="s">
        <v>117</v>
      </c>
      <c r="C73" s="29">
        <f>C74+C75</f>
        <v>94</v>
      </c>
      <c r="D73" s="29">
        <f>D74+D75</f>
        <v>8</v>
      </c>
      <c r="E73" s="21">
        <f t="shared" si="0"/>
        <v>8.51063829787234</v>
      </c>
    </row>
    <row r="74" spans="1:5" ht="30">
      <c r="A74" s="30" t="s">
        <v>79</v>
      </c>
      <c r="B74" s="31" t="s">
        <v>118</v>
      </c>
      <c r="C74" s="32">
        <v>10</v>
      </c>
      <c r="D74" s="32">
        <v>8</v>
      </c>
      <c r="E74" s="21">
        <f t="shared" si="0"/>
        <v>80</v>
      </c>
    </row>
    <row r="75" spans="1:5" ht="30">
      <c r="A75" s="30" t="s">
        <v>92</v>
      </c>
      <c r="B75" s="31" t="s">
        <v>93</v>
      </c>
      <c r="C75" s="32">
        <v>84</v>
      </c>
      <c r="D75" s="32">
        <v>0</v>
      </c>
      <c r="E75" s="21">
        <f t="shared" si="0"/>
        <v>0</v>
      </c>
    </row>
    <row r="76" spans="1:5" ht="45">
      <c r="A76" s="30" t="s">
        <v>1</v>
      </c>
      <c r="B76" s="31" t="s">
        <v>4</v>
      </c>
      <c r="C76" s="32">
        <v>600</v>
      </c>
      <c r="D76" s="32">
        <v>201.2</v>
      </c>
      <c r="E76" s="21">
        <f t="shared" si="0"/>
        <v>33.53333333333333</v>
      </c>
    </row>
    <row r="77" spans="1:5" ht="30">
      <c r="A77" s="30" t="s">
        <v>102</v>
      </c>
      <c r="B77" s="45" t="s">
        <v>103</v>
      </c>
      <c r="C77" s="32">
        <v>31</v>
      </c>
      <c r="D77" s="32">
        <v>118.2</v>
      </c>
      <c r="E77" s="21">
        <f t="shared" si="0"/>
        <v>381.2903225806452</v>
      </c>
    </row>
    <row r="78" spans="1:5" ht="51" customHeight="1">
      <c r="A78" s="30" t="s">
        <v>125</v>
      </c>
      <c r="B78" s="45" t="s">
        <v>126</v>
      </c>
      <c r="C78" s="32">
        <v>30</v>
      </c>
      <c r="D78" s="32">
        <v>20</v>
      </c>
      <c r="E78" s="21">
        <f t="shared" si="0"/>
        <v>66.66666666666666</v>
      </c>
    </row>
    <row r="79" spans="1:5" ht="36" customHeight="1">
      <c r="A79" s="30" t="s">
        <v>127</v>
      </c>
      <c r="B79" s="45" t="s">
        <v>128</v>
      </c>
      <c r="C79" s="32">
        <v>3</v>
      </c>
      <c r="D79" s="32">
        <v>0</v>
      </c>
      <c r="E79" s="21">
        <f t="shared" si="0"/>
        <v>0</v>
      </c>
    </row>
    <row r="80" spans="1:5" ht="60.75" customHeight="1">
      <c r="A80" s="30" t="s">
        <v>206</v>
      </c>
      <c r="B80" s="45" t="s">
        <v>207</v>
      </c>
      <c r="C80" s="32">
        <v>0</v>
      </c>
      <c r="D80" s="32">
        <v>4</v>
      </c>
      <c r="E80" s="21">
        <v>0</v>
      </c>
    </row>
    <row r="81" spans="1:5" ht="30">
      <c r="A81" s="30" t="s">
        <v>5</v>
      </c>
      <c r="B81" s="31" t="s">
        <v>6</v>
      </c>
      <c r="C81" s="32">
        <f>C82</f>
        <v>1025</v>
      </c>
      <c r="D81" s="32">
        <f>D82</f>
        <v>250.6</v>
      </c>
      <c r="E81" s="21">
        <f t="shared" si="0"/>
        <v>24.44878048780488</v>
      </c>
    </row>
    <row r="82" spans="1:5" s="1" customFormat="1" ht="30">
      <c r="A82" s="30" t="s">
        <v>57</v>
      </c>
      <c r="B82" s="31" t="s">
        <v>58</v>
      </c>
      <c r="C82" s="32">
        <f>110+915</f>
        <v>1025</v>
      </c>
      <c r="D82" s="32">
        <v>250.6</v>
      </c>
      <c r="E82" s="21">
        <f t="shared" si="0"/>
        <v>24.44878048780488</v>
      </c>
    </row>
    <row r="83" spans="1:5" s="1" customFormat="1" ht="28.5">
      <c r="A83" s="27" t="s">
        <v>208</v>
      </c>
      <c r="B83" s="28" t="s">
        <v>209</v>
      </c>
      <c r="C83" s="29">
        <v>0</v>
      </c>
      <c r="D83" s="29">
        <f>D84</f>
        <v>-33.8</v>
      </c>
      <c r="E83" s="20">
        <v>0</v>
      </c>
    </row>
    <row r="84" spans="1:5" s="1" customFormat="1" ht="15">
      <c r="A84" s="30" t="s">
        <v>210</v>
      </c>
      <c r="B84" s="31" t="s">
        <v>211</v>
      </c>
      <c r="C84" s="32">
        <v>0</v>
      </c>
      <c r="D84" s="32">
        <f>D85</f>
        <v>-33.8</v>
      </c>
      <c r="E84" s="21">
        <v>0</v>
      </c>
    </row>
    <row r="85" spans="1:5" s="1" customFormat="1" ht="30">
      <c r="A85" s="30" t="s">
        <v>212</v>
      </c>
      <c r="B85" s="31" t="s">
        <v>213</v>
      </c>
      <c r="C85" s="32"/>
      <c r="D85" s="32">
        <v>-33.8</v>
      </c>
      <c r="E85" s="21">
        <v>0</v>
      </c>
    </row>
    <row r="86" spans="1:5" s="1" customFormat="1" ht="28.5">
      <c r="A86" s="27" t="s">
        <v>45</v>
      </c>
      <c r="B86" s="28" t="s">
        <v>65</v>
      </c>
      <c r="C86" s="29">
        <f>C87</f>
        <v>375536</v>
      </c>
      <c r="D86" s="29">
        <f>D87+D134</f>
        <v>232829.09999999998</v>
      </c>
      <c r="E86" s="20">
        <f t="shared" si="0"/>
        <v>61.99914255890246</v>
      </c>
    </row>
    <row r="87" spans="1:5" s="1" customFormat="1" ht="28.5">
      <c r="A87" s="27" t="s">
        <v>66</v>
      </c>
      <c r="B87" s="28" t="s">
        <v>46</v>
      </c>
      <c r="C87" s="29">
        <f>C88+C96+C109+C127</f>
        <v>375536</v>
      </c>
      <c r="D87" s="29">
        <f>D88+D96+D109+D127</f>
        <v>233525.19999999998</v>
      </c>
      <c r="E87" s="20">
        <f t="shared" si="0"/>
        <v>62.18450428187976</v>
      </c>
    </row>
    <row r="88" spans="1:5" ht="28.5">
      <c r="A88" s="27" t="s">
        <v>67</v>
      </c>
      <c r="B88" s="28" t="s">
        <v>7</v>
      </c>
      <c r="C88" s="29">
        <f>C89+C91+C94</f>
        <v>109988</v>
      </c>
      <c r="D88" s="29">
        <f>D89+D91+D94</f>
        <v>70303</v>
      </c>
      <c r="E88" s="20">
        <f t="shared" si="0"/>
        <v>63.918791140851724</v>
      </c>
    </row>
    <row r="89" spans="1:5" ht="15">
      <c r="A89" s="30" t="s">
        <v>53</v>
      </c>
      <c r="B89" s="31" t="s">
        <v>8</v>
      </c>
      <c r="C89" s="32">
        <f>C90</f>
        <v>75335</v>
      </c>
      <c r="D89" s="32">
        <f>D90</f>
        <v>42977</v>
      </c>
      <c r="E89" s="21">
        <f t="shared" si="0"/>
        <v>57.04785292360789</v>
      </c>
    </row>
    <row r="90" spans="1:5" ht="30">
      <c r="A90" s="30" t="s">
        <v>54</v>
      </c>
      <c r="B90" s="31" t="s">
        <v>9</v>
      </c>
      <c r="C90" s="32">
        <v>75335</v>
      </c>
      <c r="D90" s="32">
        <v>42977</v>
      </c>
      <c r="E90" s="21">
        <f t="shared" si="0"/>
        <v>57.04785292360789</v>
      </c>
    </row>
    <row r="91" spans="1:5" ht="30">
      <c r="A91" s="30" t="s">
        <v>55</v>
      </c>
      <c r="B91" s="31" t="s">
        <v>27</v>
      </c>
      <c r="C91" s="32">
        <f>C93</f>
        <v>34653</v>
      </c>
      <c r="D91" s="32">
        <f>D93</f>
        <v>27326</v>
      </c>
      <c r="E91" s="21">
        <f t="shared" si="0"/>
        <v>78.85608749603209</v>
      </c>
    </row>
    <row r="92" spans="1:5" ht="19.5" customHeight="1">
      <c r="A92" s="30"/>
      <c r="B92" s="31" t="s">
        <v>74</v>
      </c>
      <c r="C92" s="32"/>
      <c r="D92" s="32"/>
      <c r="E92" s="20"/>
    </row>
    <row r="93" spans="1:5" ht="30">
      <c r="A93" s="30" t="s">
        <v>56</v>
      </c>
      <c r="B93" s="31" t="s">
        <v>20</v>
      </c>
      <c r="C93" s="32">
        <f>14653+20000</f>
        <v>34653</v>
      </c>
      <c r="D93" s="32">
        <v>27326</v>
      </c>
      <c r="E93" s="21">
        <f t="shared" si="0"/>
        <v>78.85608749603209</v>
      </c>
    </row>
    <row r="94" spans="1:5" ht="15">
      <c r="A94" s="55" t="s">
        <v>143</v>
      </c>
      <c r="B94" s="56" t="s">
        <v>144</v>
      </c>
      <c r="C94" s="32">
        <f>C95</f>
        <v>0</v>
      </c>
      <c r="D94" s="32">
        <f>D95</f>
        <v>0</v>
      </c>
      <c r="E94" s="21"/>
    </row>
    <row r="95" spans="1:5" ht="15">
      <c r="A95" s="55" t="s">
        <v>145</v>
      </c>
      <c r="B95" s="56" t="s">
        <v>146</v>
      </c>
      <c r="C95" s="32"/>
      <c r="D95" s="32"/>
      <c r="E95" s="21"/>
    </row>
    <row r="96" spans="1:5" ht="28.5">
      <c r="A96" s="27" t="s">
        <v>73</v>
      </c>
      <c r="B96" s="28" t="s">
        <v>179</v>
      </c>
      <c r="C96" s="29">
        <f>C97</f>
        <v>72670.40000000001</v>
      </c>
      <c r="D96" s="29">
        <f>D97</f>
        <v>33919.1</v>
      </c>
      <c r="E96" s="20">
        <f t="shared" si="0"/>
        <v>46.675262555318255</v>
      </c>
    </row>
    <row r="97" spans="1:5" ht="15">
      <c r="A97" s="30" t="s">
        <v>22</v>
      </c>
      <c r="B97" s="31" t="s">
        <v>48</v>
      </c>
      <c r="C97" s="32">
        <f>C98</f>
        <v>72670.40000000001</v>
      </c>
      <c r="D97" s="32">
        <f>D98</f>
        <v>33919.1</v>
      </c>
      <c r="E97" s="21">
        <f t="shared" si="0"/>
        <v>46.675262555318255</v>
      </c>
    </row>
    <row r="98" spans="1:5" ht="15">
      <c r="A98" s="30" t="s">
        <v>23</v>
      </c>
      <c r="B98" s="31" t="s">
        <v>26</v>
      </c>
      <c r="C98" s="32">
        <f>SUM(C100:C108)</f>
        <v>72670.40000000001</v>
      </c>
      <c r="D98" s="32">
        <f>SUM(D100:D108)</f>
        <v>33919.1</v>
      </c>
      <c r="E98" s="21">
        <f t="shared" si="0"/>
        <v>46.675262555318255</v>
      </c>
    </row>
    <row r="99" spans="1:5" ht="15">
      <c r="A99" s="38"/>
      <c r="B99" s="31" t="s">
        <v>49</v>
      </c>
      <c r="C99" s="32"/>
      <c r="D99" s="32"/>
      <c r="E99" s="21"/>
    </row>
    <row r="100" spans="1:5" ht="150">
      <c r="A100" s="38"/>
      <c r="B100" s="31" t="s">
        <v>180</v>
      </c>
      <c r="C100" s="57">
        <v>49802</v>
      </c>
      <c r="D100" s="57">
        <v>24900</v>
      </c>
      <c r="E100" s="21">
        <f t="shared" si="0"/>
        <v>49.99799204851211</v>
      </c>
    </row>
    <row r="101" spans="1:5" ht="150">
      <c r="A101" s="38"/>
      <c r="B101" s="31" t="s">
        <v>181</v>
      </c>
      <c r="C101" s="57">
        <v>13340</v>
      </c>
      <c r="D101" s="57">
        <v>6666</v>
      </c>
      <c r="E101" s="21">
        <f aca="true" t="shared" si="1" ref="E101:E136">D101/C101*100</f>
        <v>49.97001499250375</v>
      </c>
    </row>
    <row r="102" spans="1:5" ht="90">
      <c r="A102" s="53"/>
      <c r="B102" s="58" t="s">
        <v>182</v>
      </c>
      <c r="C102" s="59">
        <v>3267.1</v>
      </c>
      <c r="D102" s="59">
        <v>814.9</v>
      </c>
      <c r="E102" s="21">
        <f t="shared" si="1"/>
        <v>24.94260965382143</v>
      </c>
    </row>
    <row r="103" spans="1:5" s="1" customFormat="1" ht="90">
      <c r="A103" s="53"/>
      <c r="B103" s="58" t="s">
        <v>183</v>
      </c>
      <c r="C103" s="59">
        <v>150</v>
      </c>
      <c r="D103" s="59"/>
      <c r="E103" s="21">
        <f t="shared" si="1"/>
        <v>0</v>
      </c>
    </row>
    <row r="104" spans="1:5" ht="105">
      <c r="A104" s="53"/>
      <c r="B104" s="58" t="s">
        <v>184</v>
      </c>
      <c r="C104" s="59">
        <v>1215.6</v>
      </c>
      <c r="D104" s="59"/>
      <c r="E104" s="21">
        <f t="shared" si="1"/>
        <v>0</v>
      </c>
    </row>
    <row r="105" spans="1:5" ht="75">
      <c r="A105" s="38"/>
      <c r="B105" s="33" t="s">
        <v>185</v>
      </c>
      <c r="C105" s="60">
        <v>1300</v>
      </c>
      <c r="D105" s="60"/>
      <c r="E105" s="21">
        <v>0</v>
      </c>
    </row>
    <row r="106" spans="1:5" ht="87.75" customHeight="1">
      <c r="A106" s="38"/>
      <c r="B106" s="33" t="s">
        <v>228</v>
      </c>
      <c r="C106" s="61">
        <v>1538.2</v>
      </c>
      <c r="D106" s="61">
        <v>1538.2</v>
      </c>
      <c r="E106" s="21">
        <v>0</v>
      </c>
    </row>
    <row r="107" spans="1:5" ht="90">
      <c r="A107" s="38"/>
      <c r="B107" s="62" t="s">
        <v>186</v>
      </c>
      <c r="C107" s="63">
        <v>1987.5</v>
      </c>
      <c r="D107" s="63"/>
      <c r="E107" s="21">
        <f t="shared" si="1"/>
        <v>0</v>
      </c>
    </row>
    <row r="108" spans="1:5" ht="90">
      <c r="A108" s="38"/>
      <c r="B108" s="33" t="s">
        <v>187</v>
      </c>
      <c r="C108" s="64">
        <v>70</v>
      </c>
      <c r="D108" s="64"/>
      <c r="E108" s="21">
        <f t="shared" si="1"/>
        <v>0</v>
      </c>
    </row>
    <row r="109" spans="1:5" ht="28.5">
      <c r="A109" s="27" t="s">
        <v>10</v>
      </c>
      <c r="B109" s="28" t="s">
        <v>11</v>
      </c>
      <c r="C109" s="29">
        <f>C110+C112+C114</f>
        <v>184843.00000000003</v>
      </c>
      <c r="D109" s="29">
        <f>D110+D112+D114</f>
        <v>124052.79999999999</v>
      </c>
      <c r="E109" s="20">
        <f t="shared" si="1"/>
        <v>67.1125225191108</v>
      </c>
    </row>
    <row r="110" spans="1:5" ht="30">
      <c r="A110" s="30" t="s">
        <v>12</v>
      </c>
      <c r="B110" s="31" t="s">
        <v>83</v>
      </c>
      <c r="C110" s="32">
        <f>C111</f>
        <v>1112.2</v>
      </c>
      <c r="D110" s="32">
        <f>D111</f>
        <v>724.1</v>
      </c>
      <c r="E110" s="21">
        <f t="shared" si="1"/>
        <v>65.1051969070311</v>
      </c>
    </row>
    <row r="111" spans="1:5" ht="30">
      <c r="A111" s="30" t="s">
        <v>13</v>
      </c>
      <c r="B111" s="31" t="s">
        <v>84</v>
      </c>
      <c r="C111" s="32">
        <v>1112.2</v>
      </c>
      <c r="D111" s="32">
        <v>724.1</v>
      </c>
      <c r="E111" s="21">
        <f t="shared" si="1"/>
        <v>65.1051969070311</v>
      </c>
    </row>
    <row r="112" spans="1:5" ht="30">
      <c r="A112" s="30" t="s">
        <v>14</v>
      </c>
      <c r="B112" s="31" t="s">
        <v>15</v>
      </c>
      <c r="C112" s="32">
        <f>C113</f>
        <v>1196.8</v>
      </c>
      <c r="D112" s="32">
        <f>D113</f>
        <v>663.8</v>
      </c>
      <c r="E112" s="21">
        <f t="shared" si="1"/>
        <v>55.46457219251337</v>
      </c>
    </row>
    <row r="113" spans="1:5" ht="30">
      <c r="A113" s="30" t="s">
        <v>16</v>
      </c>
      <c r="B113" s="31" t="s">
        <v>87</v>
      </c>
      <c r="C113" s="32">
        <v>1196.8</v>
      </c>
      <c r="D113" s="32">
        <v>663.8</v>
      </c>
      <c r="E113" s="21">
        <f t="shared" si="1"/>
        <v>55.46457219251337</v>
      </c>
    </row>
    <row r="114" spans="1:5" ht="30">
      <c r="A114" s="30" t="s">
        <v>17</v>
      </c>
      <c r="B114" s="31" t="s">
        <v>75</v>
      </c>
      <c r="C114" s="32">
        <f>C115</f>
        <v>182534.00000000003</v>
      </c>
      <c r="D114" s="32">
        <f>D115</f>
        <v>122664.9</v>
      </c>
      <c r="E114" s="21">
        <f t="shared" si="1"/>
        <v>67.20112417412645</v>
      </c>
    </row>
    <row r="115" spans="1:5" ht="30">
      <c r="A115" s="30" t="s">
        <v>18</v>
      </c>
      <c r="B115" s="31" t="s">
        <v>76</v>
      </c>
      <c r="C115" s="32">
        <f>SUM(C117:C126)</f>
        <v>182534.00000000003</v>
      </c>
      <c r="D115" s="32">
        <f>SUM(D117:D126)</f>
        <v>122664.9</v>
      </c>
      <c r="E115" s="21">
        <f t="shared" si="1"/>
        <v>67.20112417412645</v>
      </c>
    </row>
    <row r="116" spans="1:5" ht="29.25" customHeight="1">
      <c r="A116" s="30"/>
      <c r="B116" s="31" t="s">
        <v>74</v>
      </c>
      <c r="C116" s="32" t="s">
        <v>0</v>
      </c>
      <c r="D116" s="32" t="s">
        <v>0</v>
      </c>
      <c r="E116" s="20"/>
    </row>
    <row r="117" spans="1:5" ht="94.5" customHeight="1">
      <c r="A117" s="30"/>
      <c r="B117" s="61" t="s">
        <v>188</v>
      </c>
      <c r="C117" s="57">
        <v>1699</v>
      </c>
      <c r="D117" s="57">
        <v>1041.5</v>
      </c>
      <c r="E117" s="21">
        <f t="shared" si="1"/>
        <v>61.300765155974105</v>
      </c>
    </row>
    <row r="118" spans="1:5" ht="93" customHeight="1">
      <c r="A118" s="30"/>
      <c r="B118" s="31" t="s">
        <v>189</v>
      </c>
      <c r="C118" s="32">
        <v>1365.8</v>
      </c>
      <c r="D118" s="32">
        <v>682.8</v>
      </c>
      <c r="E118" s="21">
        <f t="shared" si="1"/>
        <v>49.99267828378972</v>
      </c>
    </row>
    <row r="119" spans="1:5" s="19" customFormat="1" ht="102" customHeight="1">
      <c r="A119" s="30"/>
      <c r="B119" s="31" t="s">
        <v>190</v>
      </c>
      <c r="C119" s="65">
        <v>5333.3</v>
      </c>
      <c r="D119" s="65">
        <v>2797.1</v>
      </c>
      <c r="E119" s="21">
        <f t="shared" si="1"/>
        <v>52.44595278720492</v>
      </c>
    </row>
    <row r="120" spans="1:5" s="19" customFormat="1" ht="52.5" customHeight="1">
      <c r="A120" s="30"/>
      <c r="B120" s="31" t="s">
        <v>191</v>
      </c>
      <c r="C120" s="32">
        <v>2084.6</v>
      </c>
      <c r="D120" s="32">
        <v>807.2</v>
      </c>
      <c r="E120" s="21">
        <f t="shared" si="1"/>
        <v>38.72205698935048</v>
      </c>
    </row>
    <row r="121" spans="1:5" ht="120">
      <c r="A121" s="30"/>
      <c r="B121" s="61" t="s">
        <v>192</v>
      </c>
      <c r="C121" s="57">
        <v>5265</v>
      </c>
      <c r="D121" s="57">
        <v>2628</v>
      </c>
      <c r="E121" s="21">
        <f t="shared" si="1"/>
        <v>49.914529914529915</v>
      </c>
    </row>
    <row r="122" spans="1:5" ht="105">
      <c r="A122" s="30"/>
      <c r="B122" s="61" t="s">
        <v>193</v>
      </c>
      <c r="C122" s="57">
        <v>111563</v>
      </c>
      <c r="D122" s="57">
        <v>74560.2</v>
      </c>
      <c r="E122" s="21">
        <f t="shared" si="1"/>
        <v>66.83237274006615</v>
      </c>
    </row>
    <row r="123" spans="1:5" ht="45">
      <c r="A123" s="30"/>
      <c r="B123" s="31" t="s">
        <v>194</v>
      </c>
      <c r="C123" s="32">
        <v>2996.5</v>
      </c>
      <c r="D123" s="32">
        <v>2007.7</v>
      </c>
      <c r="E123" s="21">
        <f t="shared" si="1"/>
        <v>67.00150175204406</v>
      </c>
    </row>
    <row r="124" spans="1:5" ht="54.75" customHeight="1">
      <c r="A124" s="30"/>
      <c r="B124" s="31" t="s">
        <v>195</v>
      </c>
      <c r="C124" s="32">
        <v>1091.9</v>
      </c>
      <c r="D124" s="32">
        <v>346.3</v>
      </c>
      <c r="E124" s="21">
        <f t="shared" si="1"/>
        <v>31.715358549317703</v>
      </c>
    </row>
    <row r="125" spans="1:5" ht="87" customHeight="1">
      <c r="A125" s="30"/>
      <c r="B125" s="31" t="s">
        <v>196</v>
      </c>
      <c r="C125" s="65">
        <v>50528.8</v>
      </c>
      <c r="D125" s="65">
        <v>37794.1</v>
      </c>
      <c r="E125" s="21">
        <f t="shared" si="1"/>
        <v>74.79714539035164</v>
      </c>
    </row>
    <row r="126" spans="1:5" ht="57.75" customHeight="1">
      <c r="A126" s="30"/>
      <c r="B126" s="68" t="s">
        <v>229</v>
      </c>
      <c r="C126" s="65">
        <v>606.1</v>
      </c>
      <c r="D126" s="65"/>
      <c r="E126" s="21">
        <f t="shared" si="1"/>
        <v>0</v>
      </c>
    </row>
    <row r="127" spans="1:5" s="5" customFormat="1" ht="29.25" customHeight="1">
      <c r="A127" s="27" t="s">
        <v>47</v>
      </c>
      <c r="B127" s="28" t="s">
        <v>19</v>
      </c>
      <c r="C127" s="29">
        <f>C128+C130</f>
        <v>8034.6</v>
      </c>
      <c r="D127" s="29">
        <f>D128+D130</f>
        <v>5250.3</v>
      </c>
      <c r="E127" s="20">
        <f t="shared" si="1"/>
        <v>65.3461279964155</v>
      </c>
    </row>
    <row r="128" spans="1:5" s="5" customFormat="1" ht="54" customHeight="1">
      <c r="A128" s="70" t="s">
        <v>234</v>
      </c>
      <c r="B128" s="47" t="s">
        <v>235</v>
      </c>
      <c r="C128" s="32">
        <f>C129</f>
        <v>2.6</v>
      </c>
      <c r="D128" s="32">
        <f>D129</f>
        <v>0</v>
      </c>
      <c r="E128" s="21">
        <f t="shared" si="1"/>
        <v>0</v>
      </c>
    </row>
    <row r="129" spans="1:5" s="5" customFormat="1" ht="48" customHeight="1">
      <c r="A129" s="70" t="s">
        <v>236</v>
      </c>
      <c r="B129" s="47" t="s">
        <v>237</v>
      </c>
      <c r="C129" s="32">
        <v>2.6</v>
      </c>
      <c r="D129" s="32"/>
      <c r="E129" s="21">
        <f t="shared" si="1"/>
        <v>0</v>
      </c>
    </row>
    <row r="130" spans="1:5" ht="25.5" customHeight="1">
      <c r="A130" s="30" t="s">
        <v>89</v>
      </c>
      <c r="B130" s="31" t="s">
        <v>88</v>
      </c>
      <c r="C130" s="32">
        <f>C131</f>
        <v>8032</v>
      </c>
      <c r="D130" s="32">
        <f>D131</f>
        <v>5250.3</v>
      </c>
      <c r="E130" s="21">
        <f t="shared" si="1"/>
        <v>65.36728087649402</v>
      </c>
    </row>
    <row r="131" spans="1:5" ht="38.25" customHeight="1">
      <c r="A131" s="30" t="s">
        <v>90</v>
      </c>
      <c r="B131" s="31" t="s">
        <v>91</v>
      </c>
      <c r="C131" s="32">
        <f>C133</f>
        <v>8032</v>
      </c>
      <c r="D131" s="32">
        <f>D133</f>
        <v>5250.3</v>
      </c>
      <c r="E131" s="21">
        <f t="shared" si="1"/>
        <v>65.36728087649402</v>
      </c>
    </row>
    <row r="132" spans="1:5" ht="22.5" customHeight="1">
      <c r="A132" s="30"/>
      <c r="B132" s="31" t="s">
        <v>74</v>
      </c>
      <c r="C132" s="32"/>
      <c r="D132" s="32"/>
      <c r="E132" s="21"/>
    </row>
    <row r="133" spans="1:5" ht="99" customHeight="1">
      <c r="A133" s="30"/>
      <c r="B133" s="31" t="s">
        <v>197</v>
      </c>
      <c r="C133" s="32">
        <v>8032</v>
      </c>
      <c r="D133" s="32">
        <v>5250.3</v>
      </c>
      <c r="E133" s="21">
        <f t="shared" si="1"/>
        <v>65.36728087649402</v>
      </c>
    </row>
    <row r="134" spans="1:5" ht="50.25" customHeight="1">
      <c r="A134" s="27" t="s">
        <v>223</v>
      </c>
      <c r="B134" s="28" t="s">
        <v>224</v>
      </c>
      <c r="C134" s="29">
        <v>0</v>
      </c>
      <c r="D134" s="29">
        <f>D135</f>
        <v>-696.1</v>
      </c>
      <c r="E134" s="20">
        <v>0</v>
      </c>
    </row>
    <row r="135" spans="1:5" ht="59.25" customHeight="1">
      <c r="A135" s="30" t="s">
        <v>225</v>
      </c>
      <c r="B135" s="31" t="s">
        <v>226</v>
      </c>
      <c r="C135" s="32">
        <v>0</v>
      </c>
      <c r="D135" s="32">
        <v>-696.1</v>
      </c>
      <c r="E135" s="21">
        <v>0</v>
      </c>
    </row>
    <row r="136" spans="1:5" ht="30.75" customHeight="1">
      <c r="A136" s="34"/>
      <c r="B136" s="28" t="s">
        <v>70</v>
      </c>
      <c r="C136" s="29">
        <f>C9+C86</f>
        <v>513952.19999999995</v>
      </c>
      <c r="D136" s="29">
        <f>D9+D86</f>
        <v>283473.1</v>
      </c>
      <c r="E136" s="20">
        <f t="shared" si="1"/>
        <v>55.15553781071469</v>
      </c>
    </row>
    <row r="137" spans="1:3" ht="12.75">
      <c r="A137" s="6"/>
      <c r="B137" s="7"/>
      <c r="C137" s="8"/>
    </row>
    <row r="138" spans="1:3" ht="12.75">
      <c r="A138" s="6"/>
      <c r="B138" s="7"/>
      <c r="C138" s="8"/>
    </row>
    <row r="139" spans="1:3" ht="12.75">
      <c r="A139" s="74"/>
      <c r="B139" s="74"/>
      <c r="C139" s="74"/>
    </row>
    <row r="140" spans="1:3" ht="12.75">
      <c r="A140" s="6"/>
      <c r="B140" s="7"/>
      <c r="C140" s="10"/>
    </row>
    <row r="141" spans="1:3" ht="12.75">
      <c r="A141" s="6"/>
      <c r="B141" s="7"/>
      <c r="C141" s="10"/>
    </row>
    <row r="142" spans="1:3" ht="12.75">
      <c r="A142" s="9"/>
      <c r="B142" s="7"/>
      <c r="C142" s="11"/>
    </row>
    <row r="143" spans="1:3" ht="12.75">
      <c r="A143" s="74"/>
      <c r="B143" s="74"/>
      <c r="C143" s="74"/>
    </row>
    <row r="144" spans="1:4" ht="12.75">
      <c r="A144" s="74"/>
      <c r="B144" s="74"/>
      <c r="C144" s="74"/>
      <c r="D144" s="17"/>
    </row>
    <row r="145" spans="1:3" ht="12.75">
      <c r="A145" s="6"/>
      <c r="B145" s="12"/>
      <c r="C145" s="2"/>
    </row>
    <row r="146" spans="1:3" ht="12.75">
      <c r="A146" s="6"/>
      <c r="B146" s="12"/>
      <c r="C146" s="2"/>
    </row>
    <row r="147" spans="1:3" ht="12.75">
      <c r="A147" s="6"/>
      <c r="B147" s="12"/>
      <c r="C147" s="2"/>
    </row>
    <row r="148" spans="1:3" ht="12.75">
      <c r="A148" s="6"/>
      <c r="B148" s="12"/>
      <c r="C148" s="2"/>
    </row>
    <row r="149" spans="1:3" ht="12.75">
      <c r="A149" s="6"/>
      <c r="B149" s="12"/>
      <c r="C149" s="2"/>
    </row>
    <row r="150" spans="1:3" ht="12.75">
      <c r="A150" s="6"/>
      <c r="B150" s="12"/>
      <c r="C150" s="2"/>
    </row>
    <row r="151" spans="1:3" ht="12.75">
      <c r="A151" s="6"/>
      <c r="B151" s="12"/>
      <c r="C151" s="2"/>
    </row>
    <row r="152" spans="1:3" ht="12.75">
      <c r="A152" s="6"/>
      <c r="B152" s="12"/>
      <c r="C152" s="2"/>
    </row>
    <row r="153" spans="1:3" ht="12.75">
      <c r="A153" s="6"/>
      <c r="B153" s="12"/>
      <c r="C153" s="2"/>
    </row>
    <row r="154" spans="1:3" ht="12.75">
      <c r="A154" s="6"/>
      <c r="B154" s="12"/>
      <c r="C154" s="2"/>
    </row>
    <row r="155" spans="1:3" ht="12.75">
      <c r="A155" s="6"/>
      <c r="B155" s="12"/>
      <c r="C155" s="2"/>
    </row>
    <row r="156" spans="1:3" ht="12.75">
      <c r="A156" s="6"/>
      <c r="B156" s="12"/>
      <c r="C156" s="2"/>
    </row>
    <row r="157" spans="1:3" ht="12.75">
      <c r="A157" s="6"/>
      <c r="B157" s="12"/>
      <c r="C157" s="2"/>
    </row>
    <row r="158" spans="1:3" ht="12.75">
      <c r="A158" s="6"/>
      <c r="B158" s="12"/>
      <c r="C158" s="2"/>
    </row>
    <row r="159" spans="1:3" ht="12.75">
      <c r="A159" s="6"/>
      <c r="B159" s="12"/>
      <c r="C159" s="2"/>
    </row>
    <row r="160" spans="1:3" ht="12.75">
      <c r="A160" s="6"/>
      <c r="B160" s="12"/>
      <c r="C160" s="2"/>
    </row>
    <row r="161" spans="1:3" ht="12.75">
      <c r="A161" s="6"/>
      <c r="B161" s="12"/>
      <c r="C161" s="2"/>
    </row>
    <row r="162" spans="1:3" ht="12.75">
      <c r="A162" s="6"/>
      <c r="B162" s="12"/>
      <c r="C162" s="2"/>
    </row>
    <row r="163" spans="1:3" ht="12.75">
      <c r="A163" s="6"/>
      <c r="B163" s="12"/>
      <c r="C163" s="2"/>
    </row>
    <row r="164" spans="1:3" ht="12.75">
      <c r="A164" s="6"/>
      <c r="B164" s="12"/>
      <c r="C164" s="2"/>
    </row>
    <row r="165" spans="1:3" ht="12.75">
      <c r="A165" s="6"/>
      <c r="B165" s="12"/>
      <c r="C165" s="2"/>
    </row>
    <row r="166" spans="1:3" ht="12.75">
      <c r="A166" s="6"/>
      <c r="B166" s="12"/>
      <c r="C166" s="2"/>
    </row>
    <row r="167" spans="1:3" ht="12.75">
      <c r="A167" s="6"/>
      <c r="B167" s="12"/>
      <c r="C167" s="2"/>
    </row>
    <row r="168" spans="1:3" ht="12.75">
      <c r="A168" s="6"/>
      <c r="B168" s="12"/>
      <c r="C168" s="2"/>
    </row>
    <row r="169" spans="1:3" ht="12.75">
      <c r="A169" s="6"/>
      <c r="B169" s="12"/>
      <c r="C169" s="2"/>
    </row>
    <row r="170" spans="1:3" ht="12.75">
      <c r="A170" s="6"/>
      <c r="B170" s="12"/>
      <c r="C170" s="2"/>
    </row>
    <row r="171" spans="1:3" ht="12.75">
      <c r="A171" s="6"/>
      <c r="B171" s="12"/>
      <c r="C171" s="2"/>
    </row>
    <row r="172" spans="1:3" ht="12.75">
      <c r="A172" s="6"/>
      <c r="B172" s="12"/>
      <c r="C172" s="2"/>
    </row>
    <row r="173" spans="1:3" ht="12.75">
      <c r="A173" s="6"/>
      <c r="B173" s="12"/>
      <c r="C173" s="2"/>
    </row>
    <row r="174" spans="1:3" ht="12.75">
      <c r="A174" s="6"/>
      <c r="B174" s="12"/>
      <c r="C174" s="2"/>
    </row>
    <row r="175" spans="1:3" ht="12.75">
      <c r="A175" s="6"/>
      <c r="B175" s="12"/>
      <c r="C175" s="2"/>
    </row>
    <row r="176" spans="1:3" ht="12.75">
      <c r="A176" s="6"/>
      <c r="B176" s="12"/>
      <c r="C176" s="2"/>
    </row>
    <row r="177" spans="1:3" ht="12.75">
      <c r="A177" s="6"/>
      <c r="B177" s="12"/>
      <c r="C177" s="2"/>
    </row>
    <row r="178" spans="1:3" ht="12.75">
      <c r="A178" s="6"/>
      <c r="B178" s="12"/>
      <c r="C178" s="2"/>
    </row>
    <row r="179" spans="1:3" ht="12.75">
      <c r="A179" s="6"/>
      <c r="B179" s="12"/>
      <c r="C179" s="2"/>
    </row>
    <row r="180" spans="1:3" ht="12.75">
      <c r="A180" s="6"/>
      <c r="B180" s="12"/>
      <c r="C180" s="2"/>
    </row>
    <row r="181" spans="1:3" ht="12.75">
      <c r="A181" s="6"/>
      <c r="B181" s="12"/>
      <c r="C181" s="2"/>
    </row>
    <row r="182" spans="1:3" ht="12.75">
      <c r="A182" s="6"/>
      <c r="B182" s="12"/>
      <c r="C182" s="2"/>
    </row>
    <row r="183" spans="1:3" ht="12.75">
      <c r="A183" s="6"/>
      <c r="B183" s="12"/>
      <c r="C183" s="2"/>
    </row>
    <row r="184" spans="1:3" ht="12.75">
      <c r="A184" s="6"/>
      <c r="B184" s="12"/>
      <c r="C184" s="2"/>
    </row>
    <row r="185" spans="1:3" ht="12.75">
      <c r="A185" s="6"/>
      <c r="B185" s="12"/>
      <c r="C185" s="2"/>
    </row>
    <row r="186" spans="1:3" ht="12.75">
      <c r="A186" s="6"/>
      <c r="B186" s="12"/>
      <c r="C186" s="2"/>
    </row>
    <row r="187" spans="1:3" ht="12.75">
      <c r="A187" s="6"/>
      <c r="B187" s="12"/>
      <c r="C187" s="2"/>
    </row>
    <row r="188" spans="1:3" ht="12.75">
      <c r="A188" s="6"/>
      <c r="B188" s="12"/>
      <c r="C188" s="2"/>
    </row>
    <row r="189" spans="1:3" ht="12.75">
      <c r="A189" s="6"/>
      <c r="B189" s="12"/>
      <c r="C189" s="2"/>
    </row>
    <row r="190" spans="1:3" ht="12.75">
      <c r="A190" s="6"/>
      <c r="B190" s="12"/>
      <c r="C190" s="2"/>
    </row>
    <row r="191" spans="1:3" ht="12.75">
      <c r="A191" s="6"/>
      <c r="B191" s="12"/>
      <c r="C191" s="2"/>
    </row>
    <row r="192" spans="1:3" ht="12.75">
      <c r="A192" s="6"/>
      <c r="B192" s="12"/>
      <c r="C192" s="2"/>
    </row>
    <row r="193" spans="1:3" ht="12.75">
      <c r="A193" s="6"/>
      <c r="B193" s="12"/>
      <c r="C193" s="2"/>
    </row>
    <row r="194" spans="1:3" ht="12.75">
      <c r="A194" s="6"/>
      <c r="B194" s="12"/>
      <c r="C194" s="2"/>
    </row>
    <row r="195" spans="1:3" ht="12.75">
      <c r="A195" s="6"/>
      <c r="B195" s="12"/>
      <c r="C195" s="2"/>
    </row>
    <row r="196" spans="1:3" ht="12.75">
      <c r="A196" s="6"/>
      <c r="B196" s="12"/>
      <c r="C196" s="2"/>
    </row>
    <row r="197" spans="1:3" ht="12.75">
      <c r="A197" s="6"/>
      <c r="B197" s="12"/>
      <c r="C197" s="2"/>
    </row>
    <row r="198" spans="1:3" ht="12.75">
      <c r="A198" s="6"/>
      <c r="B198" s="12"/>
      <c r="C198" s="2"/>
    </row>
  </sheetData>
  <sheetProtection/>
  <mergeCells count="9">
    <mergeCell ref="A1:E1"/>
    <mergeCell ref="A2:E2"/>
    <mergeCell ref="A3:E3"/>
    <mergeCell ref="A5:E5"/>
    <mergeCell ref="D4:E4"/>
    <mergeCell ref="A144:C144"/>
    <mergeCell ref="A4:C4"/>
    <mergeCell ref="A139:C139"/>
    <mergeCell ref="A143:C143"/>
  </mergeCells>
  <printOptions horizontalCentered="1"/>
  <pageMargins left="0.3937007874015748" right="0.1968503937007874" top="0.3937007874015748" bottom="0.1968503937007874" header="0.11811023622047245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Романенко</cp:lastModifiedBy>
  <cp:lastPrinted>2015-07-20T06:54:46Z</cp:lastPrinted>
  <dcterms:created xsi:type="dcterms:W3CDTF">2004-12-28T06:12:23Z</dcterms:created>
  <dcterms:modified xsi:type="dcterms:W3CDTF">2015-07-21T03:34:00Z</dcterms:modified>
  <cp:category/>
  <cp:version/>
  <cp:contentType/>
  <cp:contentStatus/>
</cp:coreProperties>
</file>