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835" activeTab="0"/>
  </bookViews>
  <sheets>
    <sheet name="Приложение №1" sheetId="1" r:id="rId1"/>
  </sheets>
  <definedNames>
    <definedName name="_xlnm.Print_Area" localSheetId="0">'Приложение №1'!$A$1:$C$170</definedName>
  </definedNames>
  <calcPr fullCalcOnLoad="1"/>
</workbook>
</file>

<file path=xl/sharedStrings.xml><?xml version="1.0" encoding="utf-8"?>
<sst xmlns="http://schemas.openxmlformats.org/spreadsheetml/2006/main" count="281" uniqueCount="270">
  <si>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</si>
  <si>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</si>
  <si>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</si>
  <si>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</si>
  <si>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</si>
  <si>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</si>
  <si>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</si>
  <si>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</si>
  <si>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</si>
  <si>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</si>
  <si>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</si>
  <si>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</si>
  <si>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</si>
  <si>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</si>
  <si>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</si>
  <si>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</si>
  <si>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</si>
  <si>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</si>
  <si>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</si>
  <si>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</si>
  <si>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</si>
  <si>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</si>
  <si>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</si>
  <si>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</si>
  <si>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</si>
  <si>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</si>
  <si>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</si>
  <si>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</si>
  <si>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</si>
  <si>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</si>
  <si>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</si>
  <si>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</si>
  <si>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</si>
  <si>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</si>
  <si>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</si>
  <si>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</si>
  <si>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</si>
  <si>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</si>
  <si>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</si>
  <si>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</si>
  <si>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</si>
  <si>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</si>
  <si>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</si>
  <si>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</si>
  <si>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</si>
  <si>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</si>
  <si>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</si>
  <si>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</si>
  <si>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</si>
  <si>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</si>
  <si>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</si>
  <si>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</si>
  <si>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</si>
  <si>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</si>
  <si>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</si>
  <si>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</si>
  <si>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</si>
  <si>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</si>
  <si>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</si>
  <si>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</si>
  <si>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</si>
  <si>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</si>
  <si>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</si>
  <si>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</si>
  <si>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</si>
  <si>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</si>
  <si>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</si>
  <si>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</si>
  <si>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</si>
  <si>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</si>
  <si>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</si>
  <si>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</si>
  <si>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</si>
  <si>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</si>
  <si>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</si>
  <si>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</si>
  <si>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</si>
  <si>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</si>
  <si>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</si>
  <si>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</si>
  <si>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</si>
  <si>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</si>
  <si>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</si>
  <si>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</si>
  <si>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</si>
  <si>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</si>
  <si>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</si>
  <si>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</si>
  <si>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</si>
  <si>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</si>
  <si>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</si>
  <si>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</si>
  <si>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</si>
  <si>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</si>
  <si>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</si>
  <si>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</si>
  <si>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</si>
  <si>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</si>
  <si>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</si>
  <si>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</si>
  <si>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</si>
  <si>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</si>
  <si>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</si>
  <si>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</si>
  <si>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</si>
  <si>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</si>
  <si>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</si>
  <si>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</si>
  <si>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</si>
  <si>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</si>
  <si>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</si>
  <si>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</si>
  <si>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</si>
  <si>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</si>
  <si>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</si>
  <si>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</si>
  <si>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</si>
  <si>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</si>
  <si>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</si>
  <si>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</si>
  <si>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</si>
  <si>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</si>
  <si>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</si>
  <si>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</si>
  <si>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</si>
  <si>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</si>
  <si>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</si>
  <si>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</si>
  <si>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</si>
  <si>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</si>
  <si>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</si>
  <si>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</si>
  <si>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</si>
  <si>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</si>
  <si>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Дотации бюджетам бюджетной системы Российской Федерации</t>
  </si>
  <si>
    <t>1 16 43000 01 0000 140</t>
  </si>
  <si>
    <t>Субвенции бюджетам бюджетной системы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</si>
  <si>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</si>
  <si>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</si>
  <si>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</si>
  <si>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</si>
  <si>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2018 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</si>
  <si>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</si>
  <si>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год, в том числе: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</si>
  <si>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</si>
  <si>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</si>
  <si>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>2 02 15001 00 0000 151</t>
  </si>
  <si>
    <t>2 02 15001 04 0000 151</t>
  </si>
  <si>
    <t>2 02 20000 00 0000 151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</si>
  <si>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</si>
  <si>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</si>
  <si>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</si>
  <si>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</si>
  <si>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</si>
  <si>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</si>
  <si>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</si>
  <si>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</si>
  <si>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</si>
  <si>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</si>
  <si>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</si>
  <si>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</si>
  <si>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</si>
  <si>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</si>
  <si>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t>План на 2018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</si>
  <si>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</si>
  <si>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</si>
  <si>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2 02 35120 00 0000 151</t>
  </si>
  <si>
    <t>2 02 35120 04 0000 151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</si>
  <si>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</si>
  <si>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</si>
  <si>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осуществление государственных полномочий по отлову и содержанию безнадзорных животных на 2018 год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</si>
  <si>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</si>
  <si>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</si>
  <si>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</si>
  <si>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</si>
  <si>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</si>
  <si>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</si>
  <si>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2 07 00000 00 0000 000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</si>
  <si>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</si>
  <si>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</si>
  <si>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</si>
  <si>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</si>
  <si>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2018 году</t>
  </si>
  <si>
    <t>2 02 10000 00 0000 151</t>
  </si>
  <si>
    <t xml:space="preserve"> для проведения кадастровых работ и межевания земельного участка для дальнейшего его предоставления в долгосрочную аренду ООО «НПО ЦОДИТ» для оказания услуг связи, мобильной связи, систем мониторинга, метео мероприятий и безопасности дорожного движения (ООО "Магаданская дорожная компания")</t>
  </si>
  <si>
    <t>2 02 25519 04 0000 151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</si>
  <si>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2018 год</t>
  </si>
  <si>
    <t>Поступления доходов в бюджет муниципального образования "Сусуманский городской округ" на  2018 год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</si>
  <si>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 государственной программы Магаданской области "Обеспечение качественными
жилищно-коммунальными услугами и комфортными условиями проживания населения Магаданской области на 2014-2020 годы" на 2018 год</t>
  </si>
  <si>
    <t>2 02 25497 00 0000 151</t>
  </si>
  <si>
    <t>2 02 25497 04 0000 151</t>
  </si>
  <si>
    <t>Субсидии бюджетам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</si>
  <si>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</si>
  <si>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</si>
  <si>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</si>
  <si>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</si>
  <si>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</si>
  <si>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</si>
  <si>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1 12 01040 01 0000 120</t>
  </si>
  <si>
    <t xml:space="preserve">Субсидии бюджетам городских округов, предоставляемых в рамках реализации подпрограммы «Совершенствование системы управления в сфере имущественно-земельных отношений Магаданской области на 2016-2020 годы» государственной программы Магаданской области «Управление государственным имуществом Магаданской области» на 2016-2020 годы» на 2018 год
</t>
  </si>
  <si>
    <t>Дотации бюджетам городских округов на выравнивание бюджетной обеспеченности поселений</t>
  </si>
  <si>
    <t>2 02 15002 00 0000 151</t>
  </si>
  <si>
    <t>2 02 25519 00 0000 151</t>
  </si>
  <si>
    <t>Субсидия бюджетам на поддержку отрасли культуры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</si>
  <si>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2018 год</t>
  </si>
  <si>
    <t>Субсидии бюджетам городских округов на организацию и проведение гастрономического фестиваля "Колымское братство" в рамках подпрограммы "Развитие торговли на территории Магаданской области на 2016 -2020 годы" государственной программы Магаданской области "Развитие сельского хозяйства Магаданской области на 2014- 2020 годы" на 2018 год</t>
  </si>
  <si>
    <t>на реализацию мероприятия "Модернизация и реконструкция объектов инженерной и коммунальной инфраструктуры в населенных пунктах городских округов Магаданской области" за счет средств внебюджетного фонда социально-экономического развития Магаданской области в условиях деятельности Особой экономической зоны, на 2018 год</t>
  </si>
  <si>
    <t>на реализацию мероприятия "Развитие дворовой инфраструктуры муниципальных образований, расположенных на территории магаданской области ( в том числе на погашение кредиторской задолженности за проведенные мероприятия по благоустройству территорий муниципальных образований Магаданской области) за счет средств внебюджетного фонда социально-экономического развития Магаданской области в условиях деятельности Особой экономической зоны на 2018 год</t>
  </si>
  <si>
    <t>Субсидия бюджетам городских округов на поддержку отрасли культуры</t>
  </si>
  <si>
    <t>Финансовая помощь для организации и функционирования ДЮСШ в муниципальном образовании "Сусуманский городской округ"  (Сусуманзолото)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</si>
  <si>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</si>
  <si>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</si>
  <si>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2 02 15002 04 0000 151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</si>
  <si>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</si>
  <si>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</si>
  <si>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</si>
  <si>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</si>
  <si>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</si>
  <si>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</si>
  <si>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 xml:space="preserve">1 13 02994 04 0000 130 </t>
  </si>
  <si>
    <t xml:space="preserve">Прочие доходы от компенсации затрат бюджетов городских округов </t>
  </si>
  <si>
    <t xml:space="preserve">Субсидии бюджетам городских округов на реализацию государственной программы Магаданской области «Развитие системы обращения с отходами производства
и потребления на территории Магаданской области» на 2015-2021 годы» на 2018 год
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</si>
  <si>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2018 год
</t>
  </si>
  <si>
    <t xml:space="preserve">Субсидии бюджетам городских округов, предоставляемых в рамках реализации подпрограммы «Оказание поддержки в обеспечении жильем молодых семей» на 2014-2021 годы» государственной программы Магаданской области «Обеспечение доступным и комфортным жильем жителей Магаданской области на 2014-2021 годы», для последующего предоставления молодым семьям - участникам подпрограммы социальной выплаты на приобретение (строительство) жилья на 2018 год
</t>
  </si>
  <si>
    <t>Субсидии бюджетам городских округов на 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 в  рамках государственной программы Магаданской области "Обеспечение доступным и комфортным жильем жителей Магаданской области" на 2014-2021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</si>
  <si>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"Формирование современной городской среды Магаданской области" на 2018-2022 годы" на 2018 год</t>
  </si>
  <si>
    <t>Субсидии бюджетам городских округов на реализацию подпрограммы "Оказание содействия муниципальным образованиям Магаданской области в переселении
граждан из аварийного жилищного фонда" на 2014-2021 годы" в рамках государственной программы Магаданской области "Обеспечение доступным и комфортным жильем жителей Магаданской области" на 2014-2021 годы" на 2018 год</t>
  </si>
  <si>
    <t xml:space="preserve">Субвенции бюджетам городских округов на обеспечение ежемесячного денежного вознаграждения за классное руководство в рамках подпрограммы «Управление
развитием отрасли образования в Магаданской области»  государственной программы
Магаданской области «Развитие образования в Магаданской области» на 2018 год
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</si>
  <si>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2018 год
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</si>
  <si>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
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
государственной программы Магаданской области «Развитие образования в
Магаданской области» на 2018 год
 </t>
  </si>
  <si>
    <t xml:space="preserve">Субвенции  бюджетам городских округов на осуществление государственных полномочий по предоставлению дополнительных мер социальной поддержки
работникам муниципальных образовательных организаций в рамках подпрограммы «Управление развитием отрасли образования в Магаданской области» 
государственной программы Магаданской области «Развитие образования в Магаданской области» на 2018 год
</t>
  </si>
  <si>
    <t>в рамках подпрограммы «Оказание государственных услуг в сфере культуры и отраслевого образования Магаданской области» на 2014-2021 годы» государственной программы Магаданской области «Развитие культуры и туризма Магаданской области» на 2014-2021 годы»</t>
  </si>
  <si>
    <t xml:space="preserve"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2018 год
</t>
  </si>
  <si>
    <t xml:space="preserve">Субвенции бюджетам городских округов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2018 год
</t>
  </si>
  <si>
    <t xml:space="preserve">Субвенции бюджетам городских округов на осуществление государственных полномочий по созданию и организации деятельности административных комиссий
в рамках реализации ведомственной целевой программы «Развитие государственно-правовых институтов Магаданской области» на 2016-2021 годы» на 2018 год
</t>
  </si>
  <si>
    <t xml:space="preserve"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культуры и спорта в Магаданской области» на 2014-2020 годы»  на 2018 год
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</si>
  <si>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
Магаданской области «Развитие образования в Магаданской области» на 2018 год
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</si>
  <si>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</si>
  <si>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</si>
  <si>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 на   2018  год</t>
  </si>
  <si>
    <t xml:space="preserve"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</si>
  <si>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«Управление развитием отрасли образования
в Магаданской области» государственной программы Магаданской области «Развитие образования в Магаданской области» на 2018 год
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</si>
  <si>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</si>
  <si>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</si>
  <si>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</si>
  <si>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</si>
  <si>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</si>
  <si>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</si>
  <si>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</si>
  <si>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</si>
  <si>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</si>
  <si>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</si>
  <si>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</si>
  <si>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</si>
  <si>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</si>
  <si>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</si>
  <si>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</si>
  <si>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</si>
  <si>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</si>
  <si>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</si>
  <si>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</si>
  <si>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</si>
  <si>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</si>
  <si>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</si>
  <si>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</si>
  <si>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</si>
  <si>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Субсидии бюджетам городских округов на реализацию мероприятий по обеспечению жильем молодых семей</t>
  </si>
  <si>
    <t xml:space="preserve">Cсубсидии бюджетам городских округов на организацию и проведение областных универсальных совместных ярмарок в рамках подпрограммы «Развитие торговли
на территории Магаданской области на 2016-2018 годы» государственной программы Магаданской области «Развитие сельского хозяйства Магаданской области на 2014-2024 годы» на 2018 год
</t>
  </si>
  <si>
    <t xml:space="preserve">Cсубсидии бюджетам городских округов на реализацию мероприятий поддержки развития малого и среднего предпринимательства в рамках государственной программы Магаданской области «Экономическое развитие и инновационная экономика 
Магаданской области» на 2018 год
</t>
  </si>
  <si>
    <t>к решению Собрания представителей Сусуманского городского округа от    27.12.2018 г. № 280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</si>
</sst>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Cyr"/>
      <family val="0"/>
    </font>
    <font>
      <sz val="8.5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Cyr"/>
      <family val="0"/>
    </font>
    <font>
      <sz val="8.5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1" fillId="32" borderId="0" xfId="0" applyFont="1" applyFill="1" applyAlignment="1">
      <alignment/>
    </xf>
    <xf numFmtId="49" fontId="52" fillId="32" borderId="0" xfId="0" applyNumberFormat="1" applyFont="1" applyFill="1" applyBorder="1" applyAlignment="1">
      <alignment vertical="center" wrapText="1"/>
    </xf>
    <xf numFmtId="0" fontId="52" fillId="32" borderId="0" xfId="0" applyFont="1" applyFill="1" applyBorder="1" applyAlignment="1">
      <alignment vertical="center" wrapText="1"/>
    </xf>
    <xf numFmtId="177" fontId="51" fillId="32" borderId="0" xfId="0" applyNumberFormat="1" applyFont="1" applyFill="1" applyAlignment="1">
      <alignment/>
    </xf>
    <xf numFmtId="49" fontId="53" fillId="32" borderId="12" xfId="0" applyNumberFormat="1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49" fontId="54" fillId="32" borderId="12" xfId="0" applyNumberFormat="1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left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left" vertical="center" wrapText="1"/>
    </xf>
    <xf numFmtId="0" fontId="56" fillId="32" borderId="12" xfId="0" applyFont="1" applyFill="1" applyBorder="1" applyAlignment="1">
      <alignment wrapText="1"/>
    </xf>
    <xf numFmtId="0" fontId="56" fillId="32" borderId="12" xfId="44" applyFont="1" applyFill="1" applyBorder="1" applyAlignment="1" applyProtection="1">
      <alignment wrapText="1"/>
      <protection/>
    </xf>
    <xf numFmtId="1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/>
    </xf>
    <xf numFmtId="0" fontId="56" fillId="32" borderId="12" xfId="0" applyFont="1" applyFill="1" applyBorder="1" applyAlignment="1">
      <alignment horizontal="justify" vertical="center" wrapText="1"/>
    </xf>
    <xf numFmtId="49" fontId="56" fillId="32" borderId="12" xfId="34" applyNumberFormat="1" applyFont="1" applyFill="1" applyBorder="1" applyProtection="1">
      <alignment horizontal="center"/>
      <protection/>
    </xf>
    <xf numFmtId="0" fontId="56" fillId="32" borderId="12" xfId="33" applyNumberFormat="1" applyFont="1" applyFill="1" applyBorder="1" applyAlignment="1" applyProtection="1">
      <alignment vertical="center" wrapText="1"/>
      <protection/>
    </xf>
    <xf numFmtId="0" fontId="56" fillId="32" borderId="12" xfId="0" applyFont="1" applyFill="1" applyBorder="1" applyAlignment="1">
      <alignment horizontal="center" vertical="top" wrapText="1"/>
    </xf>
    <xf numFmtId="0" fontId="56" fillId="32" borderId="12" xfId="0" applyFont="1" applyFill="1" applyBorder="1" applyAlignment="1">
      <alignment vertical="top" wrapText="1"/>
    </xf>
    <xf numFmtId="0" fontId="56" fillId="32" borderId="12" xfId="0" applyFont="1" applyFill="1" applyBorder="1" applyAlignment="1">
      <alignment horizontal="left" vertical="justify" wrapText="1"/>
    </xf>
    <xf numFmtId="0" fontId="56" fillId="32" borderId="12" xfId="0" applyFont="1" applyFill="1" applyBorder="1" applyAlignment="1">
      <alignment/>
    </xf>
    <xf numFmtId="0" fontId="56" fillId="32" borderId="12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vertical="center"/>
    </xf>
    <xf numFmtId="0" fontId="56" fillId="32" borderId="12" xfId="0" applyFont="1" applyFill="1" applyBorder="1" applyAlignment="1">
      <alignment horizontal="center" vertical="center"/>
    </xf>
    <xf numFmtId="0" fontId="56" fillId="32" borderId="12" xfId="0" applyFont="1" applyFill="1" applyBorder="1" applyAlignment="1">
      <alignment horizontal="left" wrapText="1"/>
    </xf>
    <xf numFmtId="0" fontId="55" fillId="32" borderId="12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justify" vertical="top" wrapText="1"/>
    </xf>
    <xf numFmtId="0" fontId="57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56" fillId="32" borderId="12" xfId="44" applyFont="1" applyFill="1" applyBorder="1" applyAlignment="1" applyProtection="1">
      <alignment vertical="center" wrapText="1"/>
      <protection/>
    </xf>
    <xf numFmtId="0" fontId="55" fillId="32" borderId="12" xfId="0" applyFont="1" applyFill="1" applyBorder="1" applyAlignment="1">
      <alignment horizontal="center"/>
    </xf>
    <xf numFmtId="0" fontId="56" fillId="32" borderId="12" xfId="0" applyNumberFormat="1" applyFont="1" applyFill="1" applyBorder="1" applyAlignment="1">
      <alignment wrapText="1"/>
    </xf>
    <xf numFmtId="0" fontId="56" fillId="32" borderId="12" xfId="0" applyNumberFormat="1" applyFont="1" applyFill="1" applyBorder="1" applyAlignment="1">
      <alignment horizontal="left" vertical="center" wrapText="1"/>
    </xf>
    <xf numFmtId="0" fontId="56" fillId="32" borderId="12" xfId="0" applyNumberFormat="1" applyFont="1" applyFill="1" applyBorder="1" applyAlignment="1">
      <alignment vertical="center" wrapText="1"/>
    </xf>
    <xf numFmtId="0" fontId="55" fillId="32" borderId="12" xfId="0" applyFont="1" applyFill="1" applyBorder="1" applyAlignment="1">
      <alignment/>
    </xf>
    <xf numFmtId="49" fontId="56" fillId="32" borderId="12" xfId="0" applyNumberFormat="1" applyFont="1" applyFill="1" applyBorder="1" applyAlignment="1">
      <alignment vertical="center" wrapText="1"/>
    </xf>
    <xf numFmtId="49" fontId="56" fillId="32" borderId="0" xfId="0" applyNumberFormat="1" applyFont="1" applyFill="1" applyBorder="1" applyAlignment="1">
      <alignment vertical="center" wrapText="1"/>
    </xf>
    <xf numFmtId="0" fontId="55" fillId="32" borderId="0" xfId="0" applyFont="1" applyFill="1" applyBorder="1" applyAlignment="1">
      <alignment vertical="center" wrapText="1"/>
    </xf>
    <xf numFmtId="49" fontId="55" fillId="32" borderId="0" xfId="0" applyNumberFormat="1" applyFont="1" applyFill="1" applyBorder="1" applyAlignment="1">
      <alignment vertical="center" wrapText="1"/>
    </xf>
    <xf numFmtId="0" fontId="56" fillId="32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32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77" fontId="52" fillId="0" borderId="0" xfId="0" applyNumberFormat="1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177" fontId="55" fillId="0" borderId="12" xfId="0" applyNumberFormat="1" applyFont="1" applyFill="1" applyBorder="1" applyAlignment="1">
      <alignment horizontal="center" vertical="center" wrapText="1"/>
    </xf>
    <xf numFmtId="177" fontId="56" fillId="0" borderId="12" xfId="0" applyNumberFormat="1" applyFont="1" applyFill="1" applyBorder="1" applyAlignment="1">
      <alignment horizontal="center" vertical="center" wrapText="1"/>
    </xf>
    <xf numFmtId="177" fontId="56" fillId="0" borderId="12" xfId="0" applyNumberFormat="1" applyFont="1" applyFill="1" applyBorder="1" applyAlignment="1">
      <alignment horizontal="center" vertical="top" wrapText="1"/>
    </xf>
    <xf numFmtId="177" fontId="56" fillId="0" borderId="12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44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49" fontId="55" fillId="32" borderId="0" xfId="0" applyNumberFormat="1" applyFont="1" applyFill="1" applyBorder="1" applyAlignment="1">
      <alignment vertical="center" wrapText="1"/>
    </xf>
    <xf numFmtId="0" fontId="59" fillId="32" borderId="0" xfId="0" applyFont="1" applyFill="1" applyBorder="1" applyAlignment="1">
      <alignment horizontal="right" vertical="top" wrapText="1"/>
    </xf>
    <xf numFmtId="0" fontId="59" fillId="32" borderId="0" xfId="0" applyFont="1" applyFill="1" applyBorder="1" applyAlignment="1">
      <alignment horizontal="right"/>
    </xf>
    <xf numFmtId="0" fontId="54" fillId="32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007800.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view="pageBreakPreview" zoomScale="85" zoomScaleNormal="85" zoomScaleSheetLayoutView="85" zoomScalePageLayoutView="0" workbookViewId="0" topLeftCell="A1">
      <selection activeCell="G10" sqref="G10"/>
    </sheetView>
  </sheetViews>
  <sheetFormatPr defaultColWidth="9.00390625" defaultRowHeight="12.75"/>
  <cols>
    <col min="1" max="1" width="22.625" style="1" customWidth="1"/>
    <col min="2" max="2" width="76.625" style="1" customWidth="1"/>
    <col min="3" max="3" width="12.25390625" style="64" customWidth="1"/>
    <col min="4" max="4" width="5.375" style="1" customWidth="1"/>
    <col min="5" max="5" width="11.375" style="1" customWidth="1"/>
    <col min="6" max="6" width="16.875" style="1" customWidth="1"/>
    <col min="7" max="16384" width="9.125" style="1" customWidth="1"/>
  </cols>
  <sheetData>
    <row r="1" spans="1:3" ht="13.5" customHeight="1">
      <c r="A1" s="77" t="s">
        <v>121</v>
      </c>
      <c r="B1" s="77"/>
      <c r="C1" s="77"/>
    </row>
    <row r="2" spans="1:3" ht="13.5" customHeight="1">
      <c r="A2" s="77" t="s">
        <v>5</v>
      </c>
      <c r="B2" s="77"/>
      <c r="C2" s="77"/>
    </row>
    <row r="3" spans="1:3" ht="13.5" customHeight="1">
      <c r="A3" s="78" t="s">
        <v>269</v>
      </c>
      <c r="B3" s="78"/>
      <c r="C3" s="78"/>
    </row>
    <row r="4" spans="1:3" ht="21" customHeight="1">
      <c r="A4" s="79" t="s">
        <v>187</v>
      </c>
      <c r="B4" s="79"/>
      <c r="C4" s="79"/>
    </row>
    <row r="5" spans="1:4" ht="15">
      <c r="A5" s="2"/>
      <c r="B5" s="3"/>
      <c r="C5" s="57"/>
      <c r="D5" s="4"/>
    </row>
    <row r="6" spans="1:3" ht="40.5" customHeight="1">
      <c r="A6" s="5" t="s">
        <v>53</v>
      </c>
      <c r="B6" s="6" t="s">
        <v>54</v>
      </c>
      <c r="C6" s="47" t="s">
        <v>163</v>
      </c>
    </row>
    <row r="7" spans="1:3" ht="17.25" customHeight="1">
      <c r="A7" s="7">
        <v>1</v>
      </c>
      <c r="B7" s="8">
        <v>2</v>
      </c>
      <c r="C7" s="58">
        <v>3</v>
      </c>
    </row>
    <row r="8" spans="1:5" ht="17.25" customHeight="1">
      <c r="A8" s="9" t="s">
        <v>55</v>
      </c>
      <c r="B8" s="10" t="s">
        <v>50</v>
      </c>
      <c r="C8" s="59">
        <f>C9+C15+C20+C31+C39+C42+C53+C60+C64+C71+C84</f>
        <v>260607.1</v>
      </c>
      <c r="D8" s="4"/>
      <c r="E8" s="4"/>
    </row>
    <row r="9" spans="1:6" ht="17.25" customHeight="1">
      <c r="A9" s="9" t="s">
        <v>56</v>
      </c>
      <c r="B9" s="10" t="s">
        <v>57</v>
      </c>
      <c r="C9" s="59">
        <f>C10</f>
        <v>192268</v>
      </c>
      <c r="E9" s="4"/>
      <c r="F9" s="4"/>
    </row>
    <row r="10" spans="1:6" ht="17.25" customHeight="1">
      <c r="A10" s="11" t="s">
        <v>75</v>
      </c>
      <c r="B10" s="12" t="s">
        <v>76</v>
      </c>
      <c r="C10" s="60">
        <f>C11+C12+C13+C14</f>
        <v>192268</v>
      </c>
      <c r="F10" s="4"/>
    </row>
    <row r="11" spans="1:6" ht="58.5" customHeight="1">
      <c r="A11" s="11" t="s">
        <v>94</v>
      </c>
      <c r="B11" s="13" t="s">
        <v>6</v>
      </c>
      <c r="C11" s="60">
        <f>185000+5000</f>
        <v>190000</v>
      </c>
      <c r="F11" s="4"/>
    </row>
    <row r="12" spans="1:3" ht="90.75" customHeight="1">
      <c r="A12" s="11" t="s">
        <v>79</v>
      </c>
      <c r="B12" s="14" t="s">
        <v>210</v>
      </c>
      <c r="C12" s="60">
        <v>260</v>
      </c>
    </row>
    <row r="13" spans="1:3" ht="31.5" customHeight="1">
      <c r="A13" s="11" t="s">
        <v>100</v>
      </c>
      <c r="B13" s="14" t="s">
        <v>104</v>
      </c>
      <c r="C13" s="60">
        <v>214</v>
      </c>
    </row>
    <row r="14" spans="1:3" ht="72.75" customHeight="1">
      <c r="A14" s="11" t="s">
        <v>3</v>
      </c>
      <c r="B14" s="14" t="s">
        <v>7</v>
      </c>
      <c r="C14" s="60">
        <v>1794</v>
      </c>
    </row>
    <row r="15" spans="1:3" ht="28.5" customHeight="1">
      <c r="A15" s="15" t="s">
        <v>107</v>
      </c>
      <c r="B15" s="16" t="s">
        <v>0</v>
      </c>
      <c r="C15" s="59">
        <f>C16</f>
        <v>7380</v>
      </c>
    </row>
    <row r="16" spans="1:3" ht="28.5" customHeight="1">
      <c r="A16" s="17" t="s">
        <v>106</v>
      </c>
      <c r="B16" s="13" t="s">
        <v>105</v>
      </c>
      <c r="C16" s="60">
        <f>C17+C18+C19</f>
        <v>7380</v>
      </c>
    </row>
    <row r="17" spans="1:3" ht="63" customHeight="1">
      <c r="A17" s="17" t="s">
        <v>112</v>
      </c>
      <c r="B17" s="13" t="s">
        <v>116</v>
      </c>
      <c r="C17" s="60">
        <v>2990</v>
      </c>
    </row>
    <row r="18" spans="1:3" ht="74.25" customHeight="1">
      <c r="A18" s="17" t="s">
        <v>113</v>
      </c>
      <c r="B18" s="13" t="s">
        <v>8</v>
      </c>
      <c r="C18" s="60">
        <v>30</v>
      </c>
    </row>
    <row r="19" spans="1:3" ht="66" customHeight="1">
      <c r="A19" s="17" t="s">
        <v>114</v>
      </c>
      <c r="B19" s="13" t="s">
        <v>9</v>
      </c>
      <c r="C19" s="60">
        <v>4360</v>
      </c>
    </row>
    <row r="20" spans="1:3" ht="15" customHeight="1">
      <c r="A20" s="9" t="s">
        <v>58</v>
      </c>
      <c r="B20" s="10" t="s">
        <v>59</v>
      </c>
      <c r="C20" s="59">
        <f>C21+C27+C29</f>
        <v>19061.1</v>
      </c>
    </row>
    <row r="21" spans="1:3" ht="15" customHeight="1">
      <c r="A21" s="18" t="s">
        <v>129</v>
      </c>
      <c r="B21" s="19" t="s">
        <v>130</v>
      </c>
      <c r="C21" s="60">
        <f>C22+C24+C26</f>
        <v>5360</v>
      </c>
    </row>
    <row r="22" spans="1:3" ht="27" customHeight="1">
      <c r="A22" s="17" t="s">
        <v>131</v>
      </c>
      <c r="B22" s="19" t="s">
        <v>132</v>
      </c>
      <c r="C22" s="60">
        <f>C23</f>
        <v>4171</v>
      </c>
    </row>
    <row r="23" spans="1:3" ht="28.5" customHeight="1">
      <c r="A23" s="17" t="s">
        <v>133</v>
      </c>
      <c r="B23" s="19" t="s">
        <v>132</v>
      </c>
      <c r="C23" s="60">
        <v>4171</v>
      </c>
    </row>
    <row r="24" spans="1:3" ht="28.5" customHeight="1">
      <c r="A24" s="20" t="s">
        <v>173</v>
      </c>
      <c r="B24" s="21" t="s">
        <v>137</v>
      </c>
      <c r="C24" s="60">
        <f>C25</f>
        <v>1185</v>
      </c>
    </row>
    <row r="25" spans="1:3" ht="46.5" customHeight="1">
      <c r="A25" s="20" t="s">
        <v>174</v>
      </c>
      <c r="B25" s="21" t="s">
        <v>211</v>
      </c>
      <c r="C25" s="60">
        <v>1185</v>
      </c>
    </row>
    <row r="26" spans="1:3" ht="28.5" customHeight="1">
      <c r="A26" s="20" t="s">
        <v>175</v>
      </c>
      <c r="B26" s="21" t="s">
        <v>138</v>
      </c>
      <c r="C26" s="60">
        <v>4</v>
      </c>
    </row>
    <row r="27" spans="1:3" ht="15" customHeight="1">
      <c r="A27" s="17" t="s">
        <v>99</v>
      </c>
      <c r="B27" s="12" t="s">
        <v>77</v>
      </c>
      <c r="C27" s="60">
        <f>C28</f>
        <v>12981</v>
      </c>
    </row>
    <row r="28" spans="1:3" ht="15" customHeight="1">
      <c r="A28" s="17" t="s">
        <v>98</v>
      </c>
      <c r="B28" s="12" t="s">
        <v>77</v>
      </c>
      <c r="C28" s="60">
        <v>12981</v>
      </c>
    </row>
    <row r="29" spans="1:3" ht="15" customHeight="1">
      <c r="A29" s="22" t="s">
        <v>126</v>
      </c>
      <c r="B29" s="23" t="s">
        <v>127</v>
      </c>
      <c r="C29" s="60">
        <f>C30</f>
        <v>720.1</v>
      </c>
    </row>
    <row r="30" spans="1:3" ht="15" customHeight="1">
      <c r="A30" s="22" t="s">
        <v>128</v>
      </c>
      <c r="B30" s="23" t="s">
        <v>127</v>
      </c>
      <c r="C30" s="60">
        <v>720.1</v>
      </c>
    </row>
    <row r="31" spans="1:3" ht="17.25" customHeight="1">
      <c r="A31" s="9" t="s">
        <v>60</v>
      </c>
      <c r="B31" s="10" t="s">
        <v>61</v>
      </c>
      <c r="C31" s="59">
        <f>C32+C34</f>
        <v>2875</v>
      </c>
    </row>
    <row r="32" spans="1:3" ht="17.25" customHeight="1">
      <c r="A32" s="11" t="s">
        <v>109</v>
      </c>
      <c r="B32" s="24" t="s">
        <v>108</v>
      </c>
      <c r="C32" s="60">
        <f>C33</f>
        <v>825</v>
      </c>
    </row>
    <row r="33" spans="1:3" ht="30.75" customHeight="1">
      <c r="A33" s="18" t="s">
        <v>11</v>
      </c>
      <c r="B33" s="13" t="s">
        <v>10</v>
      </c>
      <c r="C33" s="60">
        <v>825</v>
      </c>
    </row>
    <row r="34" spans="1:3" ht="14.25" customHeight="1">
      <c r="A34" s="11" t="s">
        <v>52</v>
      </c>
      <c r="B34" s="12" t="s">
        <v>78</v>
      </c>
      <c r="C34" s="60">
        <f>C35+C37</f>
        <v>2050</v>
      </c>
    </row>
    <row r="35" spans="1:3" ht="14.25" customHeight="1">
      <c r="A35" s="25" t="s">
        <v>13</v>
      </c>
      <c r="B35" s="26" t="s">
        <v>12</v>
      </c>
      <c r="C35" s="60">
        <f>C36</f>
        <v>1850</v>
      </c>
    </row>
    <row r="36" spans="1:3" ht="30" customHeight="1">
      <c r="A36" s="25" t="s">
        <v>15</v>
      </c>
      <c r="B36" s="26" t="s">
        <v>14</v>
      </c>
      <c r="C36" s="60">
        <v>1850</v>
      </c>
    </row>
    <row r="37" spans="1:3" ht="16.5" customHeight="1">
      <c r="A37" s="25" t="s">
        <v>17</v>
      </c>
      <c r="B37" s="27" t="s">
        <v>16</v>
      </c>
      <c r="C37" s="60">
        <f>C38</f>
        <v>200</v>
      </c>
    </row>
    <row r="38" spans="1:3" ht="28.5" customHeight="1">
      <c r="A38" s="25" t="s">
        <v>19</v>
      </c>
      <c r="B38" s="26" t="s">
        <v>18</v>
      </c>
      <c r="C38" s="60">
        <v>200</v>
      </c>
    </row>
    <row r="39" spans="1:3" ht="16.5" customHeight="1">
      <c r="A39" s="9" t="s">
        <v>62</v>
      </c>
      <c r="B39" s="10" t="s">
        <v>51</v>
      </c>
      <c r="C39" s="59">
        <f>C40</f>
        <v>2076</v>
      </c>
    </row>
    <row r="40" spans="1:3" ht="31.5" customHeight="1">
      <c r="A40" s="11" t="s">
        <v>83</v>
      </c>
      <c r="B40" s="12" t="s">
        <v>84</v>
      </c>
      <c r="C40" s="60">
        <f>C41</f>
        <v>2076</v>
      </c>
    </row>
    <row r="41" spans="1:3" ht="38.25" customHeight="1">
      <c r="A41" s="11" t="s">
        <v>80</v>
      </c>
      <c r="B41" s="12" t="s">
        <v>45</v>
      </c>
      <c r="C41" s="60">
        <v>2076</v>
      </c>
    </row>
    <row r="42" spans="1:3" ht="31.5" customHeight="1">
      <c r="A42" s="9" t="s">
        <v>63</v>
      </c>
      <c r="B42" s="10" t="s">
        <v>64</v>
      </c>
      <c r="C42" s="59">
        <f>C43+C50</f>
        <v>24391.7</v>
      </c>
    </row>
    <row r="43" spans="1:3" ht="60" customHeight="1">
      <c r="A43" s="11" t="s">
        <v>65</v>
      </c>
      <c r="B43" s="12" t="s">
        <v>97</v>
      </c>
      <c r="C43" s="60">
        <f>C44+C46+C48</f>
        <v>24011.7</v>
      </c>
    </row>
    <row r="44" spans="1:3" ht="44.25" customHeight="1">
      <c r="A44" s="11" t="s">
        <v>66</v>
      </c>
      <c r="B44" s="12" t="s">
        <v>93</v>
      </c>
      <c r="C44" s="60">
        <f>C45</f>
        <v>11000</v>
      </c>
    </row>
    <row r="45" spans="1:3" ht="60" customHeight="1">
      <c r="A45" s="28" t="s">
        <v>21</v>
      </c>
      <c r="B45" s="23" t="s">
        <v>20</v>
      </c>
      <c r="C45" s="60">
        <v>11000</v>
      </c>
    </row>
    <row r="46" spans="1:3" ht="60" customHeight="1">
      <c r="A46" s="52" t="s">
        <v>242</v>
      </c>
      <c r="B46" s="65" t="s">
        <v>243</v>
      </c>
      <c r="C46" s="60">
        <f>C47</f>
        <v>11.7</v>
      </c>
    </row>
    <row r="47" spans="1:3" ht="60" customHeight="1">
      <c r="A47" s="66" t="s">
        <v>244</v>
      </c>
      <c r="B47" s="65" t="s">
        <v>245</v>
      </c>
      <c r="C47" s="60">
        <v>11.7</v>
      </c>
    </row>
    <row r="48" spans="1:3" ht="29.25" customHeight="1">
      <c r="A48" s="11" t="s">
        <v>119</v>
      </c>
      <c r="B48" s="12" t="s">
        <v>120</v>
      </c>
      <c r="C48" s="60">
        <f>C49</f>
        <v>13000</v>
      </c>
    </row>
    <row r="49" spans="1:3" ht="29.25" customHeight="1">
      <c r="A49" s="18" t="s">
        <v>23</v>
      </c>
      <c r="B49" s="29" t="s">
        <v>22</v>
      </c>
      <c r="C49" s="60">
        <v>13000</v>
      </c>
    </row>
    <row r="50" spans="1:3" ht="29.25" customHeight="1">
      <c r="A50" s="66" t="s">
        <v>254</v>
      </c>
      <c r="B50" s="73" t="s">
        <v>255</v>
      </c>
      <c r="C50" s="60">
        <f>C51</f>
        <v>380</v>
      </c>
    </row>
    <row r="51" spans="1:3" ht="29.25" customHeight="1">
      <c r="A51" s="53" t="s">
        <v>256</v>
      </c>
      <c r="B51" s="73" t="s">
        <v>257</v>
      </c>
      <c r="C51" s="60">
        <f>C52</f>
        <v>380</v>
      </c>
    </row>
    <row r="52" spans="1:3" ht="29.25" customHeight="1">
      <c r="A52" s="53" t="s">
        <v>258</v>
      </c>
      <c r="B52" s="73" t="s">
        <v>259</v>
      </c>
      <c r="C52" s="60">
        <v>380</v>
      </c>
    </row>
    <row r="53" spans="1:3" ht="18.75" customHeight="1">
      <c r="A53" s="9" t="s">
        <v>67</v>
      </c>
      <c r="B53" s="10" t="s">
        <v>68</v>
      </c>
      <c r="C53" s="59">
        <f>C54</f>
        <v>479.1</v>
      </c>
    </row>
    <row r="54" spans="1:3" ht="18.75" customHeight="1">
      <c r="A54" s="11" t="s">
        <v>73</v>
      </c>
      <c r="B54" s="12" t="s">
        <v>74</v>
      </c>
      <c r="C54" s="60">
        <f>C55+C56+C57</f>
        <v>479.1</v>
      </c>
    </row>
    <row r="55" spans="1:3" ht="30">
      <c r="A55" s="11" t="s">
        <v>102</v>
      </c>
      <c r="B55" s="23" t="s">
        <v>25</v>
      </c>
      <c r="C55" s="60">
        <v>188</v>
      </c>
    </row>
    <row r="56" spans="1:3" ht="15">
      <c r="A56" s="11" t="s">
        <v>103</v>
      </c>
      <c r="B56" s="23" t="s">
        <v>24</v>
      </c>
      <c r="C56" s="60">
        <v>5.1</v>
      </c>
    </row>
    <row r="57" spans="1:3" ht="15">
      <c r="A57" s="11" t="s">
        <v>198</v>
      </c>
      <c r="B57" s="49" t="s">
        <v>101</v>
      </c>
      <c r="C57" s="60">
        <f>C58+C59</f>
        <v>286</v>
      </c>
    </row>
    <row r="58" spans="1:3" ht="15">
      <c r="A58" s="50" t="s">
        <v>192</v>
      </c>
      <c r="B58" s="51" t="s">
        <v>194</v>
      </c>
      <c r="C58" s="60">
        <v>283</v>
      </c>
    </row>
    <row r="59" spans="1:3" ht="15">
      <c r="A59" s="50" t="s">
        <v>193</v>
      </c>
      <c r="B59" s="51" t="s">
        <v>195</v>
      </c>
      <c r="C59" s="60">
        <v>3</v>
      </c>
    </row>
    <row r="60" spans="1:3" ht="28.5">
      <c r="A60" s="55" t="s">
        <v>213</v>
      </c>
      <c r="B60" s="56" t="s">
        <v>214</v>
      </c>
      <c r="C60" s="59">
        <f>C61</f>
        <v>583.9</v>
      </c>
    </row>
    <row r="61" spans="1:3" ht="15">
      <c r="A61" s="50" t="s">
        <v>215</v>
      </c>
      <c r="B61" s="51" t="s">
        <v>216</v>
      </c>
      <c r="C61" s="60">
        <f>C62</f>
        <v>583.9</v>
      </c>
    </row>
    <row r="62" spans="1:3" ht="15">
      <c r="A62" s="50" t="s">
        <v>217</v>
      </c>
      <c r="B62" s="51" t="s">
        <v>218</v>
      </c>
      <c r="C62" s="60">
        <f>C63</f>
        <v>583.9</v>
      </c>
    </row>
    <row r="63" spans="1:3" ht="15">
      <c r="A63" s="50" t="s">
        <v>219</v>
      </c>
      <c r="B63" s="51" t="s">
        <v>220</v>
      </c>
      <c r="C63" s="60">
        <v>583.9</v>
      </c>
    </row>
    <row r="64" spans="1:3" ht="28.5">
      <c r="A64" s="30" t="s">
        <v>111</v>
      </c>
      <c r="B64" s="31" t="s">
        <v>110</v>
      </c>
      <c r="C64" s="59">
        <f>C65+C68</f>
        <v>65</v>
      </c>
    </row>
    <row r="65" spans="1:3" ht="60">
      <c r="A65" s="22" t="s">
        <v>26</v>
      </c>
      <c r="B65" s="23" t="s">
        <v>27</v>
      </c>
      <c r="C65" s="60">
        <f>C66</f>
        <v>63.8</v>
      </c>
    </row>
    <row r="66" spans="1:3" ht="60" customHeight="1">
      <c r="A66" s="22" t="s">
        <v>28</v>
      </c>
      <c r="B66" s="23" t="s">
        <v>29</v>
      </c>
      <c r="C66" s="60">
        <f>C67</f>
        <v>63.8</v>
      </c>
    </row>
    <row r="67" spans="1:3" ht="63.75" customHeight="1">
      <c r="A67" s="22" t="s">
        <v>30</v>
      </c>
      <c r="B67" s="23" t="s">
        <v>31</v>
      </c>
      <c r="C67" s="60">
        <v>63.8</v>
      </c>
    </row>
    <row r="68" spans="1:3" ht="30">
      <c r="A68" s="17" t="s">
        <v>122</v>
      </c>
      <c r="B68" s="23" t="s">
        <v>123</v>
      </c>
      <c r="C68" s="60">
        <f>C69</f>
        <v>1.2</v>
      </c>
    </row>
    <row r="69" spans="1:3" ht="30">
      <c r="A69" s="17" t="s">
        <v>124</v>
      </c>
      <c r="B69" s="23" t="s">
        <v>125</v>
      </c>
      <c r="C69" s="60">
        <f>C70</f>
        <v>1.2</v>
      </c>
    </row>
    <row r="70" spans="1:3" ht="33" customHeight="1">
      <c r="A70" s="22" t="s">
        <v>32</v>
      </c>
      <c r="B70" s="23" t="s">
        <v>33</v>
      </c>
      <c r="C70" s="60">
        <v>1.2</v>
      </c>
    </row>
    <row r="71" spans="1:3" ht="19.5" customHeight="1">
      <c r="A71" s="9" t="s">
        <v>86</v>
      </c>
      <c r="B71" s="10" t="s">
        <v>87</v>
      </c>
      <c r="C71" s="59">
        <f>C72+C74+C76+C77+C79+C81+C82</f>
        <v>11179.8</v>
      </c>
    </row>
    <row r="72" spans="1:8" s="32" customFormat="1" ht="28.5">
      <c r="A72" s="9" t="s">
        <v>90</v>
      </c>
      <c r="B72" s="10" t="s">
        <v>92</v>
      </c>
      <c r="C72" s="59">
        <f>C73</f>
        <v>56</v>
      </c>
      <c r="H72" s="33"/>
    </row>
    <row r="73" spans="1:8" s="32" customFormat="1" ht="60.75" customHeight="1">
      <c r="A73" s="11" t="s">
        <v>95</v>
      </c>
      <c r="B73" s="13" t="s">
        <v>176</v>
      </c>
      <c r="C73" s="60">
        <v>56</v>
      </c>
      <c r="H73" s="34"/>
    </row>
    <row r="74" spans="1:3" ht="89.25" customHeight="1">
      <c r="A74" s="9" t="s">
        <v>115</v>
      </c>
      <c r="B74" s="13" t="s">
        <v>34</v>
      </c>
      <c r="C74" s="59">
        <f>C75</f>
        <v>7.9</v>
      </c>
    </row>
    <row r="75" spans="1:3" ht="33.75" customHeight="1">
      <c r="A75" s="11" t="s">
        <v>91</v>
      </c>
      <c r="B75" s="35" t="s">
        <v>35</v>
      </c>
      <c r="C75" s="60">
        <v>7.9</v>
      </c>
    </row>
    <row r="76" spans="1:3" ht="45" customHeight="1">
      <c r="A76" s="11" t="s">
        <v>44</v>
      </c>
      <c r="B76" s="26" t="s">
        <v>38</v>
      </c>
      <c r="C76" s="60">
        <v>390</v>
      </c>
    </row>
    <row r="77" spans="1:3" ht="45.75" customHeight="1">
      <c r="A77" s="53" t="s">
        <v>246</v>
      </c>
      <c r="B77" s="67" t="s">
        <v>247</v>
      </c>
      <c r="C77" s="60">
        <f>C78</f>
        <v>33</v>
      </c>
    </row>
    <row r="78" spans="1:3" ht="46.5" customHeight="1">
      <c r="A78" s="68" t="s">
        <v>248</v>
      </c>
      <c r="B78" s="69" t="s">
        <v>249</v>
      </c>
      <c r="C78" s="60">
        <v>33</v>
      </c>
    </row>
    <row r="79" spans="1:3" ht="30.75" customHeight="1">
      <c r="A79" s="70" t="s">
        <v>250</v>
      </c>
      <c r="B79" s="71" t="s">
        <v>251</v>
      </c>
      <c r="C79" s="60">
        <f>C80</f>
        <v>707.5</v>
      </c>
    </row>
    <row r="80" spans="1:3" ht="30.75" customHeight="1">
      <c r="A80" s="70" t="s">
        <v>252</v>
      </c>
      <c r="B80" s="72" t="s">
        <v>253</v>
      </c>
      <c r="C80" s="60">
        <v>707.5</v>
      </c>
    </row>
    <row r="81" spans="1:3" ht="47.25" customHeight="1">
      <c r="A81" s="28" t="s">
        <v>135</v>
      </c>
      <c r="B81" s="26" t="s">
        <v>4</v>
      </c>
      <c r="C81" s="60">
        <v>9</v>
      </c>
    </row>
    <row r="82" spans="1:3" ht="31.5" customHeight="1">
      <c r="A82" s="11" t="s">
        <v>46</v>
      </c>
      <c r="B82" s="12" t="s">
        <v>47</v>
      </c>
      <c r="C82" s="60">
        <f>C83</f>
        <v>9976.4</v>
      </c>
    </row>
    <row r="83" spans="1:3" ht="32.25" customHeight="1">
      <c r="A83" s="22" t="s">
        <v>36</v>
      </c>
      <c r="B83" s="23" t="s">
        <v>37</v>
      </c>
      <c r="C83" s="60">
        <f>10600-8.1+169.9+0.1-786.1-0.4+1</f>
        <v>9976.4</v>
      </c>
    </row>
    <row r="84" spans="1:3" ht="15.75" customHeight="1">
      <c r="A84" s="74" t="s">
        <v>260</v>
      </c>
      <c r="B84" s="75" t="s">
        <v>261</v>
      </c>
      <c r="C84" s="59">
        <f>C85</f>
        <v>247.5</v>
      </c>
    </row>
    <row r="85" spans="1:3" ht="20.25" customHeight="1">
      <c r="A85" s="50" t="s">
        <v>262</v>
      </c>
      <c r="B85" s="53" t="s">
        <v>263</v>
      </c>
      <c r="C85" s="60">
        <f>C86</f>
        <v>247.5</v>
      </c>
    </row>
    <row r="86" spans="1:3" ht="23.25" customHeight="1">
      <c r="A86" s="50" t="s">
        <v>264</v>
      </c>
      <c r="B86" s="53" t="s">
        <v>265</v>
      </c>
      <c r="C86" s="60">
        <v>247.5</v>
      </c>
    </row>
    <row r="87" spans="1:6" ht="20.25" customHeight="1">
      <c r="A87" s="9" t="s">
        <v>69</v>
      </c>
      <c r="B87" s="10" t="s">
        <v>81</v>
      </c>
      <c r="C87" s="59">
        <f>C88+C162</f>
        <v>512377.9</v>
      </c>
      <c r="F87" s="4"/>
    </row>
    <row r="88" spans="1:3" ht="28.5">
      <c r="A88" s="9" t="s">
        <v>82</v>
      </c>
      <c r="B88" s="10" t="s">
        <v>70</v>
      </c>
      <c r="C88" s="59">
        <f>C89+C98+C130+C155</f>
        <v>486858</v>
      </c>
    </row>
    <row r="89" spans="1:6" ht="28.5">
      <c r="A89" s="9" t="s">
        <v>183</v>
      </c>
      <c r="B89" s="10" t="s">
        <v>134</v>
      </c>
      <c r="C89" s="59">
        <f>C90+C96</f>
        <v>154532</v>
      </c>
      <c r="E89" s="4"/>
      <c r="F89" s="4"/>
    </row>
    <row r="90" spans="1:5" ht="15">
      <c r="A90" s="18" t="s">
        <v>146</v>
      </c>
      <c r="B90" s="12" t="s">
        <v>48</v>
      </c>
      <c r="C90" s="60">
        <f>C91+C94</f>
        <v>149667</v>
      </c>
      <c r="E90" s="4"/>
    </row>
    <row r="91" spans="1:3" ht="33" customHeight="1">
      <c r="A91" s="18" t="s">
        <v>147</v>
      </c>
      <c r="B91" s="26" t="s">
        <v>40</v>
      </c>
      <c r="C91" s="60">
        <f>C93</f>
        <v>148087</v>
      </c>
    </row>
    <row r="92" spans="1:3" ht="22.5" customHeight="1">
      <c r="A92" s="17"/>
      <c r="B92" s="12" t="s">
        <v>88</v>
      </c>
      <c r="C92" s="60"/>
    </row>
    <row r="93" spans="1:3" ht="75" customHeight="1">
      <c r="A93" s="17"/>
      <c r="B93" s="12" t="s">
        <v>171</v>
      </c>
      <c r="C93" s="60">
        <v>148087</v>
      </c>
    </row>
    <row r="94" spans="1:3" ht="30">
      <c r="A94" s="18" t="s">
        <v>147</v>
      </c>
      <c r="B94" s="26" t="s">
        <v>200</v>
      </c>
      <c r="C94" s="60">
        <f>C95</f>
        <v>1580</v>
      </c>
    </row>
    <row r="95" spans="1:3" ht="74.25" customHeight="1">
      <c r="A95" s="22"/>
      <c r="B95" s="23" t="s">
        <v>172</v>
      </c>
      <c r="C95" s="61">
        <v>1580</v>
      </c>
    </row>
    <row r="96" spans="1:3" ht="33.75" customHeight="1">
      <c r="A96" s="52" t="s">
        <v>201</v>
      </c>
      <c r="B96" s="12" t="s">
        <v>196</v>
      </c>
      <c r="C96" s="61">
        <f>C97</f>
        <v>4865</v>
      </c>
    </row>
    <row r="97" spans="1:3" ht="39" customHeight="1">
      <c r="A97" s="11" t="s">
        <v>212</v>
      </c>
      <c r="B97" s="26" t="s">
        <v>197</v>
      </c>
      <c r="C97" s="61">
        <f>1325+1069+1100+508+863</f>
        <v>4865</v>
      </c>
    </row>
    <row r="98" spans="1:3" ht="28.5">
      <c r="A98" s="36" t="s">
        <v>148</v>
      </c>
      <c r="B98" s="10" t="s">
        <v>39</v>
      </c>
      <c r="C98" s="59">
        <f>C99+C107+C111+C103</f>
        <v>127812.2</v>
      </c>
    </row>
    <row r="99" spans="1:3" ht="30">
      <c r="A99" s="18" t="s">
        <v>189</v>
      </c>
      <c r="B99" s="12" t="s">
        <v>191</v>
      </c>
      <c r="C99" s="60">
        <f>C100</f>
        <v>1007.1999999999999</v>
      </c>
    </row>
    <row r="100" spans="1:3" ht="30">
      <c r="A100" s="18" t="s">
        <v>190</v>
      </c>
      <c r="B100" s="12" t="s">
        <v>266</v>
      </c>
      <c r="C100" s="60">
        <f>C102</f>
        <v>1007.1999999999999</v>
      </c>
    </row>
    <row r="101" spans="1:3" ht="15">
      <c r="A101" s="18"/>
      <c r="B101" s="12" t="s">
        <v>88</v>
      </c>
      <c r="C101" s="60"/>
    </row>
    <row r="102" spans="1:3" ht="120" customHeight="1">
      <c r="A102" s="18"/>
      <c r="B102" s="12" t="s">
        <v>223</v>
      </c>
      <c r="C102" s="60">
        <f>467+597.1-56.9</f>
        <v>1007.1999999999999</v>
      </c>
    </row>
    <row r="103" spans="1:3" ht="18" customHeight="1">
      <c r="A103" s="50" t="s">
        <v>202</v>
      </c>
      <c r="B103" s="53" t="s">
        <v>203</v>
      </c>
      <c r="C103" s="60">
        <f>C104</f>
        <v>3.3</v>
      </c>
    </row>
    <row r="104" spans="1:3" ht="15">
      <c r="A104" s="18" t="s">
        <v>185</v>
      </c>
      <c r="B104" s="12" t="s">
        <v>208</v>
      </c>
      <c r="C104" s="60">
        <f>C106</f>
        <v>3.3</v>
      </c>
    </row>
    <row r="105" spans="1:3" ht="15">
      <c r="A105" s="18"/>
      <c r="B105" s="12" t="s">
        <v>88</v>
      </c>
      <c r="C105" s="59"/>
    </row>
    <row r="106" spans="1:3" ht="60">
      <c r="A106" s="18"/>
      <c r="B106" s="12" t="s">
        <v>186</v>
      </c>
      <c r="C106" s="60">
        <f>3+0.3</f>
        <v>3.3</v>
      </c>
    </row>
    <row r="107" spans="1:3" ht="45">
      <c r="A107" s="18" t="s">
        <v>164</v>
      </c>
      <c r="B107" s="12" t="s">
        <v>165</v>
      </c>
      <c r="C107" s="60">
        <f>C108</f>
        <v>2218.5</v>
      </c>
    </row>
    <row r="108" spans="1:3" ht="45">
      <c r="A108" s="18" t="s">
        <v>149</v>
      </c>
      <c r="B108" s="12" t="s">
        <v>150</v>
      </c>
      <c r="C108" s="60">
        <f>C110</f>
        <v>2218.5</v>
      </c>
    </row>
    <row r="109" spans="1:3" ht="15">
      <c r="A109" s="18"/>
      <c r="B109" s="12" t="s">
        <v>88</v>
      </c>
      <c r="C109" s="59"/>
    </row>
    <row r="110" spans="1:3" ht="74.25" customHeight="1">
      <c r="A110" s="18"/>
      <c r="B110" s="37" t="s">
        <v>225</v>
      </c>
      <c r="C110" s="60">
        <f>2018.8+199.7</f>
        <v>2218.5</v>
      </c>
    </row>
    <row r="111" spans="1:3" ht="15">
      <c r="A111" s="18" t="s">
        <v>151</v>
      </c>
      <c r="B111" s="12" t="s">
        <v>71</v>
      </c>
      <c r="C111" s="60">
        <f>C112</f>
        <v>124583.2</v>
      </c>
    </row>
    <row r="112" spans="1:3" ht="15">
      <c r="A112" s="18" t="s">
        <v>152</v>
      </c>
      <c r="B112" s="23" t="s">
        <v>41</v>
      </c>
      <c r="C112" s="61">
        <f>SUM(C114:C129)</f>
        <v>124583.2</v>
      </c>
    </row>
    <row r="113" spans="1:3" ht="15">
      <c r="A113" s="17"/>
      <c r="B113" s="12" t="s">
        <v>72</v>
      </c>
      <c r="C113" s="60"/>
    </row>
    <row r="114" spans="1:3" ht="123" customHeight="1">
      <c r="A114" s="17"/>
      <c r="B114" s="12" t="s">
        <v>139</v>
      </c>
      <c r="C114" s="60">
        <v>52890</v>
      </c>
    </row>
    <row r="115" spans="1:3" ht="87" customHeight="1">
      <c r="A115" s="17"/>
      <c r="B115" s="12" t="s">
        <v>236</v>
      </c>
      <c r="C115" s="60">
        <v>2736.1</v>
      </c>
    </row>
    <row r="116" spans="1:3" ht="76.5" customHeight="1">
      <c r="A116" s="17"/>
      <c r="B116" s="37" t="s">
        <v>140</v>
      </c>
      <c r="C116" s="62">
        <v>1324.3</v>
      </c>
    </row>
    <row r="117" spans="1:3" ht="70.5" customHeight="1">
      <c r="A117" s="17"/>
      <c r="B117" s="39" t="s">
        <v>221</v>
      </c>
      <c r="C117" s="62">
        <f>1140+1252.3+1140</f>
        <v>3532.3</v>
      </c>
    </row>
    <row r="118" spans="1:3" ht="103.5" customHeight="1">
      <c r="A118" s="17"/>
      <c r="B118" s="37" t="s">
        <v>188</v>
      </c>
      <c r="C118" s="62">
        <f>1274.9</f>
        <v>1274.9</v>
      </c>
    </row>
    <row r="119" spans="1:3" ht="91.5" customHeight="1">
      <c r="A119" s="17"/>
      <c r="B119" s="37" t="s">
        <v>222</v>
      </c>
      <c r="C119" s="62">
        <f>510.9+297.9</f>
        <v>808.8</v>
      </c>
    </row>
    <row r="120" spans="1:3" ht="69" customHeight="1">
      <c r="A120" s="17"/>
      <c r="B120" s="37" t="s">
        <v>204</v>
      </c>
      <c r="C120" s="62">
        <v>1000</v>
      </c>
    </row>
    <row r="121" spans="1:3" ht="89.25" customHeight="1">
      <c r="A121" s="17"/>
      <c r="B121" s="37" t="s">
        <v>267</v>
      </c>
      <c r="C121" s="62">
        <v>537.5</v>
      </c>
    </row>
    <row r="122" spans="1:3" ht="86.25" customHeight="1">
      <c r="A122" s="17"/>
      <c r="B122" s="37" t="s">
        <v>182</v>
      </c>
      <c r="C122" s="62">
        <f>3050+1753+1328+2463</f>
        <v>8594</v>
      </c>
    </row>
    <row r="123" spans="1:3" ht="87.75" customHeight="1">
      <c r="A123" s="17"/>
      <c r="B123" s="37" t="s">
        <v>226</v>
      </c>
      <c r="C123" s="62">
        <v>1912.4</v>
      </c>
    </row>
    <row r="124" spans="1:3" ht="78.75" customHeight="1">
      <c r="A124" s="17"/>
      <c r="B124" s="37" t="s">
        <v>205</v>
      </c>
      <c r="C124" s="62">
        <v>433.5</v>
      </c>
    </row>
    <row r="125" spans="1:3" ht="104.25" customHeight="1">
      <c r="A125" s="17"/>
      <c r="B125" s="37" t="s">
        <v>235</v>
      </c>
      <c r="C125" s="62">
        <v>1000</v>
      </c>
    </row>
    <row r="126" spans="1:3" ht="104.25" customHeight="1">
      <c r="A126" s="17"/>
      <c r="B126" s="37" t="s">
        <v>199</v>
      </c>
      <c r="C126" s="62">
        <v>112</v>
      </c>
    </row>
    <row r="127" spans="1:3" ht="147" customHeight="1">
      <c r="A127" s="17"/>
      <c r="B127" s="37" t="s">
        <v>232</v>
      </c>
      <c r="C127" s="62">
        <v>91.5</v>
      </c>
    </row>
    <row r="128" spans="1:3" ht="75" customHeight="1">
      <c r="A128" s="17"/>
      <c r="B128" s="37" t="s">
        <v>268</v>
      </c>
      <c r="C128" s="62">
        <v>35.9</v>
      </c>
    </row>
    <row r="129" spans="1:3" ht="103.5" customHeight="1">
      <c r="A129" s="17"/>
      <c r="B129" s="37" t="s">
        <v>224</v>
      </c>
      <c r="C129" s="62">
        <v>48300</v>
      </c>
    </row>
    <row r="130" spans="1:6" ht="14.25">
      <c r="A130" s="36" t="s">
        <v>153</v>
      </c>
      <c r="B130" s="10" t="s">
        <v>136</v>
      </c>
      <c r="C130" s="59">
        <f>C131+C146+C149+C152</f>
        <v>195404.8</v>
      </c>
      <c r="F130" s="4"/>
    </row>
    <row r="131" spans="1:3" ht="30">
      <c r="A131" s="18" t="s">
        <v>154</v>
      </c>
      <c r="B131" s="12" t="s">
        <v>89</v>
      </c>
      <c r="C131" s="60">
        <f>C132</f>
        <v>192112.49999999997</v>
      </c>
    </row>
    <row r="132" spans="1:3" ht="30">
      <c r="A132" s="18" t="s">
        <v>155</v>
      </c>
      <c r="B132" s="23" t="s">
        <v>42</v>
      </c>
      <c r="C132" s="61">
        <f>C134+C135+C136+C137+C138+C139+C142+C143+C144+C145</f>
        <v>192112.49999999997</v>
      </c>
    </row>
    <row r="133" spans="1:3" ht="15">
      <c r="A133" s="11"/>
      <c r="B133" s="12" t="s">
        <v>88</v>
      </c>
      <c r="C133" s="60"/>
    </row>
    <row r="134" spans="1:3" ht="103.5" customHeight="1">
      <c r="A134" s="11"/>
      <c r="B134" s="26" t="s">
        <v>230</v>
      </c>
      <c r="C134" s="60">
        <f>2086.4-31.6-68.6</f>
        <v>1986.2000000000003</v>
      </c>
    </row>
    <row r="135" spans="1:6" ht="105" customHeight="1">
      <c r="A135" s="11"/>
      <c r="B135" s="12" t="s">
        <v>144</v>
      </c>
      <c r="C135" s="60">
        <v>1249.3</v>
      </c>
      <c r="F135" s="4"/>
    </row>
    <row r="136" spans="1:3" ht="99.75" customHeight="1">
      <c r="A136" s="11"/>
      <c r="B136" s="12" t="s">
        <v>229</v>
      </c>
      <c r="C136" s="60">
        <f>5418.2-316.3</f>
        <v>5101.9</v>
      </c>
    </row>
    <row r="137" spans="1:3" ht="96" customHeight="1">
      <c r="A137" s="11"/>
      <c r="B137" s="38" t="s">
        <v>233</v>
      </c>
      <c r="C137" s="60">
        <f>1752.9+700.8-153.7</f>
        <v>2300</v>
      </c>
    </row>
    <row r="138" spans="1:3" ht="89.25" customHeight="1">
      <c r="A138" s="11"/>
      <c r="B138" s="26" t="s">
        <v>228</v>
      </c>
      <c r="C138" s="60">
        <f>104582.4+5062+13593.6</f>
        <v>123238</v>
      </c>
    </row>
    <row r="139" spans="1:3" ht="45">
      <c r="A139" s="11"/>
      <c r="B139" s="12" t="s">
        <v>143</v>
      </c>
      <c r="C139" s="60">
        <f>C140+C141</f>
        <v>2953.8</v>
      </c>
    </row>
    <row r="140" spans="1:3" ht="87" customHeight="1">
      <c r="A140" s="11"/>
      <c r="B140" s="12" t="s">
        <v>237</v>
      </c>
      <c r="C140" s="60">
        <f>2325.1-149.7</f>
        <v>2175.4</v>
      </c>
    </row>
    <row r="141" spans="1:3" ht="134.25" customHeight="1">
      <c r="A141" s="11"/>
      <c r="B141" s="12" t="s">
        <v>238</v>
      </c>
      <c r="C141" s="60">
        <f>660.8+117.6</f>
        <v>778.4</v>
      </c>
    </row>
    <row r="142" spans="1:3" ht="90.75" customHeight="1">
      <c r="A142" s="11"/>
      <c r="B142" s="12" t="s">
        <v>234</v>
      </c>
      <c r="C142" s="60">
        <f>1027.3-227.8</f>
        <v>799.5</v>
      </c>
    </row>
    <row r="143" spans="1:3" ht="100.5" customHeight="1">
      <c r="A143" s="11"/>
      <c r="B143" s="12" t="s">
        <v>241</v>
      </c>
      <c r="C143" s="60">
        <f>60818.7-803.3-7704.6</f>
        <v>52310.799999999996</v>
      </c>
    </row>
    <row r="144" spans="1:3" ht="74.25" customHeight="1">
      <c r="A144" s="11"/>
      <c r="B144" s="12" t="s">
        <v>227</v>
      </c>
      <c r="C144" s="60">
        <f>1128+69</f>
        <v>1197</v>
      </c>
    </row>
    <row r="145" spans="1:3" ht="39" customHeight="1">
      <c r="A145" s="11"/>
      <c r="B145" s="12" t="s">
        <v>170</v>
      </c>
      <c r="C145" s="60">
        <v>976</v>
      </c>
    </row>
    <row r="146" spans="1:3" ht="35.25" customHeight="1">
      <c r="A146" s="18" t="s">
        <v>156</v>
      </c>
      <c r="B146" s="13" t="s">
        <v>117</v>
      </c>
      <c r="C146" s="60">
        <f>C147</f>
        <v>418.59999999999997</v>
      </c>
    </row>
    <row r="147" spans="1:3" ht="30" customHeight="1">
      <c r="A147" s="18" t="s">
        <v>157</v>
      </c>
      <c r="B147" s="13" t="s">
        <v>2</v>
      </c>
      <c r="C147" s="60">
        <f>C148</f>
        <v>418.59999999999997</v>
      </c>
    </row>
    <row r="148" spans="1:3" ht="45" customHeight="1">
      <c r="A148" s="22"/>
      <c r="B148" s="13" t="s">
        <v>141</v>
      </c>
      <c r="C148" s="60">
        <f>406.7+11.9</f>
        <v>418.59999999999997</v>
      </c>
    </row>
    <row r="149" spans="1:3" ht="45" customHeight="1">
      <c r="A149" s="22" t="s">
        <v>166</v>
      </c>
      <c r="B149" s="13" t="s">
        <v>168</v>
      </c>
      <c r="C149" s="60">
        <f>C150</f>
        <v>134.10000000000002</v>
      </c>
    </row>
    <row r="150" spans="1:3" ht="45" customHeight="1">
      <c r="A150" s="22" t="s">
        <v>167</v>
      </c>
      <c r="B150" s="13" t="s">
        <v>169</v>
      </c>
      <c r="C150" s="60">
        <f>C151</f>
        <v>134.10000000000002</v>
      </c>
    </row>
    <row r="151" spans="1:3" ht="45" customHeight="1">
      <c r="A151" s="22"/>
      <c r="B151" s="13" t="s">
        <v>239</v>
      </c>
      <c r="C151" s="60">
        <f>369.6-235.5</f>
        <v>134.10000000000002</v>
      </c>
    </row>
    <row r="152" spans="1:3" ht="33" customHeight="1">
      <c r="A152" s="18" t="s">
        <v>158</v>
      </c>
      <c r="B152" s="13" t="s">
        <v>118</v>
      </c>
      <c r="C152" s="60">
        <f>C153</f>
        <v>2739.6</v>
      </c>
    </row>
    <row r="153" spans="1:3" ht="33" customHeight="1">
      <c r="A153" s="18" t="s">
        <v>159</v>
      </c>
      <c r="B153" s="13" t="s">
        <v>1</v>
      </c>
      <c r="C153" s="60">
        <f>C154</f>
        <v>2739.6</v>
      </c>
    </row>
    <row r="154" spans="1:3" ht="36" customHeight="1">
      <c r="A154" s="22"/>
      <c r="B154" s="13" t="s">
        <v>142</v>
      </c>
      <c r="C154" s="60">
        <f>1425.8+441.5+872.3</f>
        <v>2739.6</v>
      </c>
    </row>
    <row r="155" spans="1:3" ht="19.5" customHeight="1">
      <c r="A155" s="36" t="s">
        <v>160</v>
      </c>
      <c r="B155" s="10" t="s">
        <v>49</v>
      </c>
      <c r="C155" s="59">
        <f>C156</f>
        <v>9109</v>
      </c>
    </row>
    <row r="156" spans="1:3" ht="15">
      <c r="A156" s="18" t="s">
        <v>161</v>
      </c>
      <c r="B156" s="12" t="s">
        <v>96</v>
      </c>
      <c r="C156" s="60">
        <f>C157</f>
        <v>9109</v>
      </c>
    </row>
    <row r="157" spans="1:3" ht="30">
      <c r="A157" s="18" t="s">
        <v>162</v>
      </c>
      <c r="B157" s="26" t="s">
        <v>43</v>
      </c>
      <c r="C157" s="60">
        <f>C159</f>
        <v>9109</v>
      </c>
    </row>
    <row r="158" spans="1:3" ht="15">
      <c r="A158" s="11"/>
      <c r="B158" s="12" t="s">
        <v>88</v>
      </c>
      <c r="C158" s="60"/>
    </row>
    <row r="159" spans="1:3" ht="60" customHeight="1">
      <c r="A159" s="11"/>
      <c r="B159" s="12" t="s">
        <v>145</v>
      </c>
      <c r="C159" s="60">
        <f>C160+C161</f>
        <v>9109</v>
      </c>
    </row>
    <row r="160" spans="1:3" ht="66" customHeight="1">
      <c r="A160" s="11"/>
      <c r="B160" s="12" t="s">
        <v>240</v>
      </c>
      <c r="C160" s="60">
        <f>8340.7-300</f>
        <v>8040.700000000001</v>
      </c>
    </row>
    <row r="161" spans="1:3" ht="77.25" customHeight="1">
      <c r="A161" s="11"/>
      <c r="B161" s="12" t="s">
        <v>231</v>
      </c>
      <c r="C161" s="60">
        <v>1068.3</v>
      </c>
    </row>
    <row r="162" spans="1:3" s="32" customFormat="1" ht="24.75" customHeight="1">
      <c r="A162" s="36" t="s">
        <v>177</v>
      </c>
      <c r="B162" s="40" t="s">
        <v>178</v>
      </c>
      <c r="C162" s="59">
        <f>C163</f>
        <v>25519.9</v>
      </c>
    </row>
    <row r="163" spans="1:3" ht="27.75" customHeight="1">
      <c r="A163" s="11" t="s">
        <v>179</v>
      </c>
      <c r="B163" s="12" t="s">
        <v>180</v>
      </c>
      <c r="C163" s="60">
        <f>C164</f>
        <v>25519.9</v>
      </c>
    </row>
    <row r="164" spans="1:3" ht="21" customHeight="1">
      <c r="A164" s="11" t="s">
        <v>181</v>
      </c>
      <c r="B164" s="12" t="s">
        <v>180</v>
      </c>
      <c r="C164" s="60">
        <f>C166+C167+C168+C169</f>
        <v>25519.9</v>
      </c>
    </row>
    <row r="165" spans="1:3" ht="21" customHeight="1">
      <c r="A165" s="11"/>
      <c r="B165" s="12" t="s">
        <v>88</v>
      </c>
      <c r="C165" s="60"/>
    </row>
    <row r="166" spans="1:3" ht="77.25" customHeight="1">
      <c r="A166" s="11"/>
      <c r="B166" s="12" t="s">
        <v>206</v>
      </c>
      <c r="C166" s="60">
        <v>20000</v>
      </c>
    </row>
    <row r="167" spans="1:3" ht="66.75" customHeight="1">
      <c r="A167" s="11"/>
      <c r="B167" s="13" t="s">
        <v>184</v>
      </c>
      <c r="C167" s="60">
        <v>80</v>
      </c>
    </row>
    <row r="168" spans="1:3" ht="111" customHeight="1">
      <c r="A168" s="11"/>
      <c r="B168" s="13" t="s">
        <v>207</v>
      </c>
      <c r="C168" s="60">
        <v>3439.9</v>
      </c>
    </row>
    <row r="169" spans="1:3" ht="30.75" customHeight="1">
      <c r="A169" s="11"/>
      <c r="B169" s="54" t="s">
        <v>209</v>
      </c>
      <c r="C169" s="60">
        <v>2000</v>
      </c>
    </row>
    <row r="170" spans="1:6" ht="15">
      <c r="A170" s="41"/>
      <c r="B170" s="10" t="s">
        <v>85</v>
      </c>
      <c r="C170" s="59">
        <f>C8+C87</f>
        <v>772985</v>
      </c>
      <c r="D170" s="4"/>
      <c r="F170" s="4"/>
    </row>
    <row r="171" spans="1:3" ht="15">
      <c r="A171" s="42"/>
      <c r="B171" s="43"/>
      <c r="C171" s="48"/>
    </row>
    <row r="172" spans="1:3" ht="15">
      <c r="A172" s="42"/>
      <c r="B172" s="43"/>
      <c r="C172" s="48"/>
    </row>
    <row r="173" spans="1:3" ht="14.25">
      <c r="A173" s="76"/>
      <c r="B173" s="76"/>
      <c r="C173" s="76"/>
    </row>
    <row r="174" spans="1:3" ht="15">
      <c r="A174" s="42"/>
      <c r="B174" s="43"/>
      <c r="C174" s="48"/>
    </row>
    <row r="175" spans="1:3" ht="15">
      <c r="A175" s="42"/>
      <c r="B175" s="43"/>
      <c r="C175" s="48"/>
    </row>
    <row r="176" spans="1:3" ht="14.25">
      <c r="A176" s="44"/>
      <c r="B176" s="43"/>
      <c r="C176" s="48"/>
    </row>
    <row r="177" spans="1:3" ht="14.25">
      <c r="A177" s="76"/>
      <c r="B177" s="76"/>
      <c r="C177" s="76"/>
    </row>
    <row r="178" spans="1:3" ht="14.25">
      <c r="A178" s="76"/>
      <c r="B178" s="76"/>
      <c r="C178" s="76"/>
    </row>
    <row r="179" spans="1:3" ht="15">
      <c r="A179" s="42"/>
      <c r="B179" s="45"/>
      <c r="C179" s="46"/>
    </row>
    <row r="180" spans="1:3" ht="15">
      <c r="A180" s="42"/>
      <c r="B180" s="45"/>
      <c r="C180" s="46"/>
    </row>
    <row r="181" spans="1:3" ht="15">
      <c r="A181" s="42"/>
      <c r="B181" s="45"/>
      <c r="C181" s="46"/>
    </row>
    <row r="182" spans="1:3" ht="15">
      <c r="A182" s="42"/>
      <c r="B182" s="45"/>
      <c r="C182" s="46"/>
    </row>
    <row r="183" spans="1:3" ht="15">
      <c r="A183" s="42"/>
      <c r="B183" s="45"/>
      <c r="C183" s="46"/>
    </row>
    <row r="184" spans="1:3" ht="15">
      <c r="A184" s="42"/>
      <c r="B184" s="45"/>
      <c r="C184" s="46"/>
    </row>
    <row r="185" spans="1:3" ht="15">
      <c r="A185" s="42"/>
      <c r="B185" s="45"/>
      <c r="C185" s="46"/>
    </row>
    <row r="186" spans="1:3" ht="15">
      <c r="A186" s="42"/>
      <c r="B186" s="45"/>
      <c r="C186" s="46"/>
    </row>
    <row r="187" spans="1:3" ht="15">
      <c r="A187" s="42"/>
      <c r="B187" s="45"/>
      <c r="C187" s="46"/>
    </row>
    <row r="188" spans="1:3" ht="15">
      <c r="A188" s="42"/>
      <c r="B188" s="45"/>
      <c r="C188" s="46"/>
    </row>
    <row r="189" spans="1:3" ht="15">
      <c r="A189" s="42"/>
      <c r="B189" s="45"/>
      <c r="C189" s="46"/>
    </row>
    <row r="190" spans="1:3" ht="15">
      <c r="A190" s="42"/>
      <c r="B190" s="45"/>
      <c r="C190" s="46"/>
    </row>
    <row r="191" spans="1:3" ht="15">
      <c r="A191" s="42"/>
      <c r="B191" s="45"/>
      <c r="C191" s="46"/>
    </row>
    <row r="192" spans="1:3" ht="15">
      <c r="A192" s="42"/>
      <c r="B192" s="45"/>
      <c r="C192" s="46"/>
    </row>
    <row r="193" spans="1:3" ht="15">
      <c r="A193" s="42"/>
      <c r="B193" s="45"/>
      <c r="C193" s="46"/>
    </row>
    <row r="194" spans="1:3" ht="15">
      <c r="A194" s="42"/>
      <c r="B194" s="45"/>
      <c r="C194" s="46"/>
    </row>
    <row r="195" spans="1:3" ht="15">
      <c r="A195" s="42"/>
      <c r="B195" s="45"/>
      <c r="C195" s="46"/>
    </row>
    <row r="196" spans="1:3" ht="15">
      <c r="A196" s="42"/>
      <c r="B196" s="45"/>
      <c r="C196" s="46"/>
    </row>
    <row r="197" spans="1:3" ht="15">
      <c r="A197" s="42"/>
      <c r="B197" s="45"/>
      <c r="C197" s="46"/>
    </row>
    <row r="198" spans="1:3" ht="15">
      <c r="A198" s="42"/>
      <c r="B198" s="45"/>
      <c r="C198" s="46"/>
    </row>
    <row r="199" spans="1:3" ht="15">
      <c r="A199" s="42"/>
      <c r="B199" s="45"/>
      <c r="C199" s="46"/>
    </row>
    <row r="200" spans="1:3" ht="15">
      <c r="A200" s="42"/>
      <c r="B200" s="45"/>
      <c r="C200" s="46"/>
    </row>
    <row r="201" spans="1:3" ht="15">
      <c r="A201" s="42"/>
      <c r="B201" s="45"/>
      <c r="C201" s="46"/>
    </row>
    <row r="202" spans="1:3" ht="15">
      <c r="A202" s="42"/>
      <c r="B202" s="45"/>
      <c r="C202" s="46"/>
    </row>
    <row r="203" spans="1:3" ht="15">
      <c r="A203" s="2"/>
      <c r="B203" s="3"/>
      <c r="C203" s="63"/>
    </row>
    <row r="204" spans="1:3" ht="15">
      <c r="A204" s="2"/>
      <c r="B204" s="3"/>
      <c r="C204" s="63"/>
    </row>
    <row r="205" spans="1:3" ht="15">
      <c r="A205" s="2"/>
      <c r="B205" s="3"/>
      <c r="C205" s="63"/>
    </row>
    <row r="206" spans="1:3" ht="15">
      <c r="A206" s="2"/>
      <c r="B206" s="3"/>
      <c r="C206" s="63"/>
    </row>
    <row r="207" spans="1:3" ht="15">
      <c r="A207" s="2"/>
      <c r="B207" s="3"/>
      <c r="C207" s="63"/>
    </row>
    <row r="208" spans="1:3" ht="15">
      <c r="A208" s="2"/>
      <c r="B208" s="3"/>
      <c r="C208" s="63"/>
    </row>
    <row r="209" spans="1:3" ht="15">
      <c r="A209" s="2"/>
      <c r="B209" s="3"/>
      <c r="C209" s="63"/>
    </row>
    <row r="210" spans="1:3" ht="15">
      <c r="A210" s="2"/>
      <c r="B210" s="3"/>
      <c r="C210" s="63"/>
    </row>
    <row r="211" spans="1:3" ht="15">
      <c r="A211" s="2"/>
      <c r="B211" s="3"/>
      <c r="C211" s="63"/>
    </row>
    <row r="212" spans="1:3" ht="15">
      <c r="A212" s="2"/>
      <c r="B212" s="3"/>
      <c r="C212" s="63"/>
    </row>
    <row r="213" spans="1:3" ht="15">
      <c r="A213" s="2"/>
      <c r="B213" s="3"/>
      <c r="C213" s="63"/>
    </row>
    <row r="214" spans="1:3" ht="15">
      <c r="A214" s="2"/>
      <c r="B214" s="3"/>
      <c r="C214" s="63"/>
    </row>
    <row r="215" spans="1:3" ht="15">
      <c r="A215" s="2"/>
      <c r="B215" s="3"/>
      <c r="C215" s="63"/>
    </row>
    <row r="216" spans="1:3" ht="15">
      <c r="A216" s="2"/>
      <c r="B216" s="3"/>
      <c r="C216" s="63"/>
    </row>
    <row r="217" spans="1:3" ht="15">
      <c r="A217" s="2"/>
      <c r="B217" s="3"/>
      <c r="C217" s="63"/>
    </row>
    <row r="218" spans="1:3" ht="15">
      <c r="A218" s="2"/>
      <c r="B218" s="3"/>
      <c r="C218" s="63"/>
    </row>
    <row r="219" spans="1:3" ht="15">
      <c r="A219" s="2"/>
      <c r="B219" s="3"/>
      <c r="C219" s="63"/>
    </row>
    <row r="220" spans="1:3" ht="15">
      <c r="A220" s="2"/>
      <c r="B220" s="3"/>
      <c r="C220" s="63"/>
    </row>
    <row r="221" spans="1:3" ht="15">
      <c r="A221" s="2"/>
      <c r="B221" s="3"/>
      <c r="C221" s="63"/>
    </row>
    <row r="222" spans="1:3" ht="15">
      <c r="A222" s="2"/>
      <c r="B222" s="3"/>
      <c r="C222" s="63"/>
    </row>
    <row r="223" spans="1:3" ht="15">
      <c r="A223" s="2"/>
      <c r="B223" s="3"/>
      <c r="C223" s="63"/>
    </row>
    <row r="224" spans="1:3" ht="15">
      <c r="A224" s="2"/>
      <c r="B224" s="3"/>
      <c r="C224" s="63"/>
    </row>
    <row r="225" spans="1:3" ht="15">
      <c r="A225" s="2"/>
      <c r="B225" s="3"/>
      <c r="C225" s="63"/>
    </row>
    <row r="226" spans="1:3" ht="15">
      <c r="A226" s="2"/>
      <c r="B226" s="3"/>
      <c r="C226" s="63"/>
    </row>
    <row r="227" spans="1:3" ht="15">
      <c r="A227" s="2"/>
      <c r="B227" s="3"/>
      <c r="C227" s="63"/>
    </row>
    <row r="228" spans="1:3" ht="15">
      <c r="A228" s="2"/>
      <c r="B228" s="3"/>
      <c r="C228" s="63"/>
    </row>
    <row r="229" spans="1:3" ht="15">
      <c r="A229" s="2"/>
      <c r="B229" s="3"/>
      <c r="C229" s="63"/>
    </row>
    <row r="230" spans="1:3" ht="15">
      <c r="A230" s="2"/>
      <c r="B230" s="3"/>
      <c r="C230" s="63"/>
    </row>
    <row r="231" spans="1:3" ht="15">
      <c r="A231" s="2"/>
      <c r="B231" s="3"/>
      <c r="C231" s="63"/>
    </row>
    <row r="232" spans="1:3" ht="15">
      <c r="A232" s="2"/>
      <c r="B232" s="3"/>
      <c r="C232" s="63"/>
    </row>
  </sheetData>
  <sheetProtection/>
  <mergeCells count="7">
    <mergeCell ref="A177:C177"/>
    <mergeCell ref="A178:C178"/>
    <mergeCell ref="A1:C1"/>
    <mergeCell ref="A2:C2"/>
    <mergeCell ref="A3:C3"/>
    <mergeCell ref="A4:C4"/>
    <mergeCell ref="A173:C173"/>
  </mergeCells>
  <hyperlinks>
    <hyperlink ref="B75" r:id="rId1" display="garantf1://10007800.3/"/>
  </hyperlinks>
  <printOptions/>
  <pageMargins left="0.9448818897637796" right="0.7480314960629921" top="0.3937007874015748" bottom="0.3937007874015748" header="0" footer="0"/>
  <pageSetup fitToHeight="13" horizontalDpi="600" verticalDpi="600" orientation="portrait" paperSize="9" scale="76" r:id="rId2"/>
  <rowBreaks count="1" manualBreakCount="1"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2018-12-27T22:55:06Z</cp:lastPrinted>
  <dcterms:created xsi:type="dcterms:W3CDTF">2004-12-28T06:12:23Z</dcterms:created>
  <dcterms:modified xsi:type="dcterms:W3CDTF">2018-12-27T22:55:46Z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