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532" activeTab="0"/>
  </bookViews>
  <sheets>
    <sheet name="Приложение №1" sheetId="1" r:id="rId1"/>
  </sheets>
  <definedNames>
    <definedName name="_xlnm.Print_Area" localSheetId="0">'Приложение №1'!$A$1:$F$176</definedName>
  </definedNames>
  <calcPr fullCalcOnLoad="1"/>
</workbook>
</file>

<file path=xl/sharedStrings.xml><?xml version="1.0" encoding="utf-8"?>
<sst xmlns="http://schemas.openxmlformats.org/spreadsheetml/2006/main" count="293" uniqueCount="282">
  <si>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</si>
  <si>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</si>
  <si>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</si>
  <si>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</si>
  <si>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</si>
  <si>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</si>
  <si>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</si>
  <si>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</si>
  <si>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</si>
  <si>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</si>
  <si>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</si>
  <si>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</si>
  <si>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</si>
  <si>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</si>
  <si>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</si>
  <si>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</si>
  <si>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</si>
  <si>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</si>
  <si>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</si>
  <si>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</si>
  <si>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</si>
  <si>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</si>
  <si>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</si>
  <si>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</si>
  <si>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</si>
  <si>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</si>
  <si>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</si>
  <si>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</si>
  <si>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</si>
  <si>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</si>
  <si>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</si>
  <si>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</si>
  <si>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</si>
  <si>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</si>
  <si>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</si>
  <si>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</si>
  <si>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</si>
  <si>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</si>
  <si>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</si>
  <si>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</si>
  <si>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</si>
  <si>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</si>
  <si>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</si>
  <si>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</si>
  <si>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</si>
  <si>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</si>
  <si>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</si>
  <si>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</si>
  <si>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</si>
  <si>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</si>
  <si>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</si>
  <si>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</si>
  <si>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</si>
  <si>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</si>
  <si>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</si>
  <si>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</si>
  <si>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</si>
  <si>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</si>
  <si>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</si>
  <si>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</si>
  <si>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</si>
  <si>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</si>
  <si>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</si>
  <si>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</si>
  <si>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Прочие межбюджетные трансферты, передаваемые бюджетам</t>
  </si>
  <si>
    <t>1 05 02010 02 0000 110</t>
  </si>
  <si>
    <t>1 05 02000 02 0000 110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</si>
  <si>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</si>
  <si>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</si>
  <si>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</si>
  <si>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</si>
  <si>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</si>
  <si>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</si>
  <si>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</si>
  <si>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</si>
  <si>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</si>
  <si>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</si>
  <si>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</si>
  <si>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</si>
  <si>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</si>
  <si>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</si>
  <si>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</si>
  <si>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</si>
  <si>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</si>
  <si>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</si>
  <si>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</si>
  <si>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</si>
  <si>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</si>
  <si>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</si>
  <si>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</si>
  <si>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</si>
  <si>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</si>
  <si>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</si>
  <si>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</si>
  <si>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</si>
  <si>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</si>
  <si>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</si>
  <si>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</si>
  <si>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</si>
  <si>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</si>
  <si>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</si>
  <si>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</si>
  <si>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</si>
  <si>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</si>
  <si>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</si>
  <si>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</si>
  <si>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</si>
  <si>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</si>
  <si>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</si>
  <si>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</si>
  <si>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</si>
  <si>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</si>
  <si>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</si>
  <si>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</si>
  <si>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</si>
  <si>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</si>
  <si>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</si>
  <si>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</si>
  <si>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</si>
  <si>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</si>
  <si>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</si>
  <si>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</si>
  <si>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</si>
  <si>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</si>
  <si>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</si>
  <si>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</si>
  <si>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</si>
  <si>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</si>
  <si>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</si>
  <si>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</si>
  <si>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</si>
  <si>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</si>
  <si>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 " на  2020 год
</t>
  </si>
  <si>
    <t>Субсидии бюджетам городских округов на реализацию мероприятий подпрограммы "Развитие   библиотечного дела Магаданской области"  государственной программы Магаданской области "Развитие  культуры  и туризма Магаданской области"  на 2020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</si>
  <si>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2020 год</t>
  </si>
  <si>
    <t>Субсидии 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</si>
  <si>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области» государственной программы Магаданской области «Развитие сельского хозяйства Магаданской области» на 2020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</si>
  <si>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</si>
  <si>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 на осуществление полномочий по государственной регистрации актов гражданского состояния на 2020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</si>
  <si>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</si>
  <si>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</si>
  <si>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</si>
  <si>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2020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</si>
  <si>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 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</si>
  <si>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</si>
  <si>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</si>
  <si>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осуществление государственных полномочий  Магаданской области по организации мероприятий при осуществлении деятельности по обращению с животными без владельцев в 2020 году</t>
  </si>
  <si>
    <t>иные межбюджетные трансферы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2020 год</t>
  </si>
  <si>
    <t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</si>
  <si>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в рамках подпрограммы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</si>
  <si>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1 01 02000 01 0000 110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</si>
  <si>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</si>
  <si>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</si>
  <si>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1 03 02240 01 0000 110</t>
  </si>
  <si>
    <t>1 03 02250 01 0000 110</t>
  </si>
  <si>
    <t>1 05 00000 00 0000 000</t>
  </si>
  <si>
    <t>1 05 01020 01 0000 110</t>
  </si>
  <si>
    <t>1 05 01021 01 0000 110</t>
  </si>
  <si>
    <t>1 11 05000 00 0000 120</t>
  </si>
  <si>
    <t>1 11 05010 00 0000 120</t>
  </si>
  <si>
    <t>Дотации на выравнивание бюджетной обеспеченности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</si>
  <si>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</si>
  <si>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ВСЕГО:</t>
  </si>
  <si>
    <t>1 1 109000 00 0000 120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</si>
  <si>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</si>
  <si>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</si>
  <si>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</si>
  <si>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</si>
  <si>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</si>
  <si>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Отклонение</t>
  </si>
  <si>
    <t xml:space="preserve"> 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2020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</si>
  <si>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области"на 2020 год</t>
  </si>
  <si>
    <t xml:space="preserve"> 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2020 год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</si>
  <si>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2020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</si>
  <si>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2020 год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</si>
  <si>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</si>
  <si>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                             на 2020 год</t>
  </si>
  <si>
    <t xml:space="preserve">в рамках подпрограммы "Оказание государственных услуг в сфере культуры и отраслевого образования Магаданской области"  государственной программы Магаданской области "Развитие культуры и туризма  Магаданской области" 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</si>
  <si>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</si>
  <si>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</si>
  <si>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2 02 35469 00 0000 150</t>
  </si>
  <si>
    <t>Субвенции бюджетам на проведение Всероссийской переписи населения 2020 года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</si>
  <si>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</si>
  <si>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</si>
  <si>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</si>
  <si>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</si>
  <si>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в рамках реализации подпрограммы  "Развитие общего образования в Магаданской области" государственной программы Магаданской области "Развитие образования в Магаданской области" на 2020 год</t>
  </si>
  <si>
    <t xml:space="preserve"> в рамках реализации подпрограммы 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на 2020 год 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</si>
  <si>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</si>
  <si>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</si>
  <si>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</si>
  <si>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</si>
  <si>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 бюджетам городских округов на осуществление полномочий по первичному воинскому учету на территориях, где отсутствуют военные комиссариаты,  на   2020  год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</si>
  <si>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</si>
  <si>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</si>
  <si>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</si>
  <si>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</si>
  <si>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области» на 2020 год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</si>
  <si>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</si>
  <si>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</si>
  <si>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</si>
  <si>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</si>
  <si>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 на   2020 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</si>
  <si>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  на 2020 год</t>
  </si>
  <si>
    <t>Дотации бюджетам городских округов на выравнивание бюджетной обеспеченности из бюджета субъекта Российской Федерации</t>
  </si>
  <si>
    <t>Утверждено по бюджету на 2020 год</t>
  </si>
  <si>
    <t>% исполнения</t>
  </si>
  <si>
    <t>ОТЧЕТ</t>
  </si>
  <si>
    <t>тыс.руб.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</si>
  <si>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</si>
  <si>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</si>
  <si>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</si>
  <si>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</si>
  <si>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</si>
  <si>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</si>
  <si>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 xml:space="preserve"> 1 13 00000 00 0000 000</t>
  </si>
  <si>
    <t>ДОХОДЫ ОТ ОКАЗАНИЯ ПЛАТНЫХ УСЛУГ И КОМПЕНСАЦИИ ЗАТРАТ ГОСУДАРСТВА</t>
  </si>
  <si>
    <t xml:space="preserve"> 1 13 02000 00 0000 130</t>
  </si>
  <si>
    <t xml:space="preserve">  Доходы от компенсации затрат государства</t>
  </si>
  <si>
    <t xml:space="preserve"> 1 13 02990 00 0000 130</t>
  </si>
  <si>
    <t xml:space="preserve">  Прочие доходы от компенсации затрат государства</t>
  </si>
  <si>
    <t>1 13 02994 04 0000 130</t>
  </si>
  <si>
    <t xml:space="preserve">  Прочие доходы от компенсации затрат бюджетов городских округов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</si>
  <si>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</si>
  <si>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</si>
  <si>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</si>
  <si>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</si>
  <si>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</si>
  <si>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</si>
  <si>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</si>
  <si>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</si>
  <si>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Субвенции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2020 год, </t>
    </r>
    <r>
      <rPr>
        <sz val="11"/>
        <color indexed="8"/>
        <rFont val="Times New Roman"/>
        <family val="1"/>
      </rPr>
      <t>в том числе:</t>
    </r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</si>
  <si>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</si>
  <si>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</si>
  <si>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</si>
  <si>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2 19 00000 00 0000 000</t>
  </si>
  <si>
    <t>2 19 00000 04 0000 150</t>
  </si>
  <si>
    <t>2 19 60010 04 0000 150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</si>
  <si>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</si>
  <si>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</si>
  <si>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</si>
  <si>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</si>
  <si>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в рамках реализации государственной программы Магаданской области «Формирование современной городской среды Магаданской области»</t>
  </si>
  <si>
    <t>Субсидии бюджетам городских округов на питание детей - инвалидов, обучающихся в общеобразовательных организациях 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</si>
  <si>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 xml:space="preserve">Субсидии бюджетам городских округов на софинансирование Национальных пректов и региональных программ, планируемых к строительству на территории Магаданской области (проведение инженерно-геологических изысканий на объекте МБОУ "НОШ г.Сусумана")
</t>
  </si>
  <si>
    <t>Субсидии бюджетам городских округов на осуществление мероприятий по подготовке к осенне-зимнему периоду</t>
  </si>
  <si>
    <t>Субсидии бюджетам городских округов на реализацию мероприятий по  восстановлению и модернизации муниципального имущества в городских округах Магаданской области в 2020 году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</si>
  <si>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</si>
  <si>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</si>
  <si>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</si>
  <si>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</si>
  <si>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2 03 00000 00 0000 000</t>
  </si>
  <si>
    <t>БЕЗВОЗМЕЗДНЫЕ ПОСТУПЛЕНИЯ ОТ ГОСУДАРСТВЕННЫХ (МУНИЦИПАЛЬНЫХ) ОРГАНИЗАЦИЙ</t>
  </si>
  <si>
    <t>2 03 04000 04 0000 150</t>
  </si>
  <si>
    <t>Безвозмездные поступления от государственных (муниципальных) организаций в бюджеты городских округов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</si>
  <si>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</si>
  <si>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</si>
  <si>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на реализацию мероприятия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области"</t>
  </si>
  <si>
    <t>2 02 25081 00 0000 150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</si>
  <si>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</si>
  <si>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</si>
  <si>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</si>
  <si>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1 14 02000 00 0000 000</t>
  </si>
  <si>
    <t xml:space="preserve"> 1 14 02040 04 0000 410</t>
  </si>
  <si>
    <t xml:space="preserve"> 1 14 02043 04 0000 410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</si>
  <si>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</si>
  <si>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</si>
  <si>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</si>
  <si>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</si>
  <si>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</si>
  <si>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</si>
  <si>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</si>
  <si>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городских округов на реализацию подпрограммы "Развитие малого и среднего предпринимательства  Магаданской области на 2014-2020 годы" государственной программы Магаданской области "Экономическое развитие и инновационная экономика Магаданской области на 2014-2020 годы"  </t>
  </si>
  <si>
    <t>об исполнении бюджета муниципального образования "Сусуманский городской округ" за 9 месяцев 2020 года</t>
  </si>
  <si>
    <t>Исполнено на 01.10.2020 г.</t>
  </si>
  <si>
    <t>Субсидии бюджетам городских округов на работы по предупреждению и ликвидации последствий негативного воздействия вод на водотоках, расположенных в границах городских округов, в рамках подпрограммы «Развитие водохозяйственного комплекса Магаданской области» государственной программы Магаданской области «Природные ресурсы и экология Магаданской области» на 2020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</si>
  <si>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</si>
  <si>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1 05 01050 01 0000 110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</si>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</sst>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 CYR"/>
      <family val="1"/>
    </font>
    <font>
      <sz val="11"/>
      <color theme="1"/>
      <name val="Times New Roman CYR"/>
      <family val="0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49" fontId="34" fillId="0" borderId="2">
      <alignment horizontal="center"/>
      <protection/>
    </xf>
    <xf numFmtId="49" fontId="34" fillId="0" borderId="2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50" fillId="32" borderId="0" xfId="0" applyFont="1" applyFill="1" applyAlignment="1">
      <alignment/>
    </xf>
    <xf numFmtId="49" fontId="51" fillId="32" borderId="0" xfId="0" applyNumberFormat="1" applyFont="1" applyFill="1" applyBorder="1" applyAlignment="1">
      <alignment vertical="center" wrapText="1"/>
    </xf>
    <xf numFmtId="0" fontId="51" fillId="32" borderId="0" xfId="0" applyFont="1" applyFill="1" applyBorder="1" applyAlignment="1">
      <alignment vertical="center" wrapText="1"/>
    </xf>
    <xf numFmtId="49" fontId="52" fillId="32" borderId="12" xfId="0" applyNumberFormat="1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left" vertical="center" wrapText="1"/>
    </xf>
    <xf numFmtId="177" fontId="52" fillId="32" borderId="12" xfId="0" applyNumberFormat="1" applyFont="1" applyFill="1" applyBorder="1" applyAlignment="1">
      <alignment horizontal="center" vertical="center" wrapText="1"/>
    </xf>
    <xf numFmtId="49" fontId="53" fillId="32" borderId="12" xfId="0" applyNumberFormat="1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left" vertical="center" wrapText="1"/>
    </xf>
    <xf numFmtId="177" fontId="53" fillId="32" borderId="12" xfId="0" applyNumberFormat="1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wrapText="1"/>
    </xf>
    <xf numFmtId="0" fontId="53" fillId="32" borderId="12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 vertical="top" wrapText="1"/>
    </xf>
    <xf numFmtId="0" fontId="53" fillId="32" borderId="12" xfId="0" applyFont="1" applyFill="1" applyBorder="1" applyAlignment="1">
      <alignment vertical="top" wrapText="1"/>
    </xf>
    <xf numFmtId="0" fontId="53" fillId="32" borderId="12" xfId="0" applyFont="1" applyFill="1" applyBorder="1" applyAlignment="1">
      <alignment horizontal="left" vertical="justify" wrapText="1"/>
    </xf>
    <xf numFmtId="0" fontId="53" fillId="32" borderId="12" xfId="0" applyFont="1" applyFill="1" applyBorder="1" applyAlignment="1">
      <alignment vertical="center" wrapText="1"/>
    </xf>
    <xf numFmtId="0" fontId="53" fillId="32" borderId="12" xfId="0" applyFont="1" applyFill="1" applyBorder="1" applyAlignment="1">
      <alignment vertical="center"/>
    </xf>
    <xf numFmtId="0" fontId="52" fillId="32" borderId="12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justify" vertical="top" wrapText="1"/>
    </xf>
    <xf numFmtId="0" fontId="52" fillId="32" borderId="12" xfId="0" applyFont="1" applyFill="1" applyBorder="1" applyAlignment="1">
      <alignment horizontal="center"/>
    </xf>
    <xf numFmtId="0" fontId="53" fillId="32" borderId="12" xfId="0" applyNumberFormat="1" applyFont="1" applyFill="1" applyBorder="1" applyAlignment="1">
      <alignment wrapText="1"/>
    </xf>
    <xf numFmtId="0" fontId="53" fillId="32" borderId="12" xfId="0" applyNumberFormat="1" applyFont="1" applyFill="1" applyBorder="1" applyAlignment="1">
      <alignment horizontal="left" vertical="center" wrapText="1"/>
    </xf>
    <xf numFmtId="0" fontId="53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77" fontId="5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2" borderId="12" xfId="0" applyFont="1" applyFill="1" applyBorder="1" applyAlignment="1">
      <alignment horizontal="justify" vertical="center" wrapText="1"/>
    </xf>
    <xf numFmtId="0" fontId="4" fillId="32" borderId="12" xfId="0" applyFont="1" applyFill="1" applyBorder="1" applyAlignment="1">
      <alignment horizontal="left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32" borderId="0" xfId="0" applyFont="1" applyFill="1" applyBorder="1" applyAlignment="1">
      <alignment vertical="top" wrapText="1"/>
    </xf>
    <xf numFmtId="0" fontId="54" fillId="32" borderId="0" xfId="0" applyFont="1" applyFill="1" applyBorder="1" applyAlignment="1">
      <alignment/>
    </xf>
    <xf numFmtId="0" fontId="52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14" fontId="56" fillId="32" borderId="13" xfId="0" applyNumberFormat="1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/>
    </xf>
    <xf numFmtId="49" fontId="53" fillId="32" borderId="12" xfId="0" applyNumberFormat="1" applyFont="1" applyFill="1" applyBorder="1" applyAlignment="1">
      <alignment vertical="center" wrapText="1"/>
    </xf>
    <xf numFmtId="179" fontId="52" fillId="32" borderId="12" xfId="66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2" fillId="32" borderId="14" xfId="0" applyFont="1" applyFill="1" applyBorder="1" applyAlignment="1">
      <alignment vertical="top"/>
    </xf>
    <xf numFmtId="0" fontId="53" fillId="32" borderId="14" xfId="0" applyFont="1" applyFill="1" applyBorder="1" applyAlignment="1">
      <alignment vertical="top"/>
    </xf>
    <xf numFmtId="0" fontId="53" fillId="0" borderId="12" xfId="0" applyFont="1" applyBorder="1" applyAlignment="1">
      <alignment/>
    </xf>
    <xf numFmtId="49" fontId="57" fillId="0" borderId="2" xfId="36" applyFont="1" applyProtection="1">
      <alignment horizontal="center"/>
      <protection/>
    </xf>
    <xf numFmtId="0" fontId="57" fillId="0" borderId="1" xfId="33" applyNumberFormat="1" applyFont="1" applyAlignment="1" applyProtection="1">
      <alignment wrapText="1"/>
      <protection/>
    </xf>
    <xf numFmtId="49" fontId="58" fillId="0" borderId="2" xfId="36" applyFont="1" applyProtection="1">
      <alignment horizontal="center"/>
      <protection/>
    </xf>
    <xf numFmtId="0" fontId="58" fillId="0" borderId="1" xfId="33" applyNumberFormat="1" applyFont="1" applyAlignment="1" applyProtection="1">
      <alignment wrapText="1"/>
      <protection/>
    </xf>
    <xf numFmtId="0" fontId="53" fillId="0" borderId="12" xfId="0" applyFont="1" applyBorder="1" applyAlignment="1">
      <alignment wrapText="1"/>
    </xf>
    <xf numFmtId="49" fontId="58" fillId="0" borderId="2" xfId="35" applyNumberFormat="1" applyFont="1" applyProtection="1">
      <alignment horizontal="center"/>
      <protection/>
    </xf>
    <xf numFmtId="0" fontId="4" fillId="0" borderId="0" xfId="0" applyFont="1" applyAlignment="1">
      <alignment horizontal="center"/>
    </xf>
    <xf numFmtId="43" fontId="52" fillId="32" borderId="12" xfId="66" applyFont="1" applyFill="1" applyBorder="1" applyAlignment="1">
      <alignment horizontal="center" vertical="center" wrapText="1"/>
    </xf>
    <xf numFmtId="43" fontId="53" fillId="32" borderId="12" xfId="66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7" fillId="0" borderId="15" xfId="35" applyNumberFormat="1" applyFont="1" applyBorder="1" applyProtection="1">
      <alignment horizontal="center"/>
      <protection/>
    </xf>
    <xf numFmtId="49" fontId="58" fillId="0" borderId="16" xfId="35" applyNumberFormat="1" applyFont="1" applyBorder="1" applyProtection="1">
      <alignment horizontal="center"/>
      <protection/>
    </xf>
    <xf numFmtId="0" fontId="57" fillId="0" borderId="12" xfId="33" applyNumberFormat="1" applyFont="1" applyBorder="1" applyAlignment="1" applyProtection="1">
      <alignment horizontal="left" vertical="top" wrapText="1"/>
      <protection/>
    </xf>
    <xf numFmtId="0" fontId="58" fillId="0" borderId="12" xfId="33" applyNumberFormat="1" applyFont="1" applyBorder="1" applyAlignment="1" applyProtection="1">
      <alignment vertical="top" wrapText="1"/>
      <protection/>
    </xf>
    <xf numFmtId="0" fontId="52" fillId="0" borderId="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1" fontId="52" fillId="32" borderId="12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3" xfId="35"/>
    <cellStyle name="xl44" xfId="36"/>
    <cellStyle name="xl5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view="pageBreakPreview" zoomScale="85" zoomScaleNormal="85" zoomScaleSheetLayoutView="85" zoomScalePageLayoutView="0" workbookViewId="0" topLeftCell="A1">
      <selection activeCell="C7" sqref="C7:F176"/>
    </sheetView>
  </sheetViews>
  <sheetFormatPr defaultColWidth="9.125" defaultRowHeight="12.75"/>
  <cols>
    <col min="1" max="1" width="25.375" style="1" customWidth="1"/>
    <col min="2" max="2" width="76.50390625" style="1" customWidth="1"/>
    <col min="3" max="3" width="12.875" style="1" customWidth="1"/>
    <col min="4" max="4" width="16.875" style="1" customWidth="1"/>
    <col min="5" max="6" width="13.125" style="1" customWidth="1"/>
    <col min="7" max="16384" width="9.125" style="1" customWidth="1"/>
  </cols>
  <sheetData>
    <row r="1" spans="1:3" ht="13.5" customHeight="1">
      <c r="A1" s="43"/>
      <c r="B1" s="43"/>
      <c r="C1" s="43"/>
    </row>
    <row r="2" spans="1:3" ht="13.5" customHeight="1">
      <c r="A2" s="44"/>
      <c r="B2" s="44"/>
      <c r="C2" s="44"/>
    </row>
    <row r="3" spans="1:6" ht="13.5" customHeight="1">
      <c r="A3" s="72" t="s">
        <v>207</v>
      </c>
      <c r="B3" s="73"/>
      <c r="C3" s="72"/>
      <c r="D3" s="72"/>
      <c r="E3" s="72"/>
      <c r="F3" s="72"/>
    </row>
    <row r="4" spans="1:6" ht="13.5" customHeight="1">
      <c r="A4" s="72" t="s">
        <v>273</v>
      </c>
      <c r="B4" s="72"/>
      <c r="C4" s="72"/>
      <c r="D4" s="72"/>
      <c r="E4" s="72"/>
      <c r="F4" s="72"/>
    </row>
    <row r="5" spans="1:6" ht="21" customHeight="1">
      <c r="A5" s="74"/>
      <c r="B5" s="74"/>
      <c r="C5" s="74"/>
      <c r="D5" s="74"/>
      <c r="E5" s="74"/>
      <c r="F5" s="74"/>
    </row>
    <row r="6" spans="1:6" ht="13.5">
      <c r="A6" s="45"/>
      <c r="B6" s="46"/>
      <c r="C6" s="47"/>
      <c r="D6" s="48"/>
      <c r="E6" s="49"/>
      <c r="F6" s="50" t="s">
        <v>208</v>
      </c>
    </row>
    <row r="7" spans="1:6" ht="47.25" customHeight="1">
      <c r="A7" s="4" t="s">
        <v>30</v>
      </c>
      <c r="B7" s="18" t="s">
        <v>31</v>
      </c>
      <c r="C7" s="18" t="s">
        <v>205</v>
      </c>
      <c r="D7" s="18" t="s">
        <v>274</v>
      </c>
      <c r="E7" s="42" t="s">
        <v>169</v>
      </c>
      <c r="F7" s="42" t="s">
        <v>206</v>
      </c>
    </row>
    <row r="8" spans="1:6" ht="17.25" customHeight="1">
      <c r="A8" s="4">
        <v>1</v>
      </c>
      <c r="B8" s="18">
        <v>2</v>
      </c>
      <c r="C8" s="18">
        <v>3</v>
      </c>
      <c r="D8" s="75">
        <v>4</v>
      </c>
      <c r="E8" s="75">
        <v>5</v>
      </c>
      <c r="F8" s="75">
        <v>6</v>
      </c>
    </row>
    <row r="9" spans="1:6" ht="17.25" customHeight="1">
      <c r="A9" s="4" t="s">
        <v>32</v>
      </c>
      <c r="B9" s="5" t="s">
        <v>27</v>
      </c>
      <c r="C9" s="6">
        <f>C10+C16+C26+C39+C47+C50+C59+C66+C70+C77+C78</f>
        <v>286741.4</v>
      </c>
      <c r="D9" s="6">
        <f>D10+D16+D26+D39+D47+D50+D59+D66+D70+D77+D78</f>
        <v>154732.1</v>
      </c>
      <c r="E9" s="6">
        <f>C9-D9</f>
        <v>132009.30000000002</v>
      </c>
      <c r="F9" s="6">
        <f>D9/C9*100</f>
        <v>53.96224612141811</v>
      </c>
    </row>
    <row r="10" spans="1:6" ht="17.25" customHeight="1">
      <c r="A10" s="4" t="s">
        <v>33</v>
      </c>
      <c r="B10" s="5" t="s">
        <v>34</v>
      </c>
      <c r="C10" s="6">
        <f>C11</f>
        <v>229083</v>
      </c>
      <c r="D10" s="6">
        <f>D11</f>
        <v>111040.90000000001</v>
      </c>
      <c r="E10" s="6">
        <f aca="true" t="shared" si="0" ref="E10:E77">C10-D10</f>
        <v>118042.09999999999</v>
      </c>
      <c r="F10" s="6">
        <f>D10/C10*100</f>
        <v>48.47190756188805</v>
      </c>
    </row>
    <row r="11" spans="1:6" ht="17.25" customHeight="1">
      <c r="A11" s="33" t="s">
        <v>150</v>
      </c>
      <c r="B11" s="29" t="s">
        <v>49</v>
      </c>
      <c r="C11" s="9">
        <f>C12+C13+C14+C15</f>
        <v>229083</v>
      </c>
      <c r="D11" s="9">
        <f>D12+D13+D14+D15</f>
        <v>111040.90000000001</v>
      </c>
      <c r="E11" s="6">
        <f t="shared" si="0"/>
        <v>118042.09999999999</v>
      </c>
      <c r="F11" s="9">
        <f>D11/C11*100</f>
        <v>48.47190756188805</v>
      </c>
    </row>
    <row r="12" spans="1:6" ht="64.5" customHeight="1">
      <c r="A12" s="33" t="s">
        <v>63</v>
      </c>
      <c r="B12" s="28" t="s">
        <v>129</v>
      </c>
      <c r="C12" s="9">
        <v>226394</v>
      </c>
      <c r="D12" s="9">
        <v>110400.3</v>
      </c>
      <c r="E12" s="9">
        <f t="shared" si="0"/>
        <v>115993.7</v>
      </c>
      <c r="F12" s="9">
        <f>D12/C12*100</f>
        <v>48.764675742289995</v>
      </c>
    </row>
    <row r="13" spans="1:6" ht="90.75" customHeight="1">
      <c r="A13" s="33" t="s">
        <v>52</v>
      </c>
      <c r="B13" s="28" t="s">
        <v>102</v>
      </c>
      <c r="C13" s="9">
        <v>293</v>
      </c>
      <c r="D13" s="9">
        <v>151</v>
      </c>
      <c r="E13" s="9">
        <f t="shared" si="0"/>
        <v>142</v>
      </c>
      <c r="F13" s="9">
        <f aca="true" t="shared" si="1" ref="F13:F77">D13/C13*100</f>
        <v>51.5358361774744</v>
      </c>
    </row>
    <row r="14" spans="1:6" ht="31.5" customHeight="1">
      <c r="A14" s="33" t="s">
        <v>67</v>
      </c>
      <c r="B14" s="28" t="s">
        <v>71</v>
      </c>
      <c r="C14" s="9">
        <v>131</v>
      </c>
      <c r="D14" s="9">
        <v>326</v>
      </c>
      <c r="E14" s="9">
        <f t="shared" si="0"/>
        <v>-195</v>
      </c>
      <c r="F14" s="9">
        <f t="shared" si="1"/>
        <v>248.85496183206106</v>
      </c>
    </row>
    <row r="15" spans="1:6" ht="72.75" customHeight="1">
      <c r="A15" s="33" t="s">
        <v>2</v>
      </c>
      <c r="B15" s="28" t="s">
        <v>130</v>
      </c>
      <c r="C15" s="9">
        <v>2265</v>
      </c>
      <c r="D15" s="9">
        <v>163.6</v>
      </c>
      <c r="E15" s="9">
        <f t="shared" si="0"/>
        <v>2101.4</v>
      </c>
      <c r="F15" s="9">
        <f t="shared" si="1"/>
        <v>7.222958057395143</v>
      </c>
    </row>
    <row r="16" spans="1:6" ht="28.5" customHeight="1">
      <c r="A16" s="36" t="s">
        <v>151</v>
      </c>
      <c r="B16" s="35" t="s">
        <v>0</v>
      </c>
      <c r="C16" s="40">
        <f>C17</f>
        <v>9763.7</v>
      </c>
      <c r="D16" s="40">
        <f>D17</f>
        <v>6442.4</v>
      </c>
      <c r="E16" s="6">
        <f t="shared" si="0"/>
        <v>3321.300000000001</v>
      </c>
      <c r="F16" s="6">
        <f t="shared" si="1"/>
        <v>65.98318260495508</v>
      </c>
    </row>
    <row r="17" spans="1:6" ht="28.5" customHeight="1">
      <c r="A17" s="33" t="s">
        <v>72</v>
      </c>
      <c r="B17" s="28" t="s">
        <v>152</v>
      </c>
      <c r="C17" s="9">
        <f>C18+C20+C22</f>
        <v>9763.7</v>
      </c>
      <c r="D17" s="9">
        <f>D18+D20+D22+D24</f>
        <v>6442.4</v>
      </c>
      <c r="E17" s="9">
        <f t="shared" si="0"/>
        <v>3321.300000000001</v>
      </c>
      <c r="F17" s="9">
        <f t="shared" si="1"/>
        <v>65.98318260495508</v>
      </c>
    </row>
    <row r="18" spans="1:6" ht="54" customHeight="1">
      <c r="A18" s="26" t="s">
        <v>77</v>
      </c>
      <c r="B18" s="31" t="s">
        <v>78</v>
      </c>
      <c r="C18" s="9">
        <f>C19</f>
        <v>4474.1</v>
      </c>
      <c r="D18" s="9">
        <f>D19</f>
        <v>3003.5</v>
      </c>
      <c r="E18" s="9">
        <f t="shared" si="0"/>
        <v>1470.6000000000004</v>
      </c>
      <c r="F18" s="9">
        <f t="shared" si="1"/>
        <v>67.13081960617777</v>
      </c>
    </row>
    <row r="19" spans="1:6" ht="81" customHeight="1">
      <c r="A19" s="26" t="s">
        <v>124</v>
      </c>
      <c r="B19" s="31" t="s">
        <v>123</v>
      </c>
      <c r="C19" s="9">
        <v>4474.1</v>
      </c>
      <c r="D19" s="9">
        <v>3003.5</v>
      </c>
      <c r="E19" s="9">
        <f t="shared" si="0"/>
        <v>1470.6000000000004</v>
      </c>
      <c r="F19" s="9">
        <f t="shared" si="1"/>
        <v>67.13081960617777</v>
      </c>
    </row>
    <row r="20" spans="1:6" ht="74.25" customHeight="1">
      <c r="A20" s="32" t="s">
        <v>153</v>
      </c>
      <c r="B20" s="28" t="s">
        <v>3</v>
      </c>
      <c r="C20" s="9">
        <f>C21</f>
        <v>23</v>
      </c>
      <c r="D20" s="9">
        <f>D21</f>
        <v>20.7</v>
      </c>
      <c r="E20" s="9">
        <f t="shared" si="0"/>
        <v>2.3000000000000007</v>
      </c>
      <c r="F20" s="9">
        <f t="shared" si="1"/>
        <v>90</v>
      </c>
    </row>
    <row r="21" spans="1:6" ht="90" customHeight="1">
      <c r="A21" s="32" t="s">
        <v>125</v>
      </c>
      <c r="B21" s="28" t="s">
        <v>126</v>
      </c>
      <c r="C21" s="9">
        <v>23</v>
      </c>
      <c r="D21" s="9">
        <v>20.7</v>
      </c>
      <c r="E21" s="9">
        <f t="shared" si="0"/>
        <v>2.3000000000000007</v>
      </c>
      <c r="F21" s="9">
        <f t="shared" si="1"/>
        <v>90</v>
      </c>
    </row>
    <row r="22" spans="1:6" ht="66" customHeight="1">
      <c r="A22" s="32" t="s">
        <v>154</v>
      </c>
      <c r="B22" s="28" t="s">
        <v>4</v>
      </c>
      <c r="C22" s="9">
        <f>C23</f>
        <v>5266.6</v>
      </c>
      <c r="D22" s="9">
        <f>D23</f>
        <v>4004.8</v>
      </c>
      <c r="E22" s="9">
        <f t="shared" si="0"/>
        <v>1261.8000000000002</v>
      </c>
      <c r="F22" s="9">
        <f t="shared" si="1"/>
        <v>76.0414688793529</v>
      </c>
    </row>
    <row r="23" spans="1:6" ht="93.75" customHeight="1">
      <c r="A23" s="32" t="s">
        <v>128</v>
      </c>
      <c r="B23" s="28" t="s">
        <v>127</v>
      </c>
      <c r="C23" s="9">
        <v>5266.6</v>
      </c>
      <c r="D23" s="9">
        <v>4004.8</v>
      </c>
      <c r="E23" s="9">
        <f t="shared" si="0"/>
        <v>1261.8000000000002</v>
      </c>
      <c r="F23" s="9">
        <f t="shared" si="1"/>
        <v>76.0414688793529</v>
      </c>
    </row>
    <row r="24" spans="1:6" ht="59.25" customHeight="1">
      <c r="A24" s="11" t="s">
        <v>223</v>
      </c>
      <c r="B24" s="62" t="s">
        <v>224</v>
      </c>
      <c r="C24" s="9">
        <f>C25</f>
        <v>0</v>
      </c>
      <c r="D24" s="9">
        <f>D25</f>
        <v>-586.6</v>
      </c>
      <c r="E24" s="9">
        <f t="shared" si="0"/>
        <v>586.6</v>
      </c>
      <c r="F24" s="9">
        <v>0</v>
      </c>
    </row>
    <row r="25" spans="1:6" ht="93.75" customHeight="1">
      <c r="A25" s="32" t="s">
        <v>229</v>
      </c>
      <c r="B25" s="28" t="s">
        <v>230</v>
      </c>
      <c r="C25" s="9"/>
      <c r="D25" s="9">
        <v>-586.6</v>
      </c>
      <c r="E25" s="9">
        <f t="shared" si="0"/>
        <v>586.6</v>
      </c>
      <c r="F25" s="9">
        <v>0</v>
      </c>
    </row>
    <row r="26" spans="1:6" ht="15" customHeight="1">
      <c r="A26" s="34" t="s">
        <v>155</v>
      </c>
      <c r="B26" s="35" t="s">
        <v>35</v>
      </c>
      <c r="C26" s="6">
        <f>C27+C33+C35</f>
        <v>17881</v>
      </c>
      <c r="D26" s="6">
        <f>D27+D33+D35+D37</f>
        <v>13972.6</v>
      </c>
      <c r="E26" s="6">
        <f t="shared" si="0"/>
        <v>3908.3999999999996</v>
      </c>
      <c r="F26" s="6">
        <f t="shared" si="1"/>
        <v>78.14216207147251</v>
      </c>
    </row>
    <row r="27" spans="1:6" ht="15" customHeight="1">
      <c r="A27" s="33" t="s">
        <v>90</v>
      </c>
      <c r="B27" s="29" t="s">
        <v>91</v>
      </c>
      <c r="C27" s="9">
        <f>C28+C30</f>
        <v>6058</v>
      </c>
      <c r="D27" s="9">
        <f>D28+D30+D32</f>
        <v>6365.6</v>
      </c>
      <c r="E27" s="9">
        <f t="shared" si="0"/>
        <v>-307.60000000000036</v>
      </c>
      <c r="F27" s="9">
        <f t="shared" si="1"/>
        <v>105.07758336084517</v>
      </c>
    </row>
    <row r="28" spans="1:6" ht="32.25" customHeight="1">
      <c r="A28" s="33" t="s">
        <v>92</v>
      </c>
      <c r="B28" s="29" t="s">
        <v>93</v>
      </c>
      <c r="C28" s="9">
        <f>C29</f>
        <v>4886</v>
      </c>
      <c r="D28" s="9">
        <f>D29</f>
        <v>5479</v>
      </c>
      <c r="E28" s="9">
        <f t="shared" si="0"/>
        <v>-593</v>
      </c>
      <c r="F28" s="9">
        <f t="shared" si="1"/>
        <v>112.13671715104381</v>
      </c>
    </row>
    <row r="29" spans="1:6" ht="28.5" customHeight="1">
      <c r="A29" s="33" t="s">
        <v>94</v>
      </c>
      <c r="B29" s="29" t="s">
        <v>93</v>
      </c>
      <c r="C29" s="9">
        <v>4886</v>
      </c>
      <c r="D29" s="9">
        <v>5479</v>
      </c>
      <c r="E29" s="9">
        <f t="shared" si="0"/>
        <v>-593</v>
      </c>
      <c r="F29" s="9">
        <f t="shared" si="1"/>
        <v>112.13671715104381</v>
      </c>
    </row>
    <row r="30" spans="1:6" ht="28.5" customHeight="1">
      <c r="A30" s="33" t="s">
        <v>156</v>
      </c>
      <c r="B30" s="29" t="s">
        <v>103</v>
      </c>
      <c r="C30" s="9">
        <f>C31</f>
        <v>1172</v>
      </c>
      <c r="D30" s="9">
        <f>D31</f>
        <v>900.8</v>
      </c>
      <c r="E30" s="9">
        <f t="shared" si="0"/>
        <v>271.20000000000005</v>
      </c>
      <c r="F30" s="9">
        <f t="shared" si="1"/>
        <v>76.86006825938566</v>
      </c>
    </row>
    <row r="31" spans="1:6" ht="45.75" customHeight="1">
      <c r="A31" s="33" t="s">
        <v>157</v>
      </c>
      <c r="B31" s="29" t="s">
        <v>104</v>
      </c>
      <c r="C31" s="9">
        <v>1172</v>
      </c>
      <c r="D31" s="9">
        <v>900.8</v>
      </c>
      <c r="E31" s="9">
        <f t="shared" si="0"/>
        <v>271.20000000000005</v>
      </c>
      <c r="F31" s="9">
        <f t="shared" si="1"/>
        <v>76.86006825938566</v>
      </c>
    </row>
    <row r="32" spans="1:6" ht="45.75" customHeight="1">
      <c r="A32" s="33" t="s">
        <v>277</v>
      </c>
      <c r="B32" s="29" t="s">
        <v>276</v>
      </c>
      <c r="C32" s="9"/>
      <c r="D32" s="9">
        <v>-14.2</v>
      </c>
      <c r="E32" s="9"/>
      <c r="F32" s="9"/>
    </row>
    <row r="33" spans="1:6" ht="15" customHeight="1">
      <c r="A33" s="33" t="s">
        <v>66</v>
      </c>
      <c r="B33" s="28" t="s">
        <v>50</v>
      </c>
      <c r="C33" s="9">
        <f>C34</f>
        <v>11567</v>
      </c>
      <c r="D33" s="9">
        <f>D34</f>
        <v>7608.8</v>
      </c>
      <c r="E33" s="9">
        <f t="shared" si="0"/>
        <v>3958.2</v>
      </c>
      <c r="F33" s="9">
        <f t="shared" si="1"/>
        <v>65.78023688078154</v>
      </c>
    </row>
    <row r="34" spans="1:6" ht="15" customHeight="1">
      <c r="A34" s="33" t="s">
        <v>65</v>
      </c>
      <c r="B34" s="28" t="s">
        <v>50</v>
      </c>
      <c r="C34" s="9">
        <v>11567</v>
      </c>
      <c r="D34" s="9">
        <v>7608.8</v>
      </c>
      <c r="E34" s="9">
        <f t="shared" si="0"/>
        <v>3958.2</v>
      </c>
      <c r="F34" s="9">
        <f t="shared" si="1"/>
        <v>65.78023688078154</v>
      </c>
    </row>
    <row r="35" spans="1:6" ht="15" customHeight="1">
      <c r="A35" s="33" t="s">
        <v>87</v>
      </c>
      <c r="B35" s="28" t="s">
        <v>88</v>
      </c>
      <c r="C35" s="9">
        <f>C36</f>
        <v>256</v>
      </c>
      <c r="D35" s="9">
        <f>D36</f>
        <v>6.4</v>
      </c>
      <c r="E35" s="9">
        <f t="shared" si="0"/>
        <v>249.6</v>
      </c>
      <c r="F35" s="9">
        <f t="shared" si="1"/>
        <v>2.5</v>
      </c>
    </row>
    <row r="36" spans="1:6" ht="15" customHeight="1">
      <c r="A36" s="33" t="s">
        <v>89</v>
      </c>
      <c r="B36" s="28" t="s">
        <v>88</v>
      </c>
      <c r="C36" s="9">
        <v>256</v>
      </c>
      <c r="D36" s="9">
        <v>6.4</v>
      </c>
      <c r="E36" s="9">
        <f t="shared" si="0"/>
        <v>249.6</v>
      </c>
      <c r="F36" s="9">
        <f t="shared" si="1"/>
        <v>2.5</v>
      </c>
    </row>
    <row r="37" spans="1:6" ht="15" customHeight="1">
      <c r="A37" s="13" t="s">
        <v>225</v>
      </c>
      <c r="B37" s="14" t="s">
        <v>226</v>
      </c>
      <c r="C37" s="9">
        <f>C38</f>
        <v>0</v>
      </c>
      <c r="D37" s="9">
        <f>D38</f>
        <v>-8.2</v>
      </c>
      <c r="E37" s="9">
        <f t="shared" si="0"/>
        <v>8.2</v>
      </c>
      <c r="F37" s="9">
        <v>0</v>
      </c>
    </row>
    <row r="38" spans="1:6" ht="15" customHeight="1">
      <c r="A38" s="13" t="s">
        <v>227</v>
      </c>
      <c r="B38" s="14" t="s">
        <v>228</v>
      </c>
      <c r="C38" s="9"/>
      <c r="D38" s="9">
        <v>-8.2</v>
      </c>
      <c r="E38" s="9">
        <f t="shared" si="0"/>
        <v>8.2</v>
      </c>
      <c r="F38" s="9">
        <v>0</v>
      </c>
    </row>
    <row r="39" spans="1:6" ht="17.25" customHeight="1">
      <c r="A39" s="4" t="s">
        <v>36</v>
      </c>
      <c r="B39" s="5" t="s">
        <v>37</v>
      </c>
      <c r="C39" s="6">
        <f>C40+C42</f>
        <v>3773</v>
      </c>
      <c r="D39" s="6">
        <f>D40+D42</f>
        <v>555.1</v>
      </c>
      <c r="E39" s="6">
        <f t="shared" si="0"/>
        <v>3217.9</v>
      </c>
      <c r="F39" s="6">
        <f t="shared" si="1"/>
        <v>14.712430426716141</v>
      </c>
    </row>
    <row r="40" spans="1:6" ht="17.25" customHeight="1">
      <c r="A40" s="7" t="s">
        <v>74</v>
      </c>
      <c r="B40" s="15" t="s">
        <v>73</v>
      </c>
      <c r="C40" s="9">
        <f>C41</f>
        <v>903</v>
      </c>
      <c r="D40" s="9">
        <f>D41</f>
        <v>131.4</v>
      </c>
      <c r="E40" s="9">
        <f t="shared" si="0"/>
        <v>771.6</v>
      </c>
      <c r="F40" s="9">
        <f t="shared" si="1"/>
        <v>14.551495016611296</v>
      </c>
    </row>
    <row r="41" spans="1:6" ht="30.75" customHeight="1">
      <c r="A41" s="33" t="s">
        <v>6</v>
      </c>
      <c r="B41" s="28" t="s">
        <v>5</v>
      </c>
      <c r="C41" s="9">
        <v>903</v>
      </c>
      <c r="D41" s="9">
        <v>131.4</v>
      </c>
      <c r="E41" s="9">
        <f t="shared" si="0"/>
        <v>771.6</v>
      </c>
      <c r="F41" s="9">
        <f t="shared" si="1"/>
        <v>14.551495016611296</v>
      </c>
    </row>
    <row r="42" spans="1:6" ht="14.25" customHeight="1">
      <c r="A42" s="7" t="s">
        <v>29</v>
      </c>
      <c r="B42" s="8" t="s">
        <v>51</v>
      </c>
      <c r="C42" s="9">
        <f>C43+C45</f>
        <v>2870</v>
      </c>
      <c r="D42" s="9">
        <f>D43+D45</f>
        <v>423.7</v>
      </c>
      <c r="E42" s="9">
        <f t="shared" si="0"/>
        <v>2446.3</v>
      </c>
      <c r="F42" s="9">
        <f t="shared" si="1"/>
        <v>14.763066202090592</v>
      </c>
    </row>
    <row r="43" spans="1:6" ht="14.25" customHeight="1">
      <c r="A43" s="12" t="s">
        <v>8</v>
      </c>
      <c r="B43" s="16" t="s">
        <v>7</v>
      </c>
      <c r="C43" s="9">
        <f>C44</f>
        <v>2636</v>
      </c>
      <c r="D43" s="9">
        <f>D44</f>
        <v>407.5</v>
      </c>
      <c r="E43" s="9">
        <f t="shared" si="0"/>
        <v>2228.5</v>
      </c>
      <c r="F43" s="9">
        <f t="shared" si="1"/>
        <v>15.459028831562973</v>
      </c>
    </row>
    <row r="44" spans="1:6" ht="30" customHeight="1">
      <c r="A44" s="33" t="s">
        <v>10</v>
      </c>
      <c r="B44" s="28" t="s">
        <v>9</v>
      </c>
      <c r="C44" s="9">
        <v>2636</v>
      </c>
      <c r="D44" s="9">
        <v>407.5</v>
      </c>
      <c r="E44" s="9">
        <f t="shared" si="0"/>
        <v>2228.5</v>
      </c>
      <c r="F44" s="9">
        <f t="shared" si="1"/>
        <v>15.459028831562973</v>
      </c>
    </row>
    <row r="45" spans="1:6" ht="16.5" customHeight="1">
      <c r="A45" s="12" t="s">
        <v>12</v>
      </c>
      <c r="B45" s="17" t="s">
        <v>11</v>
      </c>
      <c r="C45" s="9">
        <f>C46</f>
        <v>234</v>
      </c>
      <c r="D45" s="9">
        <f>D46</f>
        <v>16.2</v>
      </c>
      <c r="E45" s="9">
        <f t="shared" si="0"/>
        <v>217.8</v>
      </c>
      <c r="F45" s="9">
        <f t="shared" si="1"/>
        <v>6.923076923076923</v>
      </c>
    </row>
    <row r="46" spans="1:6" ht="28.5" customHeight="1">
      <c r="A46" s="33" t="s">
        <v>14</v>
      </c>
      <c r="B46" s="28" t="s">
        <v>13</v>
      </c>
      <c r="C46" s="9">
        <v>234</v>
      </c>
      <c r="D46" s="9">
        <v>16.2</v>
      </c>
      <c r="E46" s="9">
        <f t="shared" si="0"/>
        <v>217.8</v>
      </c>
      <c r="F46" s="9">
        <f t="shared" si="1"/>
        <v>6.923076923076923</v>
      </c>
    </row>
    <row r="47" spans="1:6" ht="16.5" customHeight="1">
      <c r="A47" s="4" t="s">
        <v>38</v>
      </c>
      <c r="B47" s="5" t="s">
        <v>28</v>
      </c>
      <c r="C47" s="6">
        <f>C48</f>
        <v>1699</v>
      </c>
      <c r="D47" s="6">
        <f>D48</f>
        <v>1042.4</v>
      </c>
      <c r="E47" s="6">
        <f t="shared" si="0"/>
        <v>656.5999999999999</v>
      </c>
      <c r="F47" s="6">
        <f t="shared" si="1"/>
        <v>61.353737492642736</v>
      </c>
    </row>
    <row r="48" spans="1:6" ht="31.5" customHeight="1">
      <c r="A48" s="7" t="s">
        <v>56</v>
      </c>
      <c r="B48" s="8" t="s">
        <v>57</v>
      </c>
      <c r="C48" s="9">
        <f>C49</f>
        <v>1699</v>
      </c>
      <c r="D48" s="9">
        <f>D49</f>
        <v>1042.4</v>
      </c>
      <c r="E48" s="9">
        <f t="shared" si="0"/>
        <v>656.5999999999999</v>
      </c>
      <c r="F48" s="9">
        <f t="shared" si="1"/>
        <v>61.353737492642736</v>
      </c>
    </row>
    <row r="49" spans="1:6" ht="38.25" customHeight="1">
      <c r="A49" s="33" t="s">
        <v>53</v>
      </c>
      <c r="B49" s="28" t="s">
        <v>25</v>
      </c>
      <c r="C49" s="9">
        <v>1699</v>
      </c>
      <c r="D49" s="9">
        <v>1042.4</v>
      </c>
      <c r="E49" s="9">
        <f t="shared" si="0"/>
        <v>656.5999999999999</v>
      </c>
      <c r="F49" s="9">
        <f t="shared" si="1"/>
        <v>61.353737492642736</v>
      </c>
    </row>
    <row r="50" spans="1:6" ht="31.5" customHeight="1">
      <c r="A50" s="4" t="s">
        <v>39</v>
      </c>
      <c r="B50" s="5" t="s">
        <v>40</v>
      </c>
      <c r="C50" s="6">
        <f>C51+C56</f>
        <v>23425</v>
      </c>
      <c r="D50" s="6">
        <f>D51+D56</f>
        <v>18758.4</v>
      </c>
      <c r="E50" s="6">
        <f t="shared" si="0"/>
        <v>4666.5999999999985</v>
      </c>
      <c r="F50" s="6">
        <f t="shared" si="1"/>
        <v>80.07854855923159</v>
      </c>
    </row>
    <row r="51" spans="1:6" ht="60" customHeight="1">
      <c r="A51" s="33" t="s">
        <v>158</v>
      </c>
      <c r="B51" s="29" t="s">
        <v>105</v>
      </c>
      <c r="C51" s="9">
        <f>C52+C54</f>
        <v>23000</v>
      </c>
      <c r="D51" s="9">
        <f>D52+D54</f>
        <v>18352.9</v>
      </c>
      <c r="E51" s="9">
        <f t="shared" si="0"/>
        <v>4647.0999999999985</v>
      </c>
      <c r="F51" s="9">
        <f t="shared" si="1"/>
        <v>79.79521739130435</v>
      </c>
    </row>
    <row r="52" spans="1:6" ht="44.25" customHeight="1">
      <c r="A52" s="33" t="s">
        <v>159</v>
      </c>
      <c r="B52" s="29" t="s">
        <v>62</v>
      </c>
      <c r="C52" s="9">
        <f>C53</f>
        <v>12000</v>
      </c>
      <c r="D52" s="9">
        <f>D53</f>
        <v>10456.8</v>
      </c>
      <c r="E52" s="9">
        <f t="shared" si="0"/>
        <v>1543.2000000000007</v>
      </c>
      <c r="F52" s="9">
        <f t="shared" si="1"/>
        <v>87.14</v>
      </c>
    </row>
    <row r="53" spans="1:6" ht="60" customHeight="1">
      <c r="A53" s="33" t="s">
        <v>16</v>
      </c>
      <c r="B53" s="29" t="s">
        <v>15</v>
      </c>
      <c r="C53" s="9">
        <v>12000</v>
      </c>
      <c r="D53" s="9">
        <v>10456.8</v>
      </c>
      <c r="E53" s="9">
        <f t="shared" si="0"/>
        <v>1543.2000000000007</v>
      </c>
      <c r="F53" s="9">
        <f t="shared" si="1"/>
        <v>87.14</v>
      </c>
    </row>
    <row r="54" spans="1:6" ht="29.25" customHeight="1">
      <c r="A54" s="33" t="s">
        <v>81</v>
      </c>
      <c r="B54" s="29" t="s">
        <v>82</v>
      </c>
      <c r="C54" s="9">
        <f>C55</f>
        <v>11000</v>
      </c>
      <c r="D54" s="9">
        <f>D55</f>
        <v>7896.1</v>
      </c>
      <c r="E54" s="9">
        <f t="shared" si="0"/>
        <v>3103.8999999999996</v>
      </c>
      <c r="F54" s="9">
        <f t="shared" si="1"/>
        <v>71.78272727272727</v>
      </c>
    </row>
    <row r="55" spans="1:6" ht="29.25" customHeight="1">
      <c r="A55" s="33" t="s">
        <v>18</v>
      </c>
      <c r="B55" s="29" t="s">
        <v>17</v>
      </c>
      <c r="C55" s="9">
        <v>11000</v>
      </c>
      <c r="D55" s="9">
        <v>7896.1</v>
      </c>
      <c r="E55" s="9">
        <f t="shared" si="0"/>
        <v>3103.8999999999996</v>
      </c>
      <c r="F55" s="9">
        <f t="shared" si="1"/>
        <v>71.78272727272727</v>
      </c>
    </row>
    <row r="56" spans="1:6" ht="54.75">
      <c r="A56" s="33" t="s">
        <v>163</v>
      </c>
      <c r="B56" s="29" t="s">
        <v>164</v>
      </c>
      <c r="C56" s="9">
        <f>C57</f>
        <v>425</v>
      </c>
      <c r="D56" s="9">
        <f>D57</f>
        <v>405.5</v>
      </c>
      <c r="E56" s="9">
        <f t="shared" si="0"/>
        <v>19.5</v>
      </c>
      <c r="F56" s="9">
        <f t="shared" si="1"/>
        <v>95.41176470588235</v>
      </c>
    </row>
    <row r="57" spans="1:6" ht="54.75">
      <c r="A57" s="33" t="s">
        <v>165</v>
      </c>
      <c r="B57" s="29" t="s">
        <v>166</v>
      </c>
      <c r="C57" s="9">
        <f>C58</f>
        <v>425</v>
      </c>
      <c r="D57" s="9">
        <f>D58</f>
        <v>405.5</v>
      </c>
      <c r="E57" s="9">
        <f t="shared" si="0"/>
        <v>19.5</v>
      </c>
      <c r="F57" s="9">
        <f t="shared" si="1"/>
        <v>95.41176470588235</v>
      </c>
    </row>
    <row r="58" spans="1:6" ht="54.75">
      <c r="A58" s="33" t="s">
        <v>167</v>
      </c>
      <c r="B58" s="29" t="s">
        <v>168</v>
      </c>
      <c r="C58" s="9">
        <v>425</v>
      </c>
      <c r="D58" s="9">
        <v>405.5</v>
      </c>
      <c r="E58" s="9">
        <f t="shared" si="0"/>
        <v>19.5</v>
      </c>
      <c r="F58" s="9">
        <f t="shared" si="1"/>
        <v>95.41176470588235</v>
      </c>
    </row>
    <row r="59" spans="1:6" ht="18.75" customHeight="1">
      <c r="A59" s="4" t="s">
        <v>41</v>
      </c>
      <c r="B59" s="5" t="s">
        <v>42</v>
      </c>
      <c r="C59" s="6">
        <f>C60</f>
        <v>911.7</v>
      </c>
      <c r="D59" s="6">
        <f>D60</f>
        <v>1608.3000000000002</v>
      </c>
      <c r="E59" s="6">
        <f t="shared" si="0"/>
        <v>-696.6000000000001</v>
      </c>
      <c r="F59" s="6">
        <f t="shared" si="1"/>
        <v>176.40671273445213</v>
      </c>
    </row>
    <row r="60" spans="1:6" ht="18.75" customHeight="1">
      <c r="A60" s="7" t="s">
        <v>47</v>
      </c>
      <c r="B60" s="8" t="s">
        <v>48</v>
      </c>
      <c r="C60" s="9">
        <f>C61+C62+C63</f>
        <v>911.7</v>
      </c>
      <c r="D60" s="9">
        <f>D61+D62+D63</f>
        <v>1608.3000000000002</v>
      </c>
      <c r="E60" s="9">
        <f t="shared" si="0"/>
        <v>-696.6000000000001</v>
      </c>
      <c r="F60" s="9">
        <f t="shared" si="1"/>
        <v>176.40671273445213</v>
      </c>
    </row>
    <row r="61" spans="1:6" ht="27">
      <c r="A61" s="33" t="s">
        <v>69</v>
      </c>
      <c r="B61" s="28" t="s">
        <v>131</v>
      </c>
      <c r="C61" s="9">
        <v>224.6</v>
      </c>
      <c r="D61" s="9">
        <v>402.1</v>
      </c>
      <c r="E61" s="9">
        <f t="shared" si="0"/>
        <v>-177.50000000000003</v>
      </c>
      <c r="F61" s="9">
        <f t="shared" si="1"/>
        <v>179.02938557435442</v>
      </c>
    </row>
    <row r="62" spans="1:6" ht="13.5">
      <c r="A62" s="33" t="s">
        <v>70</v>
      </c>
      <c r="B62" s="28" t="s">
        <v>19</v>
      </c>
      <c r="C62" s="9">
        <v>6.9</v>
      </c>
      <c r="D62" s="9">
        <v>564.4</v>
      </c>
      <c r="E62" s="9">
        <f t="shared" si="0"/>
        <v>-557.5</v>
      </c>
      <c r="F62" s="9">
        <f t="shared" si="1"/>
        <v>8179.710144927536</v>
      </c>
    </row>
    <row r="63" spans="1:6" ht="13.5">
      <c r="A63" s="7" t="s">
        <v>101</v>
      </c>
      <c r="B63" s="23" t="s">
        <v>68</v>
      </c>
      <c r="C63" s="9">
        <f>C64+C65</f>
        <v>680.2</v>
      </c>
      <c r="D63" s="9">
        <f>D64+D65</f>
        <v>641.8000000000001</v>
      </c>
      <c r="E63" s="9">
        <f t="shared" si="0"/>
        <v>38.39999999999998</v>
      </c>
      <c r="F63" s="9">
        <f t="shared" si="1"/>
        <v>94.3546015877683</v>
      </c>
    </row>
    <row r="64" spans="1:6" ht="13.5">
      <c r="A64" s="33" t="s">
        <v>97</v>
      </c>
      <c r="B64" s="28" t="s">
        <v>99</v>
      </c>
      <c r="C64" s="9">
        <v>405.6</v>
      </c>
      <c r="D64" s="9">
        <v>642.1</v>
      </c>
      <c r="E64" s="9">
        <f t="shared" si="0"/>
        <v>-236.5</v>
      </c>
      <c r="F64" s="9">
        <f t="shared" si="1"/>
        <v>158.3086785009862</v>
      </c>
    </row>
    <row r="65" spans="1:6" ht="13.5">
      <c r="A65" s="33" t="s">
        <v>98</v>
      </c>
      <c r="B65" s="28" t="s">
        <v>100</v>
      </c>
      <c r="C65" s="9">
        <v>274.6</v>
      </c>
      <c r="D65" s="9">
        <v>-0.3</v>
      </c>
      <c r="E65" s="9">
        <f t="shared" si="0"/>
        <v>274.90000000000003</v>
      </c>
      <c r="F65" s="9">
        <f t="shared" si="1"/>
        <v>-0.10924981791697014</v>
      </c>
    </row>
    <row r="66" spans="1:6" ht="27">
      <c r="A66" s="58" t="s">
        <v>215</v>
      </c>
      <c r="B66" s="59" t="s">
        <v>216</v>
      </c>
      <c r="C66" s="6">
        <f aca="true" t="shared" si="2" ref="C66:D68">C67</f>
        <v>0</v>
      </c>
      <c r="D66" s="6">
        <f t="shared" si="2"/>
        <v>189.6</v>
      </c>
      <c r="E66" s="6">
        <f t="shared" si="0"/>
        <v>-189.6</v>
      </c>
      <c r="F66" s="6">
        <v>0</v>
      </c>
    </row>
    <row r="67" spans="1:6" ht="13.5">
      <c r="A67" s="60" t="s">
        <v>217</v>
      </c>
      <c r="B67" s="61" t="s">
        <v>218</v>
      </c>
      <c r="C67" s="9">
        <f t="shared" si="2"/>
        <v>0</v>
      </c>
      <c r="D67" s="9">
        <f t="shared" si="2"/>
        <v>189.6</v>
      </c>
      <c r="E67" s="9">
        <f t="shared" si="0"/>
        <v>-189.6</v>
      </c>
      <c r="F67" s="9">
        <v>0</v>
      </c>
    </row>
    <row r="68" spans="1:6" ht="13.5">
      <c r="A68" s="60" t="s">
        <v>219</v>
      </c>
      <c r="B68" s="61" t="s">
        <v>220</v>
      </c>
      <c r="C68" s="9">
        <f t="shared" si="2"/>
        <v>0</v>
      </c>
      <c r="D68" s="9">
        <f t="shared" si="2"/>
        <v>189.6</v>
      </c>
      <c r="E68" s="9">
        <f t="shared" si="0"/>
        <v>-189.6</v>
      </c>
      <c r="F68" s="9">
        <v>0</v>
      </c>
    </row>
    <row r="69" spans="1:6" ht="13.5">
      <c r="A69" s="60" t="s">
        <v>221</v>
      </c>
      <c r="B69" s="61" t="s">
        <v>222</v>
      </c>
      <c r="C69" s="9"/>
      <c r="D69" s="9">
        <v>189.6</v>
      </c>
      <c r="E69" s="9">
        <f t="shared" si="0"/>
        <v>-189.6</v>
      </c>
      <c r="F69" s="9">
        <v>0</v>
      </c>
    </row>
    <row r="70" spans="1:6" ht="27">
      <c r="A70" s="18" t="s">
        <v>76</v>
      </c>
      <c r="B70" s="19" t="s">
        <v>75</v>
      </c>
      <c r="C70" s="6">
        <f>C71+C74</f>
        <v>5</v>
      </c>
      <c r="D70" s="6">
        <f>D71+D74</f>
        <v>174</v>
      </c>
      <c r="E70" s="6">
        <f t="shared" si="0"/>
        <v>-169</v>
      </c>
      <c r="F70" s="6">
        <f t="shared" si="1"/>
        <v>3479.9999999999995</v>
      </c>
    </row>
    <row r="71" spans="1:6" ht="54.75">
      <c r="A71" s="63" t="s">
        <v>262</v>
      </c>
      <c r="B71" s="61" t="s">
        <v>265</v>
      </c>
      <c r="C71" s="9">
        <f>C72</f>
        <v>0</v>
      </c>
      <c r="D71" s="9">
        <f>D72</f>
        <v>169.4</v>
      </c>
      <c r="E71" s="9">
        <f t="shared" si="0"/>
        <v>-169.4</v>
      </c>
      <c r="F71" s="9">
        <v>0</v>
      </c>
    </row>
    <row r="72" spans="1:6" ht="69">
      <c r="A72" s="63" t="s">
        <v>263</v>
      </c>
      <c r="B72" s="61" t="s">
        <v>266</v>
      </c>
      <c r="C72" s="9">
        <f>C73</f>
        <v>0</v>
      </c>
      <c r="D72" s="9">
        <f>D73</f>
        <v>169.4</v>
      </c>
      <c r="E72" s="9">
        <f t="shared" si="0"/>
        <v>-169.4</v>
      </c>
      <c r="F72" s="9">
        <v>0</v>
      </c>
    </row>
    <row r="73" spans="1:6" ht="54.75">
      <c r="A73" s="63" t="s">
        <v>264</v>
      </c>
      <c r="B73" s="61" t="s">
        <v>267</v>
      </c>
      <c r="C73" s="9">
        <v>0</v>
      </c>
      <c r="D73" s="9">
        <v>169.4</v>
      </c>
      <c r="E73" s="9">
        <f t="shared" si="0"/>
        <v>-169.4</v>
      </c>
      <c r="F73" s="9">
        <v>0</v>
      </c>
    </row>
    <row r="74" spans="1:6" ht="27">
      <c r="A74" s="33" t="s">
        <v>83</v>
      </c>
      <c r="B74" s="29" t="s">
        <v>84</v>
      </c>
      <c r="C74" s="9">
        <f>C75</f>
        <v>5</v>
      </c>
      <c r="D74" s="9">
        <f>D75</f>
        <v>4.6</v>
      </c>
      <c r="E74" s="9">
        <f t="shared" si="0"/>
        <v>0.40000000000000036</v>
      </c>
      <c r="F74" s="9">
        <f t="shared" si="1"/>
        <v>92</v>
      </c>
    </row>
    <row r="75" spans="1:6" ht="27">
      <c r="A75" s="33" t="s">
        <v>85</v>
      </c>
      <c r="B75" s="29" t="s">
        <v>86</v>
      </c>
      <c r="C75" s="9">
        <f>C76</f>
        <v>5</v>
      </c>
      <c r="D75" s="9">
        <f>D76</f>
        <v>4.6</v>
      </c>
      <c r="E75" s="9">
        <f t="shared" si="0"/>
        <v>0.40000000000000036</v>
      </c>
      <c r="F75" s="9">
        <f t="shared" si="1"/>
        <v>92</v>
      </c>
    </row>
    <row r="76" spans="1:6" ht="33" customHeight="1">
      <c r="A76" s="33" t="s">
        <v>20</v>
      </c>
      <c r="B76" s="29" t="s">
        <v>21</v>
      </c>
      <c r="C76" s="9">
        <v>5</v>
      </c>
      <c r="D76" s="9">
        <v>4.6</v>
      </c>
      <c r="E76" s="9">
        <f t="shared" si="0"/>
        <v>0.40000000000000036</v>
      </c>
      <c r="F76" s="9">
        <f t="shared" si="1"/>
        <v>92</v>
      </c>
    </row>
    <row r="77" spans="1:6" ht="33" customHeight="1">
      <c r="A77" s="4" t="s">
        <v>58</v>
      </c>
      <c r="B77" s="5" t="s">
        <v>59</v>
      </c>
      <c r="C77" s="6">
        <v>200</v>
      </c>
      <c r="D77" s="6">
        <v>984.7</v>
      </c>
      <c r="E77" s="6">
        <f t="shared" si="0"/>
        <v>-784.7</v>
      </c>
      <c r="F77" s="6">
        <f t="shared" si="1"/>
        <v>492.3500000000001</v>
      </c>
    </row>
    <row r="78" spans="1:6" ht="23.25" customHeight="1">
      <c r="A78" s="54" t="s">
        <v>209</v>
      </c>
      <c r="B78" s="55" t="s">
        <v>210</v>
      </c>
      <c r="C78" s="6">
        <f>C79</f>
        <v>0</v>
      </c>
      <c r="D78" s="6">
        <f>D79</f>
        <v>-36.3</v>
      </c>
      <c r="E78" s="6">
        <f aca="true" t="shared" si="3" ref="E78:E155">C78-D78</f>
        <v>36.3</v>
      </c>
      <c r="F78" s="6">
        <v>0</v>
      </c>
    </row>
    <row r="79" spans="1:6" ht="21" customHeight="1">
      <c r="A79" s="54" t="s">
        <v>211</v>
      </c>
      <c r="B79" s="56" t="s">
        <v>212</v>
      </c>
      <c r="C79" s="9">
        <f>C80</f>
        <v>0</v>
      </c>
      <c r="D79" s="9">
        <f>D80</f>
        <v>-36.3</v>
      </c>
      <c r="E79" s="9">
        <f t="shared" si="3"/>
        <v>36.3</v>
      </c>
      <c r="F79" s="9">
        <v>0</v>
      </c>
    </row>
    <row r="80" spans="1:6" ht="23.25" customHeight="1">
      <c r="A80" s="54" t="s">
        <v>213</v>
      </c>
      <c r="B80" s="57" t="s">
        <v>214</v>
      </c>
      <c r="C80" s="9"/>
      <c r="D80" s="9">
        <v>-36.3</v>
      </c>
      <c r="E80" s="9">
        <f t="shared" si="3"/>
        <v>36.3</v>
      </c>
      <c r="F80" s="9">
        <v>0</v>
      </c>
    </row>
    <row r="81" spans="1:6" ht="13.5">
      <c r="A81" s="4" t="s">
        <v>43</v>
      </c>
      <c r="B81" s="5" t="s">
        <v>54</v>
      </c>
      <c r="C81" s="6">
        <f>C82+C168+C173</f>
        <v>588404.9999999999</v>
      </c>
      <c r="D81" s="6">
        <f>D82+D168+D173</f>
        <v>363552.4</v>
      </c>
      <c r="E81" s="6">
        <f t="shared" si="3"/>
        <v>224852.59999999986</v>
      </c>
      <c r="F81" s="6">
        <f aca="true" t="shared" si="4" ref="F81:F126">D81/C81*100</f>
        <v>61.7860827151367</v>
      </c>
    </row>
    <row r="82" spans="1:6" ht="27">
      <c r="A82" s="4" t="s">
        <v>55</v>
      </c>
      <c r="B82" s="5" t="s">
        <v>44</v>
      </c>
      <c r="C82" s="6">
        <f>C83+C90++C129+C160</f>
        <v>564404.9999999999</v>
      </c>
      <c r="D82" s="6">
        <f>D83+D90+D129+D160</f>
        <v>349810.2</v>
      </c>
      <c r="E82" s="6">
        <f t="shared" si="3"/>
        <v>214594.79999999987</v>
      </c>
      <c r="F82" s="6">
        <f t="shared" si="4"/>
        <v>61.978579211736275</v>
      </c>
    </row>
    <row r="83" spans="1:6" ht="13.5">
      <c r="A83" s="33" t="s">
        <v>106</v>
      </c>
      <c r="B83" s="28" t="s">
        <v>95</v>
      </c>
      <c r="C83" s="6">
        <f>C84+C88</f>
        <v>236210</v>
      </c>
      <c r="D83" s="6">
        <f>D84+D88</f>
        <v>160000</v>
      </c>
      <c r="E83" s="9">
        <f t="shared" si="3"/>
        <v>76210</v>
      </c>
      <c r="F83" s="6">
        <f t="shared" si="4"/>
        <v>67.73633631090978</v>
      </c>
    </row>
    <row r="84" spans="1:6" ht="13.5">
      <c r="A84" s="33" t="s">
        <v>107</v>
      </c>
      <c r="B84" s="28" t="s">
        <v>160</v>
      </c>
      <c r="C84" s="9">
        <f>C85</f>
        <v>210610</v>
      </c>
      <c r="D84" s="9">
        <f>D85</f>
        <v>149400</v>
      </c>
      <c r="E84" s="9">
        <f t="shared" si="3"/>
        <v>61210</v>
      </c>
      <c r="F84" s="9">
        <f t="shared" si="4"/>
        <v>70.93680262095818</v>
      </c>
    </row>
    <row r="85" spans="1:6" ht="27">
      <c r="A85" s="33" t="s">
        <v>108</v>
      </c>
      <c r="B85" s="41" t="s">
        <v>204</v>
      </c>
      <c r="C85" s="9">
        <f>C87</f>
        <v>210610</v>
      </c>
      <c r="D85" s="9">
        <f>D87</f>
        <v>149400</v>
      </c>
      <c r="E85" s="9">
        <f t="shared" si="3"/>
        <v>61210</v>
      </c>
      <c r="F85" s="9">
        <f t="shared" si="4"/>
        <v>70.93680262095818</v>
      </c>
    </row>
    <row r="86" spans="1:6" ht="13.5">
      <c r="A86" s="11"/>
      <c r="B86" s="30" t="s">
        <v>60</v>
      </c>
      <c r="C86" s="9"/>
      <c r="D86" s="9"/>
      <c r="E86" s="9">
        <f t="shared" si="3"/>
        <v>0</v>
      </c>
      <c r="F86" s="9"/>
    </row>
    <row r="87" spans="1:6" ht="69">
      <c r="A87" s="11"/>
      <c r="B87" s="30" t="s">
        <v>132</v>
      </c>
      <c r="C87" s="9">
        <v>210610</v>
      </c>
      <c r="D87" s="9">
        <v>149400</v>
      </c>
      <c r="E87" s="9">
        <f t="shared" si="3"/>
        <v>61210</v>
      </c>
      <c r="F87" s="9">
        <f t="shared" si="4"/>
        <v>70.93680262095818</v>
      </c>
    </row>
    <row r="88" spans="1:6" ht="27">
      <c r="A88" s="11" t="s">
        <v>268</v>
      </c>
      <c r="B88" s="30" t="s">
        <v>269</v>
      </c>
      <c r="C88" s="9">
        <f>C89</f>
        <v>25600</v>
      </c>
      <c r="D88" s="9">
        <f>D89</f>
        <v>10600</v>
      </c>
      <c r="E88" s="9">
        <f t="shared" si="3"/>
        <v>15000</v>
      </c>
      <c r="F88" s="9">
        <f t="shared" si="4"/>
        <v>41.40625</v>
      </c>
    </row>
    <row r="89" spans="1:6" ht="27">
      <c r="A89" s="11" t="s">
        <v>270</v>
      </c>
      <c r="B89" s="30" t="s">
        <v>271</v>
      </c>
      <c r="C89" s="9">
        <v>25600</v>
      </c>
      <c r="D89" s="9">
        <v>10600</v>
      </c>
      <c r="E89" s="9">
        <f t="shared" si="3"/>
        <v>15000</v>
      </c>
      <c r="F89" s="9">
        <f t="shared" si="4"/>
        <v>41.40625</v>
      </c>
    </row>
    <row r="90" spans="1:6" ht="27">
      <c r="A90" s="36" t="s">
        <v>109</v>
      </c>
      <c r="B90" s="35" t="s">
        <v>110</v>
      </c>
      <c r="C90" s="6">
        <f>C91+C93+C97+C103+C111+C107</f>
        <v>68694.1</v>
      </c>
      <c r="D90" s="6">
        <f>D91+D93+D97+D101+D103+D111+D107</f>
        <v>21406.1</v>
      </c>
      <c r="E90" s="6">
        <f t="shared" si="3"/>
        <v>47288.00000000001</v>
      </c>
      <c r="F90" s="6">
        <f t="shared" si="4"/>
        <v>31.16148257273914</v>
      </c>
    </row>
    <row r="91" spans="1:6" ht="41.25">
      <c r="A91" s="32" t="s">
        <v>258</v>
      </c>
      <c r="B91" s="28" t="s">
        <v>259</v>
      </c>
      <c r="C91" s="9">
        <f>C92</f>
        <v>300</v>
      </c>
      <c r="D91" s="9">
        <f>D92</f>
        <v>300</v>
      </c>
      <c r="E91" s="9">
        <f t="shared" si="3"/>
        <v>0</v>
      </c>
      <c r="F91" s="9">
        <f t="shared" si="4"/>
        <v>100</v>
      </c>
    </row>
    <row r="92" spans="1:6" ht="41.25">
      <c r="A92" s="33" t="s">
        <v>260</v>
      </c>
      <c r="B92" s="28" t="s">
        <v>261</v>
      </c>
      <c r="C92" s="9">
        <v>300</v>
      </c>
      <c r="D92" s="9">
        <v>300</v>
      </c>
      <c r="E92" s="9">
        <f t="shared" si="3"/>
        <v>0</v>
      </c>
      <c r="F92" s="9">
        <f t="shared" si="4"/>
        <v>100</v>
      </c>
    </row>
    <row r="93" spans="1:6" ht="41.25">
      <c r="A93" s="33" t="s">
        <v>182</v>
      </c>
      <c r="B93" s="28" t="s">
        <v>183</v>
      </c>
      <c r="C93" s="9">
        <f>C94</f>
        <v>3000</v>
      </c>
      <c r="D93" s="9">
        <f>D94</f>
        <v>3000</v>
      </c>
      <c r="E93" s="9">
        <f t="shared" si="3"/>
        <v>0</v>
      </c>
      <c r="F93" s="9">
        <f t="shared" si="4"/>
        <v>100</v>
      </c>
    </row>
    <row r="94" spans="1:6" ht="41.25">
      <c r="A94" s="33" t="s">
        <v>184</v>
      </c>
      <c r="B94" s="28" t="s">
        <v>185</v>
      </c>
      <c r="C94" s="9">
        <f>C96</f>
        <v>3000</v>
      </c>
      <c r="D94" s="9">
        <f>D96</f>
        <v>3000</v>
      </c>
      <c r="E94" s="9">
        <f t="shared" si="3"/>
        <v>0</v>
      </c>
      <c r="F94" s="9">
        <f t="shared" si="4"/>
        <v>100</v>
      </c>
    </row>
    <row r="95" spans="1:6" ht="13.5">
      <c r="A95" s="33"/>
      <c r="B95" s="8" t="s">
        <v>46</v>
      </c>
      <c r="C95" s="6"/>
      <c r="D95" s="6"/>
      <c r="E95" s="9"/>
      <c r="F95" s="9"/>
    </row>
    <row r="96" spans="1:6" ht="41.25">
      <c r="A96" s="12"/>
      <c r="B96" s="38" t="s">
        <v>186</v>
      </c>
      <c r="C96" s="9">
        <v>3000</v>
      </c>
      <c r="D96" s="9">
        <v>3000</v>
      </c>
      <c r="E96" s="9">
        <f t="shared" si="3"/>
        <v>0</v>
      </c>
      <c r="F96" s="9">
        <f t="shared" si="4"/>
        <v>100</v>
      </c>
    </row>
    <row r="97" spans="1:6" ht="41.25">
      <c r="A97" s="12" t="s">
        <v>188</v>
      </c>
      <c r="B97" s="38" t="s">
        <v>189</v>
      </c>
      <c r="C97" s="9">
        <f>C98</f>
        <v>1117.1</v>
      </c>
      <c r="D97" s="9">
        <f>D98</f>
        <v>217.2</v>
      </c>
      <c r="E97" s="9">
        <f t="shared" si="3"/>
        <v>899.8999999999999</v>
      </c>
      <c r="F97" s="9">
        <f t="shared" si="4"/>
        <v>19.44320114582401</v>
      </c>
    </row>
    <row r="98" spans="1:6" ht="41.25">
      <c r="A98" s="12" t="s">
        <v>190</v>
      </c>
      <c r="B98" s="39" t="s">
        <v>191</v>
      </c>
      <c r="C98" s="9">
        <f>C100</f>
        <v>1117.1</v>
      </c>
      <c r="D98" s="9">
        <f>D100</f>
        <v>217.2</v>
      </c>
      <c r="E98" s="9">
        <f t="shared" si="3"/>
        <v>899.8999999999999</v>
      </c>
      <c r="F98" s="9">
        <f t="shared" si="4"/>
        <v>19.44320114582401</v>
      </c>
    </row>
    <row r="99" spans="1:6" ht="13.5">
      <c r="A99" s="12"/>
      <c r="B99" s="8" t="s">
        <v>46</v>
      </c>
      <c r="C99" s="9"/>
      <c r="D99" s="9"/>
      <c r="E99" s="9"/>
      <c r="F99" s="9"/>
    </row>
    <row r="100" spans="1:6" ht="50.25" customHeight="1">
      <c r="A100" s="51"/>
      <c r="B100" s="10" t="s">
        <v>187</v>
      </c>
      <c r="C100" s="9">
        <v>1117.1</v>
      </c>
      <c r="D100" s="9">
        <v>217.2</v>
      </c>
      <c r="E100" s="9">
        <f t="shared" si="3"/>
        <v>899.8999999999999</v>
      </c>
      <c r="F100" s="9">
        <f t="shared" si="4"/>
        <v>19.44320114582401</v>
      </c>
    </row>
    <row r="101" spans="1:6" ht="50.25" customHeight="1">
      <c r="A101" s="24" t="s">
        <v>278</v>
      </c>
      <c r="B101" s="10" t="s">
        <v>279</v>
      </c>
      <c r="C101" s="9">
        <f>C102</f>
        <v>0</v>
      </c>
      <c r="D101" s="9">
        <f>D102</f>
        <v>595.6</v>
      </c>
      <c r="E101" s="9">
        <f t="shared" si="3"/>
        <v>-595.6</v>
      </c>
      <c r="F101" s="9">
        <v>0</v>
      </c>
    </row>
    <row r="102" spans="1:6" ht="50.25" customHeight="1">
      <c r="A102" s="24" t="s">
        <v>280</v>
      </c>
      <c r="B102" s="10" t="s">
        <v>281</v>
      </c>
      <c r="C102" s="9">
        <v>0</v>
      </c>
      <c r="D102" s="9">
        <v>595.6</v>
      </c>
      <c r="E102" s="9">
        <f t="shared" si="3"/>
        <v>-595.6</v>
      </c>
      <c r="F102" s="9">
        <v>0</v>
      </c>
    </row>
    <row r="103" spans="1:6" ht="33.75" customHeight="1">
      <c r="A103" s="24" t="s">
        <v>193</v>
      </c>
      <c r="B103" s="25" t="s">
        <v>194</v>
      </c>
      <c r="C103" s="9">
        <f>C104</f>
        <v>877.9</v>
      </c>
      <c r="D103" s="9">
        <f>D104</f>
        <v>798.9</v>
      </c>
      <c r="E103" s="9">
        <f t="shared" si="3"/>
        <v>79</v>
      </c>
      <c r="F103" s="9">
        <f t="shared" si="4"/>
        <v>91.00125299008998</v>
      </c>
    </row>
    <row r="104" spans="1:6" ht="31.5" customHeight="1">
      <c r="A104" s="24" t="s">
        <v>195</v>
      </c>
      <c r="B104" s="25" t="s">
        <v>196</v>
      </c>
      <c r="C104" s="9">
        <f>C106</f>
        <v>877.9</v>
      </c>
      <c r="D104" s="9">
        <f>D106</f>
        <v>798.9</v>
      </c>
      <c r="E104" s="9">
        <f t="shared" si="3"/>
        <v>79</v>
      </c>
      <c r="F104" s="9">
        <f t="shared" si="4"/>
        <v>91.00125299008998</v>
      </c>
    </row>
    <row r="105" spans="1:6" ht="21.75" customHeight="1">
      <c r="A105" s="24"/>
      <c r="B105" s="8" t="s">
        <v>46</v>
      </c>
      <c r="C105" s="9"/>
      <c r="D105" s="9"/>
      <c r="E105" s="9"/>
      <c r="F105" s="9"/>
    </row>
    <row r="106" spans="1:6" ht="50.25" customHeight="1">
      <c r="A106" s="51"/>
      <c r="B106" s="10" t="s">
        <v>197</v>
      </c>
      <c r="C106" s="9">
        <v>877.9</v>
      </c>
      <c r="D106" s="9">
        <v>798.9</v>
      </c>
      <c r="E106" s="9">
        <f t="shared" si="3"/>
        <v>79</v>
      </c>
      <c r="F106" s="9">
        <f t="shared" si="4"/>
        <v>91.00125299008998</v>
      </c>
    </row>
    <row r="107" spans="1:6" ht="36" customHeight="1">
      <c r="A107" s="12" t="s">
        <v>238</v>
      </c>
      <c r="B107" s="10" t="s">
        <v>239</v>
      </c>
      <c r="C107" s="9">
        <f>C108</f>
        <v>2535</v>
      </c>
      <c r="D107" s="9">
        <f>D108</f>
        <v>2535</v>
      </c>
      <c r="E107" s="9">
        <f t="shared" si="3"/>
        <v>0</v>
      </c>
      <c r="F107" s="9">
        <f t="shared" si="4"/>
        <v>100</v>
      </c>
    </row>
    <row r="108" spans="1:6" ht="28.5" customHeight="1">
      <c r="A108" s="12" t="s">
        <v>240</v>
      </c>
      <c r="B108" s="10" t="s">
        <v>241</v>
      </c>
      <c r="C108" s="9">
        <f>C110</f>
        <v>2535</v>
      </c>
      <c r="D108" s="9">
        <f>D110</f>
        <v>2535</v>
      </c>
      <c r="E108" s="9">
        <f t="shared" si="3"/>
        <v>0</v>
      </c>
      <c r="F108" s="9">
        <f t="shared" si="4"/>
        <v>100</v>
      </c>
    </row>
    <row r="109" spans="1:6" ht="20.25" customHeight="1">
      <c r="A109" s="12"/>
      <c r="B109" s="10" t="s">
        <v>60</v>
      </c>
      <c r="C109" s="9"/>
      <c r="D109" s="9"/>
      <c r="E109" s="9"/>
      <c r="F109" s="9"/>
    </row>
    <row r="110" spans="1:6" ht="38.25" customHeight="1">
      <c r="A110" s="12"/>
      <c r="B110" s="16" t="s">
        <v>242</v>
      </c>
      <c r="C110" s="9">
        <v>2535</v>
      </c>
      <c r="D110" s="9">
        <v>2535</v>
      </c>
      <c r="E110" s="9">
        <f t="shared" si="3"/>
        <v>0</v>
      </c>
      <c r="F110" s="9">
        <f t="shared" si="4"/>
        <v>100</v>
      </c>
    </row>
    <row r="111" spans="1:6" ht="13.5">
      <c r="A111" s="12" t="s">
        <v>111</v>
      </c>
      <c r="B111" s="8" t="s">
        <v>45</v>
      </c>
      <c r="C111" s="9">
        <f>C112</f>
        <v>60864.1</v>
      </c>
      <c r="D111" s="9">
        <f>D112</f>
        <v>13959.4</v>
      </c>
      <c r="E111" s="9">
        <f t="shared" si="3"/>
        <v>46904.7</v>
      </c>
      <c r="F111" s="9">
        <f t="shared" si="4"/>
        <v>22.935359267614242</v>
      </c>
    </row>
    <row r="112" spans="1:6" ht="13.5">
      <c r="A112" s="12" t="s">
        <v>112</v>
      </c>
      <c r="B112" s="14" t="s">
        <v>22</v>
      </c>
      <c r="C112" s="9">
        <f>SUM(C114:C128)</f>
        <v>60864.1</v>
      </c>
      <c r="D112" s="9">
        <f>SUM(D114:D127)</f>
        <v>13959.4</v>
      </c>
      <c r="E112" s="9">
        <f t="shared" si="3"/>
        <v>46904.7</v>
      </c>
      <c r="F112" s="9">
        <f t="shared" si="4"/>
        <v>22.935359267614242</v>
      </c>
    </row>
    <row r="113" spans="1:6" ht="13.5">
      <c r="A113" s="11"/>
      <c r="B113" s="8" t="s">
        <v>46</v>
      </c>
      <c r="C113" s="9"/>
      <c r="D113" s="9"/>
      <c r="E113" s="9"/>
      <c r="F113" s="9"/>
    </row>
    <row r="114" spans="1:6" ht="69">
      <c r="A114" s="11"/>
      <c r="B114" s="8" t="s">
        <v>134</v>
      </c>
      <c r="C114" s="9">
        <v>5021.5</v>
      </c>
      <c r="D114" s="9">
        <v>3886.4</v>
      </c>
      <c r="E114" s="9">
        <f t="shared" si="3"/>
        <v>1135.1</v>
      </c>
      <c r="F114" s="9">
        <f t="shared" si="4"/>
        <v>77.39520063725979</v>
      </c>
    </row>
    <row r="115" spans="1:6" ht="54.75">
      <c r="A115" s="11"/>
      <c r="B115" s="8" t="s">
        <v>133</v>
      </c>
      <c r="C115" s="27">
        <v>39.4</v>
      </c>
      <c r="D115" s="27">
        <v>0</v>
      </c>
      <c r="E115" s="9">
        <f t="shared" si="3"/>
        <v>39.4</v>
      </c>
      <c r="F115" s="9">
        <f t="shared" si="4"/>
        <v>0</v>
      </c>
    </row>
    <row r="116" spans="1:6" ht="54.75">
      <c r="A116" s="11"/>
      <c r="B116" s="21" t="s">
        <v>135</v>
      </c>
      <c r="C116" s="9">
        <v>1473.9</v>
      </c>
      <c r="D116" s="9">
        <v>707.3</v>
      </c>
      <c r="E116" s="9">
        <f t="shared" si="3"/>
        <v>766.6000000000001</v>
      </c>
      <c r="F116" s="9">
        <f t="shared" si="4"/>
        <v>47.98833028020896</v>
      </c>
    </row>
    <row r="117" spans="1:6" ht="69">
      <c r="A117" s="11"/>
      <c r="B117" s="21" t="s">
        <v>137</v>
      </c>
      <c r="C117" s="9">
        <v>808.8</v>
      </c>
      <c r="D117" s="9">
        <v>338.9</v>
      </c>
      <c r="E117" s="9">
        <f t="shared" si="3"/>
        <v>469.9</v>
      </c>
      <c r="F117" s="9">
        <f t="shared" si="4"/>
        <v>41.90158259149357</v>
      </c>
    </row>
    <row r="118" spans="1:6" ht="123.75">
      <c r="A118" s="11"/>
      <c r="B118" s="21" t="s">
        <v>171</v>
      </c>
      <c r="C118" s="9">
        <v>122.5</v>
      </c>
      <c r="D118" s="9">
        <v>74</v>
      </c>
      <c r="E118" s="9">
        <f t="shared" si="3"/>
        <v>48.5</v>
      </c>
      <c r="F118" s="9">
        <f t="shared" si="4"/>
        <v>60.40816326530612</v>
      </c>
    </row>
    <row r="119" spans="1:6" ht="69">
      <c r="A119" s="11"/>
      <c r="B119" s="21" t="s">
        <v>170</v>
      </c>
      <c r="C119" s="9">
        <v>14</v>
      </c>
      <c r="D119" s="9">
        <v>14</v>
      </c>
      <c r="E119" s="9">
        <f t="shared" si="3"/>
        <v>0</v>
      </c>
      <c r="F119" s="9">
        <f t="shared" si="4"/>
        <v>100</v>
      </c>
    </row>
    <row r="120" spans="1:6" ht="54.75">
      <c r="A120" s="11"/>
      <c r="B120" s="21" t="s">
        <v>136</v>
      </c>
      <c r="C120" s="9">
        <v>302.7</v>
      </c>
      <c r="D120" s="9">
        <v>69.9</v>
      </c>
      <c r="E120" s="9">
        <f t="shared" si="3"/>
        <v>232.79999999999998</v>
      </c>
      <c r="F120" s="9">
        <f t="shared" si="4"/>
        <v>23.092170465807733</v>
      </c>
    </row>
    <row r="121" spans="1:6" ht="82.5">
      <c r="A121" s="11"/>
      <c r="B121" s="21" t="s">
        <v>203</v>
      </c>
      <c r="C121" s="9">
        <v>39.7</v>
      </c>
      <c r="D121" s="9">
        <v>39.7</v>
      </c>
      <c r="E121" s="9">
        <f t="shared" si="3"/>
        <v>0</v>
      </c>
      <c r="F121" s="9">
        <f t="shared" si="4"/>
        <v>100</v>
      </c>
    </row>
    <row r="122" spans="1:6" ht="78.75" customHeight="1">
      <c r="A122" s="11"/>
      <c r="B122" s="21" t="s">
        <v>243</v>
      </c>
      <c r="C122" s="9">
        <v>86.1</v>
      </c>
      <c r="D122" s="9">
        <v>45.1</v>
      </c>
      <c r="E122" s="9">
        <f t="shared" si="3"/>
        <v>40.99999999999999</v>
      </c>
      <c r="F122" s="9">
        <f t="shared" si="4"/>
        <v>52.38095238095239</v>
      </c>
    </row>
    <row r="123" spans="1:6" ht="78.75" customHeight="1">
      <c r="A123" s="11"/>
      <c r="B123" s="21" t="s">
        <v>244</v>
      </c>
      <c r="C123" s="9">
        <v>1635.2</v>
      </c>
      <c r="D123" s="9">
        <v>0</v>
      </c>
      <c r="E123" s="9">
        <f t="shared" si="3"/>
        <v>1635.2</v>
      </c>
      <c r="F123" s="9">
        <f t="shared" si="4"/>
        <v>0</v>
      </c>
    </row>
    <row r="124" spans="1:6" ht="34.5" customHeight="1">
      <c r="A124" s="11"/>
      <c r="B124" s="21" t="s">
        <v>245</v>
      </c>
      <c r="C124" s="9">
        <v>31153.7</v>
      </c>
      <c r="D124" s="9">
        <v>0</v>
      </c>
      <c r="E124" s="9">
        <f t="shared" si="3"/>
        <v>31153.7</v>
      </c>
      <c r="F124" s="9">
        <f t="shared" si="4"/>
        <v>0</v>
      </c>
    </row>
    <row r="125" spans="1:6" ht="37.5" customHeight="1">
      <c r="A125" s="11"/>
      <c r="B125" s="21" t="s">
        <v>246</v>
      </c>
      <c r="C125" s="9">
        <v>8284.1</v>
      </c>
      <c r="D125" s="9">
        <v>8284.1</v>
      </c>
      <c r="E125" s="9">
        <f t="shared" si="3"/>
        <v>0</v>
      </c>
      <c r="F125" s="9">
        <f t="shared" si="4"/>
        <v>100</v>
      </c>
    </row>
    <row r="126" spans="1:6" ht="52.5" customHeight="1">
      <c r="A126" s="11"/>
      <c r="B126" s="21" t="s">
        <v>172</v>
      </c>
      <c r="C126" s="9">
        <v>1282.5</v>
      </c>
      <c r="D126" s="9">
        <v>0</v>
      </c>
      <c r="E126" s="9">
        <f t="shared" si="3"/>
        <v>1282.5</v>
      </c>
      <c r="F126" s="9">
        <f t="shared" si="4"/>
        <v>0</v>
      </c>
    </row>
    <row r="127" spans="1:6" ht="60.75" customHeight="1">
      <c r="A127" s="11"/>
      <c r="B127" s="21" t="s">
        <v>272</v>
      </c>
      <c r="C127" s="9">
        <v>500</v>
      </c>
      <c r="D127" s="9">
        <v>500</v>
      </c>
      <c r="E127" s="9">
        <f t="shared" si="3"/>
        <v>0</v>
      </c>
      <c r="F127" s="9">
        <v>0</v>
      </c>
    </row>
    <row r="128" spans="1:6" ht="74.25" customHeight="1">
      <c r="A128" s="11"/>
      <c r="B128" s="21" t="s">
        <v>275</v>
      </c>
      <c r="C128" s="9">
        <v>10100</v>
      </c>
      <c r="D128" s="9">
        <v>0</v>
      </c>
      <c r="E128" s="9">
        <f t="shared" si="3"/>
        <v>10100</v>
      </c>
      <c r="F128" s="9">
        <v>0</v>
      </c>
    </row>
    <row r="129" spans="1:6" ht="13.5">
      <c r="A129" s="20" t="s">
        <v>113</v>
      </c>
      <c r="B129" s="5" t="s">
        <v>96</v>
      </c>
      <c r="C129" s="6">
        <f>C130+C149+C152+C155+C157</f>
        <v>256748.49999999994</v>
      </c>
      <c r="D129" s="6">
        <f>D130+D149+D152+D155+D157</f>
        <v>167613.4</v>
      </c>
      <c r="E129" s="6">
        <f t="shared" si="3"/>
        <v>89135.09999999995</v>
      </c>
      <c r="F129" s="6">
        <f>D129/C129*100</f>
        <v>65.283107788361</v>
      </c>
    </row>
    <row r="130" spans="1:6" ht="27">
      <c r="A130" s="33" t="s">
        <v>114</v>
      </c>
      <c r="B130" s="29" t="s">
        <v>61</v>
      </c>
      <c r="C130" s="9">
        <f>C131</f>
        <v>254812.19999999995</v>
      </c>
      <c r="D130" s="9">
        <f>D131</f>
        <v>166397.5</v>
      </c>
      <c r="E130" s="9">
        <f t="shared" si="3"/>
        <v>88414.69999999995</v>
      </c>
      <c r="F130" s="9">
        <f>D130/C130*100</f>
        <v>65.30201458171942</v>
      </c>
    </row>
    <row r="131" spans="1:6" ht="27">
      <c r="A131" s="33" t="s">
        <v>115</v>
      </c>
      <c r="B131" s="29" t="s">
        <v>23</v>
      </c>
      <c r="C131" s="9">
        <f>C133+C134+C135+C136+C137+C138+C141+C142+C143+C144+C145</f>
        <v>254812.19999999995</v>
      </c>
      <c r="D131" s="9">
        <f>D133+D134+D135+D136+D137+D138+D141+D142+D143+D144+D145</f>
        <v>166397.5</v>
      </c>
      <c r="E131" s="9">
        <f t="shared" si="3"/>
        <v>88414.69999999995</v>
      </c>
      <c r="F131" s="9">
        <f>D131/C131*100</f>
        <v>65.30201458171942</v>
      </c>
    </row>
    <row r="132" spans="1:6" ht="13.5">
      <c r="A132" s="7"/>
      <c r="B132" s="8" t="s">
        <v>60</v>
      </c>
      <c r="C132" s="9"/>
      <c r="D132" s="9"/>
      <c r="E132" s="9">
        <f t="shared" si="3"/>
        <v>0</v>
      </c>
      <c r="F132" s="9"/>
    </row>
    <row r="133" spans="1:6" ht="82.5">
      <c r="A133" s="7"/>
      <c r="B133" s="16" t="s">
        <v>140</v>
      </c>
      <c r="C133" s="9">
        <v>2410.5</v>
      </c>
      <c r="D133" s="9">
        <v>1163.3</v>
      </c>
      <c r="E133" s="9">
        <f t="shared" si="3"/>
        <v>1247.2</v>
      </c>
      <c r="F133" s="9">
        <f>D133/C133*100</f>
        <v>48.259697158265915</v>
      </c>
    </row>
    <row r="134" spans="1:6" ht="82.5">
      <c r="A134" s="7"/>
      <c r="B134" s="8" t="s">
        <v>142</v>
      </c>
      <c r="C134" s="9">
        <v>411.7</v>
      </c>
      <c r="D134" s="9">
        <v>156</v>
      </c>
      <c r="E134" s="9">
        <f t="shared" si="3"/>
        <v>255.7</v>
      </c>
      <c r="F134" s="9">
        <f>D134/C134*100</f>
        <v>37.89166869079427</v>
      </c>
    </row>
    <row r="135" spans="1:6" ht="82.5">
      <c r="A135" s="7"/>
      <c r="B135" s="8" t="s">
        <v>174</v>
      </c>
      <c r="C135" s="9">
        <v>5275.6</v>
      </c>
      <c r="D135" s="9">
        <v>3399.6</v>
      </c>
      <c r="E135" s="9">
        <f t="shared" si="3"/>
        <v>1876.0000000000005</v>
      </c>
      <c r="F135" s="9">
        <f>D135/C135*100</f>
        <v>64.44006368943816</v>
      </c>
    </row>
    <row r="136" spans="1:6" ht="82.5">
      <c r="A136" s="7"/>
      <c r="B136" s="22" t="s">
        <v>141</v>
      </c>
      <c r="C136" s="9">
        <v>2710.2</v>
      </c>
      <c r="D136" s="9">
        <v>2026.2</v>
      </c>
      <c r="E136" s="9">
        <f t="shared" si="3"/>
        <v>683.9999999999998</v>
      </c>
      <c r="F136" s="9">
        <f>D136/C136*100</f>
        <v>74.76201018375028</v>
      </c>
    </row>
    <row r="137" spans="1:6" ht="82.5">
      <c r="A137" s="7"/>
      <c r="B137" s="16" t="s">
        <v>173</v>
      </c>
      <c r="C137" s="9">
        <v>150488.1</v>
      </c>
      <c r="D137" s="9">
        <v>98847.7</v>
      </c>
      <c r="E137" s="9">
        <f t="shared" si="3"/>
        <v>51640.40000000001</v>
      </c>
      <c r="F137" s="9">
        <f>D137/C137*100</f>
        <v>65.68472855993264</v>
      </c>
    </row>
    <row r="138" spans="1:6" ht="41.25">
      <c r="A138" s="7"/>
      <c r="B138" s="8" t="s">
        <v>143</v>
      </c>
      <c r="C138" s="9">
        <f>C139+C140</f>
        <v>3730.2999999999997</v>
      </c>
      <c r="D138" s="9">
        <f>D139+D140</f>
        <v>2656.7999999999997</v>
      </c>
      <c r="E138" s="9">
        <f t="shared" si="3"/>
        <v>1073.5</v>
      </c>
      <c r="F138" s="9">
        <f>F139+F140</f>
        <v>127.39044147810782</v>
      </c>
    </row>
    <row r="139" spans="1:6" ht="69">
      <c r="A139" s="7"/>
      <c r="B139" s="8" t="s">
        <v>175</v>
      </c>
      <c r="C139" s="9">
        <v>2669.2</v>
      </c>
      <c r="D139" s="9">
        <v>2166.2</v>
      </c>
      <c r="E139" s="9">
        <f t="shared" si="3"/>
        <v>503</v>
      </c>
      <c r="F139" s="9">
        <f aca="true" t="shared" si="5" ref="F139:F144">D139/C139*100</f>
        <v>81.15540236775064</v>
      </c>
    </row>
    <row r="140" spans="1:6" ht="110.25">
      <c r="A140" s="7"/>
      <c r="B140" s="8" t="s">
        <v>144</v>
      </c>
      <c r="C140" s="9">
        <v>1061.1</v>
      </c>
      <c r="D140" s="9">
        <v>490.6</v>
      </c>
      <c r="E140" s="9">
        <f t="shared" si="3"/>
        <v>570.4999999999999</v>
      </c>
      <c r="F140" s="9">
        <f t="shared" si="5"/>
        <v>46.235039110357185</v>
      </c>
    </row>
    <row r="141" spans="1:6" ht="41.25">
      <c r="A141" s="7"/>
      <c r="B141" s="8" t="s">
        <v>176</v>
      </c>
      <c r="C141" s="9">
        <v>1027.3</v>
      </c>
      <c r="D141" s="9">
        <f>218.3+161.1</f>
        <v>379.4</v>
      </c>
      <c r="E141" s="9">
        <f t="shared" si="3"/>
        <v>647.9</v>
      </c>
      <c r="F141" s="9">
        <f t="shared" si="5"/>
        <v>36.931762873552024</v>
      </c>
    </row>
    <row r="142" spans="1:6" ht="69">
      <c r="A142" s="7"/>
      <c r="B142" s="8" t="s">
        <v>145</v>
      </c>
      <c r="C142" s="9">
        <v>74163.9</v>
      </c>
      <c r="D142" s="9">
        <v>49062.6</v>
      </c>
      <c r="E142" s="9">
        <f t="shared" si="3"/>
        <v>25101.299999999996</v>
      </c>
      <c r="F142" s="9">
        <f t="shared" si="5"/>
        <v>66.15428800265359</v>
      </c>
    </row>
    <row r="143" spans="1:6" ht="82.5">
      <c r="A143" s="7"/>
      <c r="B143" s="8" t="s">
        <v>139</v>
      </c>
      <c r="C143" s="9">
        <v>1198.4</v>
      </c>
      <c r="D143" s="9">
        <v>769.9</v>
      </c>
      <c r="E143" s="9">
        <f t="shared" si="3"/>
        <v>428.5000000000001</v>
      </c>
      <c r="F143" s="9">
        <f t="shared" si="5"/>
        <v>64.24399198931908</v>
      </c>
    </row>
    <row r="144" spans="1:6" ht="54.75">
      <c r="A144" s="7"/>
      <c r="B144" s="8" t="s">
        <v>146</v>
      </c>
      <c r="C144" s="9">
        <v>1589.8</v>
      </c>
      <c r="D144" s="9">
        <v>598.3</v>
      </c>
      <c r="E144" s="9">
        <f t="shared" si="3"/>
        <v>991.5</v>
      </c>
      <c r="F144" s="9">
        <f t="shared" si="5"/>
        <v>37.63366461190087</v>
      </c>
    </row>
    <row r="145" spans="1:6" ht="54.75">
      <c r="A145" s="7"/>
      <c r="B145" s="30" t="s">
        <v>231</v>
      </c>
      <c r="C145" s="9">
        <f>C146+C147+C148</f>
        <v>11806.4</v>
      </c>
      <c r="D145" s="9">
        <f>D146+D147+D148</f>
        <v>7337.7</v>
      </c>
      <c r="E145" s="9">
        <f t="shared" si="3"/>
        <v>4468.7</v>
      </c>
      <c r="F145" s="9">
        <v>0</v>
      </c>
    </row>
    <row r="146" spans="1:6" ht="41.25">
      <c r="A146" s="7"/>
      <c r="B146" s="30" t="s">
        <v>148</v>
      </c>
      <c r="C146" s="9">
        <v>10477.7</v>
      </c>
      <c r="D146" s="9">
        <v>6415.7</v>
      </c>
      <c r="E146" s="9">
        <f t="shared" si="3"/>
        <v>4062.000000000001</v>
      </c>
      <c r="F146" s="9">
        <v>0</v>
      </c>
    </row>
    <row r="147" spans="1:6" ht="41.25">
      <c r="A147" s="7"/>
      <c r="B147" s="30" t="s">
        <v>177</v>
      </c>
      <c r="C147" s="9">
        <v>1240.8</v>
      </c>
      <c r="D147" s="9">
        <v>872.4</v>
      </c>
      <c r="E147" s="9">
        <f t="shared" si="3"/>
        <v>368.4</v>
      </c>
      <c r="F147" s="9">
        <v>0</v>
      </c>
    </row>
    <row r="148" spans="1:6" ht="54.75">
      <c r="A148" s="7"/>
      <c r="B148" s="30" t="s">
        <v>149</v>
      </c>
      <c r="C148" s="9">
        <v>87.9</v>
      </c>
      <c r="D148" s="9">
        <v>49.6</v>
      </c>
      <c r="E148" s="9">
        <f t="shared" si="3"/>
        <v>38.300000000000004</v>
      </c>
      <c r="F148" s="9">
        <v>0</v>
      </c>
    </row>
    <row r="149" spans="1:6" ht="27">
      <c r="A149" s="24" t="s">
        <v>116</v>
      </c>
      <c r="B149" s="28" t="s">
        <v>79</v>
      </c>
      <c r="C149" s="9">
        <f>C150</f>
        <v>505.6</v>
      </c>
      <c r="D149" s="9">
        <f aca="true" t="shared" si="6" ref="D149:F150">D150</f>
        <v>250.4</v>
      </c>
      <c r="E149" s="9">
        <f t="shared" si="3"/>
        <v>255.20000000000002</v>
      </c>
      <c r="F149" s="9">
        <f t="shared" si="6"/>
        <v>49.5253164556962</v>
      </c>
    </row>
    <row r="150" spans="1:6" ht="13.5">
      <c r="A150" s="12" t="s">
        <v>117</v>
      </c>
      <c r="B150" s="37" t="s">
        <v>161</v>
      </c>
      <c r="C150" s="9">
        <f>C151</f>
        <v>505.6</v>
      </c>
      <c r="D150" s="9">
        <f t="shared" si="6"/>
        <v>250.4</v>
      </c>
      <c r="E150" s="9">
        <f t="shared" si="3"/>
        <v>255.20000000000002</v>
      </c>
      <c r="F150" s="9">
        <f t="shared" si="6"/>
        <v>49.5253164556962</v>
      </c>
    </row>
    <row r="151" spans="1:6" ht="41.25">
      <c r="A151" s="13"/>
      <c r="B151" s="10" t="s">
        <v>192</v>
      </c>
      <c r="C151" s="9">
        <v>505.6</v>
      </c>
      <c r="D151" s="9">
        <v>250.4</v>
      </c>
      <c r="E151" s="9">
        <f t="shared" si="3"/>
        <v>255.20000000000002</v>
      </c>
      <c r="F151" s="9">
        <f>D151/C151*100</f>
        <v>49.5253164556962</v>
      </c>
    </row>
    <row r="152" spans="1:6" ht="41.25">
      <c r="A152" s="13" t="s">
        <v>198</v>
      </c>
      <c r="B152" s="10" t="s">
        <v>199</v>
      </c>
      <c r="C152" s="9">
        <f>C153</f>
        <v>14.4</v>
      </c>
      <c r="D152" s="9">
        <f aca="true" t="shared" si="7" ref="D152:F153">D153</f>
        <v>0</v>
      </c>
      <c r="E152" s="9">
        <f t="shared" si="3"/>
        <v>14.4</v>
      </c>
      <c r="F152" s="9">
        <f t="shared" si="7"/>
        <v>0</v>
      </c>
    </row>
    <row r="153" spans="1:6" ht="41.25">
      <c r="A153" s="13" t="s">
        <v>200</v>
      </c>
      <c r="B153" s="10" t="s">
        <v>201</v>
      </c>
      <c r="C153" s="9">
        <f>C154</f>
        <v>14.4</v>
      </c>
      <c r="D153" s="9">
        <f t="shared" si="7"/>
        <v>0</v>
      </c>
      <c r="E153" s="9">
        <f t="shared" si="3"/>
        <v>14.4</v>
      </c>
      <c r="F153" s="9">
        <f t="shared" si="7"/>
        <v>0</v>
      </c>
    </row>
    <row r="154" spans="1:6" ht="41.25">
      <c r="A154" s="13"/>
      <c r="B154" s="10" t="s">
        <v>202</v>
      </c>
      <c r="C154" s="9">
        <v>14.4</v>
      </c>
      <c r="D154" s="9">
        <v>0</v>
      </c>
      <c r="E154" s="9">
        <f t="shared" si="3"/>
        <v>14.4</v>
      </c>
      <c r="F154" s="9">
        <f>D154/C154*100</f>
        <v>0</v>
      </c>
    </row>
    <row r="155" spans="1:6" ht="13.5">
      <c r="A155" s="11" t="s">
        <v>180</v>
      </c>
      <c r="B155" s="16" t="s">
        <v>181</v>
      </c>
      <c r="C155" s="9">
        <f>C156</f>
        <v>134.5</v>
      </c>
      <c r="D155" s="9">
        <f>D156</f>
        <v>0</v>
      </c>
      <c r="E155" s="9">
        <f t="shared" si="3"/>
        <v>134.5</v>
      </c>
      <c r="F155" s="9">
        <f>F156</f>
        <v>0</v>
      </c>
    </row>
    <row r="156" spans="1:6" ht="27">
      <c r="A156" s="13" t="s">
        <v>178</v>
      </c>
      <c r="B156" s="10" t="s">
        <v>179</v>
      </c>
      <c r="C156" s="9">
        <v>134.5</v>
      </c>
      <c r="D156" s="9">
        <v>0</v>
      </c>
      <c r="E156" s="9">
        <f aca="true" t="shared" si="8" ref="E156:E176">C156-D156</f>
        <v>134.5</v>
      </c>
      <c r="F156" s="9">
        <f>D156/C156*100</f>
        <v>0</v>
      </c>
    </row>
    <row r="157" spans="1:6" ht="27">
      <c r="A157" s="12" t="s">
        <v>118</v>
      </c>
      <c r="B157" s="10" t="s">
        <v>80</v>
      </c>
      <c r="C157" s="9">
        <f>C158</f>
        <v>1281.8</v>
      </c>
      <c r="D157" s="9">
        <f aca="true" t="shared" si="9" ref="D157:F158">D158</f>
        <v>965.5</v>
      </c>
      <c r="E157" s="9">
        <f t="shared" si="8"/>
        <v>316.29999999999995</v>
      </c>
      <c r="F157" s="9">
        <f t="shared" si="9"/>
        <v>75.32376345763771</v>
      </c>
    </row>
    <row r="158" spans="1:6" ht="27">
      <c r="A158" s="12" t="s">
        <v>119</v>
      </c>
      <c r="B158" s="10" t="s">
        <v>1</v>
      </c>
      <c r="C158" s="9">
        <f>C159</f>
        <v>1281.8</v>
      </c>
      <c r="D158" s="9">
        <f t="shared" si="9"/>
        <v>965.5</v>
      </c>
      <c r="E158" s="9">
        <f t="shared" si="8"/>
        <v>316.29999999999995</v>
      </c>
      <c r="F158" s="9">
        <f t="shared" si="9"/>
        <v>75.32376345763771</v>
      </c>
    </row>
    <row r="159" spans="1:6" ht="27">
      <c r="A159" s="13"/>
      <c r="B159" s="10" t="s">
        <v>138</v>
      </c>
      <c r="C159" s="9">
        <v>1281.8</v>
      </c>
      <c r="D159" s="9">
        <v>965.5</v>
      </c>
      <c r="E159" s="9">
        <f t="shared" si="8"/>
        <v>316.29999999999995</v>
      </c>
      <c r="F159" s="9">
        <f>D159/C159*100</f>
        <v>75.32376345763771</v>
      </c>
    </row>
    <row r="160" spans="1:6" ht="13.5">
      <c r="A160" s="20" t="s">
        <v>120</v>
      </c>
      <c r="B160" s="5" t="s">
        <v>26</v>
      </c>
      <c r="C160" s="6">
        <f>C161+C163</f>
        <v>2752.4</v>
      </c>
      <c r="D160" s="6">
        <f>D161+D163</f>
        <v>790.6999999999999</v>
      </c>
      <c r="E160" s="6">
        <f t="shared" si="8"/>
        <v>1961.7000000000003</v>
      </c>
      <c r="F160" s="6">
        <f>D160/C160*100</f>
        <v>28.727655863973254</v>
      </c>
    </row>
    <row r="161" spans="1:6" ht="41.25">
      <c r="A161" s="64" t="s">
        <v>247</v>
      </c>
      <c r="B161" s="8" t="s">
        <v>248</v>
      </c>
      <c r="C161" s="9">
        <f>C162</f>
        <v>2627.1</v>
      </c>
      <c r="D161" s="9">
        <f>D162</f>
        <v>665.4</v>
      </c>
      <c r="E161" s="9">
        <f t="shared" si="8"/>
        <v>1961.6999999999998</v>
      </c>
      <c r="F161" s="9">
        <f aca="true" t="shared" si="10" ref="F161:F176">D161/C161*100</f>
        <v>25.328308781546195</v>
      </c>
    </row>
    <row r="162" spans="1:6" ht="41.25">
      <c r="A162" s="12" t="s">
        <v>249</v>
      </c>
      <c r="B162" s="8" t="s">
        <v>250</v>
      </c>
      <c r="C162" s="9">
        <v>2627.1</v>
      </c>
      <c r="D162" s="9">
        <v>665.4</v>
      </c>
      <c r="E162" s="9">
        <f t="shared" si="8"/>
        <v>1961.6999999999998</v>
      </c>
      <c r="F162" s="9">
        <f t="shared" si="10"/>
        <v>25.328308781546195</v>
      </c>
    </row>
    <row r="163" spans="1:6" ht="13.5">
      <c r="A163" s="12" t="s">
        <v>121</v>
      </c>
      <c r="B163" s="8" t="s">
        <v>64</v>
      </c>
      <c r="C163" s="9">
        <f>C164</f>
        <v>125.3</v>
      </c>
      <c r="D163" s="9">
        <f>D164</f>
        <v>125.3</v>
      </c>
      <c r="E163" s="9">
        <f t="shared" si="8"/>
        <v>0</v>
      </c>
      <c r="F163" s="9">
        <f t="shared" si="10"/>
        <v>100</v>
      </c>
    </row>
    <row r="164" spans="1:6" ht="13.5">
      <c r="A164" s="12" t="s">
        <v>122</v>
      </c>
      <c r="B164" s="16" t="s">
        <v>24</v>
      </c>
      <c r="C164" s="9">
        <f>C166</f>
        <v>125.3</v>
      </c>
      <c r="D164" s="9">
        <f>D166</f>
        <v>125.3</v>
      </c>
      <c r="E164" s="9">
        <f t="shared" si="8"/>
        <v>0</v>
      </c>
      <c r="F164" s="9">
        <f t="shared" si="10"/>
        <v>100</v>
      </c>
    </row>
    <row r="165" spans="1:6" ht="13.5">
      <c r="A165" s="7"/>
      <c r="B165" s="8" t="s">
        <v>60</v>
      </c>
      <c r="C165" s="9"/>
      <c r="D165" s="9"/>
      <c r="E165" s="9"/>
      <c r="F165" s="9"/>
    </row>
    <row r="166" spans="1:6" ht="54.75">
      <c r="A166" s="7"/>
      <c r="B166" s="8" t="s">
        <v>147</v>
      </c>
      <c r="C166" s="9">
        <f>C167</f>
        <v>125.3</v>
      </c>
      <c r="D166" s="9">
        <f>D167</f>
        <v>125.3</v>
      </c>
      <c r="E166" s="9">
        <f>E167</f>
        <v>0</v>
      </c>
      <c r="F166" s="9">
        <f t="shared" si="10"/>
        <v>100</v>
      </c>
    </row>
    <row r="167" spans="1:6" ht="41.25">
      <c r="A167" s="7"/>
      <c r="B167" s="8" t="s">
        <v>177</v>
      </c>
      <c r="C167" s="9">
        <v>125.3</v>
      </c>
      <c r="D167" s="9">
        <v>125.3</v>
      </c>
      <c r="E167" s="9">
        <f t="shared" si="8"/>
        <v>0</v>
      </c>
      <c r="F167" s="9">
        <f t="shared" si="10"/>
        <v>100</v>
      </c>
    </row>
    <row r="168" spans="1:6" ht="27">
      <c r="A168" s="34" t="s">
        <v>251</v>
      </c>
      <c r="B168" s="35" t="s">
        <v>252</v>
      </c>
      <c r="C168" s="65">
        <f>C169</f>
        <v>24000</v>
      </c>
      <c r="D168" s="65">
        <f>D169</f>
        <v>14540.7</v>
      </c>
      <c r="E168" s="6">
        <f t="shared" si="8"/>
        <v>9459.3</v>
      </c>
      <c r="F168" s="6">
        <f t="shared" si="10"/>
        <v>60.58625000000001</v>
      </c>
    </row>
    <row r="169" spans="1:6" ht="27">
      <c r="A169" s="32" t="s">
        <v>253</v>
      </c>
      <c r="B169" s="28" t="s">
        <v>254</v>
      </c>
      <c r="C169" s="66">
        <f>C170</f>
        <v>24000</v>
      </c>
      <c r="D169" s="66">
        <f>D170</f>
        <v>14540.7</v>
      </c>
      <c r="E169" s="9">
        <f t="shared" si="8"/>
        <v>9459.3</v>
      </c>
      <c r="F169" s="9">
        <f t="shared" si="10"/>
        <v>60.58625000000001</v>
      </c>
    </row>
    <row r="170" spans="1:6" ht="27">
      <c r="A170" s="32" t="s">
        <v>255</v>
      </c>
      <c r="B170" s="28" t="s">
        <v>256</v>
      </c>
      <c r="C170" s="66">
        <f>C172</f>
        <v>24000</v>
      </c>
      <c r="D170" s="66">
        <f>D172</f>
        <v>14540.7</v>
      </c>
      <c r="E170" s="9">
        <f t="shared" si="8"/>
        <v>9459.3</v>
      </c>
      <c r="F170" s="9">
        <f t="shared" si="10"/>
        <v>60.58625000000001</v>
      </c>
    </row>
    <row r="171" spans="1:6" ht="13.5">
      <c r="A171" s="67"/>
      <c r="B171" s="8" t="s">
        <v>60</v>
      </c>
      <c r="C171" s="66"/>
      <c r="D171" s="9"/>
      <c r="E171" s="9"/>
      <c r="F171" s="9"/>
    </row>
    <row r="172" spans="1:6" ht="41.25">
      <c r="A172" s="67"/>
      <c r="B172" s="30" t="s">
        <v>257</v>
      </c>
      <c r="C172" s="66">
        <v>24000</v>
      </c>
      <c r="D172" s="9">
        <v>14540.7</v>
      </c>
      <c r="E172" s="9">
        <f t="shared" si="8"/>
        <v>9459.3</v>
      </c>
      <c r="F172" s="9">
        <f t="shared" si="10"/>
        <v>60.58625000000001</v>
      </c>
    </row>
    <row r="173" spans="1:6" ht="41.25">
      <c r="A173" s="68" t="s">
        <v>235</v>
      </c>
      <c r="B173" s="70" t="s">
        <v>232</v>
      </c>
      <c r="C173" s="6">
        <f aca="true" t="shared" si="11" ref="C173:E174">C174</f>
        <v>0</v>
      </c>
      <c r="D173" s="6">
        <f t="shared" si="11"/>
        <v>-798.5</v>
      </c>
      <c r="E173" s="6">
        <f t="shared" si="11"/>
        <v>0</v>
      </c>
      <c r="F173" s="6">
        <v>0</v>
      </c>
    </row>
    <row r="174" spans="1:6" ht="27">
      <c r="A174" s="69" t="s">
        <v>236</v>
      </c>
      <c r="B174" s="71" t="s">
        <v>233</v>
      </c>
      <c r="C174" s="9">
        <f t="shared" si="11"/>
        <v>0</v>
      </c>
      <c r="D174" s="9">
        <f t="shared" si="11"/>
        <v>-798.5</v>
      </c>
      <c r="E174" s="9">
        <f t="shared" si="11"/>
        <v>0</v>
      </c>
      <c r="F174" s="9">
        <v>0</v>
      </c>
    </row>
    <row r="175" spans="1:6" ht="41.25">
      <c r="A175" s="69" t="s">
        <v>237</v>
      </c>
      <c r="B175" s="71" t="s">
        <v>234</v>
      </c>
      <c r="C175" s="9">
        <v>0</v>
      </c>
      <c r="D175" s="9">
        <v>-798.5</v>
      </c>
      <c r="E175" s="9">
        <v>0</v>
      </c>
      <c r="F175" s="9">
        <v>0</v>
      </c>
    </row>
    <row r="176" spans="1:6" ht="13.5">
      <c r="A176" s="52"/>
      <c r="B176" s="5" t="s">
        <v>162</v>
      </c>
      <c r="C176" s="53">
        <f>C9+C81</f>
        <v>875146.3999999999</v>
      </c>
      <c r="D176" s="53">
        <f>D9+D81</f>
        <v>518284.5</v>
      </c>
      <c r="E176" s="6">
        <f t="shared" si="8"/>
        <v>356861.8999999999</v>
      </c>
      <c r="F176" s="6">
        <f t="shared" si="10"/>
        <v>59.222605497777295</v>
      </c>
    </row>
    <row r="177" spans="1:3" ht="13.5">
      <c r="A177" s="2"/>
      <c r="B177" s="3"/>
      <c r="C177" s="3"/>
    </row>
    <row r="178" spans="1:3" ht="13.5">
      <c r="A178" s="2"/>
      <c r="B178" s="3"/>
      <c r="C178" s="3"/>
    </row>
    <row r="179" spans="1:3" ht="13.5">
      <c r="A179" s="2"/>
      <c r="B179" s="3"/>
      <c r="C179" s="3"/>
    </row>
    <row r="180" spans="1:3" ht="13.5">
      <c r="A180" s="2"/>
      <c r="B180" s="3"/>
      <c r="C180" s="3"/>
    </row>
    <row r="181" spans="1:3" ht="13.5">
      <c r="A181" s="2"/>
      <c r="B181" s="3"/>
      <c r="C181" s="3"/>
    </row>
    <row r="182" spans="1:3" ht="13.5">
      <c r="A182" s="2"/>
      <c r="B182" s="3"/>
      <c r="C182" s="3"/>
    </row>
    <row r="183" spans="1:3" ht="13.5">
      <c r="A183" s="2"/>
      <c r="B183" s="3"/>
      <c r="C183" s="3"/>
    </row>
  </sheetData>
  <sheetProtection/>
  <mergeCells count="3">
    <mergeCell ref="A3:F3"/>
    <mergeCell ref="A4:F4"/>
    <mergeCell ref="A5:F5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5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2020-10-15T03:08:49Z</cp:lastPrinted>
  <dcterms:created xsi:type="dcterms:W3CDTF">2004-12-28T06:12:23Z</dcterms:created>
  <dcterms:modified xsi:type="dcterms:W3CDTF">2020-10-15T03:08:57Z</dcterms:modified>
  <cp:category/>
  <cp:version/>
  <cp:contentType/>
  <cp:contentStatus/>
</cp:coreProperties>
</file>