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599" activeTab="2"/>
  </bookViews>
  <sheets>
    <sheet name="2 исп.расх по разд" sheetId="1" r:id="rId1"/>
    <sheet name="3 исп.по ЦС" sheetId="2" r:id="rId2"/>
    <sheet name="6 исп.по ист." sheetId="3" r:id="rId3"/>
    <sheet name="4 исп.по вед.структ." sheetId="4" r:id="rId4"/>
    <sheet name="5 исп.МП" sheetId="5" r:id="rId5"/>
  </sheets>
  <definedNames>
    <definedName name="_xlnm.Print_Titles" localSheetId="3">'4 исп.по вед.структ.'!$4:$4</definedName>
    <definedName name="_xlnm.Print_Area" localSheetId="0">'2 исп.расх по разд'!$A$1:$F$50</definedName>
    <definedName name="_xlnm.Print_Area" localSheetId="1">'3 исп.по ЦС'!$A$2:$H$1116</definedName>
    <definedName name="_xlnm.Print_Area" localSheetId="3">'4 исп.по вед.структ.'!$A$2:$I$1228</definedName>
    <definedName name="_xlnm.Print_Area" localSheetId="2">'6 исп.по ист.'!$A$2:$E$32</definedName>
  </definedNames>
  <calcPr fullCalcOnLoad="1"/>
</workbook>
</file>

<file path=xl/sharedStrings.xml><?xml version="1.0" encoding="utf-8"?>
<sst xmlns="http://schemas.openxmlformats.org/spreadsheetml/2006/main" count="15709" uniqueCount="724">
  <si>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</si>
  <si>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</si>
  <si>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</si>
  <si>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</si>
  <si>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</si>
  <si>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</si>
  <si>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</si>
  <si>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</si>
  <si>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</si>
  <si>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</si>
  <si>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</si>
  <si>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</si>
  <si>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</si>
  <si>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</si>
  <si>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</si>
  <si>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</si>
  <si>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</si>
  <si>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</si>
  <si>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</si>
  <si>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</si>
  <si>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</si>
  <si>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</si>
  <si>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</si>
  <si>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</si>
  <si>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</si>
  <si>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</si>
  <si>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</si>
  <si>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</si>
  <si>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</si>
  <si>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Центры спортивной подготовки (сборные команды)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</si>
  <si>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</si>
  <si>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</si>
  <si>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</si>
  <si>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</si>
  <si>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</si>
  <si>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</si>
  <si>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</si>
  <si>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</si>
  <si>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</si>
  <si>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</si>
  <si>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</si>
  <si>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</si>
  <si>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</si>
  <si>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</si>
  <si>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</si>
  <si>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</si>
  <si>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</si>
  <si>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</si>
  <si>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</si>
  <si>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</si>
  <si>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</si>
  <si>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</si>
  <si>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</si>
  <si>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</si>
  <si>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</si>
  <si>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</si>
  <si>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</si>
  <si>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</si>
  <si>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</si>
  <si>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</si>
  <si>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</si>
  <si>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</si>
  <si>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</si>
  <si>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</si>
  <si>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</si>
  <si>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</si>
  <si>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</si>
  <si>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</si>
  <si>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</si>
  <si>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</si>
  <si>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</si>
  <si>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</si>
  <si>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</si>
  <si>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</si>
  <si>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</si>
  <si>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</si>
  <si>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</si>
  <si>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</si>
  <si>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</si>
  <si>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</si>
  <si>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</si>
  <si>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</si>
  <si>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01 06 00 00 00 0000 000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</si>
  <si>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</si>
  <si>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</si>
  <si>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</si>
  <si>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</si>
  <si>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</si>
  <si>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</si>
  <si>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</si>
  <si>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Иные источники внутреннего финансирования дефицитов бюджетов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</si>
  <si>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</si>
  <si>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</si>
  <si>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</si>
  <si>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</si>
  <si>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</si>
  <si>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</si>
  <si>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>Бюджетные кредиты от других бюджетов бюджетной системы Российской Федерации</t>
  </si>
  <si>
    <t xml:space="preserve">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</si>
  <si>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</si>
  <si>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</si>
  <si>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</si>
  <si>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</si>
  <si>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</si>
  <si>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</si>
  <si>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</si>
  <si>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</si>
  <si>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</si>
  <si>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</si>
  <si>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</si>
  <si>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</si>
  <si>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</si>
  <si>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</si>
  <si>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</si>
  <si>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</si>
  <si>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</si>
  <si>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</si>
  <si>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</si>
  <si>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</si>
  <si>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</si>
  <si>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</si>
  <si>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</si>
  <si>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</si>
  <si>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</si>
  <si>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</si>
  <si>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</si>
  <si>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</si>
  <si>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</si>
  <si>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</si>
  <si>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</si>
  <si>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</si>
  <si>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</si>
  <si>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</si>
  <si>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</si>
  <si>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</si>
  <si>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</si>
  <si>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</si>
  <si>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</si>
  <si>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</si>
  <si>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</si>
  <si>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</si>
  <si>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</si>
  <si>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</si>
  <si>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</si>
  <si>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</si>
  <si>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</si>
  <si>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</si>
  <si>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</si>
  <si>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</si>
  <si>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</si>
  <si>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</si>
  <si>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</si>
  <si>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</si>
  <si>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</si>
  <si>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</si>
  <si>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</si>
  <si>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</si>
  <si>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</si>
  <si>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</si>
  <si>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</si>
  <si>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</si>
  <si>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</si>
  <si>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</si>
  <si>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</si>
  <si>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</si>
  <si>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</si>
  <si>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</si>
  <si>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</si>
  <si>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</si>
  <si>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</si>
  <si>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</si>
  <si>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</si>
  <si>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</si>
  <si>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</si>
  <si>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</si>
  <si>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>Оказание материальной помощи, единовременной выплаты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</si>
  <si>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</si>
  <si>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</si>
  <si>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</si>
  <si>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</si>
  <si>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7Ш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</si>
  <si>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</si>
  <si>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</si>
  <si>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</si>
  <si>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</si>
  <si>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</si>
  <si>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</si>
  <si>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</si>
  <si>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>Обслуживание АПС, КТС, систем дублирования сигналов о срабатывании АПС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</si>
  <si>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</si>
  <si>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</si>
  <si>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</si>
  <si>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</si>
  <si>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</si>
  <si>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</si>
  <si>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</si>
  <si>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</si>
  <si>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</si>
  <si>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</si>
  <si>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>Оказание социальной помощи детям- сиротам, детям, оставшимся без попечения родителей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</si>
  <si>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</si>
  <si>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</si>
  <si>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</si>
  <si>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</si>
  <si>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</si>
  <si>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</si>
  <si>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</si>
  <si>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</si>
  <si>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</si>
  <si>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>Создание и поддержка клубных формирований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</si>
  <si>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</si>
  <si>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</si>
  <si>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</si>
  <si>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</si>
  <si>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 xml:space="preserve">Привлечение общественности к участию в добровольных формированиях правоохранительной направленности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</si>
  <si>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</si>
  <si>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</si>
  <si>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</si>
  <si>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</si>
  <si>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</si>
  <si>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</si>
  <si>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Поддержка дорожного хозяйства</t>
  </si>
  <si>
    <t>Д8 0 00 00000</t>
  </si>
  <si>
    <t>В8 0 00 00000</t>
  </si>
  <si>
    <t>Р2 0 00 00000</t>
  </si>
  <si>
    <t>Г5 0 00 00000</t>
  </si>
  <si>
    <t>Д5 0 00 00000</t>
  </si>
  <si>
    <t>Ж5 0 00 00000</t>
  </si>
  <si>
    <t>Д4 0 00 00000</t>
  </si>
  <si>
    <t>Ч9 0 00 00000</t>
  </si>
  <si>
    <t>К5 0 00 00000</t>
  </si>
  <si>
    <t>Р7 0 00 00000</t>
  </si>
  <si>
    <t xml:space="preserve"> П5 0 00 00000</t>
  </si>
  <si>
    <t xml:space="preserve"> М6 0  00 00000</t>
  </si>
  <si>
    <t>П7 0 00 00000</t>
  </si>
  <si>
    <t>М8 0 00 00000</t>
  </si>
  <si>
    <t>Д7 0 00 00000</t>
  </si>
  <si>
    <t>Ш7 0 00 00000</t>
  </si>
  <si>
    <t>В7 0 00 00000</t>
  </si>
  <si>
    <t>Ц7 0 00 00000</t>
  </si>
  <si>
    <t>Б8 0 00 00000</t>
  </si>
  <si>
    <t>С8 0 00 00000</t>
  </si>
  <si>
    <t>С7 0 00 00000</t>
  </si>
  <si>
    <t xml:space="preserve"> Т4 0 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</si>
  <si>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</si>
  <si>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</si>
  <si>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</si>
  <si>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</si>
  <si>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</si>
  <si>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</si>
  <si>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</si>
  <si>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</si>
  <si>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</si>
  <si>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</si>
  <si>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Р2 7 00 00210</t>
  </si>
  <si>
    <t>Р2 7 00 00000</t>
  </si>
  <si>
    <t>Р2 8 00 00000</t>
  </si>
  <si>
    <t>Р2 8 00 00210</t>
  </si>
  <si>
    <t>Основное мероприятие "Повышение финансовой устойчивости сельского хозяйства"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</si>
  <si>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</si>
  <si>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</si>
  <si>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</si>
  <si>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</si>
  <si>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</si>
  <si>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</si>
  <si>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</si>
  <si>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</si>
  <si>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</si>
  <si>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</si>
  <si>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</si>
  <si>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</si>
  <si>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</si>
  <si>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</si>
  <si>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</si>
  <si>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33 0 00 00000</t>
  </si>
  <si>
    <t>33 0 03 59300</t>
  </si>
  <si>
    <t>33 0 04 74030</t>
  </si>
  <si>
    <t>66 Э 00 74040</t>
  </si>
  <si>
    <t>Осуществление первичного воинского учета на территориях, где отсутствуют военные комиссариаты</t>
  </si>
  <si>
    <t>66 Э 00 51180</t>
  </si>
  <si>
    <t>Мобилизационная и вневойсковая подготовка</t>
  </si>
  <si>
    <t>Основное мероприятие "Мероприятия в области коммунального хозяйства"</t>
  </si>
  <si>
    <t>Дворцы, дома культуры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</si>
  <si>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</si>
  <si>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</si>
  <si>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</si>
  <si>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</si>
  <si>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</si>
  <si>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</si>
  <si>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</si>
  <si>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</si>
  <si>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</si>
  <si>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Основное мероприятие "Обеспечение реализации программы"</t>
  </si>
  <si>
    <t xml:space="preserve">Основное мероприятие "Мероприятия в области жилищного хозяйства" </t>
  </si>
  <si>
    <t>Капитальный ремонт муниципального жилищного фонда</t>
  </si>
  <si>
    <t>7Я 0 00 00000</t>
  </si>
  <si>
    <t>Содержание мест захоронения</t>
  </si>
  <si>
    <t>Ведомственная целевая программа "Развитие государственно-правовых институтов Магаданской области" на 2016 - 2017 годы"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</si>
  <si>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</si>
  <si>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</si>
  <si>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</si>
  <si>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</si>
  <si>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</si>
  <si>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</si>
  <si>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</si>
  <si>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</si>
  <si>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</si>
  <si>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</si>
  <si>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</si>
  <si>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</si>
  <si>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</si>
  <si>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</si>
  <si>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</si>
  <si>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</si>
  <si>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</si>
  <si>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</si>
  <si>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</si>
  <si>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</si>
  <si>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</si>
  <si>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</si>
  <si>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</si>
  <si>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</si>
  <si>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</si>
  <si>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</si>
  <si>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</si>
  <si>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</si>
  <si>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</si>
  <si>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</si>
  <si>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</si>
  <si>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</si>
  <si>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</si>
  <si>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</si>
  <si>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</si>
  <si>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</si>
  <si>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</si>
  <si>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7Ш 0 01 00000 </t>
  </si>
  <si>
    <t xml:space="preserve">7Ш 0 01 94000 </t>
  </si>
  <si>
    <t xml:space="preserve">7И 0 01 00000 </t>
  </si>
  <si>
    <t xml:space="preserve">7Н 0 01 00000 </t>
  </si>
  <si>
    <t xml:space="preserve">7Н 0 01 96300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</si>
  <si>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</si>
  <si>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</si>
  <si>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</si>
  <si>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</si>
  <si>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</si>
  <si>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</si>
  <si>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</si>
  <si>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</si>
  <si>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</si>
  <si>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</si>
  <si>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</si>
  <si>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</si>
  <si>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</si>
  <si>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</si>
  <si>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</si>
  <si>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</si>
  <si>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</si>
  <si>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</si>
  <si>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</si>
  <si>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</si>
  <si>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</si>
  <si>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</si>
  <si>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</si>
  <si>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</si>
  <si>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</si>
  <si>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</si>
  <si>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</si>
  <si>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</si>
  <si>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</si>
  <si>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</si>
  <si>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</si>
  <si>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</si>
  <si>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</si>
  <si>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</si>
  <si>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Г5 0 01 00000</t>
  </si>
  <si>
    <t>Г5 0 01 00550</t>
  </si>
  <si>
    <t>Расходы, не отнесенные к публичным нормативным обязательствам</t>
  </si>
  <si>
    <t>Основное мероприятие "Гарантии и компенсации"</t>
  </si>
  <si>
    <t>Г5 0 01 00560</t>
  </si>
  <si>
    <t>Основное мероприятие "Гарантии и компенсации "</t>
  </si>
  <si>
    <t xml:space="preserve"> М6 0  01 00000</t>
  </si>
  <si>
    <t>Ж5 0 01 00000</t>
  </si>
  <si>
    <t>Ж5 0 01 08020</t>
  </si>
  <si>
    <t>П7 0 01 00000</t>
  </si>
  <si>
    <t>П7 0 01 00990</t>
  </si>
  <si>
    <t>Д7 0 01 00000</t>
  </si>
  <si>
    <t>Д7 0 01 00990</t>
  </si>
  <si>
    <t>Ш7 0 01 00000</t>
  </si>
  <si>
    <t>Ш7 0 01 00990</t>
  </si>
  <si>
    <t>В7 0 01 00000</t>
  </si>
  <si>
    <t>В7 0 01 00990</t>
  </si>
  <si>
    <t>Ц7 0 01 00000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</si>
  <si>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</si>
  <si>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</si>
  <si>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Д8 0 01 00000</t>
  </si>
  <si>
    <t>Д8 0 01 00990</t>
  </si>
  <si>
    <t>М8 0 01 00000</t>
  </si>
  <si>
    <t>Финансовое обеспечение деятельности музея</t>
  </si>
  <si>
    <t>Б8 0 01 00000</t>
  </si>
  <si>
    <t>Б8 0 01 00990</t>
  </si>
  <si>
    <t>Финансовое обеспечение деятельности группы хозяйственного обслуживания</t>
  </si>
  <si>
    <t>С7 0 01 00000</t>
  </si>
  <si>
    <t>С7 0 01 00990</t>
  </si>
  <si>
    <t>Мероприятия в области спорта и  физической культуры</t>
  </si>
  <si>
    <t>Ж5 0 01 08030</t>
  </si>
  <si>
    <t>К5 0 01 00000</t>
  </si>
  <si>
    <t>Возмещение убытков низкоразрядных бань по тарифам, не обеспечивающим возмещения издержек</t>
  </si>
  <si>
    <t>К5 0 01 08040</t>
  </si>
  <si>
    <t>К5 0 01 08050</t>
  </si>
  <si>
    <t>Содержание и обслуживание казны муниципального образования</t>
  </si>
  <si>
    <t xml:space="preserve"> М6 0  01 00480</t>
  </si>
  <si>
    <t>Финансовое обеспечение деятельности Единой дежурно- диспетчерской службы</t>
  </si>
  <si>
    <t>Ч9 0 01 00000</t>
  </si>
  <si>
    <t>Мероприятия в области дорожного хозяйства</t>
  </si>
  <si>
    <t>Д4 0 00 00150</t>
  </si>
  <si>
    <t>Расходы на доплату к пенсиям муниципальных служащих</t>
  </si>
  <si>
    <t xml:space="preserve"> П5 0 00 05030</t>
  </si>
  <si>
    <t>Ч9 0 01 08190</t>
  </si>
  <si>
    <t>Д5 0 00 08610</t>
  </si>
  <si>
    <t>Резервные фонды местных администраций</t>
  </si>
  <si>
    <t>Р7 0 00 07050</t>
  </si>
  <si>
    <t>В8 0 00 08310</t>
  </si>
  <si>
    <t>М8 0 01 08410</t>
  </si>
  <si>
    <t>Ц7 0 01 08520</t>
  </si>
  <si>
    <t>Ц7 0 01 08530</t>
  </si>
  <si>
    <t>С8 0 00 08720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</si>
  <si>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</si>
  <si>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</si>
  <si>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</si>
  <si>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</si>
  <si>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</si>
  <si>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</si>
  <si>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</si>
  <si>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</si>
  <si>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</si>
  <si>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Прочие непрограммные мероприятия</t>
  </si>
  <si>
    <t>66 0 00 00000</t>
  </si>
  <si>
    <t>Межбюджетные трансферты, не включенные в программные мероприятия</t>
  </si>
  <si>
    <t>66 Э 00 00000</t>
  </si>
  <si>
    <t>Субвенции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</si>
  <si>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Муниципальная программа "Профилактика правонарушений и борьба с преступностью на территории Сусуманского городского округа  на 2017 год"</t>
  </si>
  <si>
    <t xml:space="preserve">7Т 0 04 95000 </t>
  </si>
  <si>
    <t>Муниципальная программа "Развитие муниципальной службы в муниципальном образовании  "Сусуманский городской округ" на 2017 год"</t>
  </si>
  <si>
    <t>7R 0 00 00000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</si>
  <si>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  </t>
  </si>
  <si>
    <t>7R 0 01 00000</t>
  </si>
  <si>
    <t>Финансирование мероприятия "Повышение профессионального уровня лиц, замещающих муниципальные должности в Магаданской области" за счет средств областного бюджета</t>
  </si>
  <si>
    <t>7R 0 01 73260</t>
  </si>
  <si>
    <t>Софинансирование мероприятия "Повышение профессионального уровня лиц, замещающих муниципальные должности в Магаданской области"</t>
  </si>
  <si>
    <t>7R 0 01 S3260</t>
  </si>
  <si>
    <t>Повышение профессионального уровня муниципальных служащих</t>
  </si>
  <si>
    <t>7R 0 01 98600</t>
  </si>
  <si>
    <t>Муниципальная программа "Защита населения и территории Сусуманского городского округа от чрезвычайных ситуаций природного и техногенного характера на 2017 год"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</si>
  <si>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</si>
  <si>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</si>
  <si>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</si>
  <si>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</si>
  <si>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Основное мероприятие "Обеспечение выполнения функций органами местного самоуправления  Сусуманского городского округа"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</si>
  <si>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</si>
  <si>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</si>
  <si>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 "Развитие малого и среднего предпринимательства в Сусуманском городском округе  на 2017 год"</t>
  </si>
  <si>
    <t xml:space="preserve">Софинансирование мероприятий поддержки развития малого и среднего предпринимательства </t>
  </si>
  <si>
    <t xml:space="preserve">7И 0 01 S3360 </t>
  </si>
  <si>
    <t>Муниципальная программа "Развитие торговли  на территории Сусуманского городского округа на 2017 год"</t>
  </si>
  <si>
    <t>Финансирование мероприятий по организации и проведению областных универсальных совместных ярмарок товаров за счет средств областного бюджета</t>
  </si>
  <si>
    <t>7Н 0 01 73900</t>
  </si>
  <si>
    <t>Софинансироваие мероприятий по организации и проведению областных универсальных совместных ярмарок товаров</t>
  </si>
  <si>
    <t xml:space="preserve">7Н 0 01 S3900 </t>
  </si>
  <si>
    <t xml:space="preserve">Частичное возмещение торговым предприятиям и индивидуальным предпринимателям, осуществляющим торговую деятельность на территории Сусуманского городского округа, расходов, связанных с проведением ремонтных работ </t>
  </si>
  <si>
    <t>Муниципальная  программа  "Развитие образования в Сусуманском городском округе  на 2017 год"</t>
  </si>
  <si>
    <t>7Р 0 00 00000</t>
  </si>
  <si>
    <t>Основное мероприятие "Обеспечение выполнения функций органами местного самоуправления Сусуманского городского округа"</t>
  </si>
  <si>
    <t>Осуществление государственных полномочий по созданию и организации деятельности комиссий по делам несовершеннолетних и защите их прав за счет средств областного бюджета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</si>
  <si>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2017 год"</t>
  </si>
  <si>
    <t xml:space="preserve">Софинансирование мероприятия  "Расселение наиболее неблагоприятных для проживания населенных пунктов Сусуманского городского округа" </t>
  </si>
  <si>
    <t xml:space="preserve">7Г 0 01 S1060 </t>
  </si>
  <si>
    <t>Муниципальная программа "Социальная защита населения Сусуманского городского округа на 2017 год"</t>
  </si>
  <si>
    <t>7G 0 00 00000</t>
  </si>
  <si>
    <t>Основное мероприятие "Реализация мероприятий по оказанию адресной помощи населению"</t>
  </si>
  <si>
    <t>7G 0 01 00000</t>
  </si>
  <si>
    <t>7G 0 01 91200</t>
  </si>
  <si>
    <t>Оплата подписки на газету "Горняк Севера" ветеранам Великой Отечественной войны</t>
  </si>
  <si>
    <t>7G 0 01 91310</t>
  </si>
  <si>
    <t>Предоставление льготы по оплате жилищно- коммунальных услуг</t>
  </si>
  <si>
    <t>7G 0 01 91410</t>
  </si>
  <si>
    <t>Осуществление государственных полномочий по организации и осуществлению деятельности органов опеки и попечительства за счет средств областного бюджета</t>
  </si>
  <si>
    <t>7G 0 02 00000</t>
  </si>
  <si>
    <t>7G 0 02 74090</t>
  </si>
  <si>
    <t>Основное мероприятие "Формирование доступной среды в Сусуманском городском округе"</t>
  </si>
  <si>
    <t>7G 0 03 00000</t>
  </si>
  <si>
    <t xml:space="preserve">Софинансирование мероприятий, направленных на адаптацию социально-значимых объектов для инвалидов и маломобильных групп населения </t>
  </si>
  <si>
    <t>7G 0 03 S3330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</si>
  <si>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</si>
  <si>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7G 0 04 00000</t>
  </si>
  <si>
    <t>Софинансирование мероприятий по поддержке социально ориентированных некоммерческих организаций</t>
  </si>
  <si>
    <t>7G 0 04 S3280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</si>
  <si>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</si>
  <si>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</si>
  <si>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</si>
  <si>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М5 0 00 00000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</si>
  <si>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</si>
  <si>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М5 0 01 00000</t>
  </si>
  <si>
    <t>М5 0 01 00990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</si>
  <si>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</si>
  <si>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</si>
  <si>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 М6 0  01 00491</t>
  </si>
  <si>
    <t>Муниципальная программа  "Поддержка агропромышленного комплекса Сусуманского городского округа на 2017 год"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</si>
  <si>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2017 год"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</si>
  <si>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</si>
  <si>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</si>
  <si>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</si>
  <si>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</si>
  <si>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 год"</t>
  </si>
  <si>
    <t>7F 0 00 00000</t>
  </si>
  <si>
    <t>Основное мероприятие «Разработка проектной документации (в том числе проведение инженерных изысканий) по объектам размещения отходов</t>
  </si>
  <si>
    <t>7F 0 01 00000</t>
  </si>
  <si>
    <t>Финансирование мероприятия "Разработка проектной документации ( в том числе проведение инженерных изысканий) по объектам размещения отходов" за счет средств областного бюджета</t>
  </si>
  <si>
    <t>7F 0 01 73710</t>
  </si>
  <si>
    <t>Софинансирование мероприятия "Разработка проектной документации ( в том числе проведение инженерных изысканий) по объектам размещения отходов"</t>
  </si>
  <si>
    <t>7F 0 01 S3710</t>
  </si>
  <si>
    <t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t>
  </si>
  <si>
    <t>7F 0 02 00000</t>
  </si>
  <si>
    <t>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за счет средств областного бюджета</t>
  </si>
  <si>
    <t xml:space="preserve">Софинансирование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</t>
  </si>
  <si>
    <t>Охрана семьи и детства</t>
  </si>
  <si>
    <t>Основное мероприятие «Реализация мероприятий по обеспечению благоустроенными жилыми помещениями детей-сирот, детей, оставшихся без попечения родителей»</t>
  </si>
  <si>
    <t>7G 0 05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</si>
  <si>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</si>
  <si>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7G 0 05 L0820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</si>
  <si>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</si>
  <si>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</si>
  <si>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</si>
  <si>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</si>
  <si>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</si>
  <si>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</si>
  <si>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Основное мероприятие "Управление развитием отрасти образования"</t>
  </si>
  <si>
    <t>7Р 0 03 00000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</si>
  <si>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за счет средств областного бюджета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</si>
  <si>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 счет средств областного бюджета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</si>
  <si>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 счет средств областного бюджета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</si>
  <si>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за счет средств областного бюджета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</si>
  <si>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2017 год"</t>
  </si>
  <si>
    <t xml:space="preserve">7Б 0 04 00000 </t>
  </si>
  <si>
    <t xml:space="preserve">7Б 0 04 91600 </t>
  </si>
  <si>
    <t>Муниципальная  программа  "Здоровье обучающихся и воспитанников в Сусуманском городском округе  на 2017 год"</t>
  </si>
  <si>
    <t>Укрепление материально- технической базы медицинских кабинетов</t>
  </si>
  <si>
    <t xml:space="preserve">7Ю 0 01 92520 </t>
  </si>
  <si>
    <t>Муниципальная программа  "Пожарная безопасность в Сусуманском городском округе на 2017 год"</t>
  </si>
  <si>
    <t>Обучение сотрудников по пожарной безопасности</t>
  </si>
  <si>
    <t xml:space="preserve">7П 0 01 94510 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</si>
  <si>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 за счет средств областного бюджета</t>
  </si>
  <si>
    <t>Обеспечение ежемесячного денежного вознаграждения за классное руководство за счет средств областного бюджета</t>
  </si>
  <si>
    <t>Установка видеонаблюдения</t>
  </si>
  <si>
    <t xml:space="preserve">7Б 0 04 95100 </t>
  </si>
  <si>
    <t>Установка освещения территории образовательного учреждения</t>
  </si>
  <si>
    <t>7Б 0 04 95120</t>
  </si>
  <si>
    <t>Финансирование мероприятия "Совершенствование питания учащихся в общеобразовательных организациях" за счет средств областного бюджета</t>
  </si>
  <si>
    <t>7Ю 0 01 73440</t>
  </si>
  <si>
    <t>Софинансирование мероприятия "Совершенствование питания учащихся в общеобразовательных организациях"</t>
  </si>
  <si>
    <t>7Ю 0 01 S3440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</si>
  <si>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</si>
  <si>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 xml:space="preserve">7Ю 0 01 73950 </t>
  </si>
  <si>
    <t>Софинансирование мероприятия "Расходы на питание (завтрак или полдник) детей из многодетных семей, обучающихся в общеобразовательных организациях"</t>
  </si>
  <si>
    <t xml:space="preserve">7Ю 0 01 S3950 </t>
  </si>
  <si>
    <t>Дополнительное образование детей</t>
  </si>
  <si>
    <t>Муниципальная  программа "Одарённые дети  на 2017 год"</t>
  </si>
  <si>
    <t>Проведение слетов, научных конференций, олимпиад</t>
  </si>
  <si>
    <t xml:space="preserve">7Д 0 01 92210 </t>
  </si>
  <si>
    <t>Муниципальная программа "Создание временных дополнительных и сохранение рабочих мест в Сусуманском городском округе на 2017 год"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</si>
  <si>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</si>
  <si>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>Муниципальная программа "Патриотическое воспитание  жителей Сусуманского городского округа  на 2017 год"</t>
  </si>
  <si>
    <t>Муниципальная программа "Лето-детям  на 2017 год"</t>
  </si>
  <si>
    <t>Финансирование мероприятий на организацию отдыха и оздоровление детей в лагерях дневного пребывания за счет средств областного бюджета</t>
  </si>
  <si>
    <t xml:space="preserve">7Л 0 01 73210 </t>
  </si>
  <si>
    <t xml:space="preserve">Софинансирование мероприятий на организацию отдыха и оздоровление детей в лагерях дневного пребывания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</si>
  <si>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</si>
  <si>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</si>
  <si>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</si>
  <si>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07 95200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</si>
  <si>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</si>
  <si>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</si>
  <si>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Муниципальная программа  "Развитие молодежной политики в Сусуманском городском округе  на 2017 год"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</si>
  <si>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</si>
  <si>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</si>
  <si>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</si>
  <si>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</si>
  <si>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Муниципальная программа "Развитие культуры в Сусуманском городском округе на 2017 год"</t>
  </si>
  <si>
    <t>Основное мероприятие "Комплектование книжных фондов библиотек Сусуманского городского округа"</t>
  </si>
  <si>
    <t>7Е 0 01 73160</t>
  </si>
  <si>
    <t xml:space="preserve">Софинансирование мероприятия "Комплектование книжных фондов библиотек Сусуманского городского округа" </t>
  </si>
  <si>
    <t>7Е 0 01 S3160</t>
  </si>
  <si>
    <t xml:space="preserve">7Е 0 03 00000 </t>
  </si>
  <si>
    <t xml:space="preserve">7Е 0 03 75010 </t>
  </si>
  <si>
    <t xml:space="preserve">7Е 0 02 00000 </t>
  </si>
  <si>
    <t xml:space="preserve">7Е 0 02 96000 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</si>
  <si>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</si>
  <si>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"Обеспечение жильем молодых семей  в Сусуманском городском округе  на 2017 год"</t>
  </si>
  <si>
    <t>Софинансирование мероприятия "Обеспечение жильем молодых семей" федеральной целевой программы "Жилище на 2015- 2020 годы"</t>
  </si>
  <si>
    <t xml:space="preserve">7Ж 0 01 L0200 </t>
  </si>
  <si>
    <t>Субсидии гражданам на приобретение жилья</t>
  </si>
  <si>
    <t>322</t>
  </si>
  <si>
    <t>Муниципальная программа " Развитие физической культуры и спорта в Сусуманском городском округе на 2017 год"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</si>
  <si>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</si>
  <si>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</si>
  <si>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</si>
  <si>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t>
  </si>
  <si>
    <t xml:space="preserve">7Ч 0 03 00000 </t>
  </si>
  <si>
    <t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за счет средств областного бюджета</t>
  </si>
  <si>
    <t>7Ч 0 03 73340</t>
  </si>
  <si>
    <t xml:space="preserve"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t>
  </si>
  <si>
    <t xml:space="preserve">7Ч 0 03 S3340 </t>
  </si>
  <si>
    <t>Муниципальная программа "Содержание автомобильных дорог общего пользования местного значения Сусуманского городского округа на 2017 год"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</si>
  <si>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</si>
  <si>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</si>
  <si>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</si>
  <si>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</si>
  <si>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Муниципальная программа "Повышение безопасности дорожного движения на территории Сусуманского городского округа в 2017 году"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</si>
  <si>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</si>
  <si>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</si>
  <si>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</si>
  <si>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</si>
  <si>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</si>
  <si>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 xml:space="preserve">7Г 0 01 61060 </t>
  </si>
  <si>
    <t>Муниципальная программа "Финансовая поддержка организаций коммунального комплекса Сусуманского городского округа на 2017 год"</t>
  </si>
  <si>
    <t>Проведение своевременной и качественной подготовки объектов ЖКХ к работе в осенне- зимних условиях</t>
  </si>
  <si>
    <t>Частичное возмещение недополученных доходов по оказанию жилищно- коммунальных услуг населению</t>
  </si>
  <si>
    <t>7Я 0 01 98710</t>
  </si>
  <si>
    <t>Муниципальная программа "Благоустройство Сусуманского городского округа на 2017 год"</t>
  </si>
  <si>
    <t>7Z 0 00 00000</t>
  </si>
  <si>
    <t>7Z 0 01 00000</t>
  </si>
  <si>
    <t>Финансирование мероприятия по благоустройству территории Сусуманского городского округа за счет средств областного бюджета</t>
  </si>
  <si>
    <t>7Z 0 01 62010</t>
  </si>
  <si>
    <t xml:space="preserve">Софинансирование мероприятий по благоустройству территории Сусуманского городского округа </t>
  </si>
  <si>
    <t>7Z 0 01 S2010</t>
  </si>
  <si>
    <t xml:space="preserve"> Наружное (уличное) освещение</t>
  </si>
  <si>
    <t>7Z 0 01 98300</t>
  </si>
  <si>
    <t xml:space="preserve">Ремонт и обслуживание линий электропередач уличного освещения </t>
  </si>
  <si>
    <t>7Z 0 01 98310</t>
  </si>
  <si>
    <t>Прочие работы по благоустройству</t>
  </si>
  <si>
    <t>7Z 0 01 98500</t>
  </si>
  <si>
    <t xml:space="preserve">Прочие мероприятия по благоустройству </t>
  </si>
  <si>
    <t>К6 0 00 00000</t>
  </si>
  <si>
    <t>К6 0 00 08650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</si>
  <si>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</si>
  <si>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ОХРАНА ОКРУЖАЮЩЕЙ СРЕДЫ </t>
  </si>
  <si>
    <t>Социальная защита детей- сирот, детей, оставшихся без попечения родителей и детей из семей "группы риска"</t>
  </si>
  <si>
    <t xml:space="preserve">Оптимизация жилищного фонда в виде расселения </t>
  </si>
  <si>
    <t>Финансирование мероприятия  "Расселение наиболее неблагоприятных для проживания населенных пунктов Сусуманского городского округа" за счет средств областного бюджета</t>
  </si>
  <si>
    <t>Оптимизация жилищного фонда в виде расселения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</si>
  <si>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</si>
  <si>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</si>
  <si>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</si>
  <si>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</si>
  <si>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</si>
  <si>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</si>
  <si>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</si>
  <si>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</si>
  <si>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</si>
  <si>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</si>
  <si>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</si>
  <si>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</si>
  <si>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</si>
  <si>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</si>
  <si>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7Р 0 03 74090</t>
  </si>
  <si>
    <t>7F 0 02 73П06</t>
  </si>
  <si>
    <t>7F 0 02 S3П06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</si>
  <si>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</si>
  <si>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</si>
  <si>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</si>
  <si>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</si>
  <si>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Финансирование мероприятия "Комплектование книжных фондов библиотек Сусуманского городского округа" за счет средств областного бюджета</t>
  </si>
  <si>
    <t>634</t>
  </si>
  <si>
    <t>Иные субсидии некоммерческим организациям (за исключением государственных (муниципальных) учреждений)</t>
  </si>
  <si>
    <t>Жилищно- коммунальное хозяйство</t>
  </si>
  <si>
    <t>Организация транспортного обслуживания населения в границах Сусуманского городского округа</t>
  </si>
  <si>
    <t xml:space="preserve"> Т4 0  00 03180</t>
  </si>
  <si>
    <t>Субсидиарная ответственность</t>
  </si>
  <si>
    <t>Р5 0 00 00000</t>
  </si>
  <si>
    <t>Субсидиарная ответственность администрации Сусуманского городского округа по исполнительным документам Арбитражного суда Магаданской области</t>
  </si>
  <si>
    <t>Р5 0 00 09550</t>
  </si>
  <si>
    <t>Исполнение судебных актов</t>
  </si>
  <si>
    <t>830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</si>
  <si>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</si>
  <si>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</si>
  <si>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</si>
  <si>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</si>
  <si>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Субсидии на возмещение затрат по предоставлению ритуальных услуг</t>
  </si>
  <si>
    <t>К6 0 00 08652</t>
  </si>
  <si>
    <t>% исполнения</t>
  </si>
  <si>
    <t>Исполнение расходов бюджета муниципального образования "Сусуманский городской округ" по разделам и подразделам  классификации расходов бюджетов Российской Федерации за 1 квартал 2017 года</t>
  </si>
  <si>
    <t>Бюджет на 2017 год</t>
  </si>
  <si>
    <t>Исполнение расходов бюджета муниципального образования "Сусуманский городской округ" по ведомственной структуре расходов бюджета муниципального образования "Сусуманский городской округ" за 1 квартал 2017 год</t>
  </si>
  <si>
    <t>Исполнение расходов бюджета муниципального образования "Сусуманский городской округ" по разделам и подразделам, целевым статьям и видам расходов  классификации расходов бюджетов Российской Федерации  за 1 квартал  2017 года</t>
  </si>
  <si>
    <t>Исполнение по источникам внутреннего финансирования дефицита бюджета муниципального образования "Сусуманский  городской округ" за 1 квартал 2017 года</t>
  </si>
  <si>
    <t>Исполнение муниципальных программ по бюджету муниципального образования "Сусуманский городской округ" за 1 квартал 2017 года</t>
  </si>
  <si>
    <t>тыс.рублей</t>
  </si>
  <si>
    <t>Муниципальная  программа "Социальная защита населения Сусуманского городского округа  на 2017 год"</t>
  </si>
  <si>
    <t xml:space="preserve">Основное мероприятие "Реализация мероприятий по оказанию адресной помощи населению" </t>
  </si>
  <si>
    <t xml:space="preserve">7G 0 01 91200 </t>
  </si>
  <si>
    <t xml:space="preserve">7G 0 01 91310 </t>
  </si>
  <si>
    <t xml:space="preserve">7G 0 01 91410 </t>
  </si>
  <si>
    <t>Закупка товаров, работ и услуг для обеспечения  государственных (муниципальных) нужд</t>
  </si>
  <si>
    <t>КУЛЬТУРА И КИНЕМАТОГРАФИЯ</t>
  </si>
  <si>
    <t xml:space="preserve">Основное мероприятие "Оказание финансовой поддержки деятельности социально ориентированных некоммерческих организаций" </t>
  </si>
  <si>
    <t xml:space="preserve">Общее образование  </t>
  </si>
  <si>
    <t xml:space="preserve">Совершенствование содержания технологий образования </t>
  </si>
  <si>
    <t>Муниципальная  программа " Одарённые дети  на 2017 год"</t>
  </si>
  <si>
    <t>7Д 0 01 92210</t>
  </si>
  <si>
    <t>Закупка товаров, работ и услуг для государственных (муниципальных) нужд</t>
  </si>
  <si>
    <t>Муниципальная программа "Развитие физической культуры и спорта в Сусуманском городском округе на 2017 год"</t>
  </si>
  <si>
    <t>Безвозмездные перечисления государственным и муниципальным организациям</t>
  </si>
  <si>
    <t>Софинасирование мероприятия "Совершенствование питания учащихся в общеобразовательных организациях"</t>
  </si>
  <si>
    <t xml:space="preserve">7Ч 0 03 73340 </t>
  </si>
  <si>
    <t xml:space="preserve">7Ч 0 03 73640 </t>
  </si>
  <si>
    <t>Финансирование мероприятий по благоустройству территории Сусуманского городского округа за счет средств областного бюджета</t>
  </si>
  <si>
    <t>Муниципальная программа "Финансовая поддержка организаций коммунального комплекса  Сусуманского городского округа на 2017 год"</t>
  </si>
  <si>
    <t>Муниципальная программа "Развитие муниципальной службы в муниципальном образовании "Сусуманский городской округ" на 2017 год"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</si>
  <si>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</t>
  </si>
  <si>
    <t>ОХРАНА ОКРУЖАЮЩЕЙ СРЕДЫ</t>
  </si>
  <si>
    <t>Прочие работы, услуги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</si>
  <si>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</si>
  <si>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Р2 4 00 L5930</t>
  </si>
  <si>
    <t>Исполнено на 01.04.2017 г.</t>
  </si>
  <si>
    <t>Исполне-но на 01.04.2017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</si>
</sst>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0" fontId="7" fillId="4" borderId="10" xfId="0" applyFont="1" applyFill="1" applyBorder="1" applyAlignment="1">
      <alignment vertical="top" wrapText="1"/>
    </xf>
    <xf numFmtId="172" fontId="7" fillId="4" borderId="10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172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vertical="justify"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4" fillId="0" borderId="0" xfId="0" applyFont="1" applyAlignment="1">
      <alignment/>
    </xf>
    <xf numFmtId="172" fontId="6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7" fillId="7" borderId="10" xfId="0" applyFont="1" applyFill="1" applyBorder="1" applyAlignment="1">
      <alignment horizontal="left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172" fontId="7" fillId="7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6" fillId="0" borderId="12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6" fillId="7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49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49" fontId="6" fillId="7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wrapText="1"/>
    </xf>
    <xf numFmtId="49" fontId="6" fillId="7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7" fillId="0" borderId="10" xfId="0" applyFont="1" applyFill="1" applyBorder="1" applyAlignment="1">
      <alignment wrapText="1"/>
    </xf>
    <xf numFmtId="172" fontId="6" fillId="0" borderId="0" xfId="0" applyNumberFormat="1" applyFont="1" applyFill="1" applyAlignment="1">
      <alignment/>
    </xf>
    <xf numFmtId="177" fontId="7" fillId="7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72" fontId="5" fillId="0" borderId="0" xfId="0" applyNumberFormat="1" applyFont="1" applyAlignment="1">
      <alignment/>
    </xf>
    <xf numFmtId="177" fontId="7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77" fontId="6" fillId="4" borderId="10" xfId="0" applyNumberFormat="1" applyFont="1" applyFill="1" applyBorder="1" applyAlignment="1">
      <alignment horizontal="center" vertical="center"/>
    </xf>
    <xf numFmtId="177" fontId="7" fillId="4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172" fontId="7" fillId="35" borderId="10" xfId="0" applyNumberFormat="1" applyFont="1" applyFill="1" applyBorder="1" applyAlignment="1">
      <alignment horizontal="center" vertical="center"/>
    </xf>
    <xf numFmtId="177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center" vertical="center"/>
    </xf>
    <xf numFmtId="177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G31" sqref="G31"/>
    </sheetView>
  </sheetViews>
  <sheetFormatPr defaultColWidth="9.00390625" defaultRowHeight="12.75"/>
  <cols>
    <col min="1" max="1" width="78.125" style="1" customWidth="1"/>
    <col min="2" max="2" width="5.00390625" style="75" customWidth="1"/>
    <col min="3" max="3" width="4.875" style="75" customWidth="1"/>
    <col min="4" max="4" width="10.125" style="75" customWidth="1"/>
    <col min="5" max="5" width="9.125" style="1" customWidth="1"/>
    <col min="6" max="6" width="8.00390625" style="1" customWidth="1"/>
    <col min="7" max="16384" width="9.125" style="1" customWidth="1"/>
  </cols>
  <sheetData>
    <row r="1" spans="1:7" ht="30.75" customHeight="1">
      <c r="A1" s="184" t="s">
        <v>689</v>
      </c>
      <c r="B1" s="185"/>
      <c r="C1" s="185"/>
      <c r="D1" s="185"/>
      <c r="E1" s="185"/>
      <c r="F1" s="185"/>
      <c r="G1" s="110"/>
    </row>
    <row r="2" spans="1:6" ht="15.75">
      <c r="A2" s="5"/>
      <c r="B2" s="6"/>
      <c r="C2" s="6"/>
      <c r="D2" s="6"/>
      <c r="F2" s="6" t="s">
        <v>1</v>
      </c>
    </row>
    <row r="3" spans="1:6" ht="51">
      <c r="A3" s="25" t="s">
        <v>32</v>
      </c>
      <c r="B3" s="25" t="s">
        <v>64</v>
      </c>
      <c r="C3" s="25" t="s">
        <v>65</v>
      </c>
      <c r="D3" s="84" t="s">
        <v>690</v>
      </c>
      <c r="E3" s="84" t="s">
        <v>722</v>
      </c>
      <c r="F3" s="109" t="s">
        <v>688</v>
      </c>
    </row>
    <row r="4" spans="1:6" ht="15.75">
      <c r="A4" s="39">
        <v>1</v>
      </c>
      <c r="B4" s="39">
        <v>2</v>
      </c>
      <c r="C4" s="39">
        <v>3</v>
      </c>
      <c r="D4" s="26">
        <v>4</v>
      </c>
      <c r="E4" s="111">
        <v>5</v>
      </c>
      <c r="F4" s="111">
        <v>6</v>
      </c>
    </row>
    <row r="5" spans="1:6" ht="15.75">
      <c r="A5" s="24" t="s">
        <v>2</v>
      </c>
      <c r="B5" s="63" t="s">
        <v>66</v>
      </c>
      <c r="C5" s="63" t="s">
        <v>36</v>
      </c>
      <c r="D5" s="103">
        <f>SUM(D6:D11)</f>
        <v>170236.1</v>
      </c>
      <c r="E5" s="103">
        <f>SUM(E6:E11)</f>
        <v>29569</v>
      </c>
      <c r="F5" s="167">
        <f>E5/D5*100</f>
        <v>17.369406371504045</v>
      </c>
    </row>
    <row r="6" spans="1:6" ht="25.5">
      <c r="A6" s="7" t="s">
        <v>15</v>
      </c>
      <c r="B6" s="64" t="s">
        <v>66</v>
      </c>
      <c r="C6" s="64" t="s">
        <v>67</v>
      </c>
      <c r="D6" s="102">
        <f>'3 исп.по ЦС'!F7</f>
        <v>3933.2</v>
      </c>
      <c r="E6" s="102">
        <f>'3 исп.по ЦС'!G7</f>
        <v>1098.1</v>
      </c>
      <c r="F6" s="168">
        <f aca="true" t="shared" si="0" ref="F6:F48">E6/D6*100</f>
        <v>27.918743008237566</v>
      </c>
    </row>
    <row r="7" spans="1:6" ht="25.5">
      <c r="A7" s="8" t="s">
        <v>20</v>
      </c>
      <c r="B7" s="64" t="s">
        <v>66</v>
      </c>
      <c r="C7" s="64" t="s">
        <v>70</v>
      </c>
      <c r="D7" s="102">
        <f>'3 исп.по ЦС'!F15</f>
        <v>5124.6</v>
      </c>
      <c r="E7" s="102">
        <f>'3 исп.по ЦС'!G15</f>
        <v>856.7</v>
      </c>
      <c r="F7" s="168">
        <f t="shared" si="0"/>
        <v>16.71740233384069</v>
      </c>
    </row>
    <row r="8" spans="1:6" ht="27.75" customHeight="1">
      <c r="A8" s="9" t="s">
        <v>17</v>
      </c>
      <c r="B8" s="64" t="s">
        <v>66</v>
      </c>
      <c r="C8" s="64" t="s">
        <v>68</v>
      </c>
      <c r="D8" s="102">
        <f>'3 исп.по ЦС'!F45</f>
        <v>84474</v>
      </c>
      <c r="E8" s="102">
        <f>'3 исп.по ЦС'!G45</f>
        <v>16685</v>
      </c>
      <c r="F8" s="168">
        <f t="shared" si="0"/>
        <v>19.751639557733743</v>
      </c>
    </row>
    <row r="9" spans="1:6" ht="26.25">
      <c r="A9" s="10" t="s">
        <v>19</v>
      </c>
      <c r="B9" s="64" t="s">
        <v>66</v>
      </c>
      <c r="C9" s="64" t="s">
        <v>76</v>
      </c>
      <c r="D9" s="102">
        <f>'3 исп.по ЦС'!F73</f>
        <v>20562</v>
      </c>
      <c r="E9" s="102">
        <f>'3 исп.по ЦС'!G73</f>
        <v>4480.2</v>
      </c>
      <c r="F9" s="168">
        <f t="shared" si="0"/>
        <v>21.788736504231103</v>
      </c>
    </row>
    <row r="10" spans="1:6" ht="15.75">
      <c r="A10" s="7" t="s">
        <v>3</v>
      </c>
      <c r="B10" s="65" t="s">
        <v>66</v>
      </c>
      <c r="C10" s="65" t="s">
        <v>74</v>
      </c>
      <c r="D10" s="102">
        <f>'3 исп.по ЦС'!F106</f>
        <v>1000</v>
      </c>
      <c r="E10" s="102">
        <f>'3 исп.по ЦС'!G106</f>
        <v>0</v>
      </c>
      <c r="F10" s="168">
        <f t="shared" si="0"/>
        <v>0</v>
      </c>
    </row>
    <row r="11" spans="1:7" ht="15.75">
      <c r="A11" s="7" t="s">
        <v>63</v>
      </c>
      <c r="B11" s="65" t="s">
        <v>66</v>
      </c>
      <c r="C11" s="65" t="s">
        <v>89</v>
      </c>
      <c r="D11" s="102">
        <f>'3 исп.по ЦС'!F111</f>
        <v>55142.3</v>
      </c>
      <c r="E11" s="102">
        <f>'3 исп.по ЦС'!G111</f>
        <v>6449</v>
      </c>
      <c r="F11" s="168">
        <f t="shared" si="0"/>
        <v>11.69519588410349</v>
      </c>
      <c r="G11" s="160"/>
    </row>
    <row r="12" spans="1:6" ht="15.75">
      <c r="A12" s="17" t="s">
        <v>283</v>
      </c>
      <c r="B12" s="43" t="s">
        <v>67</v>
      </c>
      <c r="C12" s="43" t="s">
        <v>36</v>
      </c>
      <c r="D12" s="103">
        <f>D13</f>
        <v>375.5</v>
      </c>
      <c r="E12" s="103">
        <f>E13</f>
        <v>93.79999999999998</v>
      </c>
      <c r="F12" s="167">
        <f t="shared" si="0"/>
        <v>24.98002663115845</v>
      </c>
    </row>
    <row r="13" spans="1:6" ht="15.75">
      <c r="A13" s="18" t="s">
        <v>280</v>
      </c>
      <c r="B13" s="22" t="s">
        <v>67</v>
      </c>
      <c r="C13" s="22" t="s">
        <v>70</v>
      </c>
      <c r="D13" s="102">
        <f>'3 исп.по ЦС'!F216</f>
        <v>375.5</v>
      </c>
      <c r="E13" s="102">
        <f>'3 исп.по ЦС'!G216</f>
        <v>93.79999999999998</v>
      </c>
      <c r="F13" s="168">
        <f t="shared" si="0"/>
        <v>24.98002663115845</v>
      </c>
    </row>
    <row r="14" spans="1:6" ht="15.75">
      <c r="A14" s="11" t="s">
        <v>4</v>
      </c>
      <c r="B14" s="66" t="s">
        <v>70</v>
      </c>
      <c r="C14" s="67" t="s">
        <v>36</v>
      </c>
      <c r="D14" s="103">
        <f>D15</f>
        <v>3685.5</v>
      </c>
      <c r="E14" s="103">
        <f>E15</f>
        <v>684.4999999999999</v>
      </c>
      <c r="F14" s="167">
        <f t="shared" si="0"/>
        <v>18.572785239451903</v>
      </c>
    </row>
    <row r="15" spans="1:6" ht="24.75">
      <c r="A15" s="14" t="s">
        <v>81</v>
      </c>
      <c r="B15" s="64" t="s">
        <v>70</v>
      </c>
      <c r="C15" s="64" t="s">
        <v>75</v>
      </c>
      <c r="D15" s="102">
        <f>'3 исп.по ЦС'!F226</f>
        <v>3685.5</v>
      </c>
      <c r="E15" s="102">
        <f>'3 исп.по ЦС'!G226</f>
        <v>684.4999999999999</v>
      </c>
      <c r="F15" s="168">
        <f t="shared" si="0"/>
        <v>18.572785239451903</v>
      </c>
    </row>
    <row r="16" spans="1:6" ht="15.75">
      <c r="A16" s="11" t="s">
        <v>5</v>
      </c>
      <c r="B16" s="68" t="s">
        <v>68</v>
      </c>
      <c r="C16" s="68" t="s">
        <v>36</v>
      </c>
      <c r="D16" s="103">
        <f>SUM(D17:D21)</f>
        <v>13920.6</v>
      </c>
      <c r="E16" s="103">
        <f>SUM(E17:E21)</f>
        <v>1436.4</v>
      </c>
      <c r="F16" s="167">
        <f t="shared" si="0"/>
        <v>10.3185207534158</v>
      </c>
    </row>
    <row r="17" spans="1:6" ht="15.75">
      <c r="A17" s="35" t="s">
        <v>80</v>
      </c>
      <c r="B17" s="65" t="s">
        <v>68</v>
      </c>
      <c r="C17" s="65" t="s">
        <v>72</v>
      </c>
      <c r="D17" s="102">
        <f>'3 исп.по ЦС'!F250</f>
        <v>500</v>
      </c>
      <c r="E17" s="102">
        <f>'3 исп.по ЦС'!G250</f>
        <v>0</v>
      </c>
      <c r="F17" s="168">
        <f t="shared" si="0"/>
        <v>0</v>
      </c>
    </row>
    <row r="18" spans="1:6" ht="15.75">
      <c r="A18" s="18" t="s">
        <v>604</v>
      </c>
      <c r="B18" s="65" t="s">
        <v>68</v>
      </c>
      <c r="C18" s="65" t="s">
        <v>76</v>
      </c>
      <c r="D18" s="102">
        <f>'3 исп.по ЦС'!F257</f>
        <v>1050</v>
      </c>
      <c r="E18" s="102">
        <f>'3 исп.по ЦС'!G257</f>
        <v>0</v>
      </c>
      <c r="F18" s="168">
        <f t="shared" si="0"/>
        <v>0</v>
      </c>
    </row>
    <row r="19" spans="1:6" ht="15.75">
      <c r="A19" s="7" t="s">
        <v>6</v>
      </c>
      <c r="B19" s="65" t="s">
        <v>68</v>
      </c>
      <c r="C19" s="65" t="s">
        <v>73</v>
      </c>
      <c r="D19" s="102">
        <f>'3 исп.по ЦС'!F268</f>
        <v>5800</v>
      </c>
      <c r="E19" s="102">
        <f>'3 исп.по ЦС'!G268</f>
        <v>1300</v>
      </c>
      <c r="F19" s="168">
        <f t="shared" si="0"/>
        <v>22.413793103448278</v>
      </c>
    </row>
    <row r="20" spans="1:6" ht="15.75">
      <c r="A20" s="7" t="s">
        <v>84</v>
      </c>
      <c r="B20" s="65" t="s">
        <v>68</v>
      </c>
      <c r="C20" s="65" t="s">
        <v>75</v>
      </c>
      <c r="D20" s="102">
        <f>'3 исп.по ЦС'!F274</f>
        <v>5616.6</v>
      </c>
      <c r="E20" s="102">
        <f>'3 исп.по ЦС'!G274</f>
        <v>98.4</v>
      </c>
      <c r="F20" s="168">
        <f t="shared" si="0"/>
        <v>1.7519495780365344</v>
      </c>
    </row>
    <row r="21" spans="1:6" ht="15.75">
      <c r="A21" s="7" t="s">
        <v>7</v>
      </c>
      <c r="B21" s="65" t="s">
        <v>68</v>
      </c>
      <c r="C21" s="65" t="s">
        <v>78</v>
      </c>
      <c r="D21" s="102">
        <f>'3 исп.по ЦС'!F292</f>
        <v>954</v>
      </c>
      <c r="E21" s="102">
        <f>'3 исп.по ЦС'!G292</f>
        <v>38</v>
      </c>
      <c r="F21" s="168">
        <f t="shared" si="0"/>
        <v>3.9832285115303985</v>
      </c>
    </row>
    <row r="22" spans="1:6" ht="15.75">
      <c r="A22" s="16" t="s">
        <v>158</v>
      </c>
      <c r="B22" s="68" t="s">
        <v>72</v>
      </c>
      <c r="C22" s="68" t="s">
        <v>36</v>
      </c>
      <c r="D22" s="103">
        <f>D23+D24+D25</f>
        <v>35287.399999999994</v>
      </c>
      <c r="E22" s="103">
        <f>E23+E24+E25</f>
        <v>1881.6999999999998</v>
      </c>
      <c r="F22" s="167">
        <f t="shared" si="0"/>
        <v>5.332498285507008</v>
      </c>
    </row>
    <row r="23" spans="1:6" ht="15.75">
      <c r="A23" s="7" t="s">
        <v>157</v>
      </c>
      <c r="B23" s="65" t="s">
        <v>72</v>
      </c>
      <c r="C23" s="65" t="s">
        <v>66</v>
      </c>
      <c r="D23" s="102">
        <f>'3 исп.по ЦС'!F320</f>
        <v>15284.9</v>
      </c>
      <c r="E23" s="102">
        <f>'3 исп.по ЦС'!G320</f>
        <v>918</v>
      </c>
      <c r="F23" s="167">
        <f t="shared" si="0"/>
        <v>6.005927418563419</v>
      </c>
    </row>
    <row r="24" spans="1:6" ht="15.75">
      <c r="A24" s="18" t="s">
        <v>218</v>
      </c>
      <c r="B24" s="65" t="s">
        <v>72</v>
      </c>
      <c r="C24" s="65" t="s">
        <v>67</v>
      </c>
      <c r="D24" s="102">
        <f>'3 исп.по ЦС'!F349</f>
        <v>8784.2</v>
      </c>
      <c r="E24" s="102">
        <f>'3 исп.по ЦС'!G349</f>
        <v>185.1</v>
      </c>
      <c r="F24" s="167">
        <f t="shared" si="0"/>
        <v>2.1071924591880875</v>
      </c>
    </row>
    <row r="25" spans="1:6" ht="15.75">
      <c r="A25" s="18" t="s">
        <v>220</v>
      </c>
      <c r="B25" s="65" t="s">
        <v>72</v>
      </c>
      <c r="C25" s="65" t="s">
        <v>70</v>
      </c>
      <c r="D25" s="102">
        <f>'3 исп.по ЦС'!F370</f>
        <v>11218.3</v>
      </c>
      <c r="E25" s="102">
        <f>'3 исп.по ЦС'!G370</f>
        <v>778.6</v>
      </c>
      <c r="F25" s="167">
        <f t="shared" si="0"/>
        <v>6.940445522048797</v>
      </c>
    </row>
    <row r="26" spans="1:6" s="101" customFormat="1" ht="15.75">
      <c r="A26" s="17" t="s">
        <v>644</v>
      </c>
      <c r="B26" s="68" t="s">
        <v>76</v>
      </c>
      <c r="C26" s="68" t="s">
        <v>36</v>
      </c>
      <c r="D26" s="103">
        <f>D27</f>
        <v>2515</v>
      </c>
      <c r="E26" s="103">
        <f>E27</f>
        <v>0</v>
      </c>
      <c r="F26" s="167">
        <f t="shared" si="0"/>
        <v>0</v>
      </c>
    </row>
    <row r="27" spans="1:6" ht="15.75">
      <c r="A27" s="17" t="s">
        <v>511</v>
      </c>
      <c r="B27" s="65" t="s">
        <v>76</v>
      </c>
      <c r="C27" s="65" t="s">
        <v>72</v>
      </c>
      <c r="D27" s="102">
        <f>'3 исп.по ЦС'!F403</f>
        <v>2515</v>
      </c>
      <c r="E27" s="102">
        <f>'3 исп.по ЦС'!G403</f>
        <v>0</v>
      </c>
      <c r="F27" s="168">
        <f t="shared" si="0"/>
        <v>0</v>
      </c>
    </row>
    <row r="28" spans="1:6" ht="15.75">
      <c r="A28" s="11" t="s">
        <v>8</v>
      </c>
      <c r="B28" s="68" t="s">
        <v>69</v>
      </c>
      <c r="C28" s="68" t="s">
        <v>36</v>
      </c>
      <c r="D28" s="103">
        <f>SUM(D29:D33)</f>
        <v>334633.3</v>
      </c>
      <c r="E28" s="103">
        <f>SUM(E29:E33)</f>
        <v>82874.8</v>
      </c>
      <c r="F28" s="167">
        <f t="shared" si="0"/>
        <v>24.765855639591162</v>
      </c>
    </row>
    <row r="29" spans="1:6" ht="15.75">
      <c r="A29" s="7" t="s">
        <v>9</v>
      </c>
      <c r="B29" s="65" t="s">
        <v>69</v>
      </c>
      <c r="C29" s="65" t="s">
        <v>66</v>
      </c>
      <c r="D29" s="102">
        <f>'3 исп.по ЦС'!F424</f>
        <v>69962</v>
      </c>
      <c r="E29" s="102">
        <f>'3 исп.по ЦС'!G424</f>
        <v>18502.6</v>
      </c>
      <c r="F29" s="168">
        <f t="shared" si="0"/>
        <v>26.44664246305137</v>
      </c>
    </row>
    <row r="30" spans="1:6" ht="15.75">
      <c r="A30" s="7" t="s">
        <v>10</v>
      </c>
      <c r="B30" s="65" t="s">
        <v>69</v>
      </c>
      <c r="C30" s="65" t="s">
        <v>67</v>
      </c>
      <c r="D30" s="102">
        <f>'3 исп.по ЦС'!F496</f>
        <v>163461.90000000002</v>
      </c>
      <c r="E30" s="102">
        <f>'3 исп.по ЦС'!G496</f>
        <v>41562.7</v>
      </c>
      <c r="F30" s="168">
        <f t="shared" si="0"/>
        <v>25.42653670365999</v>
      </c>
    </row>
    <row r="31" spans="1:6" ht="15.75">
      <c r="A31" s="7" t="s">
        <v>564</v>
      </c>
      <c r="B31" s="65" t="s">
        <v>69</v>
      </c>
      <c r="C31" s="65" t="s">
        <v>70</v>
      </c>
      <c r="D31" s="102">
        <f>'3 исп.по ЦС'!F604</f>
        <v>54963.600000000006</v>
      </c>
      <c r="E31" s="102">
        <f>'3 исп.по ЦС'!G604</f>
        <v>13552.7</v>
      </c>
      <c r="F31" s="168">
        <f t="shared" si="0"/>
        <v>24.657591569693395</v>
      </c>
    </row>
    <row r="32" spans="1:6" ht="15.75">
      <c r="A32" s="7" t="s">
        <v>654</v>
      </c>
      <c r="B32" s="65" t="s">
        <v>69</v>
      </c>
      <c r="C32" s="65" t="s">
        <v>69</v>
      </c>
      <c r="D32" s="102">
        <f>'3 исп.по ЦС'!F674</f>
        <v>8107.5</v>
      </c>
      <c r="E32" s="102">
        <f>'3 исп.по ЦС'!G674</f>
        <v>174.50000000000003</v>
      </c>
      <c r="F32" s="168">
        <f t="shared" si="0"/>
        <v>2.1523280912735125</v>
      </c>
    </row>
    <row r="33" spans="1:6" ht="15.75">
      <c r="A33" s="7" t="s">
        <v>11</v>
      </c>
      <c r="B33" s="65" t="s">
        <v>69</v>
      </c>
      <c r="C33" s="65" t="s">
        <v>75</v>
      </c>
      <c r="D33" s="102">
        <f>'3 исп.по ЦС'!F758</f>
        <v>38138.3</v>
      </c>
      <c r="E33" s="102">
        <f>'3 исп.по ЦС'!G758</f>
        <v>9082.3</v>
      </c>
      <c r="F33" s="168">
        <f t="shared" si="0"/>
        <v>23.81411861566981</v>
      </c>
    </row>
    <row r="34" spans="1:6" ht="15.75">
      <c r="A34" s="15" t="s">
        <v>152</v>
      </c>
      <c r="B34" s="66" t="s">
        <v>73</v>
      </c>
      <c r="C34" s="67" t="s">
        <v>36</v>
      </c>
      <c r="D34" s="103">
        <f>D35+D36</f>
        <v>46346.6</v>
      </c>
      <c r="E34" s="103">
        <f>E35+E36</f>
        <v>8965.3</v>
      </c>
      <c r="F34" s="167">
        <f t="shared" si="0"/>
        <v>19.34402955125079</v>
      </c>
    </row>
    <row r="35" spans="1:6" ht="15.75">
      <c r="A35" s="7" t="s">
        <v>12</v>
      </c>
      <c r="B35" s="65" t="s">
        <v>73</v>
      </c>
      <c r="C35" s="65" t="s">
        <v>66</v>
      </c>
      <c r="D35" s="102">
        <f>'3 исп.по ЦС'!F837</f>
        <v>34099.7</v>
      </c>
      <c r="E35" s="102">
        <f>'3 исп.по ЦС'!G837</f>
        <v>6638.9</v>
      </c>
      <c r="F35" s="168">
        <f t="shared" si="0"/>
        <v>19.469086238295354</v>
      </c>
    </row>
    <row r="36" spans="1:6" ht="15.75">
      <c r="A36" s="14" t="s">
        <v>88</v>
      </c>
      <c r="B36" s="69" t="s">
        <v>73</v>
      </c>
      <c r="C36" s="69" t="s">
        <v>68</v>
      </c>
      <c r="D36" s="102">
        <f>'3 исп.по ЦС'!F923</f>
        <v>12246.9</v>
      </c>
      <c r="E36" s="102">
        <f>'3 исп.по ЦС'!G923</f>
        <v>2326.4</v>
      </c>
      <c r="F36" s="168">
        <f t="shared" si="0"/>
        <v>18.995827515534543</v>
      </c>
    </row>
    <row r="37" spans="1:6" ht="15.75">
      <c r="A37" s="11" t="s">
        <v>62</v>
      </c>
      <c r="B37" s="68" t="s">
        <v>71</v>
      </c>
      <c r="C37" s="68" t="s">
        <v>36</v>
      </c>
      <c r="D37" s="103">
        <f>D38+D39+D41+D40</f>
        <v>8224.2</v>
      </c>
      <c r="E37" s="103">
        <f>E38+E39+E41+E40</f>
        <v>1403.1999999999998</v>
      </c>
      <c r="F37" s="167">
        <f t="shared" si="0"/>
        <v>17.061841881277203</v>
      </c>
    </row>
    <row r="38" spans="1:6" ht="15.75">
      <c r="A38" s="7" t="s">
        <v>58</v>
      </c>
      <c r="B38" s="65" t="s">
        <v>71</v>
      </c>
      <c r="C38" s="65" t="s">
        <v>66</v>
      </c>
      <c r="D38" s="102">
        <f>'3 исп.по ЦС'!F988</f>
        <v>3500</v>
      </c>
      <c r="E38" s="102">
        <f>'3 исп.по ЦС'!G988</f>
        <v>774.3</v>
      </c>
      <c r="F38" s="168">
        <f t="shared" si="0"/>
        <v>22.122857142857143</v>
      </c>
    </row>
    <row r="39" spans="1:6" ht="15.75">
      <c r="A39" s="12" t="s">
        <v>61</v>
      </c>
      <c r="B39" s="50" t="s">
        <v>71</v>
      </c>
      <c r="C39" s="50" t="s">
        <v>70</v>
      </c>
      <c r="D39" s="102">
        <f>'3 исп.по ЦС'!F994</f>
        <v>819.6999999999999</v>
      </c>
      <c r="E39" s="102">
        <f>'3 исп.по ЦС'!G994</f>
        <v>173</v>
      </c>
      <c r="F39" s="168">
        <f t="shared" si="0"/>
        <v>21.105282420397707</v>
      </c>
    </row>
    <row r="40" spans="1:6" ht="15.75">
      <c r="A40" s="18" t="s">
        <v>524</v>
      </c>
      <c r="B40" s="49" t="s">
        <v>71</v>
      </c>
      <c r="C40" s="49" t="s">
        <v>68</v>
      </c>
      <c r="D40" s="102">
        <f>'3 исп.по ЦС'!F1012</f>
        <v>613.7</v>
      </c>
      <c r="E40" s="102">
        <f>'3 исп.по ЦС'!G1012</f>
        <v>0</v>
      </c>
      <c r="F40" s="168">
        <f t="shared" si="0"/>
        <v>0</v>
      </c>
    </row>
    <row r="41" spans="1:6" ht="15.75">
      <c r="A41" s="56" t="s">
        <v>159</v>
      </c>
      <c r="B41" s="49" t="s">
        <v>71</v>
      </c>
      <c r="C41" s="49" t="s">
        <v>76</v>
      </c>
      <c r="D41" s="102">
        <f>'3 исп.по ЦС'!F1019</f>
        <v>3290.8</v>
      </c>
      <c r="E41" s="102">
        <f>'3 исп.по ЦС'!G1019</f>
        <v>455.9</v>
      </c>
      <c r="F41" s="168">
        <f t="shared" si="0"/>
        <v>13.853774158259387</v>
      </c>
    </row>
    <row r="42" spans="1:6" ht="15.75">
      <c r="A42" s="17" t="s">
        <v>85</v>
      </c>
      <c r="B42" s="48" t="s">
        <v>74</v>
      </c>
      <c r="C42" s="48" t="s">
        <v>36</v>
      </c>
      <c r="D42" s="103">
        <f>D43</f>
        <v>23710.699999999997</v>
      </c>
      <c r="E42" s="103">
        <f>E43</f>
        <v>3242.1</v>
      </c>
      <c r="F42" s="167">
        <f t="shared" si="0"/>
        <v>13.673573534311515</v>
      </c>
    </row>
    <row r="43" spans="1:6" ht="15.75">
      <c r="A43" s="18" t="s">
        <v>86</v>
      </c>
      <c r="B43" s="49" t="s">
        <v>74</v>
      </c>
      <c r="C43" s="49" t="s">
        <v>66</v>
      </c>
      <c r="D43" s="102">
        <f>'3 исп.по ЦС'!F1052</f>
        <v>23710.699999999997</v>
      </c>
      <c r="E43" s="102">
        <f>'3 исп.по ЦС'!G1052</f>
        <v>3242.1</v>
      </c>
      <c r="F43" s="168">
        <f t="shared" si="0"/>
        <v>13.673573534311515</v>
      </c>
    </row>
    <row r="44" spans="1:6" ht="15.75">
      <c r="A44" s="17" t="s">
        <v>87</v>
      </c>
      <c r="B44" s="48" t="s">
        <v>78</v>
      </c>
      <c r="C44" s="48" t="s">
        <v>36</v>
      </c>
      <c r="D44" s="103">
        <f>D45</f>
        <v>5617</v>
      </c>
      <c r="E44" s="103">
        <f>E45</f>
        <v>1404.3</v>
      </c>
      <c r="F44" s="167">
        <f t="shared" si="0"/>
        <v>25.00089015488695</v>
      </c>
    </row>
    <row r="45" spans="1:6" ht="15.75">
      <c r="A45" s="17" t="s">
        <v>13</v>
      </c>
      <c r="B45" s="49" t="s">
        <v>78</v>
      </c>
      <c r="C45" s="49" t="s">
        <v>67</v>
      </c>
      <c r="D45" s="102">
        <f>'3 исп.по ЦС'!F1103</f>
        <v>5617</v>
      </c>
      <c r="E45" s="102">
        <f>'3 исп.по ЦС'!G1103</f>
        <v>1404.3</v>
      </c>
      <c r="F45" s="167">
        <f t="shared" si="0"/>
        <v>25.00089015488695</v>
      </c>
    </row>
    <row r="46" spans="1:6" ht="15.75">
      <c r="A46" s="17" t="s">
        <v>284</v>
      </c>
      <c r="B46" s="57" t="s">
        <v>89</v>
      </c>
      <c r="C46" s="57" t="s">
        <v>36</v>
      </c>
      <c r="D46" s="103">
        <f>D47</f>
        <v>36</v>
      </c>
      <c r="E46" s="103">
        <f>E47</f>
        <v>0</v>
      </c>
      <c r="F46" s="167">
        <f t="shared" si="0"/>
        <v>0</v>
      </c>
    </row>
    <row r="47" spans="1:6" ht="15.75">
      <c r="A47" s="18" t="s">
        <v>94</v>
      </c>
      <c r="B47" s="55" t="s">
        <v>89</v>
      </c>
      <c r="C47" s="55" t="s">
        <v>66</v>
      </c>
      <c r="D47" s="102">
        <f>'3 исп.по ЦС'!F1115</f>
        <v>36</v>
      </c>
      <c r="E47" s="102">
        <f>'3 исп.по ЦС'!G1115</f>
        <v>0</v>
      </c>
      <c r="F47" s="168">
        <f t="shared" si="0"/>
        <v>0</v>
      </c>
    </row>
    <row r="48" spans="1:6" ht="15.75">
      <c r="A48" s="11" t="s">
        <v>44</v>
      </c>
      <c r="B48" s="68"/>
      <c r="C48" s="68"/>
      <c r="D48" s="104">
        <f>D5+D12+D14+D16+D22+D26+D28+D34+D37+D42+D44+D46</f>
        <v>644587.8999999999</v>
      </c>
      <c r="E48" s="104">
        <f>E5+E12+E14+E16+E22+E26+E28+E34+E37+E42+E44+E46</f>
        <v>131555.1</v>
      </c>
      <c r="F48" s="167">
        <f t="shared" si="0"/>
        <v>20.409179260113326</v>
      </c>
    </row>
    <row r="49" spans="1:4" ht="15.75">
      <c r="A49" s="2"/>
      <c r="B49" s="70"/>
      <c r="C49" s="70"/>
      <c r="D49" s="71"/>
    </row>
    <row r="50" spans="1:4" ht="15.75">
      <c r="A50" s="187"/>
      <c r="B50" s="187"/>
      <c r="C50" s="187"/>
      <c r="D50" s="187"/>
    </row>
    <row r="51" spans="1:4" ht="15.75">
      <c r="A51" s="3"/>
      <c r="B51" s="72"/>
      <c r="C51" s="72"/>
      <c r="D51" s="76"/>
    </row>
    <row r="52" spans="1:5" ht="15.75">
      <c r="A52" s="186"/>
      <c r="B52" s="186"/>
      <c r="C52" s="186"/>
      <c r="D52" s="186"/>
      <c r="E52" s="161"/>
    </row>
    <row r="53" spans="1:4" ht="15.75">
      <c r="A53" s="186"/>
      <c r="B53" s="186"/>
      <c r="C53" s="186"/>
      <c r="D53" s="186"/>
    </row>
    <row r="54" spans="1:4" ht="15.75">
      <c r="A54" s="3"/>
      <c r="B54" s="72"/>
      <c r="C54" s="72"/>
      <c r="D54" s="73"/>
    </row>
    <row r="55" spans="1:3" ht="15.75">
      <c r="A55" s="4"/>
      <c r="B55" s="74"/>
      <c r="C55" s="74"/>
    </row>
    <row r="56" spans="1:3" ht="15.75">
      <c r="A56" s="4"/>
      <c r="B56" s="74"/>
      <c r="C56" s="74"/>
    </row>
    <row r="57" spans="1:3" ht="15.75">
      <c r="A57" s="4"/>
      <c r="B57" s="74"/>
      <c r="C57" s="74"/>
    </row>
    <row r="58" spans="1:3" ht="15.75">
      <c r="A58" s="4"/>
      <c r="B58" s="74"/>
      <c r="C58" s="74"/>
    </row>
    <row r="59" spans="1:3" ht="15.75">
      <c r="A59" s="4"/>
      <c r="B59" s="74"/>
      <c r="C59" s="74"/>
    </row>
    <row r="60" spans="1:3" ht="15.75">
      <c r="A60" s="4"/>
      <c r="B60" s="74"/>
      <c r="C60" s="74"/>
    </row>
    <row r="61" spans="1:3" ht="15.75">
      <c r="A61" s="4"/>
      <c r="B61" s="74"/>
      <c r="C61" s="74"/>
    </row>
    <row r="62" spans="1:3" ht="15.75">
      <c r="A62" s="4"/>
      <c r="B62" s="74"/>
      <c r="C62" s="74"/>
    </row>
    <row r="63" spans="1:3" ht="15.75">
      <c r="A63" s="4"/>
      <c r="B63" s="74"/>
      <c r="C63" s="74"/>
    </row>
    <row r="64" spans="1:3" ht="15.75">
      <c r="A64" s="4"/>
      <c r="B64" s="74"/>
      <c r="C64" s="74"/>
    </row>
    <row r="65" spans="1:3" ht="15.75">
      <c r="A65" s="4"/>
      <c r="B65" s="74"/>
      <c r="C65" s="74"/>
    </row>
    <row r="66" spans="1:3" ht="15.75">
      <c r="A66" s="4"/>
      <c r="B66" s="74"/>
      <c r="C66" s="74"/>
    </row>
    <row r="67" spans="1:3" ht="15.75">
      <c r="A67" s="4"/>
      <c r="B67" s="74"/>
      <c r="C67" s="74"/>
    </row>
    <row r="68" spans="1:3" ht="15.75">
      <c r="A68" s="4"/>
      <c r="B68" s="74"/>
      <c r="C68" s="74"/>
    </row>
  </sheetData>
  <sheetProtection/>
  <mergeCells count="4">
    <mergeCell ref="A1:F1"/>
    <mergeCell ref="A53:D53"/>
    <mergeCell ref="A50:D50"/>
    <mergeCell ref="A52:D52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16"/>
  <sheetViews>
    <sheetView workbookViewId="0" topLeftCell="A1">
      <selection activeCell="A1115" sqref="A1115"/>
    </sheetView>
  </sheetViews>
  <sheetFormatPr defaultColWidth="9.00390625" defaultRowHeight="12.75"/>
  <cols>
    <col min="1" max="1" width="86.875" style="13" customWidth="1"/>
    <col min="2" max="2" width="4.375" style="53" customWidth="1"/>
    <col min="3" max="3" width="4.75390625" style="53" customWidth="1"/>
    <col min="4" max="4" width="14.00390625" style="53" customWidth="1"/>
    <col min="5" max="5" width="4.375" style="53" customWidth="1"/>
    <col min="6" max="6" width="9.625" style="53" customWidth="1"/>
    <col min="7" max="7" width="9.125" style="13" customWidth="1"/>
    <col min="8" max="8" width="7.25390625" style="13" customWidth="1"/>
    <col min="9" max="16384" width="9.125" style="13" customWidth="1"/>
  </cols>
  <sheetData>
    <row r="2" spans="1:8" ht="43.5" customHeight="1">
      <c r="A2" s="188" t="s">
        <v>692</v>
      </c>
      <c r="B2" s="188"/>
      <c r="C2" s="188"/>
      <c r="D2" s="188"/>
      <c r="E2" s="188"/>
      <c r="F2" s="188"/>
      <c r="G2" s="189"/>
      <c r="H2" s="189"/>
    </row>
    <row r="3" ht="12.75">
      <c r="H3" s="53" t="s">
        <v>1</v>
      </c>
    </row>
    <row r="4" spans="1:8" ht="51">
      <c r="A4" s="28" t="s">
        <v>32</v>
      </c>
      <c r="B4" s="54" t="s">
        <v>46</v>
      </c>
      <c r="C4" s="54" t="s">
        <v>45</v>
      </c>
      <c r="D4" s="54" t="s">
        <v>47</v>
      </c>
      <c r="E4" s="54" t="s">
        <v>48</v>
      </c>
      <c r="F4" s="84" t="s">
        <v>690</v>
      </c>
      <c r="G4" s="84" t="s">
        <v>722</v>
      </c>
      <c r="H4" s="109" t="s">
        <v>688</v>
      </c>
    </row>
    <row r="5" spans="1:8" ht="12.75">
      <c r="A5" s="28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28">
        <v>7</v>
      </c>
      <c r="H5" s="28">
        <v>8</v>
      </c>
    </row>
    <row r="6" spans="1:8" ht="15.75" customHeight="1">
      <c r="A6" s="17" t="s">
        <v>2</v>
      </c>
      <c r="B6" s="43" t="s">
        <v>66</v>
      </c>
      <c r="C6" s="43" t="s">
        <v>36</v>
      </c>
      <c r="D6" s="22"/>
      <c r="E6" s="22"/>
      <c r="F6" s="44">
        <f>F7+F15+F45+F73+F111+F106</f>
        <v>170236.1</v>
      </c>
      <c r="G6" s="44">
        <f>G7+G15+G45+G73+G111+G106</f>
        <v>29569</v>
      </c>
      <c r="H6" s="158">
        <f>G6/F6*100</f>
        <v>17.369406371504045</v>
      </c>
    </row>
    <row r="7" spans="1:8" ht="25.5">
      <c r="A7" s="16" t="s">
        <v>15</v>
      </c>
      <c r="B7" s="43" t="s">
        <v>66</v>
      </c>
      <c r="C7" s="43" t="s">
        <v>67</v>
      </c>
      <c r="D7" s="43"/>
      <c r="E7" s="43"/>
      <c r="F7" s="44">
        <f aca="true" t="shared" si="0" ref="F7:G11">F8</f>
        <v>3933.2</v>
      </c>
      <c r="G7" s="44">
        <f t="shared" si="0"/>
        <v>1098.1</v>
      </c>
      <c r="H7" s="158">
        <f>G7/F7*100</f>
        <v>27.918743008237566</v>
      </c>
    </row>
    <row r="8" spans="1:8" ht="25.5">
      <c r="A8" s="18" t="s">
        <v>433</v>
      </c>
      <c r="B8" s="22" t="s">
        <v>66</v>
      </c>
      <c r="C8" s="22" t="s">
        <v>67</v>
      </c>
      <c r="D8" s="22" t="s">
        <v>224</v>
      </c>
      <c r="E8" s="22"/>
      <c r="F8" s="23">
        <f t="shared" si="0"/>
        <v>3933.2</v>
      </c>
      <c r="G8" s="23">
        <f t="shared" si="0"/>
        <v>1098.1</v>
      </c>
      <c r="H8" s="159">
        <f>G8/F8*100</f>
        <v>27.918743008237566</v>
      </c>
    </row>
    <row r="9" spans="1:8" s="40" customFormat="1" ht="12.75">
      <c r="A9" s="18" t="s">
        <v>16</v>
      </c>
      <c r="B9" s="22" t="s">
        <v>66</v>
      </c>
      <c r="C9" s="22" t="s">
        <v>67</v>
      </c>
      <c r="D9" s="22" t="s">
        <v>248</v>
      </c>
      <c r="E9" s="22"/>
      <c r="F9" s="23">
        <f t="shared" si="0"/>
        <v>3933.2</v>
      </c>
      <c r="G9" s="23">
        <f t="shared" si="0"/>
        <v>1098.1</v>
      </c>
      <c r="H9" s="159">
        <f aca="true" t="shared" si="1" ref="H9:H74">G9/F9*100</f>
        <v>27.918743008237566</v>
      </c>
    </row>
    <row r="10" spans="1:8" s="40" customFormat="1" ht="12.75">
      <c r="A10" s="18" t="s">
        <v>246</v>
      </c>
      <c r="B10" s="22" t="s">
        <v>66</v>
      </c>
      <c r="C10" s="22" t="s">
        <v>67</v>
      </c>
      <c r="D10" s="22" t="s">
        <v>249</v>
      </c>
      <c r="E10" s="22"/>
      <c r="F10" s="23">
        <f t="shared" si="0"/>
        <v>3933.2</v>
      </c>
      <c r="G10" s="23">
        <f t="shared" si="0"/>
        <v>1098.1</v>
      </c>
      <c r="H10" s="159">
        <f t="shared" si="1"/>
        <v>27.918743008237566</v>
      </c>
    </row>
    <row r="11" spans="1:8" ht="39" customHeight="1">
      <c r="A11" s="18" t="s">
        <v>109</v>
      </c>
      <c r="B11" s="22" t="s">
        <v>66</v>
      </c>
      <c r="C11" s="22" t="s">
        <v>67</v>
      </c>
      <c r="D11" s="22" t="s">
        <v>249</v>
      </c>
      <c r="E11" s="22" t="s">
        <v>110</v>
      </c>
      <c r="F11" s="23">
        <f t="shared" si="0"/>
        <v>3933.2</v>
      </c>
      <c r="G11" s="23">
        <f t="shared" si="0"/>
        <v>1098.1</v>
      </c>
      <c r="H11" s="159">
        <f t="shared" si="1"/>
        <v>27.918743008237566</v>
      </c>
    </row>
    <row r="12" spans="1:8" ht="15.75" customHeight="1">
      <c r="A12" s="18" t="s">
        <v>100</v>
      </c>
      <c r="B12" s="22" t="s">
        <v>66</v>
      </c>
      <c r="C12" s="22" t="s">
        <v>67</v>
      </c>
      <c r="D12" s="22" t="s">
        <v>249</v>
      </c>
      <c r="E12" s="22" t="s">
        <v>101</v>
      </c>
      <c r="F12" s="23">
        <f>F13+F14</f>
        <v>3933.2</v>
      </c>
      <c r="G12" s="23">
        <f>G13+G14</f>
        <v>1098.1</v>
      </c>
      <c r="H12" s="159">
        <f t="shared" si="1"/>
        <v>27.918743008237566</v>
      </c>
    </row>
    <row r="13" spans="1:8" ht="12.75">
      <c r="A13" s="18" t="s">
        <v>165</v>
      </c>
      <c r="B13" s="22" t="s">
        <v>66</v>
      </c>
      <c r="C13" s="22" t="s">
        <v>67</v>
      </c>
      <c r="D13" s="22" t="s">
        <v>249</v>
      </c>
      <c r="E13" s="22" t="s">
        <v>102</v>
      </c>
      <c r="F13" s="23">
        <f>'4 исп.по вед.структ.'!G14</f>
        <v>3301.1</v>
      </c>
      <c r="G13" s="23">
        <f>'4 исп.по вед.структ.'!H14</f>
        <v>857.4</v>
      </c>
      <c r="H13" s="159">
        <f t="shared" si="1"/>
        <v>25.973160461664296</v>
      </c>
    </row>
    <row r="14" spans="1:8" ht="25.5">
      <c r="A14" s="18" t="s">
        <v>167</v>
      </c>
      <c r="B14" s="22" t="s">
        <v>66</v>
      </c>
      <c r="C14" s="22" t="s">
        <v>67</v>
      </c>
      <c r="D14" s="22" t="s">
        <v>249</v>
      </c>
      <c r="E14" s="22" t="s">
        <v>166</v>
      </c>
      <c r="F14" s="23">
        <f>'4 исп.по вед.структ.'!G15</f>
        <v>632.1</v>
      </c>
      <c r="G14" s="23">
        <f>'4 исп.по вед.структ.'!H15</f>
        <v>240.7</v>
      </c>
      <c r="H14" s="159">
        <f t="shared" si="1"/>
        <v>38.07941781363708</v>
      </c>
    </row>
    <row r="15" spans="1:8" ht="25.5">
      <c r="A15" s="16" t="s">
        <v>20</v>
      </c>
      <c r="B15" s="43" t="s">
        <v>66</v>
      </c>
      <c r="C15" s="43" t="s">
        <v>70</v>
      </c>
      <c r="D15" s="43"/>
      <c r="E15" s="43"/>
      <c r="F15" s="44">
        <f>F16+F22</f>
        <v>5124.6</v>
      </c>
      <c r="G15" s="44">
        <f>G16+G22</f>
        <v>856.7</v>
      </c>
      <c r="H15" s="158">
        <f>G15/F15*100</f>
        <v>16.71740233384069</v>
      </c>
    </row>
    <row r="16" spans="1:8" ht="12.75">
      <c r="A16" s="18" t="s">
        <v>376</v>
      </c>
      <c r="B16" s="22" t="s">
        <v>66</v>
      </c>
      <c r="C16" s="22" t="s">
        <v>70</v>
      </c>
      <c r="D16" s="22" t="s">
        <v>225</v>
      </c>
      <c r="E16" s="22"/>
      <c r="F16" s="23">
        <f aca="true" t="shared" si="2" ref="F16:G20">F17</f>
        <v>144</v>
      </c>
      <c r="G16" s="23">
        <f t="shared" si="2"/>
        <v>144</v>
      </c>
      <c r="H16" s="159">
        <f t="shared" si="1"/>
        <v>100</v>
      </c>
    </row>
    <row r="17" spans="1:8" ht="12.75">
      <c r="A17" s="18" t="s">
        <v>377</v>
      </c>
      <c r="B17" s="22" t="s">
        <v>66</v>
      </c>
      <c r="C17" s="22" t="s">
        <v>70</v>
      </c>
      <c r="D17" s="22" t="s">
        <v>374</v>
      </c>
      <c r="E17" s="22"/>
      <c r="F17" s="23">
        <f t="shared" si="2"/>
        <v>144</v>
      </c>
      <c r="G17" s="23">
        <f t="shared" si="2"/>
        <v>144</v>
      </c>
      <c r="H17" s="159">
        <f t="shared" si="1"/>
        <v>100</v>
      </c>
    </row>
    <row r="18" spans="1:8" ht="38.25">
      <c r="A18" s="18" t="s">
        <v>298</v>
      </c>
      <c r="B18" s="22" t="s">
        <v>66</v>
      </c>
      <c r="C18" s="22" t="s">
        <v>70</v>
      </c>
      <c r="D18" s="22" t="s">
        <v>375</v>
      </c>
      <c r="E18" s="22"/>
      <c r="F18" s="23">
        <f t="shared" si="2"/>
        <v>144</v>
      </c>
      <c r="G18" s="23">
        <f t="shared" si="2"/>
        <v>144</v>
      </c>
      <c r="H18" s="159">
        <f t="shared" si="1"/>
        <v>100</v>
      </c>
    </row>
    <row r="19" spans="1:8" ht="38.25">
      <c r="A19" s="18" t="s">
        <v>109</v>
      </c>
      <c r="B19" s="22" t="s">
        <v>66</v>
      </c>
      <c r="C19" s="22" t="s">
        <v>70</v>
      </c>
      <c r="D19" s="22" t="s">
        <v>375</v>
      </c>
      <c r="E19" s="22" t="s">
        <v>110</v>
      </c>
      <c r="F19" s="23">
        <f t="shared" si="2"/>
        <v>144</v>
      </c>
      <c r="G19" s="23">
        <f t="shared" si="2"/>
        <v>144</v>
      </c>
      <c r="H19" s="159">
        <f t="shared" si="1"/>
        <v>100</v>
      </c>
    </row>
    <row r="20" spans="1:8" ht="12.75">
      <c r="A20" s="18" t="s">
        <v>100</v>
      </c>
      <c r="B20" s="22" t="s">
        <v>66</v>
      </c>
      <c r="C20" s="22" t="s">
        <v>70</v>
      </c>
      <c r="D20" s="22" t="s">
        <v>375</v>
      </c>
      <c r="E20" s="22" t="s">
        <v>101</v>
      </c>
      <c r="F20" s="23">
        <f t="shared" si="2"/>
        <v>144</v>
      </c>
      <c r="G20" s="23">
        <f t="shared" si="2"/>
        <v>144</v>
      </c>
      <c r="H20" s="159">
        <f t="shared" si="1"/>
        <v>100</v>
      </c>
    </row>
    <row r="21" spans="1:8" ht="15.75" customHeight="1">
      <c r="A21" s="18" t="s">
        <v>103</v>
      </c>
      <c r="B21" s="22" t="s">
        <v>66</v>
      </c>
      <c r="C21" s="22" t="s">
        <v>70</v>
      </c>
      <c r="D21" s="22" t="s">
        <v>375</v>
      </c>
      <c r="E21" s="22" t="s">
        <v>104</v>
      </c>
      <c r="F21" s="23">
        <f>'4 исп.по вед.структ.'!G289</f>
        <v>144</v>
      </c>
      <c r="G21" s="23">
        <f>'4 исп.по вед.структ.'!H289</f>
        <v>144</v>
      </c>
      <c r="H21" s="159">
        <f t="shared" si="1"/>
        <v>100</v>
      </c>
    </row>
    <row r="22" spans="1:8" ht="25.5">
      <c r="A22" s="18" t="s">
        <v>433</v>
      </c>
      <c r="B22" s="22" t="s">
        <v>66</v>
      </c>
      <c r="C22" s="22" t="s">
        <v>70</v>
      </c>
      <c r="D22" s="22" t="s">
        <v>224</v>
      </c>
      <c r="E22" s="22"/>
      <c r="F22" s="23">
        <f>F23+F39</f>
        <v>4980.6</v>
      </c>
      <c r="G22" s="23">
        <f>G23+G39</f>
        <v>712.7</v>
      </c>
      <c r="H22" s="159">
        <f t="shared" si="1"/>
        <v>14.309520941252057</v>
      </c>
    </row>
    <row r="23" spans="1:8" ht="12.75">
      <c r="A23" s="18" t="s">
        <v>50</v>
      </c>
      <c r="B23" s="22" t="s">
        <v>66</v>
      </c>
      <c r="C23" s="22" t="s">
        <v>70</v>
      </c>
      <c r="D23" s="22" t="s">
        <v>250</v>
      </c>
      <c r="E23" s="22"/>
      <c r="F23" s="23">
        <f>F24+F30</f>
        <v>1548.6</v>
      </c>
      <c r="G23" s="23">
        <f>G24+G30</f>
        <v>214.3</v>
      </c>
      <c r="H23" s="159">
        <f t="shared" si="1"/>
        <v>13.838305566317965</v>
      </c>
    </row>
    <row r="24" spans="1:8" ht="12.75">
      <c r="A24" s="18" t="s">
        <v>246</v>
      </c>
      <c r="B24" s="22" t="s">
        <v>66</v>
      </c>
      <c r="C24" s="22" t="s">
        <v>70</v>
      </c>
      <c r="D24" s="22" t="s">
        <v>251</v>
      </c>
      <c r="E24" s="22"/>
      <c r="F24" s="23">
        <f>F25</f>
        <v>1005.1</v>
      </c>
      <c r="G24" s="23">
        <f>G25</f>
        <v>171</v>
      </c>
      <c r="H24" s="159">
        <f t="shared" si="1"/>
        <v>17.01323251417769</v>
      </c>
    </row>
    <row r="25" spans="1:8" ht="38.25">
      <c r="A25" s="18" t="s">
        <v>109</v>
      </c>
      <c r="B25" s="22" t="s">
        <v>66</v>
      </c>
      <c r="C25" s="22" t="s">
        <v>70</v>
      </c>
      <c r="D25" s="22" t="s">
        <v>251</v>
      </c>
      <c r="E25" s="22" t="s">
        <v>110</v>
      </c>
      <c r="F25" s="23">
        <f>F26</f>
        <v>1005.1</v>
      </c>
      <c r="G25" s="23">
        <f>G26</f>
        <v>171</v>
      </c>
      <c r="H25" s="159">
        <f t="shared" si="1"/>
        <v>17.01323251417769</v>
      </c>
    </row>
    <row r="26" spans="1:8" ht="12.75">
      <c r="A26" s="18" t="s">
        <v>100</v>
      </c>
      <c r="B26" s="22" t="s">
        <v>66</v>
      </c>
      <c r="C26" s="22" t="s">
        <v>70</v>
      </c>
      <c r="D26" s="22" t="s">
        <v>251</v>
      </c>
      <c r="E26" s="22" t="s">
        <v>101</v>
      </c>
      <c r="F26" s="23">
        <f>F27+F28+F29</f>
        <v>1005.1</v>
      </c>
      <c r="G26" s="23">
        <f>G27+G28+G29</f>
        <v>171</v>
      </c>
      <c r="H26" s="159">
        <f t="shared" si="1"/>
        <v>17.01323251417769</v>
      </c>
    </row>
    <row r="27" spans="1:8" ht="12.75">
      <c r="A27" s="18" t="s">
        <v>165</v>
      </c>
      <c r="B27" s="22" t="s">
        <v>66</v>
      </c>
      <c r="C27" s="22" t="s">
        <v>70</v>
      </c>
      <c r="D27" s="22" t="s">
        <v>251</v>
      </c>
      <c r="E27" s="22" t="s">
        <v>102</v>
      </c>
      <c r="F27" s="23">
        <f>'4 исп.по вед.структ.'!G295</f>
        <v>752</v>
      </c>
      <c r="G27" s="23">
        <f>'4 исп.по вед.структ.'!H295</f>
        <v>140.1</v>
      </c>
      <c r="H27" s="159">
        <f t="shared" si="1"/>
        <v>18.63031914893617</v>
      </c>
    </row>
    <row r="28" spans="1:8" ht="16.5" customHeight="1">
      <c r="A28" s="18" t="s">
        <v>103</v>
      </c>
      <c r="B28" s="22" t="s">
        <v>66</v>
      </c>
      <c r="C28" s="22" t="s">
        <v>70</v>
      </c>
      <c r="D28" s="22" t="s">
        <v>251</v>
      </c>
      <c r="E28" s="22" t="s">
        <v>104</v>
      </c>
      <c r="F28" s="23">
        <f>'4 исп.по вед.структ.'!G296</f>
        <v>26</v>
      </c>
      <c r="G28" s="23">
        <f>'4 исп.по вед.структ.'!H296</f>
        <v>2.5</v>
      </c>
      <c r="H28" s="159">
        <f t="shared" si="1"/>
        <v>9.615384615384617</v>
      </c>
    </row>
    <row r="29" spans="1:8" ht="25.5">
      <c r="A29" s="18" t="s">
        <v>167</v>
      </c>
      <c r="B29" s="22" t="s">
        <v>66</v>
      </c>
      <c r="C29" s="22" t="s">
        <v>70</v>
      </c>
      <c r="D29" s="22" t="s">
        <v>251</v>
      </c>
      <c r="E29" s="22" t="s">
        <v>166</v>
      </c>
      <c r="F29" s="23">
        <f>'4 исп.по вед.структ.'!G297</f>
        <v>227.1</v>
      </c>
      <c r="G29" s="23">
        <f>'4 исп.по вед.структ.'!H297</f>
        <v>28.4</v>
      </c>
      <c r="H29" s="159">
        <f t="shared" si="1"/>
        <v>12.505504183179216</v>
      </c>
    </row>
    <row r="30" spans="1:8" ht="12.75">
      <c r="A30" s="18" t="s">
        <v>247</v>
      </c>
      <c r="B30" s="22" t="s">
        <v>66</v>
      </c>
      <c r="C30" s="22" t="s">
        <v>70</v>
      </c>
      <c r="D30" s="22" t="s">
        <v>252</v>
      </c>
      <c r="E30" s="22"/>
      <c r="F30" s="23">
        <f>F31+F34</f>
        <v>543.5</v>
      </c>
      <c r="G30" s="23">
        <f>G31+G34</f>
        <v>43.3</v>
      </c>
      <c r="H30" s="159">
        <f t="shared" si="1"/>
        <v>7.966881324747009</v>
      </c>
    </row>
    <row r="31" spans="1:8" ht="12.75">
      <c r="A31" s="18" t="s">
        <v>651</v>
      </c>
      <c r="B31" s="22" t="s">
        <v>66</v>
      </c>
      <c r="C31" s="22" t="s">
        <v>70</v>
      </c>
      <c r="D31" s="22" t="s">
        <v>252</v>
      </c>
      <c r="E31" s="22" t="s">
        <v>111</v>
      </c>
      <c r="F31" s="23">
        <f>F32</f>
        <v>541</v>
      </c>
      <c r="G31" s="23">
        <f>G32</f>
        <v>43.3</v>
      </c>
      <c r="H31" s="159">
        <f t="shared" si="1"/>
        <v>8.00369685767098</v>
      </c>
    </row>
    <row r="32" spans="1:8" ht="14.25" customHeight="1">
      <c r="A32" s="18" t="s">
        <v>105</v>
      </c>
      <c r="B32" s="22" t="s">
        <v>66</v>
      </c>
      <c r="C32" s="22" t="s">
        <v>70</v>
      </c>
      <c r="D32" s="22" t="s">
        <v>252</v>
      </c>
      <c r="E32" s="22" t="s">
        <v>106</v>
      </c>
      <c r="F32" s="23">
        <f>F33</f>
        <v>541</v>
      </c>
      <c r="G32" s="23">
        <f>G33</f>
        <v>43.3</v>
      </c>
      <c r="H32" s="159">
        <f t="shared" si="1"/>
        <v>8.00369685767098</v>
      </c>
    </row>
    <row r="33" spans="1:8" ht="14.25" customHeight="1">
      <c r="A33" s="18" t="s">
        <v>107</v>
      </c>
      <c r="B33" s="22" t="s">
        <v>66</v>
      </c>
      <c r="C33" s="22" t="s">
        <v>70</v>
      </c>
      <c r="D33" s="22" t="s">
        <v>252</v>
      </c>
      <c r="E33" s="22" t="s">
        <v>108</v>
      </c>
      <c r="F33" s="23">
        <f>'4 исп.по вед.структ.'!G301</f>
        <v>541</v>
      </c>
      <c r="G33" s="23">
        <f>'4 исп.по вед.структ.'!H301</f>
        <v>43.3</v>
      </c>
      <c r="H33" s="159">
        <f t="shared" si="1"/>
        <v>8.00369685767098</v>
      </c>
    </row>
    <row r="34" spans="1:8" ht="12.75">
      <c r="A34" s="18" t="s">
        <v>135</v>
      </c>
      <c r="B34" s="22" t="s">
        <v>66</v>
      </c>
      <c r="C34" s="22" t="s">
        <v>70</v>
      </c>
      <c r="D34" s="22" t="s">
        <v>252</v>
      </c>
      <c r="E34" s="22" t="s">
        <v>136</v>
      </c>
      <c r="F34" s="23">
        <f>F35</f>
        <v>2.5</v>
      </c>
      <c r="G34" s="23">
        <f>G35</f>
        <v>0</v>
      </c>
      <c r="H34" s="159">
        <f t="shared" si="1"/>
        <v>0</v>
      </c>
    </row>
    <row r="35" spans="1:8" ht="12.75">
      <c r="A35" s="18" t="s">
        <v>138</v>
      </c>
      <c r="B35" s="22" t="s">
        <v>66</v>
      </c>
      <c r="C35" s="22" t="s">
        <v>70</v>
      </c>
      <c r="D35" s="22" t="s">
        <v>252</v>
      </c>
      <c r="E35" s="22" t="s">
        <v>139</v>
      </c>
      <c r="F35" s="23">
        <f>F36+F37+F38</f>
        <v>2.5</v>
      </c>
      <c r="G35" s="23">
        <f>G36+G37+G38</f>
        <v>0</v>
      </c>
      <c r="H35" s="159">
        <f t="shared" si="1"/>
        <v>0</v>
      </c>
    </row>
    <row r="36" spans="1:8" ht="12.75">
      <c r="A36" s="18" t="s">
        <v>140</v>
      </c>
      <c r="B36" s="22" t="s">
        <v>66</v>
      </c>
      <c r="C36" s="22" t="s">
        <v>70</v>
      </c>
      <c r="D36" s="22" t="s">
        <v>252</v>
      </c>
      <c r="E36" s="22" t="s">
        <v>141</v>
      </c>
      <c r="F36" s="23">
        <f>'4 исп.по вед.структ.'!G304</f>
        <v>0.5</v>
      </c>
      <c r="G36" s="23">
        <f>'4 исп.по вед.структ.'!H304</f>
        <v>0</v>
      </c>
      <c r="H36" s="159">
        <f t="shared" si="1"/>
        <v>0</v>
      </c>
    </row>
    <row r="37" spans="1:8" ht="12.75">
      <c r="A37" s="18" t="s">
        <v>168</v>
      </c>
      <c r="B37" s="22" t="s">
        <v>66</v>
      </c>
      <c r="C37" s="22" t="s">
        <v>70</v>
      </c>
      <c r="D37" s="22" t="s">
        <v>252</v>
      </c>
      <c r="E37" s="22" t="s">
        <v>142</v>
      </c>
      <c r="F37" s="23">
        <f>'4 исп.по вед.структ.'!G305</f>
        <v>1</v>
      </c>
      <c r="G37" s="23">
        <f>'4 исп.по вед.структ.'!H305</f>
        <v>0</v>
      </c>
      <c r="H37" s="159">
        <f t="shared" si="1"/>
        <v>0</v>
      </c>
    </row>
    <row r="38" spans="1:8" ht="12.75">
      <c r="A38" s="18" t="s">
        <v>169</v>
      </c>
      <c r="B38" s="22" t="s">
        <v>66</v>
      </c>
      <c r="C38" s="22" t="s">
        <v>70</v>
      </c>
      <c r="D38" s="22" t="s">
        <v>252</v>
      </c>
      <c r="E38" s="22" t="s">
        <v>170</v>
      </c>
      <c r="F38" s="23">
        <f>'4 исп.по вед.структ.'!G306</f>
        <v>1</v>
      </c>
      <c r="G38" s="23">
        <f>'4 исп.по вед.структ.'!H306</f>
        <v>0</v>
      </c>
      <c r="H38" s="159">
        <f t="shared" si="1"/>
        <v>0</v>
      </c>
    </row>
    <row r="39" spans="1:8" ht="12.75">
      <c r="A39" s="41" t="s">
        <v>173</v>
      </c>
      <c r="B39" s="22" t="s">
        <v>66</v>
      </c>
      <c r="C39" s="22" t="s">
        <v>70</v>
      </c>
      <c r="D39" s="22" t="s">
        <v>255</v>
      </c>
      <c r="E39" s="22"/>
      <c r="F39" s="23">
        <f aca="true" t="shared" si="3" ref="F39:G41">F40</f>
        <v>3432</v>
      </c>
      <c r="G39" s="23">
        <f t="shared" si="3"/>
        <v>498.40000000000003</v>
      </c>
      <c r="H39" s="159">
        <f t="shared" si="1"/>
        <v>14.522144522144522</v>
      </c>
    </row>
    <row r="40" spans="1:8" ht="12.75">
      <c r="A40" s="18" t="s">
        <v>246</v>
      </c>
      <c r="B40" s="22" t="s">
        <v>66</v>
      </c>
      <c r="C40" s="22" t="s">
        <v>70</v>
      </c>
      <c r="D40" s="22" t="s">
        <v>254</v>
      </c>
      <c r="E40" s="22"/>
      <c r="F40" s="23">
        <f t="shared" si="3"/>
        <v>3432</v>
      </c>
      <c r="G40" s="23">
        <f t="shared" si="3"/>
        <v>498.40000000000003</v>
      </c>
      <c r="H40" s="159">
        <f t="shared" si="1"/>
        <v>14.522144522144522</v>
      </c>
    </row>
    <row r="41" spans="1:8" ht="38.25">
      <c r="A41" s="18" t="s">
        <v>109</v>
      </c>
      <c r="B41" s="22" t="s">
        <v>66</v>
      </c>
      <c r="C41" s="22" t="s">
        <v>70</v>
      </c>
      <c r="D41" s="22" t="s">
        <v>254</v>
      </c>
      <c r="E41" s="22" t="s">
        <v>110</v>
      </c>
      <c r="F41" s="23">
        <f t="shared" si="3"/>
        <v>3432</v>
      </c>
      <c r="G41" s="23">
        <f t="shared" si="3"/>
        <v>498.40000000000003</v>
      </c>
      <c r="H41" s="159">
        <f t="shared" si="1"/>
        <v>14.522144522144522</v>
      </c>
    </row>
    <row r="42" spans="1:8" ht="12.75">
      <c r="A42" s="18" t="s">
        <v>100</v>
      </c>
      <c r="B42" s="22" t="s">
        <v>66</v>
      </c>
      <c r="C42" s="22" t="s">
        <v>70</v>
      </c>
      <c r="D42" s="22" t="s">
        <v>254</v>
      </c>
      <c r="E42" s="22" t="s">
        <v>101</v>
      </c>
      <c r="F42" s="23">
        <f>F43+F44</f>
        <v>3432</v>
      </c>
      <c r="G42" s="23">
        <f>G43+G44</f>
        <v>498.40000000000003</v>
      </c>
      <c r="H42" s="159">
        <f t="shared" si="1"/>
        <v>14.522144522144522</v>
      </c>
    </row>
    <row r="43" spans="1:8" ht="12.75">
      <c r="A43" s="18" t="s">
        <v>165</v>
      </c>
      <c r="B43" s="22" t="s">
        <v>66</v>
      </c>
      <c r="C43" s="22" t="s">
        <v>70</v>
      </c>
      <c r="D43" s="22" t="s">
        <v>254</v>
      </c>
      <c r="E43" s="22" t="s">
        <v>102</v>
      </c>
      <c r="F43" s="23">
        <f>'4 исп.по вед.структ.'!G311</f>
        <v>2866</v>
      </c>
      <c r="G43" s="23">
        <f>'4 исп.по вед.структ.'!H311</f>
        <v>406.1</v>
      </c>
      <c r="H43" s="159">
        <f t="shared" si="1"/>
        <v>14.169574319609213</v>
      </c>
    </row>
    <row r="44" spans="1:8" ht="25.5">
      <c r="A44" s="18" t="s">
        <v>167</v>
      </c>
      <c r="B44" s="22" t="s">
        <v>66</v>
      </c>
      <c r="C44" s="22" t="s">
        <v>70</v>
      </c>
      <c r="D44" s="22" t="s">
        <v>254</v>
      </c>
      <c r="E44" s="22" t="s">
        <v>166</v>
      </c>
      <c r="F44" s="23">
        <f>'4 исп.по вед.структ.'!G312</f>
        <v>566</v>
      </c>
      <c r="G44" s="23">
        <f>'4 исп.по вед.структ.'!H312</f>
        <v>92.3</v>
      </c>
      <c r="H44" s="159">
        <f t="shared" si="1"/>
        <v>16.307420494699645</v>
      </c>
    </row>
    <row r="45" spans="1:8" ht="29.25" customHeight="1">
      <c r="A45" s="17" t="s">
        <v>17</v>
      </c>
      <c r="B45" s="43" t="s">
        <v>66</v>
      </c>
      <c r="C45" s="43" t="s">
        <v>68</v>
      </c>
      <c r="D45" s="43"/>
      <c r="E45" s="43"/>
      <c r="F45" s="44">
        <f>F47+F56</f>
        <v>84474</v>
      </c>
      <c r="G45" s="44">
        <f>G47+G56</f>
        <v>16685</v>
      </c>
      <c r="H45" s="158">
        <f>G45/F45*100</f>
        <v>19.751639557733743</v>
      </c>
    </row>
    <row r="46" spans="1:8" ht="18" customHeight="1">
      <c r="A46" s="18" t="s">
        <v>376</v>
      </c>
      <c r="B46" s="22" t="s">
        <v>66</v>
      </c>
      <c r="C46" s="22" t="s">
        <v>68</v>
      </c>
      <c r="D46" s="22" t="s">
        <v>225</v>
      </c>
      <c r="E46" s="43"/>
      <c r="F46" s="23">
        <f>F47</f>
        <v>1850</v>
      </c>
      <c r="G46" s="23">
        <f>G47</f>
        <v>1150.1</v>
      </c>
      <c r="H46" s="159">
        <f t="shared" si="1"/>
        <v>62.16756756756756</v>
      </c>
    </row>
    <row r="47" spans="1:8" ht="16.5" customHeight="1">
      <c r="A47" s="18" t="s">
        <v>377</v>
      </c>
      <c r="B47" s="22" t="s">
        <v>66</v>
      </c>
      <c r="C47" s="22" t="s">
        <v>68</v>
      </c>
      <c r="D47" s="22" t="s">
        <v>374</v>
      </c>
      <c r="E47" s="22"/>
      <c r="F47" s="23">
        <f>F48+F52</f>
        <v>1850</v>
      </c>
      <c r="G47" s="23">
        <f>G48+G52</f>
        <v>1150.1</v>
      </c>
      <c r="H47" s="159">
        <f t="shared" si="1"/>
        <v>62.16756756756756</v>
      </c>
    </row>
    <row r="48" spans="1:8" ht="41.25" customHeight="1">
      <c r="A48" s="18" t="s">
        <v>298</v>
      </c>
      <c r="B48" s="22" t="s">
        <v>66</v>
      </c>
      <c r="C48" s="22" t="s">
        <v>68</v>
      </c>
      <c r="D48" s="22" t="s">
        <v>375</v>
      </c>
      <c r="E48" s="22"/>
      <c r="F48" s="23">
        <f aca="true" t="shared" si="4" ref="F48:G50">F49</f>
        <v>1800</v>
      </c>
      <c r="G48" s="23">
        <f t="shared" si="4"/>
        <v>1123.5</v>
      </c>
      <c r="H48" s="159">
        <f t="shared" si="1"/>
        <v>62.416666666666664</v>
      </c>
    </row>
    <row r="49" spans="1:8" ht="42" customHeight="1">
      <c r="A49" s="18" t="s">
        <v>109</v>
      </c>
      <c r="B49" s="22" t="s">
        <v>66</v>
      </c>
      <c r="C49" s="22" t="s">
        <v>68</v>
      </c>
      <c r="D49" s="22" t="s">
        <v>375</v>
      </c>
      <c r="E49" s="22" t="s">
        <v>110</v>
      </c>
      <c r="F49" s="23">
        <f t="shared" si="4"/>
        <v>1800</v>
      </c>
      <c r="G49" s="23">
        <f t="shared" si="4"/>
        <v>1123.5</v>
      </c>
      <c r="H49" s="159">
        <f t="shared" si="1"/>
        <v>62.416666666666664</v>
      </c>
    </row>
    <row r="50" spans="1:8" ht="16.5" customHeight="1">
      <c r="A50" s="18" t="s">
        <v>100</v>
      </c>
      <c r="B50" s="22" t="s">
        <v>66</v>
      </c>
      <c r="C50" s="22" t="s">
        <v>68</v>
      </c>
      <c r="D50" s="22" t="s">
        <v>375</v>
      </c>
      <c r="E50" s="22" t="s">
        <v>101</v>
      </c>
      <c r="F50" s="23">
        <f t="shared" si="4"/>
        <v>1800</v>
      </c>
      <c r="G50" s="23">
        <f t="shared" si="4"/>
        <v>1123.5</v>
      </c>
      <c r="H50" s="159">
        <f t="shared" si="1"/>
        <v>62.416666666666664</v>
      </c>
    </row>
    <row r="51" spans="1:8" ht="12.75" customHeight="1">
      <c r="A51" s="18" t="s">
        <v>103</v>
      </c>
      <c r="B51" s="22" t="s">
        <v>66</v>
      </c>
      <c r="C51" s="22" t="s">
        <v>68</v>
      </c>
      <c r="D51" s="22" t="s">
        <v>375</v>
      </c>
      <c r="E51" s="22" t="s">
        <v>104</v>
      </c>
      <c r="F51" s="23">
        <f>'4 исп.по вед.структ.'!G22</f>
        <v>1800</v>
      </c>
      <c r="G51" s="23">
        <f>'4 исп.по вед.структ.'!H22</f>
        <v>1123.5</v>
      </c>
      <c r="H51" s="159">
        <f t="shared" si="1"/>
        <v>62.416666666666664</v>
      </c>
    </row>
    <row r="52" spans="1:8" ht="18" customHeight="1">
      <c r="A52" s="18" t="s">
        <v>245</v>
      </c>
      <c r="B52" s="22" t="s">
        <v>66</v>
      </c>
      <c r="C52" s="22" t="s">
        <v>68</v>
      </c>
      <c r="D52" s="22" t="s">
        <v>378</v>
      </c>
      <c r="E52" s="22"/>
      <c r="F52" s="23">
        <f aca="true" t="shared" si="5" ref="F52:G54">F53</f>
        <v>50</v>
      </c>
      <c r="G52" s="23">
        <f t="shared" si="5"/>
        <v>26.6</v>
      </c>
      <c r="H52" s="159">
        <f t="shared" si="1"/>
        <v>53.2</v>
      </c>
    </row>
    <row r="53" spans="1:8" ht="40.5" customHeight="1">
      <c r="A53" s="18" t="s">
        <v>109</v>
      </c>
      <c r="B53" s="22" t="s">
        <v>66</v>
      </c>
      <c r="C53" s="22" t="s">
        <v>68</v>
      </c>
      <c r="D53" s="22" t="s">
        <v>378</v>
      </c>
      <c r="E53" s="22" t="s">
        <v>110</v>
      </c>
      <c r="F53" s="23">
        <f t="shared" si="5"/>
        <v>50</v>
      </c>
      <c r="G53" s="23">
        <f t="shared" si="5"/>
        <v>26.6</v>
      </c>
      <c r="H53" s="159">
        <f t="shared" si="1"/>
        <v>53.2</v>
      </c>
    </row>
    <row r="54" spans="1:8" ht="18" customHeight="1">
      <c r="A54" s="18" t="s">
        <v>100</v>
      </c>
      <c r="B54" s="22" t="s">
        <v>66</v>
      </c>
      <c r="C54" s="22" t="s">
        <v>68</v>
      </c>
      <c r="D54" s="22" t="s">
        <v>378</v>
      </c>
      <c r="E54" s="22" t="s">
        <v>101</v>
      </c>
      <c r="F54" s="23">
        <f t="shared" si="5"/>
        <v>50</v>
      </c>
      <c r="G54" s="23">
        <f t="shared" si="5"/>
        <v>26.6</v>
      </c>
      <c r="H54" s="159">
        <f t="shared" si="1"/>
        <v>53.2</v>
      </c>
    </row>
    <row r="55" spans="1:8" ht="17.25" customHeight="1">
      <c r="A55" s="18" t="s">
        <v>103</v>
      </c>
      <c r="B55" s="22" t="s">
        <v>66</v>
      </c>
      <c r="C55" s="22" t="s">
        <v>68</v>
      </c>
      <c r="D55" s="22" t="s">
        <v>378</v>
      </c>
      <c r="E55" s="22" t="s">
        <v>104</v>
      </c>
      <c r="F55" s="23">
        <f>'4 исп.по вед.структ.'!G26</f>
        <v>50</v>
      </c>
      <c r="G55" s="23">
        <f>'4 исп.по вед.структ.'!H26</f>
        <v>26.6</v>
      </c>
      <c r="H55" s="159">
        <f t="shared" si="1"/>
        <v>53.2</v>
      </c>
    </row>
    <row r="56" spans="1:8" ht="28.5" customHeight="1">
      <c r="A56" s="18" t="s">
        <v>433</v>
      </c>
      <c r="B56" s="22" t="s">
        <v>66</v>
      </c>
      <c r="C56" s="22" t="s">
        <v>68</v>
      </c>
      <c r="D56" s="22" t="s">
        <v>224</v>
      </c>
      <c r="E56" s="22"/>
      <c r="F56" s="23">
        <f>F57</f>
        <v>82624</v>
      </c>
      <c r="G56" s="23">
        <f>G57</f>
        <v>15534.9</v>
      </c>
      <c r="H56" s="159">
        <f t="shared" si="1"/>
        <v>18.801921959721145</v>
      </c>
    </row>
    <row r="57" spans="1:8" ht="15" customHeight="1">
      <c r="A57" s="18" t="s">
        <v>50</v>
      </c>
      <c r="B57" s="22" t="s">
        <v>66</v>
      </c>
      <c r="C57" s="22" t="s">
        <v>68</v>
      </c>
      <c r="D57" s="22" t="s">
        <v>250</v>
      </c>
      <c r="E57" s="22"/>
      <c r="F57" s="23">
        <f>F58+F64</f>
        <v>82624</v>
      </c>
      <c r="G57" s="23">
        <f>G58+G64</f>
        <v>15534.9</v>
      </c>
      <c r="H57" s="159">
        <f t="shared" si="1"/>
        <v>18.801921959721145</v>
      </c>
    </row>
    <row r="58" spans="1:8" ht="15" customHeight="1">
      <c r="A58" s="18" t="s">
        <v>246</v>
      </c>
      <c r="B58" s="22" t="s">
        <v>66</v>
      </c>
      <c r="C58" s="22" t="s">
        <v>68</v>
      </c>
      <c r="D58" s="22" t="s">
        <v>251</v>
      </c>
      <c r="E58" s="22"/>
      <c r="F58" s="23">
        <f>F59</f>
        <v>77485.6</v>
      </c>
      <c r="G58" s="23">
        <f>G59</f>
        <v>14328.5</v>
      </c>
      <c r="H58" s="159">
        <f t="shared" si="1"/>
        <v>18.49182299678908</v>
      </c>
    </row>
    <row r="59" spans="1:8" ht="42" customHeight="1">
      <c r="A59" s="18" t="s">
        <v>109</v>
      </c>
      <c r="B59" s="22" t="s">
        <v>66</v>
      </c>
      <c r="C59" s="22" t="s">
        <v>68</v>
      </c>
      <c r="D59" s="22" t="s">
        <v>251</v>
      </c>
      <c r="E59" s="22" t="s">
        <v>110</v>
      </c>
      <c r="F59" s="23">
        <f>F60</f>
        <v>77485.6</v>
      </c>
      <c r="G59" s="23">
        <f>G60</f>
        <v>14328.5</v>
      </c>
      <c r="H59" s="159">
        <f t="shared" si="1"/>
        <v>18.49182299678908</v>
      </c>
    </row>
    <row r="60" spans="1:8" ht="17.25" customHeight="1">
      <c r="A60" s="18" t="s">
        <v>100</v>
      </c>
      <c r="B60" s="22" t="s">
        <v>66</v>
      </c>
      <c r="C60" s="22" t="s">
        <v>68</v>
      </c>
      <c r="D60" s="22" t="s">
        <v>251</v>
      </c>
      <c r="E60" s="22" t="s">
        <v>101</v>
      </c>
      <c r="F60" s="23">
        <f>F61+F62+F63</f>
        <v>77485.6</v>
      </c>
      <c r="G60" s="23">
        <f>G61+G62+G63</f>
        <v>14328.5</v>
      </c>
      <c r="H60" s="159">
        <f t="shared" si="1"/>
        <v>18.49182299678908</v>
      </c>
    </row>
    <row r="61" spans="1:8" ht="17.25" customHeight="1">
      <c r="A61" s="18" t="s">
        <v>165</v>
      </c>
      <c r="B61" s="22" t="s">
        <v>66</v>
      </c>
      <c r="C61" s="22" t="s">
        <v>68</v>
      </c>
      <c r="D61" s="22" t="s">
        <v>251</v>
      </c>
      <c r="E61" s="22" t="s">
        <v>102</v>
      </c>
      <c r="F61" s="23">
        <f>'4 исп.по вед.структ.'!G32</f>
        <v>61806.9</v>
      </c>
      <c r="G61" s="23">
        <f>'4 исп.по вед.структ.'!H32</f>
        <v>11541.5</v>
      </c>
      <c r="H61" s="159">
        <f t="shared" si="1"/>
        <v>18.673481439774523</v>
      </c>
    </row>
    <row r="62" spans="1:8" ht="18" customHeight="1">
      <c r="A62" s="18" t="s">
        <v>103</v>
      </c>
      <c r="B62" s="22" t="s">
        <v>66</v>
      </c>
      <c r="C62" s="22" t="s">
        <v>68</v>
      </c>
      <c r="D62" s="22" t="s">
        <v>251</v>
      </c>
      <c r="E62" s="22" t="s">
        <v>104</v>
      </c>
      <c r="F62" s="23">
        <f>'4 исп.по вед.структ.'!G33</f>
        <v>565</v>
      </c>
      <c r="G62" s="23">
        <f>'4 исп.по вед.структ.'!H33</f>
        <v>116.9</v>
      </c>
      <c r="H62" s="159">
        <f t="shared" si="1"/>
        <v>20.690265486725664</v>
      </c>
    </row>
    <row r="63" spans="1:8" ht="25.5">
      <c r="A63" s="18" t="s">
        <v>167</v>
      </c>
      <c r="B63" s="22" t="s">
        <v>66</v>
      </c>
      <c r="C63" s="22" t="s">
        <v>68</v>
      </c>
      <c r="D63" s="22" t="s">
        <v>251</v>
      </c>
      <c r="E63" s="22" t="s">
        <v>166</v>
      </c>
      <c r="F63" s="23">
        <f>'4 исп.по вед.структ.'!G34</f>
        <v>15113.699999999999</v>
      </c>
      <c r="G63" s="23">
        <f>'4 исп.по вед.структ.'!H34</f>
        <v>2670.1</v>
      </c>
      <c r="H63" s="159">
        <f t="shared" si="1"/>
        <v>17.666752681342093</v>
      </c>
    </row>
    <row r="64" spans="1:8" ht="12.75">
      <c r="A64" s="18" t="s">
        <v>247</v>
      </c>
      <c r="B64" s="22" t="s">
        <v>66</v>
      </c>
      <c r="C64" s="22" t="s">
        <v>68</v>
      </c>
      <c r="D64" s="22" t="s">
        <v>252</v>
      </c>
      <c r="E64" s="22"/>
      <c r="F64" s="23">
        <f>F65+F68</f>
        <v>5138.4</v>
      </c>
      <c r="G64" s="23">
        <f>G65+G68</f>
        <v>1206.4</v>
      </c>
      <c r="H64" s="159">
        <f t="shared" si="1"/>
        <v>23.47812548653278</v>
      </c>
    </row>
    <row r="65" spans="1:8" ht="12.75">
      <c r="A65" s="18" t="s">
        <v>651</v>
      </c>
      <c r="B65" s="22" t="s">
        <v>66</v>
      </c>
      <c r="C65" s="22" t="s">
        <v>68</v>
      </c>
      <c r="D65" s="22" t="s">
        <v>252</v>
      </c>
      <c r="E65" s="22" t="s">
        <v>111</v>
      </c>
      <c r="F65" s="23">
        <f>F66</f>
        <v>4224</v>
      </c>
      <c r="G65" s="23">
        <f>G66</f>
        <v>535.4</v>
      </c>
      <c r="H65" s="159">
        <f t="shared" si="1"/>
        <v>12.675189393939393</v>
      </c>
    </row>
    <row r="66" spans="1:8" ht="15.75" customHeight="1">
      <c r="A66" s="18" t="s">
        <v>105</v>
      </c>
      <c r="B66" s="22" t="s">
        <v>66</v>
      </c>
      <c r="C66" s="22" t="s">
        <v>68</v>
      </c>
      <c r="D66" s="22" t="s">
        <v>252</v>
      </c>
      <c r="E66" s="22" t="s">
        <v>106</v>
      </c>
      <c r="F66" s="23">
        <f>F67</f>
        <v>4224</v>
      </c>
      <c r="G66" s="23">
        <f>G67</f>
        <v>535.4</v>
      </c>
      <c r="H66" s="159">
        <f t="shared" si="1"/>
        <v>12.675189393939393</v>
      </c>
    </row>
    <row r="67" spans="1:8" ht="18" customHeight="1">
      <c r="A67" s="18" t="s">
        <v>107</v>
      </c>
      <c r="B67" s="22" t="s">
        <v>66</v>
      </c>
      <c r="C67" s="22" t="s">
        <v>68</v>
      </c>
      <c r="D67" s="22" t="s">
        <v>252</v>
      </c>
      <c r="E67" s="22" t="s">
        <v>108</v>
      </c>
      <c r="F67" s="23">
        <f>'4 исп.по вед.структ.'!G38</f>
        <v>4224</v>
      </c>
      <c r="G67" s="23">
        <f>'4 исп.по вед.структ.'!H38</f>
        <v>535.4</v>
      </c>
      <c r="H67" s="159">
        <f t="shared" si="1"/>
        <v>12.675189393939393</v>
      </c>
    </row>
    <row r="68" spans="1:8" ht="12.75">
      <c r="A68" s="18" t="s">
        <v>135</v>
      </c>
      <c r="B68" s="22" t="s">
        <v>66</v>
      </c>
      <c r="C68" s="22" t="s">
        <v>68</v>
      </c>
      <c r="D68" s="22" t="s">
        <v>252</v>
      </c>
      <c r="E68" s="22" t="s">
        <v>136</v>
      </c>
      <c r="F68" s="23">
        <f>F69</f>
        <v>914.4</v>
      </c>
      <c r="G68" s="23">
        <f>G69</f>
        <v>671</v>
      </c>
      <c r="H68" s="159">
        <f t="shared" si="1"/>
        <v>73.38145231846019</v>
      </c>
    </row>
    <row r="69" spans="1:8" ht="12.75">
      <c r="A69" s="18" t="s">
        <v>138</v>
      </c>
      <c r="B69" s="22" t="s">
        <v>66</v>
      </c>
      <c r="C69" s="22" t="s">
        <v>68</v>
      </c>
      <c r="D69" s="22" t="s">
        <v>252</v>
      </c>
      <c r="E69" s="22" t="s">
        <v>139</v>
      </c>
      <c r="F69" s="23">
        <f>F70+F71+F72</f>
        <v>914.4</v>
      </c>
      <c r="G69" s="23">
        <f>G70+G71+G72</f>
        <v>671</v>
      </c>
      <c r="H69" s="159">
        <f t="shared" si="1"/>
        <v>73.38145231846019</v>
      </c>
    </row>
    <row r="70" spans="1:8" ht="12.75">
      <c r="A70" s="18" t="s">
        <v>140</v>
      </c>
      <c r="B70" s="22" t="s">
        <v>66</v>
      </c>
      <c r="C70" s="22" t="s">
        <v>68</v>
      </c>
      <c r="D70" s="22" t="s">
        <v>252</v>
      </c>
      <c r="E70" s="22" t="s">
        <v>141</v>
      </c>
      <c r="F70" s="23">
        <f>'4 исп.по вед.структ.'!G41</f>
        <v>210</v>
      </c>
      <c r="G70" s="23">
        <f>'4 исп.по вед.структ.'!H41</f>
        <v>0</v>
      </c>
      <c r="H70" s="159">
        <f t="shared" si="1"/>
        <v>0</v>
      </c>
    </row>
    <row r="71" spans="1:8" ht="12.75">
      <c r="A71" s="18" t="s">
        <v>168</v>
      </c>
      <c r="B71" s="22" t="s">
        <v>66</v>
      </c>
      <c r="C71" s="22" t="s">
        <v>68</v>
      </c>
      <c r="D71" s="22" t="s">
        <v>252</v>
      </c>
      <c r="E71" s="22" t="s">
        <v>142</v>
      </c>
      <c r="F71" s="23">
        <f>'4 исп.по вед.структ.'!G42</f>
        <v>65</v>
      </c>
      <c r="G71" s="23">
        <f>'4 исп.по вед.структ.'!H42</f>
        <v>32.7</v>
      </c>
      <c r="H71" s="159">
        <f t="shared" si="1"/>
        <v>50.30769230769231</v>
      </c>
    </row>
    <row r="72" spans="1:8" ht="12.75">
      <c r="A72" s="18" t="s">
        <v>169</v>
      </c>
      <c r="B72" s="22" t="s">
        <v>66</v>
      </c>
      <c r="C72" s="22" t="s">
        <v>68</v>
      </c>
      <c r="D72" s="22" t="s">
        <v>252</v>
      </c>
      <c r="E72" s="22" t="s">
        <v>170</v>
      </c>
      <c r="F72" s="23">
        <f>'4 исп.по вед.структ.'!G43</f>
        <v>639.4</v>
      </c>
      <c r="G72" s="23">
        <f>'4 исп.по вед.структ.'!H43</f>
        <v>638.3</v>
      </c>
      <c r="H72" s="159">
        <f t="shared" si="1"/>
        <v>99.82796371598374</v>
      </c>
    </row>
    <row r="73" spans="1:8" ht="25.5">
      <c r="A73" s="17" t="s">
        <v>79</v>
      </c>
      <c r="B73" s="43" t="s">
        <v>66</v>
      </c>
      <c r="C73" s="43" t="s">
        <v>76</v>
      </c>
      <c r="D73" s="43"/>
      <c r="E73" s="43"/>
      <c r="F73" s="44">
        <f>F74+F84</f>
        <v>20562</v>
      </c>
      <c r="G73" s="44">
        <f>G74+G84</f>
        <v>4480.2</v>
      </c>
      <c r="H73" s="158">
        <f>G73/F73*100</f>
        <v>21.788736504231103</v>
      </c>
    </row>
    <row r="74" spans="1:8" ht="12.75">
      <c r="A74" s="18" t="s">
        <v>376</v>
      </c>
      <c r="B74" s="22" t="s">
        <v>66</v>
      </c>
      <c r="C74" s="22" t="s">
        <v>76</v>
      </c>
      <c r="D74" s="22" t="s">
        <v>225</v>
      </c>
      <c r="E74" s="22"/>
      <c r="F74" s="23">
        <f>F75</f>
        <v>1045</v>
      </c>
      <c r="G74" s="23">
        <f>G75</f>
        <v>225.1</v>
      </c>
      <c r="H74" s="159">
        <f t="shared" si="1"/>
        <v>21.54066985645933</v>
      </c>
    </row>
    <row r="75" spans="1:8" ht="12.75">
      <c r="A75" s="18" t="s">
        <v>379</v>
      </c>
      <c r="B75" s="22" t="s">
        <v>66</v>
      </c>
      <c r="C75" s="22" t="s">
        <v>76</v>
      </c>
      <c r="D75" s="22" t="s">
        <v>374</v>
      </c>
      <c r="E75" s="22"/>
      <c r="F75" s="23">
        <f>F76+F80</f>
        <v>1045</v>
      </c>
      <c r="G75" s="23">
        <f>G76+G80</f>
        <v>225.1</v>
      </c>
      <c r="H75" s="159">
        <f aca="true" t="shared" si="6" ref="H75:H138">G75/F75*100</f>
        <v>21.54066985645933</v>
      </c>
    </row>
    <row r="76" spans="1:8" ht="38.25">
      <c r="A76" s="18" t="s">
        <v>298</v>
      </c>
      <c r="B76" s="22" t="s">
        <v>66</v>
      </c>
      <c r="C76" s="22" t="s">
        <v>76</v>
      </c>
      <c r="D76" s="22" t="s">
        <v>375</v>
      </c>
      <c r="E76" s="22"/>
      <c r="F76" s="23">
        <f aca="true" t="shared" si="7" ref="F76:G78">F77</f>
        <v>665</v>
      </c>
      <c r="G76" s="23">
        <f t="shared" si="7"/>
        <v>220</v>
      </c>
      <c r="H76" s="159">
        <f t="shared" si="6"/>
        <v>33.08270676691729</v>
      </c>
    </row>
    <row r="77" spans="1:8" ht="38.25">
      <c r="A77" s="18" t="s">
        <v>109</v>
      </c>
      <c r="B77" s="22" t="s">
        <v>66</v>
      </c>
      <c r="C77" s="22" t="s">
        <v>76</v>
      </c>
      <c r="D77" s="22" t="s">
        <v>375</v>
      </c>
      <c r="E77" s="22" t="s">
        <v>110</v>
      </c>
      <c r="F77" s="23">
        <f t="shared" si="7"/>
        <v>665</v>
      </c>
      <c r="G77" s="23">
        <f t="shared" si="7"/>
        <v>220</v>
      </c>
      <c r="H77" s="159">
        <f t="shared" si="6"/>
        <v>33.08270676691729</v>
      </c>
    </row>
    <row r="78" spans="1:8" ht="12.75">
      <c r="A78" s="18" t="s">
        <v>100</v>
      </c>
      <c r="B78" s="22" t="s">
        <v>66</v>
      </c>
      <c r="C78" s="22" t="s">
        <v>76</v>
      </c>
      <c r="D78" s="22" t="s">
        <v>375</v>
      </c>
      <c r="E78" s="22" t="s">
        <v>101</v>
      </c>
      <c r="F78" s="23">
        <f t="shared" si="7"/>
        <v>665</v>
      </c>
      <c r="G78" s="23">
        <f t="shared" si="7"/>
        <v>220</v>
      </c>
      <c r="H78" s="159">
        <f t="shared" si="6"/>
        <v>33.08270676691729</v>
      </c>
    </row>
    <row r="79" spans="1:8" ht="16.5" customHeight="1">
      <c r="A79" s="18" t="s">
        <v>103</v>
      </c>
      <c r="B79" s="22" t="s">
        <v>66</v>
      </c>
      <c r="C79" s="22" t="s">
        <v>76</v>
      </c>
      <c r="D79" s="22" t="s">
        <v>375</v>
      </c>
      <c r="E79" s="22" t="s">
        <v>104</v>
      </c>
      <c r="F79" s="23">
        <f>'4 исп.по вед.структ.'!G319+'4 исп.по вед.структ.'!G249</f>
        <v>665</v>
      </c>
      <c r="G79" s="23">
        <f>'4 исп.по вед.структ.'!H319+'4 исп.по вед.структ.'!H249</f>
        <v>220</v>
      </c>
      <c r="H79" s="159">
        <f t="shared" si="6"/>
        <v>33.08270676691729</v>
      </c>
    </row>
    <row r="80" spans="1:8" ht="12.75">
      <c r="A80" s="18" t="s">
        <v>245</v>
      </c>
      <c r="B80" s="22" t="s">
        <v>66</v>
      </c>
      <c r="C80" s="22" t="s">
        <v>76</v>
      </c>
      <c r="D80" s="22" t="s">
        <v>378</v>
      </c>
      <c r="E80" s="22"/>
      <c r="F80" s="23">
        <f aca="true" t="shared" si="8" ref="F80:G82">F81</f>
        <v>380</v>
      </c>
      <c r="G80" s="23">
        <f t="shared" si="8"/>
        <v>5.1</v>
      </c>
      <c r="H80" s="159">
        <f t="shared" si="6"/>
        <v>1.3421052631578947</v>
      </c>
    </row>
    <row r="81" spans="1:8" ht="38.25">
      <c r="A81" s="18" t="s">
        <v>109</v>
      </c>
      <c r="B81" s="22" t="s">
        <v>66</v>
      </c>
      <c r="C81" s="22" t="s">
        <v>76</v>
      </c>
      <c r="D81" s="22" t="s">
        <v>378</v>
      </c>
      <c r="E81" s="22" t="s">
        <v>110</v>
      </c>
      <c r="F81" s="23">
        <f t="shared" si="8"/>
        <v>380</v>
      </c>
      <c r="G81" s="23">
        <f t="shared" si="8"/>
        <v>5.1</v>
      </c>
      <c r="H81" s="159">
        <f t="shared" si="6"/>
        <v>1.3421052631578947</v>
      </c>
    </row>
    <row r="82" spans="1:8" ht="12.75">
      <c r="A82" s="18" t="s">
        <v>100</v>
      </c>
      <c r="B82" s="22" t="s">
        <v>66</v>
      </c>
      <c r="C82" s="22" t="s">
        <v>76</v>
      </c>
      <c r="D82" s="22" t="s">
        <v>378</v>
      </c>
      <c r="E82" s="22" t="s">
        <v>101</v>
      </c>
      <c r="F82" s="23">
        <f t="shared" si="8"/>
        <v>380</v>
      </c>
      <c r="G82" s="23">
        <f t="shared" si="8"/>
        <v>5.1</v>
      </c>
      <c r="H82" s="159">
        <f t="shared" si="6"/>
        <v>1.3421052631578947</v>
      </c>
    </row>
    <row r="83" spans="1:8" ht="18" customHeight="1">
      <c r="A83" s="18" t="s">
        <v>103</v>
      </c>
      <c r="B83" s="22" t="s">
        <v>66</v>
      </c>
      <c r="C83" s="22" t="s">
        <v>76</v>
      </c>
      <c r="D83" s="22" t="s">
        <v>378</v>
      </c>
      <c r="E83" s="22" t="s">
        <v>104</v>
      </c>
      <c r="F83" s="23">
        <f>'4 исп.по вед.структ.'!G323+'4 исп.по вед.структ.'!G253</f>
        <v>380</v>
      </c>
      <c r="G83" s="23">
        <f>'4 исп.по вед.структ.'!H323+'4 исп.по вед.структ.'!H253</f>
        <v>5.1</v>
      </c>
      <c r="H83" s="159">
        <f t="shared" si="6"/>
        <v>1.3421052631578947</v>
      </c>
    </row>
    <row r="84" spans="1:8" ht="25.5">
      <c r="A84" s="18" t="s">
        <v>433</v>
      </c>
      <c r="B84" s="22" t="s">
        <v>66</v>
      </c>
      <c r="C84" s="22" t="s">
        <v>76</v>
      </c>
      <c r="D84" s="22" t="s">
        <v>224</v>
      </c>
      <c r="E84" s="22"/>
      <c r="F84" s="23">
        <f>F85+F100</f>
        <v>19517</v>
      </c>
      <c r="G84" s="23">
        <f>G85+G100</f>
        <v>4255.099999999999</v>
      </c>
      <c r="H84" s="159">
        <f t="shared" si="6"/>
        <v>21.8020187528821</v>
      </c>
    </row>
    <row r="85" spans="1:8" ht="12.75">
      <c r="A85" s="18" t="s">
        <v>50</v>
      </c>
      <c r="B85" s="22" t="s">
        <v>66</v>
      </c>
      <c r="C85" s="22" t="s">
        <v>76</v>
      </c>
      <c r="D85" s="22" t="s">
        <v>250</v>
      </c>
      <c r="E85" s="22"/>
      <c r="F85" s="23">
        <f>F86+F92</f>
        <v>16536</v>
      </c>
      <c r="G85" s="23">
        <f>G86+G92</f>
        <v>3791.3999999999996</v>
      </c>
      <c r="H85" s="159">
        <f t="shared" si="6"/>
        <v>22.928156748911462</v>
      </c>
    </row>
    <row r="86" spans="1:8" ht="12.75">
      <c r="A86" s="18" t="s">
        <v>246</v>
      </c>
      <c r="B86" s="22" t="s">
        <v>66</v>
      </c>
      <c r="C86" s="22" t="s">
        <v>76</v>
      </c>
      <c r="D86" s="22" t="s">
        <v>251</v>
      </c>
      <c r="E86" s="22"/>
      <c r="F86" s="23">
        <f>F87</f>
        <v>15239.1</v>
      </c>
      <c r="G86" s="23">
        <f>G87</f>
        <v>3621.2</v>
      </c>
      <c r="H86" s="159">
        <f t="shared" si="6"/>
        <v>23.762558156321568</v>
      </c>
    </row>
    <row r="87" spans="1:8" ht="38.25">
      <c r="A87" s="18" t="s">
        <v>109</v>
      </c>
      <c r="B87" s="22" t="s">
        <v>66</v>
      </c>
      <c r="C87" s="22" t="s">
        <v>76</v>
      </c>
      <c r="D87" s="22" t="s">
        <v>251</v>
      </c>
      <c r="E87" s="22" t="s">
        <v>110</v>
      </c>
      <c r="F87" s="23">
        <f>F88</f>
        <v>15239.1</v>
      </c>
      <c r="G87" s="23">
        <f>G88</f>
        <v>3621.2</v>
      </c>
      <c r="H87" s="159">
        <f t="shared" si="6"/>
        <v>23.762558156321568</v>
      </c>
    </row>
    <row r="88" spans="1:8" ht="12.75">
      <c r="A88" s="18" t="s">
        <v>100</v>
      </c>
      <c r="B88" s="22" t="s">
        <v>66</v>
      </c>
      <c r="C88" s="22" t="s">
        <v>76</v>
      </c>
      <c r="D88" s="22" t="s">
        <v>251</v>
      </c>
      <c r="E88" s="22" t="s">
        <v>101</v>
      </c>
      <c r="F88" s="23">
        <f>F89+F90+F91</f>
        <v>15239.1</v>
      </c>
      <c r="G88" s="23">
        <f>G89+G90+G91</f>
        <v>3621.2</v>
      </c>
      <c r="H88" s="159">
        <f t="shared" si="6"/>
        <v>23.762558156321568</v>
      </c>
    </row>
    <row r="89" spans="1:8" ht="12.75">
      <c r="A89" s="18" t="s">
        <v>165</v>
      </c>
      <c r="B89" s="22" t="s">
        <v>66</v>
      </c>
      <c r="C89" s="22" t="s">
        <v>76</v>
      </c>
      <c r="D89" s="22" t="s">
        <v>251</v>
      </c>
      <c r="E89" s="22" t="s">
        <v>102</v>
      </c>
      <c r="F89" s="23">
        <f>'4 исп.по вед.структ.'!G259</f>
        <v>12022.5</v>
      </c>
      <c r="G89" s="23">
        <f>'4 исп.по вед.структ.'!H259</f>
        <v>2758.7</v>
      </c>
      <c r="H89" s="159">
        <f t="shared" si="6"/>
        <v>22.946142649199416</v>
      </c>
    </row>
    <row r="90" spans="1:8" ht="16.5" customHeight="1">
      <c r="A90" s="18" t="s">
        <v>103</v>
      </c>
      <c r="B90" s="22" t="s">
        <v>66</v>
      </c>
      <c r="C90" s="22" t="s">
        <v>76</v>
      </c>
      <c r="D90" s="22" t="s">
        <v>251</v>
      </c>
      <c r="E90" s="22" t="s">
        <v>104</v>
      </c>
      <c r="F90" s="23">
        <f>'4 исп.по вед.структ.'!G329+'4 исп.по вед.структ.'!G260</f>
        <v>211</v>
      </c>
      <c r="G90" s="23">
        <f>'4 исп.по вед.структ.'!H329+'4 исп.по вед.структ.'!H260</f>
        <v>27.8</v>
      </c>
      <c r="H90" s="159">
        <f t="shared" si="6"/>
        <v>13.175355450236967</v>
      </c>
    </row>
    <row r="91" spans="1:8" ht="25.5">
      <c r="A91" s="18" t="s">
        <v>167</v>
      </c>
      <c r="B91" s="22" t="s">
        <v>66</v>
      </c>
      <c r="C91" s="22" t="s">
        <v>76</v>
      </c>
      <c r="D91" s="22" t="s">
        <v>251</v>
      </c>
      <c r="E91" s="22" t="s">
        <v>166</v>
      </c>
      <c r="F91" s="23">
        <f>'4 исп.по вед.структ.'!G261</f>
        <v>3005.6</v>
      </c>
      <c r="G91" s="23">
        <f>'4 исп.по вед.структ.'!H261</f>
        <v>834.7</v>
      </c>
      <c r="H91" s="159">
        <f t="shared" si="6"/>
        <v>27.771493212669686</v>
      </c>
    </row>
    <row r="92" spans="1:8" ht="12.75">
      <c r="A92" s="18" t="s">
        <v>247</v>
      </c>
      <c r="B92" s="22" t="s">
        <v>66</v>
      </c>
      <c r="C92" s="22" t="s">
        <v>76</v>
      </c>
      <c r="D92" s="22" t="s">
        <v>252</v>
      </c>
      <c r="E92" s="22"/>
      <c r="F92" s="23">
        <f>F93+F96</f>
        <v>1296.9</v>
      </c>
      <c r="G92" s="23">
        <f>G93+G96</f>
        <v>170.2</v>
      </c>
      <c r="H92" s="159">
        <f t="shared" si="6"/>
        <v>13.123602436579535</v>
      </c>
    </row>
    <row r="93" spans="1:8" ht="12.75">
      <c r="A93" s="18" t="s">
        <v>651</v>
      </c>
      <c r="B93" s="22" t="s">
        <v>66</v>
      </c>
      <c r="C93" s="22" t="s">
        <v>76</v>
      </c>
      <c r="D93" s="22" t="s">
        <v>252</v>
      </c>
      <c r="E93" s="22" t="s">
        <v>111</v>
      </c>
      <c r="F93" s="23">
        <f>F94</f>
        <v>1290.2</v>
      </c>
      <c r="G93" s="23">
        <f>G94</f>
        <v>168.6</v>
      </c>
      <c r="H93" s="159">
        <f t="shared" si="6"/>
        <v>13.067741435436368</v>
      </c>
    </row>
    <row r="94" spans="1:8" ht="15" customHeight="1">
      <c r="A94" s="18" t="s">
        <v>105</v>
      </c>
      <c r="B94" s="22" t="s">
        <v>66</v>
      </c>
      <c r="C94" s="22" t="s">
        <v>76</v>
      </c>
      <c r="D94" s="22" t="s">
        <v>252</v>
      </c>
      <c r="E94" s="22" t="s">
        <v>106</v>
      </c>
      <c r="F94" s="23">
        <f>F95</f>
        <v>1290.2</v>
      </c>
      <c r="G94" s="23">
        <f>G95</f>
        <v>168.6</v>
      </c>
      <c r="H94" s="159">
        <f t="shared" si="6"/>
        <v>13.067741435436368</v>
      </c>
    </row>
    <row r="95" spans="1:8" ht="15" customHeight="1">
      <c r="A95" s="18" t="s">
        <v>107</v>
      </c>
      <c r="B95" s="22" t="s">
        <v>66</v>
      </c>
      <c r="C95" s="22" t="s">
        <v>76</v>
      </c>
      <c r="D95" s="22" t="s">
        <v>252</v>
      </c>
      <c r="E95" s="22" t="s">
        <v>108</v>
      </c>
      <c r="F95" s="23">
        <f>'4 исп.по вед.структ.'!G265+'4 исп.по вед.структ.'!G333</f>
        <v>1290.2</v>
      </c>
      <c r="G95" s="23">
        <f>'4 исп.по вед.структ.'!H265+'4 исп.по вед.структ.'!H333</f>
        <v>168.6</v>
      </c>
      <c r="H95" s="159">
        <f t="shared" si="6"/>
        <v>13.067741435436368</v>
      </c>
    </row>
    <row r="96" spans="1:8" ht="12.75">
      <c r="A96" s="18" t="s">
        <v>135</v>
      </c>
      <c r="B96" s="22" t="s">
        <v>66</v>
      </c>
      <c r="C96" s="22" t="s">
        <v>76</v>
      </c>
      <c r="D96" s="22" t="s">
        <v>252</v>
      </c>
      <c r="E96" s="22" t="s">
        <v>136</v>
      </c>
      <c r="F96" s="23">
        <f>F97</f>
        <v>6.7</v>
      </c>
      <c r="G96" s="23">
        <f>G97</f>
        <v>1.6</v>
      </c>
      <c r="H96" s="159">
        <f t="shared" si="6"/>
        <v>23.88059701492537</v>
      </c>
    </row>
    <row r="97" spans="1:8" ht="12.75">
      <c r="A97" s="18" t="s">
        <v>138</v>
      </c>
      <c r="B97" s="22" t="s">
        <v>66</v>
      </c>
      <c r="C97" s="22" t="s">
        <v>76</v>
      </c>
      <c r="D97" s="22" t="s">
        <v>252</v>
      </c>
      <c r="E97" s="22" t="s">
        <v>139</v>
      </c>
      <c r="F97" s="23">
        <f>F98+F99</f>
        <v>6.7</v>
      </c>
      <c r="G97" s="23">
        <f>G98+G99</f>
        <v>1.6</v>
      </c>
      <c r="H97" s="159">
        <f t="shared" si="6"/>
        <v>23.88059701492537</v>
      </c>
    </row>
    <row r="98" spans="1:8" ht="12.75">
      <c r="A98" s="18" t="s">
        <v>140</v>
      </c>
      <c r="B98" s="22" t="s">
        <v>66</v>
      </c>
      <c r="C98" s="22" t="s">
        <v>76</v>
      </c>
      <c r="D98" s="22" t="s">
        <v>252</v>
      </c>
      <c r="E98" s="22" t="s">
        <v>141</v>
      </c>
      <c r="F98" s="23">
        <f>'4 исп.по вед.структ.'!G268</f>
        <v>4.2</v>
      </c>
      <c r="G98" s="23">
        <f>'4 исп.по вед.структ.'!H268</f>
        <v>0</v>
      </c>
      <c r="H98" s="159">
        <f t="shared" si="6"/>
        <v>0</v>
      </c>
    </row>
    <row r="99" spans="1:8" ht="12.75">
      <c r="A99" s="18" t="s">
        <v>168</v>
      </c>
      <c r="B99" s="22" t="s">
        <v>66</v>
      </c>
      <c r="C99" s="22" t="s">
        <v>76</v>
      </c>
      <c r="D99" s="22" t="s">
        <v>252</v>
      </c>
      <c r="E99" s="22" t="s">
        <v>142</v>
      </c>
      <c r="F99" s="23">
        <f>'4 исп.по вед.структ.'!G269</f>
        <v>2.5</v>
      </c>
      <c r="G99" s="23">
        <f>'4 исп.по вед.структ.'!H269</f>
        <v>1.6</v>
      </c>
      <c r="H99" s="159">
        <f t="shared" si="6"/>
        <v>64</v>
      </c>
    </row>
    <row r="100" spans="1:8" ht="12.75">
      <c r="A100" s="41" t="s">
        <v>21</v>
      </c>
      <c r="B100" s="22" t="s">
        <v>66</v>
      </c>
      <c r="C100" s="22" t="s">
        <v>76</v>
      </c>
      <c r="D100" s="22" t="s">
        <v>256</v>
      </c>
      <c r="E100" s="22"/>
      <c r="F100" s="23">
        <f aca="true" t="shared" si="9" ref="F100:G102">F101</f>
        <v>2981</v>
      </c>
      <c r="G100" s="23">
        <f t="shared" si="9"/>
        <v>463.70000000000005</v>
      </c>
      <c r="H100" s="159">
        <f t="shared" si="6"/>
        <v>15.55518282455552</v>
      </c>
    </row>
    <row r="101" spans="1:8" ht="12.75">
      <c r="A101" s="18" t="s">
        <v>246</v>
      </c>
      <c r="B101" s="22" t="s">
        <v>66</v>
      </c>
      <c r="C101" s="22" t="s">
        <v>76</v>
      </c>
      <c r="D101" s="22" t="s">
        <v>257</v>
      </c>
      <c r="E101" s="22"/>
      <c r="F101" s="23">
        <f t="shared" si="9"/>
        <v>2981</v>
      </c>
      <c r="G101" s="23">
        <f t="shared" si="9"/>
        <v>463.70000000000005</v>
      </c>
      <c r="H101" s="159">
        <f t="shared" si="6"/>
        <v>15.55518282455552</v>
      </c>
    </row>
    <row r="102" spans="1:8" ht="38.25">
      <c r="A102" s="18" t="s">
        <v>109</v>
      </c>
      <c r="B102" s="22" t="s">
        <v>66</v>
      </c>
      <c r="C102" s="22" t="s">
        <v>76</v>
      </c>
      <c r="D102" s="22" t="s">
        <v>257</v>
      </c>
      <c r="E102" s="22" t="s">
        <v>110</v>
      </c>
      <c r="F102" s="23">
        <f t="shared" si="9"/>
        <v>2981</v>
      </c>
      <c r="G102" s="23">
        <f t="shared" si="9"/>
        <v>463.70000000000005</v>
      </c>
      <c r="H102" s="159">
        <f t="shared" si="6"/>
        <v>15.55518282455552</v>
      </c>
    </row>
    <row r="103" spans="1:8" ht="12.75">
      <c r="A103" s="18" t="s">
        <v>100</v>
      </c>
      <c r="B103" s="22" t="s">
        <v>66</v>
      </c>
      <c r="C103" s="22" t="s">
        <v>76</v>
      </c>
      <c r="D103" s="22" t="s">
        <v>257</v>
      </c>
      <c r="E103" s="22" t="s">
        <v>101</v>
      </c>
      <c r="F103" s="23">
        <f>F104+F105</f>
        <v>2981</v>
      </c>
      <c r="G103" s="23">
        <f>G104+G105</f>
        <v>463.70000000000005</v>
      </c>
      <c r="H103" s="159">
        <f t="shared" si="6"/>
        <v>15.55518282455552</v>
      </c>
    </row>
    <row r="104" spans="1:8" ht="12.75">
      <c r="A104" s="18" t="s">
        <v>165</v>
      </c>
      <c r="B104" s="22" t="s">
        <v>66</v>
      </c>
      <c r="C104" s="22" t="s">
        <v>76</v>
      </c>
      <c r="D104" s="22" t="s">
        <v>257</v>
      </c>
      <c r="E104" s="22" t="s">
        <v>102</v>
      </c>
      <c r="F104" s="23">
        <f>'4 исп.по вед.структ.'!G338</f>
        <v>2364.8</v>
      </c>
      <c r="G104" s="23">
        <f>'4 исп.по вед.структ.'!H338</f>
        <v>339.1</v>
      </c>
      <c r="H104" s="159">
        <f t="shared" si="6"/>
        <v>14.33947902571042</v>
      </c>
    </row>
    <row r="105" spans="1:8" ht="25.5">
      <c r="A105" s="18" t="s">
        <v>167</v>
      </c>
      <c r="B105" s="22" t="s">
        <v>66</v>
      </c>
      <c r="C105" s="22" t="s">
        <v>76</v>
      </c>
      <c r="D105" s="22" t="s">
        <v>257</v>
      </c>
      <c r="E105" s="22" t="s">
        <v>166</v>
      </c>
      <c r="F105" s="23">
        <f>'4 исп.по вед.структ.'!G339</f>
        <v>616.2</v>
      </c>
      <c r="G105" s="23">
        <f>'4 исп.по вед.структ.'!H339</f>
        <v>124.6</v>
      </c>
      <c r="H105" s="159">
        <f t="shared" si="6"/>
        <v>20.22070756247971</v>
      </c>
    </row>
    <row r="106" spans="1:8" ht="12.75">
      <c r="A106" s="17" t="s">
        <v>3</v>
      </c>
      <c r="B106" s="43" t="s">
        <v>66</v>
      </c>
      <c r="C106" s="43" t="s">
        <v>74</v>
      </c>
      <c r="D106" s="43"/>
      <c r="E106" s="43"/>
      <c r="F106" s="44">
        <f aca="true" t="shared" si="10" ref="F106:G109">F107</f>
        <v>1000</v>
      </c>
      <c r="G106" s="44">
        <f t="shared" si="10"/>
        <v>0</v>
      </c>
      <c r="H106" s="158">
        <f>G106/F106*100</f>
        <v>0</v>
      </c>
    </row>
    <row r="107" spans="1:8" ht="12.75">
      <c r="A107" s="18" t="s">
        <v>3</v>
      </c>
      <c r="B107" s="22" t="s">
        <v>66</v>
      </c>
      <c r="C107" s="22" t="s">
        <v>74</v>
      </c>
      <c r="D107" s="22" t="s">
        <v>231</v>
      </c>
      <c r="E107" s="22"/>
      <c r="F107" s="23">
        <f t="shared" si="10"/>
        <v>1000</v>
      </c>
      <c r="G107" s="23">
        <f t="shared" si="10"/>
        <v>0</v>
      </c>
      <c r="H107" s="159">
        <f t="shared" si="6"/>
        <v>0</v>
      </c>
    </row>
    <row r="108" spans="1:8" ht="12.75">
      <c r="A108" s="18" t="s">
        <v>419</v>
      </c>
      <c r="B108" s="22" t="s">
        <v>66</v>
      </c>
      <c r="C108" s="22" t="s">
        <v>74</v>
      </c>
      <c r="D108" s="22" t="s">
        <v>420</v>
      </c>
      <c r="E108" s="22"/>
      <c r="F108" s="23">
        <f t="shared" si="10"/>
        <v>1000</v>
      </c>
      <c r="G108" s="23">
        <f t="shared" si="10"/>
        <v>0</v>
      </c>
      <c r="H108" s="159">
        <f t="shared" si="6"/>
        <v>0</v>
      </c>
    </row>
    <row r="109" spans="1:8" ht="12.75">
      <c r="A109" s="18" t="s">
        <v>135</v>
      </c>
      <c r="B109" s="22" t="s">
        <v>66</v>
      </c>
      <c r="C109" s="22" t="s">
        <v>74</v>
      </c>
      <c r="D109" s="22" t="s">
        <v>420</v>
      </c>
      <c r="E109" s="22" t="s">
        <v>136</v>
      </c>
      <c r="F109" s="23">
        <f t="shared" si="10"/>
        <v>1000</v>
      </c>
      <c r="G109" s="23">
        <f t="shared" si="10"/>
        <v>0</v>
      </c>
      <c r="H109" s="159">
        <f t="shared" si="6"/>
        <v>0</v>
      </c>
    </row>
    <row r="110" spans="1:8" ht="12.75">
      <c r="A110" s="18" t="s">
        <v>147</v>
      </c>
      <c r="B110" s="22" t="s">
        <v>66</v>
      </c>
      <c r="C110" s="22" t="s">
        <v>74</v>
      </c>
      <c r="D110" s="22" t="s">
        <v>420</v>
      </c>
      <c r="E110" s="22" t="s">
        <v>148</v>
      </c>
      <c r="F110" s="23">
        <f>'4 исп.по вед.структ.'!G274</f>
        <v>1000</v>
      </c>
      <c r="G110" s="23">
        <f>'4 исп.по вед.структ.'!H274</f>
        <v>0</v>
      </c>
      <c r="H110" s="159">
        <f t="shared" si="6"/>
        <v>0</v>
      </c>
    </row>
    <row r="111" spans="1:8" ht="12.75">
      <c r="A111" s="17" t="s">
        <v>63</v>
      </c>
      <c r="B111" s="43" t="s">
        <v>66</v>
      </c>
      <c r="C111" s="43" t="s">
        <v>89</v>
      </c>
      <c r="D111" s="43"/>
      <c r="E111" s="43"/>
      <c r="F111" s="44">
        <f>F112+F129+F140+F149+F163+F171+F187+F203+F182</f>
        <v>55142.3</v>
      </c>
      <c r="G111" s="44">
        <f>G112+G129+G140+G149+G163+G171+G187+G203+G182</f>
        <v>6449</v>
      </c>
      <c r="H111" s="158">
        <f>G111/F111*100</f>
        <v>11.69519588410349</v>
      </c>
    </row>
    <row r="112" spans="1:8" ht="25.5">
      <c r="A112" s="18" t="s">
        <v>297</v>
      </c>
      <c r="B112" s="22" t="s">
        <v>66</v>
      </c>
      <c r="C112" s="22" t="s">
        <v>89</v>
      </c>
      <c r="D112" s="22" t="s">
        <v>274</v>
      </c>
      <c r="E112" s="22"/>
      <c r="F112" s="23">
        <f>F113+F119</f>
        <v>2418</v>
      </c>
      <c r="G112" s="23">
        <f>G113+G119</f>
        <v>480.6</v>
      </c>
      <c r="H112" s="159">
        <f t="shared" si="6"/>
        <v>19.87593052109181</v>
      </c>
    </row>
    <row r="113" spans="1:8" ht="25.5">
      <c r="A113" s="18" t="s">
        <v>286</v>
      </c>
      <c r="B113" s="22" t="s">
        <v>66</v>
      </c>
      <c r="C113" s="22" t="s">
        <v>89</v>
      </c>
      <c r="D113" s="22" t="s">
        <v>287</v>
      </c>
      <c r="E113" s="22"/>
      <c r="F113" s="23">
        <f aca="true" t="shared" si="11" ref="F113:G115">F114</f>
        <v>1390.7</v>
      </c>
      <c r="G113" s="23">
        <f t="shared" si="11"/>
        <v>397.6</v>
      </c>
      <c r="H113" s="159">
        <f t="shared" si="6"/>
        <v>28.589918745955273</v>
      </c>
    </row>
    <row r="114" spans="1:8" ht="51">
      <c r="A114" s="9" t="s">
        <v>434</v>
      </c>
      <c r="B114" s="22" t="s">
        <v>66</v>
      </c>
      <c r="C114" s="22" t="s">
        <v>89</v>
      </c>
      <c r="D114" s="22" t="s">
        <v>275</v>
      </c>
      <c r="E114" s="22"/>
      <c r="F114" s="23">
        <f t="shared" si="11"/>
        <v>1390.7</v>
      </c>
      <c r="G114" s="23">
        <f t="shared" si="11"/>
        <v>397.6</v>
      </c>
      <c r="H114" s="159">
        <f t="shared" si="6"/>
        <v>28.589918745955273</v>
      </c>
    </row>
    <row r="115" spans="1:8" ht="38.25">
      <c r="A115" s="18" t="s">
        <v>109</v>
      </c>
      <c r="B115" s="22" t="s">
        <v>66</v>
      </c>
      <c r="C115" s="22" t="s">
        <v>89</v>
      </c>
      <c r="D115" s="22" t="s">
        <v>275</v>
      </c>
      <c r="E115" s="22" t="s">
        <v>110</v>
      </c>
      <c r="F115" s="23">
        <f t="shared" si="11"/>
        <v>1390.7</v>
      </c>
      <c r="G115" s="23">
        <f t="shared" si="11"/>
        <v>397.6</v>
      </c>
      <c r="H115" s="159">
        <f t="shared" si="6"/>
        <v>28.589918745955273</v>
      </c>
    </row>
    <row r="116" spans="1:8" ht="12.75">
      <c r="A116" s="18" t="s">
        <v>100</v>
      </c>
      <c r="B116" s="22" t="s">
        <v>66</v>
      </c>
      <c r="C116" s="22" t="s">
        <v>89</v>
      </c>
      <c r="D116" s="22" t="s">
        <v>275</v>
      </c>
      <c r="E116" s="22" t="s">
        <v>101</v>
      </c>
      <c r="F116" s="23">
        <f>F117+F118</f>
        <v>1390.7</v>
      </c>
      <c r="G116" s="23">
        <f>G117+G118</f>
        <v>397.6</v>
      </c>
      <c r="H116" s="159">
        <f t="shared" si="6"/>
        <v>28.589918745955273</v>
      </c>
    </row>
    <row r="117" spans="1:8" ht="12.75">
      <c r="A117" s="18" t="s">
        <v>165</v>
      </c>
      <c r="B117" s="22" t="s">
        <v>66</v>
      </c>
      <c r="C117" s="22" t="s">
        <v>89</v>
      </c>
      <c r="D117" s="22" t="s">
        <v>275</v>
      </c>
      <c r="E117" s="22" t="s">
        <v>102</v>
      </c>
      <c r="F117" s="23">
        <f>'4 исп.по вед.структ.'!G50</f>
        <v>1095</v>
      </c>
      <c r="G117" s="23">
        <f>'4 исп.по вед.структ.'!H50</f>
        <v>308.2</v>
      </c>
      <c r="H117" s="159">
        <f t="shared" si="6"/>
        <v>28.14611872146119</v>
      </c>
    </row>
    <row r="118" spans="1:8" ht="25.5">
      <c r="A118" s="18" t="s">
        <v>167</v>
      </c>
      <c r="B118" s="22" t="s">
        <v>66</v>
      </c>
      <c r="C118" s="22" t="s">
        <v>89</v>
      </c>
      <c r="D118" s="22" t="s">
        <v>275</v>
      </c>
      <c r="E118" s="22" t="s">
        <v>166</v>
      </c>
      <c r="F118" s="23">
        <f>'4 исп.по вед.структ.'!G51</f>
        <v>295.7</v>
      </c>
      <c r="G118" s="23">
        <f>'4 исп.по вед.структ.'!H51</f>
        <v>89.4</v>
      </c>
      <c r="H118" s="159">
        <f t="shared" si="6"/>
        <v>30.233344606019617</v>
      </c>
    </row>
    <row r="119" spans="1:8" ht="25.5">
      <c r="A119" s="18" t="s">
        <v>288</v>
      </c>
      <c r="B119" s="22" t="s">
        <v>66</v>
      </c>
      <c r="C119" s="22" t="s">
        <v>89</v>
      </c>
      <c r="D119" s="22" t="s">
        <v>289</v>
      </c>
      <c r="E119" s="22"/>
      <c r="F119" s="23">
        <f>F120</f>
        <v>1027.3</v>
      </c>
      <c r="G119" s="23">
        <f>G120</f>
        <v>83</v>
      </c>
      <c r="H119" s="159">
        <f t="shared" si="6"/>
        <v>8.07943151951718</v>
      </c>
    </row>
    <row r="120" spans="1:8" ht="25.5">
      <c r="A120" s="18" t="s">
        <v>304</v>
      </c>
      <c r="B120" s="22" t="s">
        <v>66</v>
      </c>
      <c r="C120" s="22" t="s">
        <v>89</v>
      </c>
      <c r="D120" s="22" t="s">
        <v>276</v>
      </c>
      <c r="E120" s="22"/>
      <c r="F120" s="23">
        <f>F121+F126</f>
        <v>1027.3</v>
      </c>
      <c r="G120" s="23">
        <f>G121+G126</f>
        <v>83</v>
      </c>
      <c r="H120" s="159">
        <f t="shared" si="6"/>
        <v>8.07943151951718</v>
      </c>
    </row>
    <row r="121" spans="1:8" ht="38.25">
      <c r="A121" s="18" t="s">
        <v>109</v>
      </c>
      <c r="B121" s="22" t="s">
        <v>66</v>
      </c>
      <c r="C121" s="22" t="s">
        <v>89</v>
      </c>
      <c r="D121" s="22" t="s">
        <v>276</v>
      </c>
      <c r="E121" s="22" t="s">
        <v>110</v>
      </c>
      <c r="F121" s="23">
        <f>F122</f>
        <v>987</v>
      </c>
      <c r="G121" s="23">
        <f>G122</f>
        <v>83</v>
      </c>
      <c r="H121" s="159">
        <f t="shared" si="6"/>
        <v>8.409321175278622</v>
      </c>
    </row>
    <row r="122" spans="1:8" ht="12.75">
      <c r="A122" s="18" t="s">
        <v>100</v>
      </c>
      <c r="B122" s="22" t="s">
        <v>66</v>
      </c>
      <c r="C122" s="22" t="s">
        <v>89</v>
      </c>
      <c r="D122" s="22" t="s">
        <v>276</v>
      </c>
      <c r="E122" s="22" t="s">
        <v>101</v>
      </c>
      <c r="F122" s="23">
        <f>F123+F125+F124</f>
        <v>987</v>
      </c>
      <c r="G122" s="23">
        <f>G123+G125+G124</f>
        <v>83</v>
      </c>
      <c r="H122" s="159">
        <f t="shared" si="6"/>
        <v>8.409321175278622</v>
      </c>
    </row>
    <row r="123" spans="1:8" ht="12.75">
      <c r="A123" s="18" t="s">
        <v>165</v>
      </c>
      <c r="B123" s="22" t="s">
        <v>66</v>
      </c>
      <c r="C123" s="22" t="s">
        <v>89</v>
      </c>
      <c r="D123" s="22" t="s">
        <v>276</v>
      </c>
      <c r="E123" s="22" t="s">
        <v>102</v>
      </c>
      <c r="F123" s="23">
        <f>'4 исп.по вед.структ.'!G56</f>
        <v>742</v>
      </c>
      <c r="G123" s="23">
        <f>'4 исп.по вед.структ.'!H56</f>
        <v>74</v>
      </c>
      <c r="H123" s="159">
        <f t="shared" si="6"/>
        <v>9.973045822102426</v>
      </c>
    </row>
    <row r="124" spans="1:8" ht="23.25" customHeight="1">
      <c r="A124" s="18" t="s">
        <v>103</v>
      </c>
      <c r="B124" s="22" t="s">
        <v>66</v>
      </c>
      <c r="C124" s="22" t="s">
        <v>89</v>
      </c>
      <c r="D124" s="22" t="s">
        <v>276</v>
      </c>
      <c r="E124" s="22" t="s">
        <v>104</v>
      </c>
      <c r="F124" s="23">
        <f>'4 исп.по вед.структ.'!G57</f>
        <v>15</v>
      </c>
      <c r="G124" s="23">
        <f>'4 исп.по вед.структ.'!H57</f>
        <v>0</v>
      </c>
      <c r="H124" s="159">
        <f t="shared" si="6"/>
        <v>0</v>
      </c>
    </row>
    <row r="125" spans="1:8" ht="25.5">
      <c r="A125" s="18" t="s">
        <v>167</v>
      </c>
      <c r="B125" s="22" t="s">
        <v>66</v>
      </c>
      <c r="C125" s="22" t="s">
        <v>89</v>
      </c>
      <c r="D125" s="22" t="s">
        <v>276</v>
      </c>
      <c r="E125" s="22" t="s">
        <v>166</v>
      </c>
      <c r="F125" s="23">
        <f>'4 исп.по вед.структ.'!G58</f>
        <v>230</v>
      </c>
      <c r="G125" s="23">
        <f>'4 исп.по вед.структ.'!H58</f>
        <v>9</v>
      </c>
      <c r="H125" s="159">
        <f t="shared" si="6"/>
        <v>3.91304347826087</v>
      </c>
    </row>
    <row r="126" spans="1:8" ht="12.75">
      <c r="A126" s="18" t="s">
        <v>651</v>
      </c>
      <c r="B126" s="22" t="s">
        <v>66</v>
      </c>
      <c r="C126" s="22" t="s">
        <v>89</v>
      </c>
      <c r="D126" s="22" t="s">
        <v>276</v>
      </c>
      <c r="E126" s="22" t="s">
        <v>111</v>
      </c>
      <c r="F126" s="23">
        <f>F127</f>
        <v>40.3</v>
      </c>
      <c r="G126" s="23">
        <f>G127</f>
        <v>0</v>
      </c>
      <c r="H126" s="159">
        <f t="shared" si="6"/>
        <v>0</v>
      </c>
    </row>
    <row r="127" spans="1:8" ht="15" customHeight="1">
      <c r="A127" s="18" t="s">
        <v>105</v>
      </c>
      <c r="B127" s="22" t="s">
        <v>66</v>
      </c>
      <c r="C127" s="22" t="s">
        <v>89</v>
      </c>
      <c r="D127" s="22" t="s">
        <v>276</v>
      </c>
      <c r="E127" s="22" t="s">
        <v>106</v>
      </c>
      <c r="F127" s="23">
        <f>F128</f>
        <v>40.3</v>
      </c>
      <c r="G127" s="23">
        <f>G128</f>
        <v>0</v>
      </c>
      <c r="H127" s="159">
        <f t="shared" si="6"/>
        <v>0</v>
      </c>
    </row>
    <row r="128" spans="1:8" ht="18" customHeight="1">
      <c r="A128" s="18" t="s">
        <v>107</v>
      </c>
      <c r="B128" s="22" t="s">
        <v>66</v>
      </c>
      <c r="C128" s="22" t="s">
        <v>89</v>
      </c>
      <c r="D128" s="22" t="s">
        <v>276</v>
      </c>
      <c r="E128" s="22" t="s">
        <v>108</v>
      </c>
      <c r="F128" s="23">
        <f>'4 исп.по вед.структ.'!G61</f>
        <v>40.3</v>
      </c>
      <c r="G128" s="23">
        <f>'4 исп.по вед.структ.'!H61</f>
        <v>0</v>
      </c>
      <c r="H128" s="159">
        <f t="shared" si="6"/>
        <v>0</v>
      </c>
    </row>
    <row r="129" spans="1:8" ht="12.75">
      <c r="A129" s="18" t="s">
        <v>435</v>
      </c>
      <c r="B129" s="22" t="s">
        <v>66</v>
      </c>
      <c r="C129" s="22" t="s">
        <v>89</v>
      </c>
      <c r="D129" s="22" t="s">
        <v>436</v>
      </c>
      <c r="E129" s="22"/>
      <c r="F129" s="23">
        <f>F130</f>
        <v>1406.5</v>
      </c>
      <c r="G129" s="23">
        <f>G130</f>
        <v>174.89999999999998</v>
      </c>
      <c r="H129" s="159">
        <f t="shared" si="6"/>
        <v>12.435122644863133</v>
      </c>
    </row>
    <row r="130" spans="1:8" ht="12.75">
      <c r="A130" s="18" t="s">
        <v>437</v>
      </c>
      <c r="B130" s="22" t="s">
        <v>66</v>
      </c>
      <c r="C130" s="22" t="s">
        <v>89</v>
      </c>
      <c r="D130" s="22" t="s">
        <v>438</v>
      </c>
      <c r="E130" s="22"/>
      <c r="F130" s="23">
        <f>F131</f>
        <v>1406.5</v>
      </c>
      <c r="G130" s="23">
        <f>G131</f>
        <v>174.89999999999998</v>
      </c>
      <c r="H130" s="159">
        <f t="shared" si="6"/>
        <v>12.435122644863133</v>
      </c>
    </row>
    <row r="131" spans="1:8" ht="81.75" customHeight="1">
      <c r="A131" s="18" t="s">
        <v>439</v>
      </c>
      <c r="B131" s="22" t="s">
        <v>66</v>
      </c>
      <c r="C131" s="22" t="s">
        <v>89</v>
      </c>
      <c r="D131" s="22" t="s">
        <v>277</v>
      </c>
      <c r="E131" s="22"/>
      <c r="F131" s="23">
        <f>F132+F137</f>
        <v>1406.5</v>
      </c>
      <c r="G131" s="23">
        <f>G132+G137</f>
        <v>174.89999999999998</v>
      </c>
      <c r="H131" s="159">
        <f t="shared" si="6"/>
        <v>12.435122644863133</v>
      </c>
    </row>
    <row r="132" spans="1:8" ht="38.25">
      <c r="A132" s="18" t="s">
        <v>109</v>
      </c>
      <c r="B132" s="22" t="s">
        <v>66</v>
      </c>
      <c r="C132" s="22" t="s">
        <v>89</v>
      </c>
      <c r="D132" s="22" t="s">
        <v>277</v>
      </c>
      <c r="E132" s="22" t="s">
        <v>110</v>
      </c>
      <c r="F132" s="23">
        <f>F133</f>
        <v>1320.2</v>
      </c>
      <c r="G132" s="23">
        <f>G133</f>
        <v>173.7</v>
      </c>
      <c r="H132" s="159">
        <f t="shared" si="6"/>
        <v>13.15709740948341</v>
      </c>
    </row>
    <row r="133" spans="1:8" ht="12.75">
      <c r="A133" s="18" t="s">
        <v>100</v>
      </c>
      <c r="B133" s="22" t="s">
        <v>66</v>
      </c>
      <c r="C133" s="22" t="s">
        <v>89</v>
      </c>
      <c r="D133" s="22" t="s">
        <v>277</v>
      </c>
      <c r="E133" s="22" t="s">
        <v>101</v>
      </c>
      <c r="F133" s="23">
        <f>F134+F135+F136</f>
        <v>1320.2</v>
      </c>
      <c r="G133" s="23">
        <f>G134+G135+G136</f>
        <v>173.7</v>
      </c>
      <c r="H133" s="159">
        <f t="shared" si="6"/>
        <v>13.15709740948341</v>
      </c>
    </row>
    <row r="134" spans="1:8" ht="12.75">
      <c r="A134" s="18" t="s">
        <v>165</v>
      </c>
      <c r="B134" s="22" t="s">
        <v>66</v>
      </c>
      <c r="C134" s="22" t="s">
        <v>89</v>
      </c>
      <c r="D134" s="22" t="s">
        <v>277</v>
      </c>
      <c r="E134" s="22" t="s">
        <v>102</v>
      </c>
      <c r="F134" s="23">
        <f>'4 исп.по вед.структ.'!G67</f>
        <v>990</v>
      </c>
      <c r="G134" s="23">
        <f>'4 исп.по вед.структ.'!H67</f>
        <v>112.6</v>
      </c>
      <c r="H134" s="159">
        <f t="shared" si="6"/>
        <v>11.373737373737374</v>
      </c>
    </row>
    <row r="135" spans="1:8" ht="20.25" customHeight="1">
      <c r="A135" s="18" t="s">
        <v>103</v>
      </c>
      <c r="B135" s="22" t="s">
        <v>66</v>
      </c>
      <c r="C135" s="22" t="s">
        <v>89</v>
      </c>
      <c r="D135" s="22" t="s">
        <v>277</v>
      </c>
      <c r="E135" s="22" t="s">
        <v>104</v>
      </c>
      <c r="F135" s="23">
        <f>'4 исп.по вед.структ.'!G68</f>
        <v>31.2</v>
      </c>
      <c r="G135" s="23">
        <f>'4 исп.по вед.структ.'!H68</f>
        <v>0</v>
      </c>
      <c r="H135" s="159">
        <f t="shared" si="6"/>
        <v>0</v>
      </c>
    </row>
    <row r="136" spans="1:8" ht="25.5">
      <c r="A136" s="18" t="s">
        <v>167</v>
      </c>
      <c r="B136" s="22" t="s">
        <v>66</v>
      </c>
      <c r="C136" s="22" t="s">
        <v>89</v>
      </c>
      <c r="D136" s="22" t="s">
        <v>277</v>
      </c>
      <c r="E136" s="22" t="s">
        <v>166</v>
      </c>
      <c r="F136" s="23">
        <f>'4 исп.по вед.структ.'!G69</f>
        <v>299</v>
      </c>
      <c r="G136" s="23">
        <f>'4 исп.по вед.структ.'!H69</f>
        <v>61.1</v>
      </c>
      <c r="H136" s="159">
        <f t="shared" si="6"/>
        <v>20.434782608695652</v>
      </c>
    </row>
    <row r="137" spans="1:8" ht="12.75">
      <c r="A137" s="18" t="s">
        <v>651</v>
      </c>
      <c r="B137" s="22" t="s">
        <v>66</v>
      </c>
      <c r="C137" s="22" t="s">
        <v>89</v>
      </c>
      <c r="D137" s="22" t="s">
        <v>277</v>
      </c>
      <c r="E137" s="22" t="s">
        <v>111</v>
      </c>
      <c r="F137" s="23">
        <f>F138</f>
        <v>86.3</v>
      </c>
      <c r="G137" s="23">
        <f>G138</f>
        <v>1.2</v>
      </c>
      <c r="H137" s="159">
        <f t="shared" si="6"/>
        <v>1.3904982618771726</v>
      </c>
    </row>
    <row r="138" spans="1:8" ht="15" customHeight="1">
      <c r="A138" s="18" t="s">
        <v>105</v>
      </c>
      <c r="B138" s="22" t="s">
        <v>66</v>
      </c>
      <c r="C138" s="22" t="s">
        <v>89</v>
      </c>
      <c r="D138" s="22" t="s">
        <v>277</v>
      </c>
      <c r="E138" s="22" t="s">
        <v>106</v>
      </c>
      <c r="F138" s="23">
        <f>F139</f>
        <v>86.3</v>
      </c>
      <c r="G138" s="23">
        <f>G139</f>
        <v>1.2</v>
      </c>
      <c r="H138" s="159">
        <f t="shared" si="6"/>
        <v>1.3904982618771726</v>
      </c>
    </row>
    <row r="139" spans="1:8" ht="15" customHeight="1">
      <c r="A139" s="18" t="s">
        <v>107</v>
      </c>
      <c r="B139" s="22" t="s">
        <v>66</v>
      </c>
      <c r="C139" s="22" t="s">
        <v>89</v>
      </c>
      <c r="D139" s="22" t="s">
        <v>277</v>
      </c>
      <c r="E139" s="22" t="s">
        <v>108</v>
      </c>
      <c r="F139" s="23">
        <f>'4 исп.по вед.структ.'!G72</f>
        <v>86.3</v>
      </c>
      <c r="G139" s="23">
        <f>'4 исп.по вед.структ.'!H72</f>
        <v>1.2</v>
      </c>
      <c r="H139" s="159">
        <f aca="true" t="shared" si="12" ref="H139:H202">G139/F139*100</f>
        <v>1.3904982618771726</v>
      </c>
    </row>
    <row r="140" spans="1:8" ht="25.5">
      <c r="A140" s="37" t="s">
        <v>440</v>
      </c>
      <c r="B140" s="22" t="s">
        <v>66</v>
      </c>
      <c r="C140" s="22" t="s">
        <v>89</v>
      </c>
      <c r="D140" s="58" t="s">
        <v>198</v>
      </c>
      <c r="E140" s="55"/>
      <c r="F140" s="23">
        <f>F141</f>
        <v>50</v>
      </c>
      <c r="G140" s="23">
        <f>G141</f>
        <v>0</v>
      </c>
      <c r="H140" s="159">
        <f t="shared" si="12"/>
        <v>0</v>
      </c>
    </row>
    <row r="141" spans="1:8" ht="25.5">
      <c r="A141" s="37" t="s">
        <v>253</v>
      </c>
      <c r="B141" s="22" t="s">
        <v>66</v>
      </c>
      <c r="C141" s="22" t="s">
        <v>89</v>
      </c>
      <c r="D141" s="58" t="s">
        <v>354</v>
      </c>
      <c r="E141" s="55"/>
      <c r="F141" s="23">
        <f>F142</f>
        <v>50</v>
      </c>
      <c r="G141" s="23">
        <f>G142</f>
        <v>0</v>
      </c>
      <c r="H141" s="159">
        <f t="shared" si="12"/>
        <v>0</v>
      </c>
    </row>
    <row r="142" spans="1:8" ht="15.75" customHeight="1">
      <c r="A142" s="37" t="s">
        <v>214</v>
      </c>
      <c r="B142" s="22" t="s">
        <v>66</v>
      </c>
      <c r="C142" s="22" t="s">
        <v>89</v>
      </c>
      <c r="D142" s="58" t="s">
        <v>441</v>
      </c>
      <c r="E142" s="55"/>
      <c r="F142" s="23">
        <f>F146+F143</f>
        <v>50</v>
      </c>
      <c r="G142" s="23">
        <f>G146+G143</f>
        <v>0</v>
      </c>
      <c r="H142" s="159">
        <f t="shared" si="12"/>
        <v>0</v>
      </c>
    </row>
    <row r="143" spans="1:8" ht="38.25">
      <c r="A143" s="18" t="s">
        <v>109</v>
      </c>
      <c r="B143" s="22" t="s">
        <v>66</v>
      </c>
      <c r="C143" s="22" t="s">
        <v>89</v>
      </c>
      <c r="D143" s="58" t="s">
        <v>441</v>
      </c>
      <c r="E143" s="55" t="s">
        <v>110</v>
      </c>
      <c r="F143" s="23">
        <f>F144</f>
        <v>40</v>
      </c>
      <c r="G143" s="23">
        <f>G144</f>
        <v>0</v>
      </c>
      <c r="H143" s="159">
        <f t="shared" si="12"/>
        <v>0</v>
      </c>
    </row>
    <row r="144" spans="1:8" ht="12.75">
      <c r="A144" s="18" t="s">
        <v>100</v>
      </c>
      <c r="B144" s="22" t="s">
        <v>66</v>
      </c>
      <c r="C144" s="22" t="s">
        <v>89</v>
      </c>
      <c r="D144" s="58" t="s">
        <v>441</v>
      </c>
      <c r="E144" s="55" t="s">
        <v>101</v>
      </c>
      <c r="F144" s="23">
        <f>F145</f>
        <v>40</v>
      </c>
      <c r="G144" s="23">
        <f>G145</f>
        <v>0</v>
      </c>
      <c r="H144" s="159">
        <f t="shared" si="12"/>
        <v>0</v>
      </c>
    </row>
    <row r="145" spans="1:8" ht="25.5">
      <c r="A145" s="37" t="s">
        <v>684</v>
      </c>
      <c r="B145" s="22" t="s">
        <v>66</v>
      </c>
      <c r="C145" s="22" t="s">
        <v>89</v>
      </c>
      <c r="D145" s="58" t="s">
        <v>441</v>
      </c>
      <c r="E145" s="55" t="s">
        <v>685</v>
      </c>
      <c r="F145" s="23">
        <f>'4 исп.по вед.структ.'!G78</f>
        <v>40</v>
      </c>
      <c r="G145" s="23">
        <f>'4 исп.по вед.структ.'!H78</f>
        <v>0</v>
      </c>
      <c r="H145" s="159">
        <f t="shared" si="12"/>
        <v>0</v>
      </c>
    </row>
    <row r="146" spans="1:8" ht="12.75">
      <c r="A146" s="18" t="s">
        <v>651</v>
      </c>
      <c r="B146" s="22" t="s">
        <v>66</v>
      </c>
      <c r="C146" s="22" t="s">
        <v>89</v>
      </c>
      <c r="D146" s="58" t="s">
        <v>441</v>
      </c>
      <c r="E146" s="55" t="s">
        <v>111</v>
      </c>
      <c r="F146" s="23">
        <f>F147</f>
        <v>10</v>
      </c>
      <c r="G146" s="23">
        <f>G147</f>
        <v>0</v>
      </c>
      <c r="H146" s="159">
        <f t="shared" si="12"/>
        <v>0</v>
      </c>
    </row>
    <row r="147" spans="1:8" ht="15" customHeight="1">
      <c r="A147" s="18" t="s">
        <v>105</v>
      </c>
      <c r="B147" s="22" t="s">
        <v>66</v>
      </c>
      <c r="C147" s="22" t="s">
        <v>89</v>
      </c>
      <c r="D147" s="58" t="s">
        <v>441</v>
      </c>
      <c r="E147" s="55" t="s">
        <v>106</v>
      </c>
      <c r="F147" s="23">
        <f>F148</f>
        <v>10</v>
      </c>
      <c r="G147" s="23">
        <f>G148</f>
        <v>0</v>
      </c>
      <c r="H147" s="159">
        <f t="shared" si="12"/>
        <v>0</v>
      </c>
    </row>
    <row r="148" spans="1:8" ht="18.75" customHeight="1">
      <c r="A148" s="18" t="s">
        <v>107</v>
      </c>
      <c r="B148" s="22" t="s">
        <v>66</v>
      </c>
      <c r="C148" s="22" t="s">
        <v>89</v>
      </c>
      <c r="D148" s="58" t="s">
        <v>441</v>
      </c>
      <c r="E148" s="55" t="s">
        <v>108</v>
      </c>
      <c r="F148" s="23">
        <f>'4 исп.по вед.структ.'!G81</f>
        <v>10</v>
      </c>
      <c r="G148" s="23">
        <f>'4 исп.по вед.структ.'!H81</f>
        <v>0</v>
      </c>
      <c r="H148" s="159">
        <f t="shared" si="12"/>
        <v>0</v>
      </c>
    </row>
    <row r="149" spans="1:8" ht="25.5">
      <c r="A149" s="18" t="s">
        <v>442</v>
      </c>
      <c r="B149" s="22" t="s">
        <v>66</v>
      </c>
      <c r="C149" s="22" t="s">
        <v>89</v>
      </c>
      <c r="D149" s="58" t="s">
        <v>443</v>
      </c>
      <c r="E149" s="55"/>
      <c r="F149" s="23">
        <f>F150</f>
        <v>83</v>
      </c>
      <c r="G149" s="23">
        <f>G150</f>
        <v>0</v>
      </c>
      <c r="H149" s="159">
        <f t="shared" si="12"/>
        <v>0</v>
      </c>
    </row>
    <row r="150" spans="1:8" ht="25.5">
      <c r="A150" s="18" t="s">
        <v>444</v>
      </c>
      <c r="B150" s="22" t="s">
        <v>66</v>
      </c>
      <c r="C150" s="22" t="s">
        <v>89</v>
      </c>
      <c r="D150" s="58" t="s">
        <v>445</v>
      </c>
      <c r="E150" s="55"/>
      <c r="F150" s="23">
        <f>F151+F155+F159</f>
        <v>83</v>
      </c>
      <c r="G150" s="23">
        <f>G151+G155+G159</f>
        <v>0</v>
      </c>
      <c r="H150" s="159">
        <f t="shared" si="12"/>
        <v>0</v>
      </c>
    </row>
    <row r="151" spans="1:8" ht="25.5">
      <c r="A151" s="18" t="s">
        <v>446</v>
      </c>
      <c r="B151" s="22" t="s">
        <v>66</v>
      </c>
      <c r="C151" s="22" t="s">
        <v>89</v>
      </c>
      <c r="D151" s="58" t="s">
        <v>447</v>
      </c>
      <c r="E151" s="55"/>
      <c r="F151" s="23">
        <f aca="true" t="shared" si="13" ref="F151:G153">F152</f>
        <v>35</v>
      </c>
      <c r="G151" s="23">
        <f t="shared" si="13"/>
        <v>0</v>
      </c>
      <c r="H151" s="159">
        <f t="shared" si="12"/>
        <v>0</v>
      </c>
    </row>
    <row r="152" spans="1:8" ht="12.75">
      <c r="A152" s="18" t="s">
        <v>651</v>
      </c>
      <c r="B152" s="22" t="s">
        <v>66</v>
      </c>
      <c r="C152" s="22" t="s">
        <v>89</v>
      </c>
      <c r="D152" s="58" t="s">
        <v>447</v>
      </c>
      <c r="E152" s="55" t="s">
        <v>111</v>
      </c>
      <c r="F152" s="23">
        <f t="shared" si="13"/>
        <v>35</v>
      </c>
      <c r="G152" s="23">
        <f t="shared" si="13"/>
        <v>0</v>
      </c>
      <c r="H152" s="159">
        <f t="shared" si="12"/>
        <v>0</v>
      </c>
    </row>
    <row r="153" spans="1:8" ht="16.5" customHeight="1">
      <c r="A153" s="18" t="s">
        <v>105</v>
      </c>
      <c r="B153" s="22" t="s">
        <v>66</v>
      </c>
      <c r="C153" s="22" t="s">
        <v>89</v>
      </c>
      <c r="D153" s="58" t="s">
        <v>447</v>
      </c>
      <c r="E153" s="55" t="s">
        <v>106</v>
      </c>
      <c r="F153" s="23">
        <f t="shared" si="13"/>
        <v>35</v>
      </c>
      <c r="G153" s="23">
        <f t="shared" si="13"/>
        <v>0</v>
      </c>
      <c r="H153" s="159">
        <f t="shared" si="12"/>
        <v>0</v>
      </c>
    </row>
    <row r="154" spans="1:8" ht="18" customHeight="1">
      <c r="A154" s="18" t="s">
        <v>107</v>
      </c>
      <c r="B154" s="22" t="s">
        <v>66</v>
      </c>
      <c r="C154" s="22" t="s">
        <v>89</v>
      </c>
      <c r="D154" s="58" t="s">
        <v>447</v>
      </c>
      <c r="E154" s="55" t="s">
        <v>108</v>
      </c>
      <c r="F154" s="23">
        <f>'4 исп.по вед.структ.'!G87</f>
        <v>35</v>
      </c>
      <c r="G154" s="23">
        <f>'4 исп.по вед.структ.'!H87</f>
        <v>0</v>
      </c>
      <c r="H154" s="159">
        <f t="shared" si="12"/>
        <v>0</v>
      </c>
    </row>
    <row r="155" spans="1:8" ht="27" customHeight="1">
      <c r="A155" s="18" t="s">
        <v>448</v>
      </c>
      <c r="B155" s="22" t="s">
        <v>66</v>
      </c>
      <c r="C155" s="22" t="s">
        <v>89</v>
      </c>
      <c r="D155" s="58" t="s">
        <v>449</v>
      </c>
      <c r="E155" s="55"/>
      <c r="F155" s="23">
        <f aca="true" t="shared" si="14" ref="F155:G157">F156</f>
        <v>10</v>
      </c>
      <c r="G155" s="23">
        <f t="shared" si="14"/>
        <v>0</v>
      </c>
      <c r="H155" s="159">
        <f t="shared" si="12"/>
        <v>0</v>
      </c>
    </row>
    <row r="156" spans="1:8" ht="12.75">
      <c r="A156" s="18" t="s">
        <v>651</v>
      </c>
      <c r="B156" s="22" t="s">
        <v>66</v>
      </c>
      <c r="C156" s="22" t="s">
        <v>89</v>
      </c>
      <c r="D156" s="58" t="s">
        <v>449</v>
      </c>
      <c r="E156" s="55" t="s">
        <v>111</v>
      </c>
      <c r="F156" s="23">
        <f t="shared" si="14"/>
        <v>10</v>
      </c>
      <c r="G156" s="23">
        <f t="shared" si="14"/>
        <v>0</v>
      </c>
      <c r="H156" s="159">
        <f t="shared" si="12"/>
        <v>0</v>
      </c>
    </row>
    <row r="157" spans="1:8" ht="15" customHeight="1">
      <c r="A157" s="18" t="s">
        <v>105</v>
      </c>
      <c r="B157" s="22" t="s">
        <v>66</v>
      </c>
      <c r="C157" s="22" t="s">
        <v>89</v>
      </c>
      <c r="D157" s="58" t="s">
        <v>449</v>
      </c>
      <c r="E157" s="55" t="s">
        <v>106</v>
      </c>
      <c r="F157" s="23">
        <f t="shared" si="14"/>
        <v>10</v>
      </c>
      <c r="G157" s="23">
        <f t="shared" si="14"/>
        <v>0</v>
      </c>
      <c r="H157" s="159">
        <f t="shared" si="12"/>
        <v>0</v>
      </c>
    </row>
    <row r="158" spans="1:8" ht="15" customHeight="1">
      <c r="A158" s="18" t="s">
        <v>107</v>
      </c>
      <c r="B158" s="22" t="s">
        <v>66</v>
      </c>
      <c r="C158" s="22" t="s">
        <v>89</v>
      </c>
      <c r="D158" s="58" t="s">
        <v>449</v>
      </c>
      <c r="E158" s="55" t="s">
        <v>108</v>
      </c>
      <c r="F158" s="23">
        <f>'4 исп.по вед.структ.'!G91</f>
        <v>10</v>
      </c>
      <c r="G158" s="23">
        <f>'4 исп.по вед.структ.'!H91</f>
        <v>0</v>
      </c>
      <c r="H158" s="159">
        <f t="shared" si="12"/>
        <v>0</v>
      </c>
    </row>
    <row r="159" spans="1:8" ht="12.75">
      <c r="A159" s="18" t="s">
        <v>450</v>
      </c>
      <c r="B159" s="22" t="s">
        <v>66</v>
      </c>
      <c r="C159" s="22" t="s">
        <v>89</v>
      </c>
      <c r="D159" s="58" t="s">
        <v>451</v>
      </c>
      <c r="E159" s="55"/>
      <c r="F159" s="23">
        <f aca="true" t="shared" si="15" ref="F159:G161">F160</f>
        <v>38</v>
      </c>
      <c r="G159" s="23">
        <f t="shared" si="15"/>
        <v>0</v>
      </c>
      <c r="H159" s="159">
        <f t="shared" si="12"/>
        <v>0</v>
      </c>
    </row>
    <row r="160" spans="1:8" ht="12.75">
      <c r="A160" s="18" t="s">
        <v>651</v>
      </c>
      <c r="B160" s="22" t="s">
        <v>66</v>
      </c>
      <c r="C160" s="22" t="s">
        <v>89</v>
      </c>
      <c r="D160" s="58" t="s">
        <v>451</v>
      </c>
      <c r="E160" s="55" t="s">
        <v>111</v>
      </c>
      <c r="F160" s="23">
        <f t="shared" si="15"/>
        <v>38</v>
      </c>
      <c r="G160" s="23">
        <f t="shared" si="15"/>
        <v>0</v>
      </c>
      <c r="H160" s="159">
        <f t="shared" si="12"/>
        <v>0</v>
      </c>
    </row>
    <row r="161" spans="1:8" ht="18" customHeight="1">
      <c r="A161" s="18" t="s">
        <v>105</v>
      </c>
      <c r="B161" s="22" t="s">
        <v>66</v>
      </c>
      <c r="C161" s="22" t="s">
        <v>89</v>
      </c>
      <c r="D161" s="58" t="s">
        <v>451</v>
      </c>
      <c r="E161" s="55" t="s">
        <v>106</v>
      </c>
      <c r="F161" s="23">
        <f t="shared" si="15"/>
        <v>38</v>
      </c>
      <c r="G161" s="23">
        <f t="shared" si="15"/>
        <v>0</v>
      </c>
      <c r="H161" s="159">
        <f t="shared" si="12"/>
        <v>0</v>
      </c>
    </row>
    <row r="162" spans="1:8" s="40" customFormat="1" ht="12.75" customHeight="1">
      <c r="A162" s="18" t="s">
        <v>107</v>
      </c>
      <c r="B162" s="22" t="s">
        <v>66</v>
      </c>
      <c r="C162" s="22" t="s">
        <v>89</v>
      </c>
      <c r="D162" s="58" t="s">
        <v>451</v>
      </c>
      <c r="E162" s="55" t="s">
        <v>108</v>
      </c>
      <c r="F162" s="23">
        <f>'4 исп.по вед.структ.'!G95</f>
        <v>38</v>
      </c>
      <c r="G162" s="23">
        <f>'4 исп.по вед.структ.'!H95</f>
        <v>0</v>
      </c>
      <c r="H162" s="159">
        <f t="shared" si="12"/>
        <v>0</v>
      </c>
    </row>
    <row r="163" spans="1:8" s="40" customFormat="1" ht="12.75">
      <c r="A163" s="38" t="s">
        <v>376</v>
      </c>
      <c r="B163" s="88" t="s">
        <v>66</v>
      </c>
      <c r="C163" s="88" t="s">
        <v>89</v>
      </c>
      <c r="D163" s="88" t="s">
        <v>225</v>
      </c>
      <c r="E163" s="22"/>
      <c r="F163" s="23">
        <f aca="true" t="shared" si="16" ref="F163:G165">F164</f>
        <v>460</v>
      </c>
      <c r="G163" s="23">
        <f t="shared" si="16"/>
        <v>135</v>
      </c>
      <c r="H163" s="159">
        <f t="shared" si="12"/>
        <v>29.347826086956523</v>
      </c>
    </row>
    <row r="164" spans="1:8" s="40" customFormat="1" ht="12.75" customHeight="1">
      <c r="A164" s="18" t="s">
        <v>377</v>
      </c>
      <c r="B164" s="22" t="s">
        <v>66</v>
      </c>
      <c r="C164" s="22" t="s">
        <v>89</v>
      </c>
      <c r="D164" s="22" t="s">
        <v>374</v>
      </c>
      <c r="E164" s="22"/>
      <c r="F164" s="23">
        <f t="shared" si="16"/>
        <v>460</v>
      </c>
      <c r="G164" s="23">
        <f t="shared" si="16"/>
        <v>135</v>
      </c>
      <c r="H164" s="159">
        <f t="shared" si="12"/>
        <v>29.347826086956523</v>
      </c>
    </row>
    <row r="165" spans="1:8" s="40" customFormat="1" ht="38.25">
      <c r="A165" s="18" t="s">
        <v>298</v>
      </c>
      <c r="B165" s="22" t="s">
        <v>66</v>
      </c>
      <c r="C165" s="22" t="s">
        <v>89</v>
      </c>
      <c r="D165" s="22" t="s">
        <v>375</v>
      </c>
      <c r="E165" s="22"/>
      <c r="F165" s="23">
        <f t="shared" si="16"/>
        <v>460</v>
      </c>
      <c r="G165" s="23">
        <f t="shared" si="16"/>
        <v>135</v>
      </c>
      <c r="H165" s="159">
        <f t="shared" si="12"/>
        <v>29.347826086956523</v>
      </c>
    </row>
    <row r="166" spans="1:8" s="40" customFormat="1" ht="39.75" customHeight="1">
      <c r="A166" s="18" t="s">
        <v>109</v>
      </c>
      <c r="B166" s="22" t="s">
        <v>66</v>
      </c>
      <c r="C166" s="22" t="s">
        <v>89</v>
      </c>
      <c r="D166" s="22" t="s">
        <v>375</v>
      </c>
      <c r="E166" s="22" t="s">
        <v>110</v>
      </c>
      <c r="F166" s="23">
        <f>F167+F169</f>
        <v>460</v>
      </c>
      <c r="G166" s="23">
        <f>G167+G169</f>
        <v>135</v>
      </c>
      <c r="H166" s="159">
        <f t="shared" si="12"/>
        <v>29.347826086956523</v>
      </c>
    </row>
    <row r="167" spans="1:8" s="40" customFormat="1" ht="15.75" customHeight="1">
      <c r="A167" s="18" t="s">
        <v>306</v>
      </c>
      <c r="B167" s="22" t="s">
        <v>66</v>
      </c>
      <c r="C167" s="22" t="s">
        <v>89</v>
      </c>
      <c r="D167" s="22" t="s">
        <v>375</v>
      </c>
      <c r="E167" s="22" t="s">
        <v>308</v>
      </c>
      <c r="F167" s="23">
        <f>F168</f>
        <v>410</v>
      </c>
      <c r="G167" s="23">
        <f>G168</f>
        <v>135</v>
      </c>
      <c r="H167" s="159">
        <f t="shared" si="12"/>
        <v>32.926829268292686</v>
      </c>
    </row>
    <row r="168" spans="1:8" s="40" customFormat="1" ht="18" customHeight="1">
      <c r="A168" s="18" t="s">
        <v>455</v>
      </c>
      <c r="B168" s="22" t="s">
        <v>66</v>
      </c>
      <c r="C168" s="22" t="s">
        <v>89</v>
      </c>
      <c r="D168" s="22" t="s">
        <v>375</v>
      </c>
      <c r="E168" s="22" t="s">
        <v>307</v>
      </c>
      <c r="F168" s="23">
        <f>'4 исп.по вед.структ.'!G348</f>
        <v>410</v>
      </c>
      <c r="G168" s="23">
        <f>'4 исп.по вед.структ.'!H348</f>
        <v>135</v>
      </c>
      <c r="H168" s="159">
        <f t="shared" si="12"/>
        <v>32.926829268292686</v>
      </c>
    </row>
    <row r="169" spans="1:8" s="40" customFormat="1" ht="12.75">
      <c r="A169" s="18" t="s">
        <v>100</v>
      </c>
      <c r="B169" s="22" t="s">
        <v>66</v>
      </c>
      <c r="C169" s="22" t="s">
        <v>89</v>
      </c>
      <c r="D169" s="22" t="s">
        <v>375</v>
      </c>
      <c r="E169" s="22" t="s">
        <v>101</v>
      </c>
      <c r="F169" s="23">
        <f>F170</f>
        <v>50</v>
      </c>
      <c r="G169" s="23">
        <f>G170</f>
        <v>0</v>
      </c>
      <c r="H169" s="159">
        <f t="shared" si="12"/>
        <v>0</v>
      </c>
    </row>
    <row r="170" spans="1:8" s="40" customFormat="1" ht="15.75" customHeight="1">
      <c r="A170" s="18" t="s">
        <v>103</v>
      </c>
      <c r="B170" s="22" t="s">
        <v>66</v>
      </c>
      <c r="C170" s="22" t="s">
        <v>89</v>
      </c>
      <c r="D170" s="22" t="s">
        <v>375</v>
      </c>
      <c r="E170" s="22" t="s">
        <v>104</v>
      </c>
      <c r="F170" s="23">
        <f>'4 исп.по вед.структ.'!G101</f>
        <v>50</v>
      </c>
      <c r="G170" s="23">
        <f>'4 исп.по вед.структ.'!H101</f>
        <v>0</v>
      </c>
      <c r="H170" s="159">
        <f t="shared" si="12"/>
        <v>0</v>
      </c>
    </row>
    <row r="171" spans="1:8" s="40" customFormat="1" ht="25.5" customHeight="1">
      <c r="A171" s="18" t="s">
        <v>433</v>
      </c>
      <c r="B171" s="22" t="s">
        <v>66</v>
      </c>
      <c r="C171" s="22" t="s">
        <v>89</v>
      </c>
      <c r="D171" s="22" t="s">
        <v>224</v>
      </c>
      <c r="E171" s="22"/>
      <c r="F171" s="23">
        <f>F172</f>
        <v>962.9</v>
      </c>
      <c r="G171" s="23">
        <f>G172</f>
        <v>100.6</v>
      </c>
      <c r="H171" s="159">
        <f t="shared" si="12"/>
        <v>10.447606189635476</v>
      </c>
    </row>
    <row r="172" spans="1:8" s="40" customFormat="1" ht="15.75" customHeight="1">
      <c r="A172" s="18" t="s">
        <v>50</v>
      </c>
      <c r="B172" s="22" t="s">
        <v>66</v>
      </c>
      <c r="C172" s="22" t="s">
        <v>89</v>
      </c>
      <c r="D172" s="22" t="s">
        <v>250</v>
      </c>
      <c r="E172" s="22"/>
      <c r="F172" s="23">
        <f>F173</f>
        <v>962.9</v>
      </c>
      <c r="G172" s="23">
        <f>G173</f>
        <v>100.6</v>
      </c>
      <c r="H172" s="159">
        <f t="shared" si="12"/>
        <v>10.447606189635476</v>
      </c>
    </row>
    <row r="173" spans="1:8" s="40" customFormat="1" ht="37.5" customHeight="1">
      <c r="A173" s="155" t="s">
        <v>720</v>
      </c>
      <c r="B173" s="22" t="s">
        <v>66</v>
      </c>
      <c r="C173" s="22" t="s">
        <v>89</v>
      </c>
      <c r="D173" s="22" t="s">
        <v>721</v>
      </c>
      <c r="E173" s="43"/>
      <c r="F173" s="23">
        <f>F174+F179</f>
        <v>962.9</v>
      </c>
      <c r="G173" s="23">
        <f>G174+G179</f>
        <v>100.6</v>
      </c>
      <c r="H173" s="159">
        <f t="shared" si="12"/>
        <v>10.447606189635476</v>
      </c>
    </row>
    <row r="174" spans="1:8" s="40" customFormat="1" ht="37.5" customHeight="1">
      <c r="A174" s="18" t="s">
        <v>109</v>
      </c>
      <c r="B174" s="22" t="s">
        <v>66</v>
      </c>
      <c r="C174" s="22" t="s">
        <v>89</v>
      </c>
      <c r="D174" s="22" t="s">
        <v>721</v>
      </c>
      <c r="E174" s="22" t="s">
        <v>110</v>
      </c>
      <c r="F174" s="23">
        <f>F175</f>
        <v>854.9</v>
      </c>
      <c r="G174" s="23">
        <f>G175</f>
        <v>100</v>
      </c>
      <c r="H174" s="159">
        <f t="shared" si="12"/>
        <v>11.697274535033337</v>
      </c>
    </row>
    <row r="175" spans="1:8" s="40" customFormat="1" ht="15.75" customHeight="1">
      <c r="A175" s="18" t="s">
        <v>100</v>
      </c>
      <c r="B175" s="22" t="s">
        <v>66</v>
      </c>
      <c r="C175" s="22" t="s">
        <v>89</v>
      </c>
      <c r="D175" s="22" t="s">
        <v>721</v>
      </c>
      <c r="E175" s="22" t="s">
        <v>101</v>
      </c>
      <c r="F175" s="23">
        <f>F176+F177+F178</f>
        <v>854.9</v>
      </c>
      <c r="G175" s="23">
        <f>G176+G177+G178</f>
        <v>100</v>
      </c>
      <c r="H175" s="159">
        <f t="shared" si="12"/>
        <v>11.697274535033337</v>
      </c>
    </row>
    <row r="176" spans="1:8" s="40" customFormat="1" ht="17.25" customHeight="1">
      <c r="A176" s="18" t="s">
        <v>165</v>
      </c>
      <c r="B176" s="22" t="s">
        <v>66</v>
      </c>
      <c r="C176" s="22" t="s">
        <v>89</v>
      </c>
      <c r="D176" s="22" t="s">
        <v>721</v>
      </c>
      <c r="E176" s="22" t="s">
        <v>102</v>
      </c>
      <c r="F176" s="23">
        <f>'4 исп.по вед.структ.'!G107</f>
        <v>650</v>
      </c>
      <c r="G176" s="23">
        <f>'4 исп.по вед.структ.'!H107</f>
        <v>76.8</v>
      </c>
      <c r="H176" s="159">
        <f t="shared" si="12"/>
        <v>11.815384615384614</v>
      </c>
    </row>
    <row r="177" spans="1:8" s="40" customFormat="1" ht="20.25" customHeight="1">
      <c r="A177" s="18" t="s">
        <v>103</v>
      </c>
      <c r="B177" s="22" t="s">
        <v>66</v>
      </c>
      <c r="C177" s="22" t="s">
        <v>89</v>
      </c>
      <c r="D177" s="22" t="s">
        <v>721</v>
      </c>
      <c r="E177" s="22" t="s">
        <v>104</v>
      </c>
      <c r="F177" s="23">
        <f>'4 исп.по вед.структ.'!G108</f>
        <v>8</v>
      </c>
      <c r="G177" s="23">
        <f>'4 исп.по вед.структ.'!H108</f>
        <v>0</v>
      </c>
      <c r="H177" s="159">
        <f t="shared" si="12"/>
        <v>0</v>
      </c>
    </row>
    <row r="178" spans="1:8" s="40" customFormat="1" ht="26.25" customHeight="1">
      <c r="A178" s="18" t="s">
        <v>167</v>
      </c>
      <c r="B178" s="22" t="s">
        <v>66</v>
      </c>
      <c r="C178" s="22" t="s">
        <v>89</v>
      </c>
      <c r="D178" s="22" t="s">
        <v>721</v>
      </c>
      <c r="E178" s="22" t="s">
        <v>166</v>
      </c>
      <c r="F178" s="23">
        <f>'4 исп.по вед.структ.'!G109</f>
        <v>196.9</v>
      </c>
      <c r="G178" s="23">
        <f>'4 исп.по вед.структ.'!H109</f>
        <v>23.2</v>
      </c>
      <c r="H178" s="159">
        <f t="shared" si="12"/>
        <v>11.782630777044185</v>
      </c>
    </row>
    <row r="179" spans="1:8" s="40" customFormat="1" ht="18" customHeight="1">
      <c r="A179" s="18" t="s">
        <v>651</v>
      </c>
      <c r="B179" s="22" t="s">
        <v>66</v>
      </c>
      <c r="C179" s="22" t="s">
        <v>89</v>
      </c>
      <c r="D179" s="22" t="s">
        <v>721</v>
      </c>
      <c r="E179" s="22" t="s">
        <v>111</v>
      </c>
      <c r="F179" s="23">
        <f>F180</f>
        <v>108</v>
      </c>
      <c r="G179" s="23">
        <f>G180</f>
        <v>0.6</v>
      </c>
      <c r="H179" s="159">
        <f t="shared" si="12"/>
        <v>0.5555555555555556</v>
      </c>
    </row>
    <row r="180" spans="1:8" s="40" customFormat="1" ht="15" customHeight="1">
      <c r="A180" s="18" t="s">
        <v>105</v>
      </c>
      <c r="B180" s="22" t="s">
        <v>66</v>
      </c>
      <c r="C180" s="22" t="s">
        <v>89</v>
      </c>
      <c r="D180" s="22" t="s">
        <v>721</v>
      </c>
      <c r="E180" s="22" t="s">
        <v>106</v>
      </c>
      <c r="F180" s="23">
        <f>F181</f>
        <v>108</v>
      </c>
      <c r="G180" s="23">
        <f>G181</f>
        <v>0.6</v>
      </c>
      <c r="H180" s="159">
        <f t="shared" si="12"/>
        <v>0.5555555555555556</v>
      </c>
    </row>
    <row r="181" spans="1:8" s="40" customFormat="1" ht="18" customHeight="1">
      <c r="A181" s="18" t="s">
        <v>107</v>
      </c>
      <c r="B181" s="22" t="s">
        <v>66</v>
      </c>
      <c r="C181" s="22" t="s">
        <v>89</v>
      </c>
      <c r="D181" s="22" t="s">
        <v>721</v>
      </c>
      <c r="E181" s="22" t="s">
        <v>108</v>
      </c>
      <c r="F181" s="23">
        <f>'4 исп.по вед.структ.'!G112</f>
        <v>108</v>
      </c>
      <c r="G181" s="23">
        <f>'4 исп.по вед.структ.'!H112</f>
        <v>0.6</v>
      </c>
      <c r="H181" s="159">
        <f t="shared" si="12"/>
        <v>0.5555555555555556</v>
      </c>
    </row>
    <row r="182" spans="1:8" ht="15" customHeight="1">
      <c r="A182" s="108" t="s">
        <v>676</v>
      </c>
      <c r="B182" s="22" t="s">
        <v>66</v>
      </c>
      <c r="C182" s="22" t="s">
        <v>89</v>
      </c>
      <c r="D182" s="22" t="s">
        <v>677</v>
      </c>
      <c r="E182" s="22"/>
      <c r="F182" s="23">
        <f aca="true" t="shared" si="17" ref="F182:G185">F183</f>
        <v>14161.9</v>
      </c>
      <c r="G182" s="23">
        <f t="shared" si="17"/>
        <v>0</v>
      </c>
      <c r="H182" s="159">
        <f t="shared" si="12"/>
        <v>0</v>
      </c>
    </row>
    <row r="183" spans="1:8" ht="15" customHeight="1">
      <c r="A183" s="108" t="s">
        <v>678</v>
      </c>
      <c r="B183" s="22" t="s">
        <v>66</v>
      </c>
      <c r="C183" s="22" t="s">
        <v>89</v>
      </c>
      <c r="D183" s="22" t="s">
        <v>679</v>
      </c>
      <c r="E183" s="22"/>
      <c r="F183" s="23">
        <f t="shared" si="17"/>
        <v>14161.9</v>
      </c>
      <c r="G183" s="23">
        <f t="shared" si="17"/>
        <v>0</v>
      </c>
      <c r="H183" s="159">
        <f t="shared" si="12"/>
        <v>0</v>
      </c>
    </row>
    <row r="184" spans="1:8" ht="15" customHeight="1">
      <c r="A184" s="18" t="s">
        <v>135</v>
      </c>
      <c r="B184" s="22" t="s">
        <v>66</v>
      </c>
      <c r="C184" s="22" t="s">
        <v>89</v>
      </c>
      <c r="D184" s="22" t="s">
        <v>679</v>
      </c>
      <c r="E184" s="22" t="s">
        <v>136</v>
      </c>
      <c r="F184" s="23">
        <f t="shared" si="17"/>
        <v>14161.9</v>
      </c>
      <c r="G184" s="23">
        <f t="shared" si="17"/>
        <v>0</v>
      </c>
      <c r="H184" s="159">
        <f t="shared" si="12"/>
        <v>0</v>
      </c>
    </row>
    <row r="185" spans="1:8" ht="15" customHeight="1">
      <c r="A185" s="18" t="s">
        <v>680</v>
      </c>
      <c r="B185" s="22" t="s">
        <v>66</v>
      </c>
      <c r="C185" s="22" t="s">
        <v>89</v>
      </c>
      <c r="D185" s="22" t="s">
        <v>679</v>
      </c>
      <c r="E185" s="22" t="s">
        <v>681</v>
      </c>
      <c r="F185" s="23">
        <f t="shared" si="17"/>
        <v>14161.9</v>
      </c>
      <c r="G185" s="23">
        <f t="shared" si="17"/>
        <v>0</v>
      </c>
      <c r="H185" s="159">
        <f t="shared" si="12"/>
        <v>0</v>
      </c>
    </row>
    <row r="186" spans="1:8" ht="15" customHeight="1">
      <c r="A186" s="60" t="s">
        <v>682</v>
      </c>
      <c r="B186" s="22" t="s">
        <v>66</v>
      </c>
      <c r="C186" s="22" t="s">
        <v>89</v>
      </c>
      <c r="D186" s="22" t="s">
        <v>679</v>
      </c>
      <c r="E186" s="22" t="s">
        <v>683</v>
      </c>
      <c r="F186" s="23">
        <f>'4 исп.по вед.структ.'!G117</f>
        <v>14161.9</v>
      </c>
      <c r="G186" s="23">
        <f>'4 исп.по вед.структ.'!H117</f>
        <v>0</v>
      </c>
      <c r="H186" s="159">
        <f t="shared" si="12"/>
        <v>0</v>
      </c>
    </row>
    <row r="187" spans="1:8" ht="12.75">
      <c r="A187" s="18" t="s">
        <v>498</v>
      </c>
      <c r="B187" s="22" t="s">
        <v>66</v>
      </c>
      <c r="C187" s="22" t="s">
        <v>89</v>
      </c>
      <c r="D187" s="58" t="s">
        <v>499</v>
      </c>
      <c r="E187" s="43"/>
      <c r="F187" s="23">
        <f>F188</f>
        <v>34190</v>
      </c>
      <c r="G187" s="23">
        <f>G188</f>
        <v>5557.9</v>
      </c>
      <c r="H187" s="159">
        <f t="shared" si="12"/>
        <v>16.255922784439893</v>
      </c>
    </row>
    <row r="188" spans="1:8" ht="25.5" customHeight="1">
      <c r="A188" s="18" t="s">
        <v>500</v>
      </c>
      <c r="B188" s="22" t="s">
        <v>66</v>
      </c>
      <c r="C188" s="22" t="s">
        <v>89</v>
      </c>
      <c r="D188" s="58" t="s">
        <v>501</v>
      </c>
      <c r="E188" s="43"/>
      <c r="F188" s="23">
        <f>F189</f>
        <v>34190</v>
      </c>
      <c r="G188" s="23">
        <f>G189</f>
        <v>5557.9</v>
      </c>
      <c r="H188" s="159">
        <f t="shared" si="12"/>
        <v>16.255922784439893</v>
      </c>
    </row>
    <row r="189" spans="1:8" ht="12.75">
      <c r="A189" s="18" t="s">
        <v>260</v>
      </c>
      <c r="B189" s="22" t="s">
        <v>66</v>
      </c>
      <c r="C189" s="22" t="s">
        <v>89</v>
      </c>
      <c r="D189" s="58" t="s">
        <v>502</v>
      </c>
      <c r="E189" s="43"/>
      <c r="F189" s="23">
        <f>F190+F195+F198</f>
        <v>34190</v>
      </c>
      <c r="G189" s="23">
        <f>G190+G195+G198</f>
        <v>5557.9</v>
      </c>
      <c r="H189" s="159">
        <f t="shared" si="12"/>
        <v>16.255922784439893</v>
      </c>
    </row>
    <row r="190" spans="1:8" ht="38.25">
      <c r="A190" s="18" t="s">
        <v>109</v>
      </c>
      <c r="B190" s="22" t="s">
        <v>66</v>
      </c>
      <c r="C190" s="22" t="s">
        <v>89</v>
      </c>
      <c r="D190" s="58" t="s">
        <v>502</v>
      </c>
      <c r="E190" s="22" t="s">
        <v>110</v>
      </c>
      <c r="F190" s="23">
        <f>F191</f>
        <v>17997</v>
      </c>
      <c r="G190" s="23">
        <f>G191</f>
        <v>3646.8</v>
      </c>
      <c r="H190" s="159">
        <f t="shared" si="12"/>
        <v>20.263377229538257</v>
      </c>
    </row>
    <row r="191" spans="1:8" ht="12.75">
      <c r="A191" s="18" t="s">
        <v>306</v>
      </c>
      <c r="B191" s="22" t="s">
        <v>66</v>
      </c>
      <c r="C191" s="22" t="s">
        <v>89</v>
      </c>
      <c r="D191" s="58" t="s">
        <v>502</v>
      </c>
      <c r="E191" s="22" t="s">
        <v>308</v>
      </c>
      <c r="F191" s="23">
        <f>F192+F193+F194</f>
        <v>17997</v>
      </c>
      <c r="G191" s="23">
        <f>G192+G193+G194</f>
        <v>3646.8</v>
      </c>
      <c r="H191" s="159">
        <f t="shared" si="12"/>
        <v>20.263377229538257</v>
      </c>
    </row>
    <row r="192" spans="1:8" ht="12.75">
      <c r="A192" s="18" t="s">
        <v>458</v>
      </c>
      <c r="B192" s="22" t="s">
        <v>66</v>
      </c>
      <c r="C192" s="22" t="s">
        <v>89</v>
      </c>
      <c r="D192" s="58" t="s">
        <v>502</v>
      </c>
      <c r="E192" s="22" t="s">
        <v>309</v>
      </c>
      <c r="F192" s="23">
        <f>'4 исп.по вед.структ.'!G354</f>
        <v>14077</v>
      </c>
      <c r="G192" s="23">
        <f>'4 исп.по вед.структ.'!H354</f>
        <v>2896.1</v>
      </c>
      <c r="H192" s="159">
        <f t="shared" si="12"/>
        <v>20.57327555587128</v>
      </c>
    </row>
    <row r="193" spans="1:8" ht="12.75">
      <c r="A193" s="18" t="s">
        <v>503</v>
      </c>
      <c r="B193" s="22" t="s">
        <v>66</v>
      </c>
      <c r="C193" s="22" t="s">
        <v>89</v>
      </c>
      <c r="D193" s="58" t="s">
        <v>502</v>
      </c>
      <c r="E193" s="22" t="s">
        <v>307</v>
      </c>
      <c r="F193" s="23">
        <f>'4 исп.по вед.структ.'!G355</f>
        <v>120</v>
      </c>
      <c r="G193" s="23">
        <f>'4 исп.по вед.структ.'!H355</f>
        <v>33</v>
      </c>
      <c r="H193" s="159">
        <f t="shared" si="12"/>
        <v>27.500000000000004</v>
      </c>
    </row>
    <row r="194" spans="1:8" ht="25.5">
      <c r="A194" s="18" t="s">
        <v>504</v>
      </c>
      <c r="B194" s="22" t="s">
        <v>66</v>
      </c>
      <c r="C194" s="22" t="s">
        <v>89</v>
      </c>
      <c r="D194" s="58" t="s">
        <v>502</v>
      </c>
      <c r="E194" s="22" t="s">
        <v>310</v>
      </c>
      <c r="F194" s="23">
        <f>'4 исп.по вед.структ.'!G356</f>
        <v>3800</v>
      </c>
      <c r="G194" s="23">
        <f>'4 исп.по вед.структ.'!H356</f>
        <v>717.7</v>
      </c>
      <c r="H194" s="159">
        <f t="shared" si="12"/>
        <v>18.88684210526316</v>
      </c>
    </row>
    <row r="195" spans="1:8" ht="12.75">
      <c r="A195" s="18" t="s">
        <v>651</v>
      </c>
      <c r="B195" s="22" t="s">
        <v>66</v>
      </c>
      <c r="C195" s="22" t="s">
        <v>89</v>
      </c>
      <c r="D195" s="58" t="s">
        <v>502</v>
      </c>
      <c r="E195" s="22" t="s">
        <v>111</v>
      </c>
      <c r="F195" s="23">
        <f>F196</f>
        <v>16096.4</v>
      </c>
      <c r="G195" s="23">
        <f>G196</f>
        <v>1911.1</v>
      </c>
      <c r="H195" s="159">
        <f t="shared" si="12"/>
        <v>11.872841132178623</v>
      </c>
    </row>
    <row r="196" spans="1:8" ht="15.75" customHeight="1">
      <c r="A196" s="18" t="s">
        <v>105</v>
      </c>
      <c r="B196" s="22" t="s">
        <v>66</v>
      </c>
      <c r="C196" s="22" t="s">
        <v>89</v>
      </c>
      <c r="D196" s="58" t="s">
        <v>502</v>
      </c>
      <c r="E196" s="22" t="s">
        <v>106</v>
      </c>
      <c r="F196" s="23">
        <f>F197</f>
        <v>16096.4</v>
      </c>
      <c r="G196" s="23">
        <f>G197</f>
        <v>1911.1</v>
      </c>
      <c r="H196" s="159">
        <f t="shared" si="12"/>
        <v>11.872841132178623</v>
      </c>
    </row>
    <row r="197" spans="1:8" ht="16.5" customHeight="1">
      <c r="A197" s="18" t="s">
        <v>107</v>
      </c>
      <c r="B197" s="22" t="s">
        <v>66</v>
      </c>
      <c r="C197" s="22" t="s">
        <v>89</v>
      </c>
      <c r="D197" s="58" t="s">
        <v>502</v>
      </c>
      <c r="E197" s="22" t="s">
        <v>108</v>
      </c>
      <c r="F197" s="23">
        <f>'4 исп.по вед.структ.'!G359</f>
        <v>16096.4</v>
      </c>
      <c r="G197" s="23">
        <f>'4 исп.по вед.структ.'!H359</f>
        <v>1911.1</v>
      </c>
      <c r="H197" s="159">
        <f t="shared" si="12"/>
        <v>11.872841132178623</v>
      </c>
    </row>
    <row r="198" spans="1:8" ht="12.75">
      <c r="A198" s="18" t="s">
        <v>135</v>
      </c>
      <c r="B198" s="22" t="s">
        <v>66</v>
      </c>
      <c r="C198" s="22" t="s">
        <v>89</v>
      </c>
      <c r="D198" s="58" t="s">
        <v>502</v>
      </c>
      <c r="E198" s="22" t="s">
        <v>136</v>
      </c>
      <c r="F198" s="23">
        <f>F199</f>
        <v>96.6</v>
      </c>
      <c r="G198" s="23">
        <f>G199</f>
        <v>0</v>
      </c>
      <c r="H198" s="159">
        <f t="shared" si="12"/>
        <v>0</v>
      </c>
    </row>
    <row r="199" spans="1:8" ht="12.75">
      <c r="A199" s="18" t="s">
        <v>138</v>
      </c>
      <c r="B199" s="22" t="s">
        <v>66</v>
      </c>
      <c r="C199" s="22" t="s">
        <v>89</v>
      </c>
      <c r="D199" s="58" t="s">
        <v>502</v>
      </c>
      <c r="E199" s="22" t="s">
        <v>139</v>
      </c>
      <c r="F199" s="23">
        <f>F201+F202+F200</f>
        <v>96.6</v>
      </c>
      <c r="G199" s="23">
        <f>G201+G202+G200</f>
        <v>0</v>
      </c>
      <c r="H199" s="159">
        <f t="shared" si="12"/>
        <v>0</v>
      </c>
    </row>
    <row r="200" spans="1:8" ht="12.75">
      <c r="A200" s="18" t="s">
        <v>140</v>
      </c>
      <c r="B200" s="22" t="s">
        <v>66</v>
      </c>
      <c r="C200" s="22" t="s">
        <v>89</v>
      </c>
      <c r="D200" s="58" t="s">
        <v>502</v>
      </c>
      <c r="E200" s="22" t="s">
        <v>141</v>
      </c>
      <c r="F200" s="23">
        <f>'4 исп.по вед.структ.'!G362</f>
        <v>43.7</v>
      </c>
      <c r="G200" s="23">
        <f>'4 исп.по вед.структ.'!H362</f>
        <v>0</v>
      </c>
      <c r="H200" s="159">
        <f t="shared" si="12"/>
        <v>0</v>
      </c>
    </row>
    <row r="201" spans="1:8" ht="12.75">
      <c r="A201" s="18" t="s">
        <v>168</v>
      </c>
      <c r="B201" s="22" t="s">
        <v>66</v>
      </c>
      <c r="C201" s="22" t="s">
        <v>89</v>
      </c>
      <c r="D201" s="58" t="s">
        <v>502</v>
      </c>
      <c r="E201" s="22" t="s">
        <v>142</v>
      </c>
      <c r="F201" s="23">
        <f>'4 исп.по вед.структ.'!G363</f>
        <v>43.5</v>
      </c>
      <c r="G201" s="23">
        <f>'4 исп.по вед.структ.'!H363</f>
        <v>0</v>
      </c>
      <c r="H201" s="159">
        <f t="shared" si="12"/>
        <v>0</v>
      </c>
    </row>
    <row r="202" spans="1:8" ht="12.75">
      <c r="A202" s="18" t="s">
        <v>169</v>
      </c>
      <c r="B202" s="22" t="s">
        <v>66</v>
      </c>
      <c r="C202" s="22" t="s">
        <v>89</v>
      </c>
      <c r="D202" s="58" t="s">
        <v>502</v>
      </c>
      <c r="E202" s="22" t="s">
        <v>170</v>
      </c>
      <c r="F202" s="23">
        <f>'4 исп.по вед.структ.'!G364</f>
        <v>9.4</v>
      </c>
      <c r="G202" s="23">
        <f>'4 исп.по вед.структ.'!H364</f>
        <v>0</v>
      </c>
      <c r="H202" s="159">
        <f t="shared" si="12"/>
        <v>0</v>
      </c>
    </row>
    <row r="203" spans="1:8" ht="18" customHeight="1">
      <c r="A203" s="41" t="s">
        <v>215</v>
      </c>
      <c r="B203" s="22" t="s">
        <v>66</v>
      </c>
      <c r="C203" s="22" t="s">
        <v>89</v>
      </c>
      <c r="D203" s="22" t="s">
        <v>233</v>
      </c>
      <c r="E203" s="22"/>
      <c r="F203" s="23">
        <f>F204</f>
        <v>1410</v>
      </c>
      <c r="G203" s="23">
        <f>G204</f>
        <v>0</v>
      </c>
      <c r="H203" s="159">
        <f aca="true" t="shared" si="18" ref="H203:H215">G203/F203*100</f>
        <v>0</v>
      </c>
    </row>
    <row r="204" spans="1:8" ht="25.5">
      <c r="A204" s="18" t="s">
        <v>433</v>
      </c>
      <c r="B204" s="22" t="s">
        <v>66</v>
      </c>
      <c r="C204" s="22" t="s">
        <v>89</v>
      </c>
      <c r="D204" s="22" t="s">
        <v>380</v>
      </c>
      <c r="E204" s="22"/>
      <c r="F204" s="23">
        <f>F205+F209</f>
        <v>1410</v>
      </c>
      <c r="G204" s="23">
        <f>G205+G209</f>
        <v>0</v>
      </c>
      <c r="H204" s="159">
        <f t="shared" si="18"/>
        <v>0</v>
      </c>
    </row>
    <row r="205" spans="1:8" ht="12.75">
      <c r="A205" s="41" t="s">
        <v>409</v>
      </c>
      <c r="B205" s="22" t="s">
        <v>66</v>
      </c>
      <c r="C205" s="22" t="s">
        <v>89</v>
      </c>
      <c r="D205" s="22" t="s">
        <v>410</v>
      </c>
      <c r="E205" s="22"/>
      <c r="F205" s="23">
        <f aca="true" t="shared" si="19" ref="F205:G207">F206</f>
        <v>600</v>
      </c>
      <c r="G205" s="23">
        <f t="shared" si="19"/>
        <v>0</v>
      </c>
      <c r="H205" s="159">
        <f t="shared" si="18"/>
        <v>0</v>
      </c>
    </row>
    <row r="206" spans="1:8" ht="12.75">
      <c r="A206" s="18" t="s">
        <v>651</v>
      </c>
      <c r="B206" s="22" t="s">
        <v>66</v>
      </c>
      <c r="C206" s="22" t="s">
        <v>89</v>
      </c>
      <c r="D206" s="22" t="s">
        <v>410</v>
      </c>
      <c r="E206" s="22" t="s">
        <v>111</v>
      </c>
      <c r="F206" s="23">
        <f t="shared" si="19"/>
        <v>600</v>
      </c>
      <c r="G206" s="23">
        <f t="shared" si="19"/>
        <v>0</v>
      </c>
      <c r="H206" s="159">
        <f t="shared" si="18"/>
        <v>0</v>
      </c>
    </row>
    <row r="207" spans="1:8" ht="14.25" customHeight="1">
      <c r="A207" s="18" t="s">
        <v>105</v>
      </c>
      <c r="B207" s="22" t="s">
        <v>66</v>
      </c>
      <c r="C207" s="22" t="s">
        <v>89</v>
      </c>
      <c r="D207" s="22" t="s">
        <v>410</v>
      </c>
      <c r="E207" s="22" t="s">
        <v>106</v>
      </c>
      <c r="F207" s="23">
        <f t="shared" si="19"/>
        <v>600</v>
      </c>
      <c r="G207" s="23">
        <f t="shared" si="19"/>
        <v>0</v>
      </c>
      <c r="H207" s="159">
        <f t="shared" si="18"/>
        <v>0</v>
      </c>
    </row>
    <row r="208" spans="1:8" ht="15.75" customHeight="1">
      <c r="A208" s="18" t="s">
        <v>107</v>
      </c>
      <c r="B208" s="22" t="s">
        <v>66</v>
      </c>
      <c r="C208" s="22" t="s">
        <v>89</v>
      </c>
      <c r="D208" s="22" t="s">
        <v>410</v>
      </c>
      <c r="E208" s="22" t="s">
        <v>108</v>
      </c>
      <c r="F208" s="23">
        <f>'4 исп.по вед.структ.'!G370</f>
        <v>600</v>
      </c>
      <c r="G208" s="23">
        <f>'4 исп.по вед.структ.'!H370</f>
        <v>0</v>
      </c>
      <c r="H208" s="159">
        <f t="shared" si="18"/>
        <v>0</v>
      </c>
    </row>
    <row r="209" spans="1:8" ht="25.5">
      <c r="A209" s="41" t="s">
        <v>643</v>
      </c>
      <c r="B209" s="22" t="s">
        <v>66</v>
      </c>
      <c r="C209" s="22" t="s">
        <v>89</v>
      </c>
      <c r="D209" s="22" t="s">
        <v>505</v>
      </c>
      <c r="E209" s="22"/>
      <c r="F209" s="23">
        <f>F210+F215</f>
        <v>810</v>
      </c>
      <c r="G209" s="23">
        <f>G210+G215</f>
        <v>0</v>
      </c>
      <c r="H209" s="159">
        <f t="shared" si="18"/>
        <v>0</v>
      </c>
    </row>
    <row r="210" spans="1:8" ht="12.75">
      <c r="A210" s="18" t="s">
        <v>651</v>
      </c>
      <c r="B210" s="22" t="s">
        <v>66</v>
      </c>
      <c r="C210" s="22" t="s">
        <v>89</v>
      </c>
      <c r="D210" s="22" t="s">
        <v>505</v>
      </c>
      <c r="E210" s="22" t="s">
        <v>111</v>
      </c>
      <c r="F210" s="23">
        <f>F211</f>
        <v>800</v>
      </c>
      <c r="G210" s="23">
        <f>G211</f>
        <v>0</v>
      </c>
      <c r="H210" s="159">
        <f t="shared" si="18"/>
        <v>0</v>
      </c>
    </row>
    <row r="211" spans="1:8" ht="15" customHeight="1">
      <c r="A211" s="18" t="s">
        <v>105</v>
      </c>
      <c r="B211" s="22" t="s">
        <v>66</v>
      </c>
      <c r="C211" s="22" t="s">
        <v>89</v>
      </c>
      <c r="D211" s="22" t="s">
        <v>505</v>
      </c>
      <c r="E211" s="22" t="s">
        <v>106</v>
      </c>
      <c r="F211" s="23">
        <f>F212</f>
        <v>800</v>
      </c>
      <c r="G211" s="23">
        <f>G212</f>
        <v>0</v>
      </c>
      <c r="H211" s="159">
        <f t="shared" si="18"/>
        <v>0</v>
      </c>
    </row>
    <row r="212" spans="1:8" ht="15" customHeight="1">
      <c r="A212" s="18" t="s">
        <v>107</v>
      </c>
      <c r="B212" s="22" t="s">
        <v>66</v>
      </c>
      <c r="C212" s="22" t="s">
        <v>89</v>
      </c>
      <c r="D212" s="22" t="s">
        <v>505</v>
      </c>
      <c r="E212" s="22" t="s">
        <v>108</v>
      </c>
      <c r="F212" s="23">
        <f>'4 исп.по вед.структ.'!G374</f>
        <v>800</v>
      </c>
      <c r="G212" s="23">
        <f>'4 исп.по вед.структ.'!H374</f>
        <v>0</v>
      </c>
      <c r="H212" s="159">
        <f t="shared" si="18"/>
        <v>0</v>
      </c>
    </row>
    <row r="213" spans="1:8" ht="12.75">
      <c r="A213" s="18" t="s">
        <v>135</v>
      </c>
      <c r="B213" s="22" t="s">
        <v>66</v>
      </c>
      <c r="C213" s="22" t="s">
        <v>89</v>
      </c>
      <c r="D213" s="22" t="s">
        <v>505</v>
      </c>
      <c r="E213" s="22" t="s">
        <v>136</v>
      </c>
      <c r="F213" s="23">
        <f>F214</f>
        <v>10</v>
      </c>
      <c r="G213" s="23">
        <f>G214</f>
        <v>0</v>
      </c>
      <c r="H213" s="159">
        <f t="shared" si="18"/>
        <v>0</v>
      </c>
    </row>
    <row r="214" spans="1:8" ht="12.75">
      <c r="A214" s="18" t="s">
        <v>138</v>
      </c>
      <c r="B214" s="22" t="s">
        <v>66</v>
      </c>
      <c r="C214" s="22" t="s">
        <v>89</v>
      </c>
      <c r="D214" s="22" t="s">
        <v>505</v>
      </c>
      <c r="E214" s="22" t="s">
        <v>139</v>
      </c>
      <c r="F214" s="23">
        <f>F215</f>
        <v>10</v>
      </c>
      <c r="G214" s="23">
        <f>G215</f>
        <v>0</v>
      </c>
      <c r="H214" s="159">
        <f t="shared" si="18"/>
        <v>0</v>
      </c>
    </row>
    <row r="215" spans="1:8" ht="12.75">
      <c r="A215" s="18" t="s">
        <v>169</v>
      </c>
      <c r="B215" s="22" t="s">
        <v>66</v>
      </c>
      <c r="C215" s="22" t="s">
        <v>89</v>
      </c>
      <c r="D215" s="22" t="s">
        <v>505</v>
      </c>
      <c r="E215" s="22" t="s">
        <v>170</v>
      </c>
      <c r="F215" s="23">
        <f>'4 исп.по вед.структ.'!G377</f>
        <v>10</v>
      </c>
      <c r="G215" s="23">
        <f>'4 исп.по вед.структ.'!H377</f>
        <v>0</v>
      </c>
      <c r="H215" s="159">
        <f t="shared" si="18"/>
        <v>0</v>
      </c>
    </row>
    <row r="216" spans="1:8" ht="12.75">
      <c r="A216" s="17" t="s">
        <v>283</v>
      </c>
      <c r="B216" s="43" t="s">
        <v>67</v>
      </c>
      <c r="C216" s="43" t="s">
        <v>36</v>
      </c>
      <c r="D216" s="25"/>
      <c r="E216" s="57"/>
      <c r="F216" s="44">
        <f>F217</f>
        <v>375.5</v>
      </c>
      <c r="G216" s="44">
        <f>G217</f>
        <v>93.79999999999998</v>
      </c>
      <c r="H216" s="158">
        <f>G216/F216*100</f>
        <v>24.98002663115845</v>
      </c>
    </row>
    <row r="217" spans="1:8" s="40" customFormat="1" ht="12.75">
      <c r="A217" s="17" t="s">
        <v>280</v>
      </c>
      <c r="B217" s="43" t="s">
        <v>67</v>
      </c>
      <c r="C217" s="43" t="s">
        <v>70</v>
      </c>
      <c r="D217" s="25"/>
      <c r="E217" s="57"/>
      <c r="F217" s="44">
        <f>F220</f>
        <v>375.5</v>
      </c>
      <c r="G217" s="44">
        <f>G220</f>
        <v>93.79999999999998</v>
      </c>
      <c r="H217" s="158">
        <f>G217/F217*100</f>
        <v>24.98002663115845</v>
      </c>
    </row>
    <row r="218" spans="1:8" s="40" customFormat="1" ht="12.75">
      <c r="A218" s="18" t="s">
        <v>435</v>
      </c>
      <c r="B218" s="22" t="s">
        <v>67</v>
      </c>
      <c r="C218" s="22" t="s">
        <v>70</v>
      </c>
      <c r="D218" s="22" t="s">
        <v>436</v>
      </c>
      <c r="E218" s="55"/>
      <c r="F218" s="23">
        <f>F219</f>
        <v>375.5</v>
      </c>
      <c r="G218" s="23">
        <f>G219</f>
        <v>93.79999999999998</v>
      </c>
      <c r="H218" s="159">
        <f aca="true" t="shared" si="20" ref="H218:H248">G218/F218*100</f>
        <v>24.98002663115845</v>
      </c>
    </row>
    <row r="219" spans="1:8" s="40" customFormat="1" ht="12.75">
      <c r="A219" s="18" t="s">
        <v>437</v>
      </c>
      <c r="B219" s="22" t="s">
        <v>67</v>
      </c>
      <c r="C219" s="22" t="s">
        <v>70</v>
      </c>
      <c r="D219" s="22" t="s">
        <v>438</v>
      </c>
      <c r="E219" s="55"/>
      <c r="F219" s="23">
        <f>F220</f>
        <v>375.5</v>
      </c>
      <c r="G219" s="23">
        <f>G220</f>
        <v>93.79999999999998</v>
      </c>
      <c r="H219" s="159">
        <f t="shared" si="20"/>
        <v>24.98002663115845</v>
      </c>
    </row>
    <row r="220" spans="1:8" s="40" customFormat="1" ht="12.75">
      <c r="A220" s="18" t="s">
        <v>278</v>
      </c>
      <c r="B220" s="22" t="s">
        <v>67</v>
      </c>
      <c r="C220" s="22" t="s">
        <v>70</v>
      </c>
      <c r="D220" s="59" t="s">
        <v>279</v>
      </c>
      <c r="E220" s="55"/>
      <c r="F220" s="23">
        <f>F222</f>
        <v>375.5</v>
      </c>
      <c r="G220" s="23">
        <f>G222</f>
        <v>93.79999999999998</v>
      </c>
      <c r="H220" s="159">
        <f t="shared" si="20"/>
        <v>24.98002663115845</v>
      </c>
    </row>
    <row r="221" spans="1:8" s="40" customFormat="1" ht="38.25">
      <c r="A221" s="18" t="s">
        <v>109</v>
      </c>
      <c r="B221" s="22" t="s">
        <v>67</v>
      </c>
      <c r="C221" s="22" t="s">
        <v>70</v>
      </c>
      <c r="D221" s="59" t="s">
        <v>279</v>
      </c>
      <c r="E221" s="55" t="s">
        <v>110</v>
      </c>
      <c r="F221" s="23">
        <f>F222</f>
        <v>375.5</v>
      </c>
      <c r="G221" s="23">
        <f>G222</f>
        <v>93.79999999999998</v>
      </c>
      <c r="H221" s="159">
        <f t="shared" si="20"/>
        <v>24.98002663115845</v>
      </c>
    </row>
    <row r="222" spans="1:8" s="40" customFormat="1" ht="12.75">
      <c r="A222" s="18" t="s">
        <v>100</v>
      </c>
      <c r="B222" s="22" t="s">
        <v>67</v>
      </c>
      <c r="C222" s="22" t="s">
        <v>70</v>
      </c>
      <c r="D222" s="61" t="s">
        <v>279</v>
      </c>
      <c r="E222" s="22" t="s">
        <v>101</v>
      </c>
      <c r="F222" s="23">
        <f>F223+F224</f>
        <v>375.5</v>
      </c>
      <c r="G222" s="23">
        <f>G223+G224</f>
        <v>93.79999999999998</v>
      </c>
      <c r="H222" s="159">
        <f t="shared" si="20"/>
        <v>24.98002663115845</v>
      </c>
    </row>
    <row r="223" spans="1:8" s="40" customFormat="1" ht="12.75">
      <c r="A223" s="18" t="s">
        <v>165</v>
      </c>
      <c r="B223" s="22" t="s">
        <v>67</v>
      </c>
      <c r="C223" s="22" t="s">
        <v>70</v>
      </c>
      <c r="D223" s="61" t="s">
        <v>279</v>
      </c>
      <c r="E223" s="22" t="s">
        <v>102</v>
      </c>
      <c r="F223" s="23">
        <f>'4 исп.по вед.структ.'!G125</f>
        <v>288.4</v>
      </c>
      <c r="G223" s="23">
        <f>'4 исп.по вед.структ.'!H125</f>
        <v>75.89999999999999</v>
      </c>
      <c r="H223" s="159">
        <f t="shared" si="20"/>
        <v>26.31761442441054</v>
      </c>
    </row>
    <row r="224" spans="1:8" s="40" customFormat="1" ht="25.5">
      <c r="A224" s="18" t="s">
        <v>167</v>
      </c>
      <c r="B224" s="22" t="s">
        <v>67</v>
      </c>
      <c r="C224" s="22" t="s">
        <v>70</v>
      </c>
      <c r="D224" s="61" t="s">
        <v>279</v>
      </c>
      <c r="E224" s="22" t="s">
        <v>166</v>
      </c>
      <c r="F224" s="23">
        <f>'4 исп.по вед.структ.'!G126</f>
        <v>87.1</v>
      </c>
      <c r="G224" s="23">
        <f>'4 исп.по вед.структ.'!H126</f>
        <v>17.9</v>
      </c>
      <c r="H224" s="159">
        <f t="shared" si="20"/>
        <v>20.55109070034443</v>
      </c>
    </row>
    <row r="225" spans="1:8" s="40" customFormat="1" ht="12.75">
      <c r="A225" s="17" t="s">
        <v>4</v>
      </c>
      <c r="B225" s="43" t="s">
        <v>70</v>
      </c>
      <c r="C225" s="43" t="s">
        <v>36</v>
      </c>
      <c r="D225" s="22"/>
      <c r="E225" s="22"/>
      <c r="F225" s="44">
        <f>F226</f>
        <v>3685.5</v>
      </c>
      <c r="G225" s="44">
        <f>G226</f>
        <v>684.4999999999999</v>
      </c>
      <c r="H225" s="158">
        <f t="shared" si="20"/>
        <v>18.572785239451903</v>
      </c>
    </row>
    <row r="226" spans="1:8" s="40" customFormat="1" ht="25.5">
      <c r="A226" s="17" t="s">
        <v>81</v>
      </c>
      <c r="B226" s="43" t="s">
        <v>70</v>
      </c>
      <c r="C226" s="43" t="s">
        <v>75</v>
      </c>
      <c r="D226" s="22"/>
      <c r="E226" s="22"/>
      <c r="F226" s="44">
        <f>F227+F239+F233</f>
        <v>3685.5</v>
      </c>
      <c r="G226" s="44">
        <f>G227+G239+G233</f>
        <v>684.4999999999999</v>
      </c>
      <c r="H226" s="158">
        <f t="shared" si="20"/>
        <v>18.572785239451903</v>
      </c>
    </row>
    <row r="227" spans="1:8" s="40" customFormat="1" ht="25.5">
      <c r="A227" s="18" t="s">
        <v>452</v>
      </c>
      <c r="B227" s="55" t="s">
        <v>70</v>
      </c>
      <c r="C227" s="55" t="s">
        <v>75</v>
      </c>
      <c r="D227" s="58" t="s">
        <v>178</v>
      </c>
      <c r="E227" s="55"/>
      <c r="F227" s="23">
        <f aca="true" t="shared" si="21" ref="F227:G231">F228</f>
        <v>300</v>
      </c>
      <c r="G227" s="23">
        <f t="shared" si="21"/>
        <v>9.3</v>
      </c>
      <c r="H227" s="159">
        <f t="shared" si="20"/>
        <v>3.1000000000000005</v>
      </c>
    </row>
    <row r="228" spans="1:8" ht="27.75" customHeight="1">
      <c r="A228" s="18" t="s">
        <v>453</v>
      </c>
      <c r="B228" s="55" t="s">
        <v>70</v>
      </c>
      <c r="C228" s="55" t="s">
        <v>75</v>
      </c>
      <c r="D228" s="58" t="s">
        <v>332</v>
      </c>
      <c r="E228" s="55"/>
      <c r="F228" s="23">
        <f t="shared" si="21"/>
        <v>300</v>
      </c>
      <c r="G228" s="23">
        <f t="shared" si="21"/>
        <v>9.3</v>
      </c>
      <c r="H228" s="159">
        <f t="shared" si="20"/>
        <v>3.1000000000000005</v>
      </c>
    </row>
    <row r="229" spans="1:8" ht="29.25" customHeight="1">
      <c r="A229" s="18" t="s">
        <v>177</v>
      </c>
      <c r="B229" s="55" t="s">
        <v>70</v>
      </c>
      <c r="C229" s="55" t="s">
        <v>75</v>
      </c>
      <c r="D229" s="58" t="s">
        <v>333</v>
      </c>
      <c r="E229" s="55"/>
      <c r="F229" s="23">
        <f t="shared" si="21"/>
        <v>300</v>
      </c>
      <c r="G229" s="23">
        <f t="shared" si="21"/>
        <v>9.3</v>
      </c>
      <c r="H229" s="159">
        <f t="shared" si="20"/>
        <v>3.1000000000000005</v>
      </c>
    </row>
    <row r="230" spans="1:8" ht="12.75">
      <c r="A230" s="18" t="s">
        <v>651</v>
      </c>
      <c r="B230" s="55" t="s">
        <v>70</v>
      </c>
      <c r="C230" s="55" t="s">
        <v>75</v>
      </c>
      <c r="D230" s="58" t="s">
        <v>333</v>
      </c>
      <c r="E230" s="55" t="s">
        <v>111</v>
      </c>
      <c r="F230" s="23">
        <f t="shared" si="21"/>
        <v>300</v>
      </c>
      <c r="G230" s="23">
        <f t="shared" si="21"/>
        <v>9.3</v>
      </c>
      <c r="H230" s="159">
        <f t="shared" si="20"/>
        <v>3.1000000000000005</v>
      </c>
    </row>
    <row r="231" spans="1:8" ht="15" customHeight="1">
      <c r="A231" s="18" t="s">
        <v>105</v>
      </c>
      <c r="B231" s="55" t="s">
        <v>70</v>
      </c>
      <c r="C231" s="55" t="s">
        <v>75</v>
      </c>
      <c r="D231" s="58" t="s">
        <v>333</v>
      </c>
      <c r="E231" s="55" t="s">
        <v>106</v>
      </c>
      <c r="F231" s="23">
        <f t="shared" si="21"/>
        <v>300</v>
      </c>
      <c r="G231" s="23">
        <f t="shared" si="21"/>
        <v>9.3</v>
      </c>
      <c r="H231" s="159">
        <f t="shared" si="20"/>
        <v>3.1000000000000005</v>
      </c>
    </row>
    <row r="232" spans="1:8" ht="15" customHeight="1">
      <c r="A232" s="18" t="s">
        <v>107</v>
      </c>
      <c r="B232" s="55" t="s">
        <v>70</v>
      </c>
      <c r="C232" s="55" t="s">
        <v>75</v>
      </c>
      <c r="D232" s="58" t="s">
        <v>333</v>
      </c>
      <c r="E232" s="55" t="s">
        <v>108</v>
      </c>
      <c r="F232" s="23">
        <f>'4 исп.по вед.структ.'!G134</f>
        <v>300</v>
      </c>
      <c r="G232" s="23">
        <f>'4 исп.по вед.структ.'!H134</f>
        <v>9.3</v>
      </c>
      <c r="H232" s="159">
        <f t="shared" si="20"/>
        <v>3.1000000000000005</v>
      </c>
    </row>
    <row r="233" spans="1:8" ht="12.75">
      <c r="A233" s="60" t="s">
        <v>376</v>
      </c>
      <c r="B233" s="22" t="s">
        <v>70</v>
      </c>
      <c r="C233" s="22" t="s">
        <v>75</v>
      </c>
      <c r="D233" s="22" t="s">
        <v>225</v>
      </c>
      <c r="E233" s="22"/>
      <c r="F233" s="23">
        <f aca="true" t="shared" si="22" ref="F233:G237">F234</f>
        <v>200</v>
      </c>
      <c r="G233" s="23">
        <f t="shared" si="22"/>
        <v>38.5</v>
      </c>
      <c r="H233" s="159">
        <f t="shared" si="20"/>
        <v>19.25</v>
      </c>
    </row>
    <row r="234" spans="1:8" s="40" customFormat="1" ht="12.75">
      <c r="A234" s="60" t="s">
        <v>377</v>
      </c>
      <c r="B234" s="22" t="s">
        <v>70</v>
      </c>
      <c r="C234" s="22" t="s">
        <v>75</v>
      </c>
      <c r="D234" s="22" t="s">
        <v>374</v>
      </c>
      <c r="E234" s="22"/>
      <c r="F234" s="23">
        <f t="shared" si="22"/>
        <v>200</v>
      </c>
      <c r="G234" s="23">
        <f t="shared" si="22"/>
        <v>38.5</v>
      </c>
      <c r="H234" s="159">
        <f t="shared" si="20"/>
        <v>19.25</v>
      </c>
    </row>
    <row r="235" spans="1:8" s="40" customFormat="1" ht="38.25">
      <c r="A235" s="18" t="s">
        <v>454</v>
      </c>
      <c r="B235" s="22" t="s">
        <v>70</v>
      </c>
      <c r="C235" s="22" t="s">
        <v>75</v>
      </c>
      <c r="D235" s="22" t="s">
        <v>375</v>
      </c>
      <c r="E235" s="22"/>
      <c r="F235" s="23">
        <f t="shared" si="22"/>
        <v>200</v>
      </c>
      <c r="G235" s="23">
        <f t="shared" si="22"/>
        <v>38.5</v>
      </c>
      <c r="H235" s="159">
        <f t="shared" si="20"/>
        <v>19.25</v>
      </c>
    </row>
    <row r="236" spans="1:8" s="40" customFormat="1" ht="38.25">
      <c r="A236" s="18" t="s">
        <v>109</v>
      </c>
      <c r="B236" s="22" t="s">
        <v>70</v>
      </c>
      <c r="C236" s="22" t="s">
        <v>75</v>
      </c>
      <c r="D236" s="22" t="s">
        <v>375</v>
      </c>
      <c r="E236" s="22" t="s">
        <v>110</v>
      </c>
      <c r="F236" s="23">
        <f t="shared" si="22"/>
        <v>200</v>
      </c>
      <c r="G236" s="23">
        <f t="shared" si="22"/>
        <v>38.5</v>
      </c>
      <c r="H236" s="159">
        <f t="shared" si="20"/>
        <v>19.25</v>
      </c>
    </row>
    <row r="237" spans="1:8" s="40" customFormat="1" ht="12.75">
      <c r="A237" s="18" t="s">
        <v>306</v>
      </c>
      <c r="B237" s="22" t="s">
        <v>70</v>
      </c>
      <c r="C237" s="22" t="s">
        <v>75</v>
      </c>
      <c r="D237" s="22" t="s">
        <v>375</v>
      </c>
      <c r="E237" s="22" t="s">
        <v>308</v>
      </c>
      <c r="F237" s="23">
        <f t="shared" si="22"/>
        <v>200</v>
      </c>
      <c r="G237" s="23">
        <f t="shared" si="22"/>
        <v>38.5</v>
      </c>
      <c r="H237" s="159">
        <f t="shared" si="20"/>
        <v>19.25</v>
      </c>
    </row>
    <row r="238" spans="1:8" s="40" customFormat="1" ht="12.75">
      <c r="A238" s="18" t="s">
        <v>455</v>
      </c>
      <c r="B238" s="22" t="s">
        <v>70</v>
      </c>
      <c r="C238" s="22" t="s">
        <v>75</v>
      </c>
      <c r="D238" s="22" t="s">
        <v>375</v>
      </c>
      <c r="E238" s="22" t="s">
        <v>307</v>
      </c>
      <c r="F238" s="23">
        <f>'4 исп.по вед.структ.'!G140</f>
        <v>200</v>
      </c>
      <c r="G238" s="23">
        <f>'4 исп.по вед.структ.'!H140</f>
        <v>38.5</v>
      </c>
      <c r="H238" s="159">
        <f t="shared" si="20"/>
        <v>19.25</v>
      </c>
    </row>
    <row r="239" spans="1:8" s="40" customFormat="1" ht="27" customHeight="1">
      <c r="A239" s="18" t="s">
        <v>456</v>
      </c>
      <c r="B239" s="22" t="s">
        <v>70</v>
      </c>
      <c r="C239" s="22" t="s">
        <v>75</v>
      </c>
      <c r="D239" s="58" t="s">
        <v>229</v>
      </c>
      <c r="E239" s="22"/>
      <c r="F239" s="23">
        <f>F240</f>
        <v>3185.5</v>
      </c>
      <c r="G239" s="23">
        <f>G240</f>
        <v>636.6999999999999</v>
      </c>
      <c r="H239" s="159">
        <f t="shared" si="20"/>
        <v>19.987443101553914</v>
      </c>
    </row>
    <row r="240" spans="1:8" s="40" customFormat="1" ht="25.5">
      <c r="A240" s="60" t="s">
        <v>457</v>
      </c>
      <c r="B240" s="22" t="s">
        <v>70</v>
      </c>
      <c r="C240" s="22" t="s">
        <v>75</v>
      </c>
      <c r="D240" s="58" t="s">
        <v>412</v>
      </c>
      <c r="E240" s="22"/>
      <c r="F240" s="23">
        <f>F241</f>
        <v>3185.5</v>
      </c>
      <c r="G240" s="23">
        <f>G241</f>
        <v>636.6999999999999</v>
      </c>
      <c r="H240" s="159">
        <f t="shared" si="20"/>
        <v>19.987443101553914</v>
      </c>
    </row>
    <row r="241" spans="1:8" s="40" customFormat="1" ht="12.75">
      <c r="A241" s="18" t="s">
        <v>411</v>
      </c>
      <c r="B241" s="22" t="s">
        <v>70</v>
      </c>
      <c r="C241" s="22" t="s">
        <v>75</v>
      </c>
      <c r="D241" s="58" t="s">
        <v>417</v>
      </c>
      <c r="E241" s="22"/>
      <c r="F241" s="23">
        <f>F242+F246</f>
        <v>3185.5</v>
      </c>
      <c r="G241" s="23">
        <f>G242+G246</f>
        <v>636.6999999999999</v>
      </c>
      <c r="H241" s="159">
        <f t="shared" si="20"/>
        <v>19.987443101553914</v>
      </c>
    </row>
    <row r="242" spans="1:8" s="40" customFormat="1" ht="38.25">
      <c r="A242" s="18" t="s">
        <v>109</v>
      </c>
      <c r="B242" s="22" t="s">
        <v>70</v>
      </c>
      <c r="C242" s="22" t="s">
        <v>75</v>
      </c>
      <c r="D242" s="58" t="s">
        <v>417</v>
      </c>
      <c r="E242" s="22" t="s">
        <v>110</v>
      </c>
      <c r="F242" s="23">
        <f>F243</f>
        <v>2997.2</v>
      </c>
      <c r="G242" s="23">
        <f>G243</f>
        <v>626.8</v>
      </c>
      <c r="H242" s="159">
        <f t="shared" si="20"/>
        <v>20.912851995195517</v>
      </c>
    </row>
    <row r="243" spans="1:8" s="40" customFormat="1" ht="12.75">
      <c r="A243" s="18" t="s">
        <v>306</v>
      </c>
      <c r="B243" s="22" t="s">
        <v>70</v>
      </c>
      <c r="C243" s="22" t="s">
        <v>75</v>
      </c>
      <c r="D243" s="58" t="s">
        <v>417</v>
      </c>
      <c r="E243" s="22" t="s">
        <v>308</v>
      </c>
      <c r="F243" s="23">
        <f>F244+F245</f>
        <v>2997.2</v>
      </c>
      <c r="G243" s="23">
        <f>G244+G245</f>
        <v>626.8</v>
      </c>
      <c r="H243" s="159">
        <f t="shared" si="20"/>
        <v>20.912851995195517</v>
      </c>
    </row>
    <row r="244" spans="1:8" s="40" customFormat="1" ht="12.75">
      <c r="A244" s="18" t="s">
        <v>458</v>
      </c>
      <c r="B244" s="22" t="s">
        <v>70</v>
      </c>
      <c r="C244" s="22" t="s">
        <v>75</v>
      </c>
      <c r="D244" s="58" t="s">
        <v>417</v>
      </c>
      <c r="E244" s="22" t="s">
        <v>309</v>
      </c>
      <c r="F244" s="23">
        <f>'4 исп.по вед.структ.'!G146</f>
        <v>2302</v>
      </c>
      <c r="G244" s="23">
        <f>'4 исп.по вед.структ.'!H146</f>
        <v>494.8</v>
      </c>
      <c r="H244" s="159">
        <f t="shared" si="20"/>
        <v>21.494352736750653</v>
      </c>
    </row>
    <row r="245" spans="1:8" s="40" customFormat="1" ht="25.5">
      <c r="A245" s="18" t="s">
        <v>459</v>
      </c>
      <c r="B245" s="22" t="s">
        <v>70</v>
      </c>
      <c r="C245" s="22" t="s">
        <v>75</v>
      </c>
      <c r="D245" s="58" t="s">
        <v>417</v>
      </c>
      <c r="E245" s="22" t="s">
        <v>310</v>
      </c>
      <c r="F245" s="23">
        <f>'4 исп.по вед.структ.'!G147</f>
        <v>695.2</v>
      </c>
      <c r="G245" s="23">
        <f>'4 исп.по вед.структ.'!H147</f>
        <v>132</v>
      </c>
      <c r="H245" s="159">
        <f t="shared" si="20"/>
        <v>18.987341772151897</v>
      </c>
    </row>
    <row r="246" spans="1:8" s="40" customFormat="1" ht="12.75">
      <c r="A246" s="18" t="s">
        <v>651</v>
      </c>
      <c r="B246" s="22" t="s">
        <v>70</v>
      </c>
      <c r="C246" s="22" t="s">
        <v>75</v>
      </c>
      <c r="D246" s="58" t="s">
        <v>417</v>
      </c>
      <c r="E246" s="22" t="s">
        <v>111</v>
      </c>
      <c r="F246" s="23">
        <f>F247</f>
        <v>188.3</v>
      </c>
      <c r="G246" s="23">
        <f>G247</f>
        <v>9.9</v>
      </c>
      <c r="H246" s="159">
        <f t="shared" si="20"/>
        <v>5.25756771109931</v>
      </c>
    </row>
    <row r="247" spans="1:8" s="40" customFormat="1" ht="15.75" customHeight="1">
      <c r="A247" s="18" t="s">
        <v>105</v>
      </c>
      <c r="B247" s="22" t="s">
        <v>70</v>
      </c>
      <c r="C247" s="22" t="s">
        <v>75</v>
      </c>
      <c r="D247" s="58" t="s">
        <v>417</v>
      </c>
      <c r="E247" s="22" t="s">
        <v>106</v>
      </c>
      <c r="F247" s="23">
        <f>F248</f>
        <v>188.3</v>
      </c>
      <c r="G247" s="23">
        <f>G248</f>
        <v>9.9</v>
      </c>
      <c r="H247" s="159">
        <f t="shared" si="20"/>
        <v>5.25756771109931</v>
      </c>
    </row>
    <row r="248" spans="1:8" s="40" customFormat="1" ht="12.75" customHeight="1">
      <c r="A248" s="18" t="s">
        <v>107</v>
      </c>
      <c r="B248" s="22" t="s">
        <v>70</v>
      </c>
      <c r="C248" s="22" t="s">
        <v>75</v>
      </c>
      <c r="D248" s="58" t="s">
        <v>417</v>
      </c>
      <c r="E248" s="22" t="s">
        <v>108</v>
      </c>
      <c r="F248" s="23">
        <f>'4 исп.по вед.структ.'!G150</f>
        <v>188.3</v>
      </c>
      <c r="G248" s="23">
        <f>'4 исп.по вед.структ.'!H150</f>
        <v>9.9</v>
      </c>
      <c r="H248" s="159">
        <f t="shared" si="20"/>
        <v>5.25756771109931</v>
      </c>
    </row>
    <row r="249" spans="1:8" s="40" customFormat="1" ht="9" customHeight="1">
      <c r="A249" s="11" t="s">
        <v>5</v>
      </c>
      <c r="B249" s="51" t="s">
        <v>68</v>
      </c>
      <c r="C249" s="51" t="s">
        <v>36</v>
      </c>
      <c r="D249" s="43"/>
      <c r="E249" s="43"/>
      <c r="F249" s="44">
        <f>F250+F257+F268+F274+F292</f>
        <v>13920.6</v>
      </c>
      <c r="G249" s="44">
        <f>G250+G257+G268+G274+G292</f>
        <v>1436.4</v>
      </c>
      <c r="H249" s="158">
        <f>G249/F249*100</f>
        <v>10.3185207534158</v>
      </c>
    </row>
    <row r="250" spans="1:8" s="40" customFormat="1" ht="16.5" customHeight="1">
      <c r="A250" s="36" t="s">
        <v>80</v>
      </c>
      <c r="B250" s="43" t="s">
        <v>68</v>
      </c>
      <c r="C250" s="43" t="s">
        <v>72</v>
      </c>
      <c r="D250" s="22"/>
      <c r="E250" s="22"/>
      <c r="F250" s="44">
        <f aca="true" t="shared" si="23" ref="F250:G255">F251</f>
        <v>500</v>
      </c>
      <c r="G250" s="44">
        <f t="shared" si="23"/>
        <v>0</v>
      </c>
      <c r="H250" s="158">
        <f>G250/F250*100</f>
        <v>0</v>
      </c>
    </row>
    <row r="251" spans="1:8" s="40" customFormat="1" ht="12" customHeight="1">
      <c r="A251" s="37" t="s">
        <v>506</v>
      </c>
      <c r="B251" s="22" t="s">
        <v>68</v>
      </c>
      <c r="C251" s="22" t="s">
        <v>72</v>
      </c>
      <c r="D251" s="58" t="s">
        <v>180</v>
      </c>
      <c r="E251" s="22"/>
      <c r="F251" s="23">
        <f t="shared" si="23"/>
        <v>500</v>
      </c>
      <c r="G251" s="23">
        <f t="shared" si="23"/>
        <v>0</v>
      </c>
      <c r="H251" s="159">
        <f aca="true" t="shared" si="24" ref="H251:H314">G251/F251*100</f>
        <v>0</v>
      </c>
    </row>
    <row r="252" spans="1:8" s="40" customFormat="1" ht="12" customHeight="1">
      <c r="A252" s="37" t="s">
        <v>258</v>
      </c>
      <c r="B252" s="22" t="s">
        <v>68</v>
      </c>
      <c r="C252" s="22" t="s">
        <v>72</v>
      </c>
      <c r="D252" s="58" t="s">
        <v>335</v>
      </c>
      <c r="E252" s="22"/>
      <c r="F252" s="23">
        <f t="shared" si="23"/>
        <v>500</v>
      </c>
      <c r="G252" s="23">
        <f t="shared" si="23"/>
        <v>0</v>
      </c>
      <c r="H252" s="159">
        <f t="shared" si="24"/>
        <v>0</v>
      </c>
    </row>
    <row r="253" spans="1:8" s="40" customFormat="1" ht="24.75" customHeight="1">
      <c r="A253" s="37" t="s">
        <v>179</v>
      </c>
      <c r="B253" s="22" t="s">
        <v>68</v>
      </c>
      <c r="C253" s="22" t="s">
        <v>72</v>
      </c>
      <c r="D253" s="58" t="s">
        <v>336</v>
      </c>
      <c r="E253" s="22"/>
      <c r="F253" s="23">
        <f t="shared" si="23"/>
        <v>500</v>
      </c>
      <c r="G253" s="23">
        <f t="shared" si="23"/>
        <v>0</v>
      </c>
      <c r="H253" s="159">
        <f t="shared" si="24"/>
        <v>0</v>
      </c>
    </row>
    <row r="254" spans="1:8" s="40" customFormat="1" ht="12" customHeight="1">
      <c r="A254" s="18" t="s">
        <v>135</v>
      </c>
      <c r="B254" s="22" t="s">
        <v>68</v>
      </c>
      <c r="C254" s="22" t="s">
        <v>72</v>
      </c>
      <c r="D254" s="58" t="s">
        <v>336</v>
      </c>
      <c r="E254" s="22" t="s">
        <v>136</v>
      </c>
      <c r="F254" s="23">
        <f t="shared" si="23"/>
        <v>500</v>
      </c>
      <c r="G254" s="23">
        <f t="shared" si="23"/>
        <v>0</v>
      </c>
      <c r="H254" s="159">
        <f t="shared" si="24"/>
        <v>0</v>
      </c>
    </row>
    <row r="255" spans="1:8" s="40" customFormat="1" ht="29.25" customHeight="1">
      <c r="A255" s="18" t="s">
        <v>171</v>
      </c>
      <c r="B255" s="22" t="s">
        <v>68</v>
      </c>
      <c r="C255" s="22" t="s">
        <v>72</v>
      </c>
      <c r="D255" s="58" t="s">
        <v>336</v>
      </c>
      <c r="E255" s="22" t="s">
        <v>137</v>
      </c>
      <c r="F255" s="23">
        <f t="shared" si="23"/>
        <v>500</v>
      </c>
      <c r="G255" s="23">
        <f t="shared" si="23"/>
        <v>0</v>
      </c>
      <c r="H255" s="159">
        <f t="shared" si="24"/>
        <v>0</v>
      </c>
    </row>
    <row r="256" spans="1:8" s="40" customFormat="1" ht="29.25" customHeight="1">
      <c r="A256" s="18" t="s">
        <v>650</v>
      </c>
      <c r="B256" s="22" t="s">
        <v>68</v>
      </c>
      <c r="C256" s="22" t="s">
        <v>72</v>
      </c>
      <c r="D256" s="58" t="s">
        <v>336</v>
      </c>
      <c r="E256" s="22" t="s">
        <v>649</v>
      </c>
      <c r="F256" s="23">
        <f>'4 исп.по вед.структ.'!G385</f>
        <v>500</v>
      </c>
      <c r="G256" s="23">
        <f>'4 исп.по вед.структ.'!H385</f>
        <v>0</v>
      </c>
      <c r="H256" s="159">
        <f t="shared" si="24"/>
        <v>0</v>
      </c>
    </row>
    <row r="257" spans="1:8" s="100" customFormat="1" ht="12" customHeight="1">
      <c r="A257" s="17" t="s">
        <v>604</v>
      </c>
      <c r="B257" s="51" t="s">
        <v>68</v>
      </c>
      <c r="C257" s="51" t="s">
        <v>76</v>
      </c>
      <c r="D257" s="43"/>
      <c r="E257" s="43"/>
      <c r="F257" s="44">
        <f>F258</f>
        <v>1050</v>
      </c>
      <c r="G257" s="44">
        <f>G258</f>
        <v>0</v>
      </c>
      <c r="H257" s="158">
        <f>G257/F257*100</f>
        <v>0</v>
      </c>
    </row>
    <row r="258" spans="1:8" s="40" customFormat="1" ht="30.75" customHeight="1">
      <c r="A258" s="18" t="s">
        <v>452</v>
      </c>
      <c r="B258" s="55" t="s">
        <v>68</v>
      </c>
      <c r="C258" s="55" t="s">
        <v>76</v>
      </c>
      <c r="D258" s="58" t="s">
        <v>178</v>
      </c>
      <c r="E258" s="43"/>
      <c r="F258" s="23">
        <f>F259</f>
        <v>1050</v>
      </c>
      <c r="G258" s="44">
        <f>G259</f>
        <v>0</v>
      </c>
      <c r="H258" s="159">
        <f t="shared" si="24"/>
        <v>0</v>
      </c>
    </row>
    <row r="259" spans="1:8" s="40" customFormat="1" ht="27" customHeight="1">
      <c r="A259" s="18" t="s">
        <v>605</v>
      </c>
      <c r="B259" s="22" t="s">
        <v>68</v>
      </c>
      <c r="C259" s="22" t="s">
        <v>76</v>
      </c>
      <c r="D259" s="58" t="s">
        <v>606</v>
      </c>
      <c r="E259" s="22"/>
      <c r="F259" s="23">
        <f>F260+F264</f>
        <v>1050</v>
      </c>
      <c r="G259" s="23">
        <f>G260+G264</f>
        <v>0</v>
      </c>
      <c r="H259" s="159">
        <f t="shared" si="24"/>
        <v>0</v>
      </c>
    </row>
    <row r="260" spans="1:8" s="40" customFormat="1" ht="45" customHeight="1">
      <c r="A260" s="18" t="s">
        <v>607</v>
      </c>
      <c r="B260" s="22" t="s">
        <v>68</v>
      </c>
      <c r="C260" s="22" t="s">
        <v>76</v>
      </c>
      <c r="D260" s="58" t="s">
        <v>608</v>
      </c>
      <c r="E260" s="22"/>
      <c r="F260" s="23">
        <f aca="true" t="shared" si="25" ref="F260:G262">F261</f>
        <v>1000</v>
      </c>
      <c r="G260" s="23">
        <f t="shared" si="25"/>
        <v>0</v>
      </c>
      <c r="H260" s="159">
        <f t="shared" si="24"/>
        <v>0</v>
      </c>
    </row>
    <row r="261" spans="1:8" s="40" customFormat="1" ht="12" customHeight="1">
      <c r="A261" s="18" t="s">
        <v>651</v>
      </c>
      <c r="B261" s="22" t="s">
        <v>68</v>
      </c>
      <c r="C261" s="22" t="s">
        <v>76</v>
      </c>
      <c r="D261" s="58" t="s">
        <v>608</v>
      </c>
      <c r="E261" s="22" t="s">
        <v>111</v>
      </c>
      <c r="F261" s="23">
        <f t="shared" si="25"/>
        <v>1000</v>
      </c>
      <c r="G261" s="23">
        <f t="shared" si="25"/>
        <v>0</v>
      </c>
      <c r="H261" s="159">
        <f t="shared" si="24"/>
        <v>0</v>
      </c>
    </row>
    <row r="262" spans="1:8" s="40" customFormat="1" ht="12" customHeight="1">
      <c r="A262" s="18" t="s">
        <v>105</v>
      </c>
      <c r="B262" s="22" t="s">
        <v>68</v>
      </c>
      <c r="C262" s="22" t="s">
        <v>76</v>
      </c>
      <c r="D262" s="58" t="s">
        <v>608</v>
      </c>
      <c r="E262" s="22" t="s">
        <v>106</v>
      </c>
      <c r="F262" s="23">
        <f t="shared" si="25"/>
        <v>1000</v>
      </c>
      <c r="G262" s="23">
        <f t="shared" si="25"/>
        <v>0</v>
      </c>
      <c r="H262" s="159">
        <f t="shared" si="24"/>
        <v>0</v>
      </c>
    </row>
    <row r="263" spans="1:8" s="40" customFormat="1" ht="14.25" customHeight="1">
      <c r="A263" s="18" t="s">
        <v>107</v>
      </c>
      <c r="B263" s="22" t="s">
        <v>68</v>
      </c>
      <c r="C263" s="22" t="s">
        <v>76</v>
      </c>
      <c r="D263" s="58" t="s">
        <v>608</v>
      </c>
      <c r="E263" s="22" t="s">
        <v>108</v>
      </c>
      <c r="F263" s="23">
        <f>'4 исп.по вед.структ.'!G1122</f>
        <v>1000</v>
      </c>
      <c r="G263" s="23">
        <f>'4 исп.по вед.структ.'!H1122</f>
        <v>0</v>
      </c>
      <c r="H263" s="159">
        <f t="shared" si="24"/>
        <v>0</v>
      </c>
    </row>
    <row r="264" spans="1:8" s="40" customFormat="1" ht="27.75" customHeight="1">
      <c r="A264" s="18" t="s">
        <v>609</v>
      </c>
      <c r="B264" s="22" t="s">
        <v>68</v>
      </c>
      <c r="C264" s="22" t="s">
        <v>76</v>
      </c>
      <c r="D264" s="58" t="s">
        <v>610</v>
      </c>
      <c r="E264" s="22"/>
      <c r="F264" s="23">
        <f aca="true" t="shared" si="26" ref="F264:G266">F265</f>
        <v>50</v>
      </c>
      <c r="G264" s="23">
        <f t="shared" si="26"/>
        <v>0</v>
      </c>
      <c r="H264" s="159">
        <f t="shared" si="24"/>
        <v>0</v>
      </c>
    </row>
    <row r="265" spans="1:8" s="40" customFormat="1" ht="12" customHeight="1">
      <c r="A265" s="18" t="s">
        <v>651</v>
      </c>
      <c r="B265" s="22" t="s">
        <v>68</v>
      </c>
      <c r="C265" s="22" t="s">
        <v>76</v>
      </c>
      <c r="D265" s="58" t="s">
        <v>610</v>
      </c>
      <c r="E265" s="22" t="s">
        <v>111</v>
      </c>
      <c r="F265" s="23">
        <f t="shared" si="26"/>
        <v>50</v>
      </c>
      <c r="G265" s="23">
        <f t="shared" si="26"/>
        <v>0</v>
      </c>
      <c r="H265" s="159">
        <f t="shared" si="24"/>
        <v>0</v>
      </c>
    </row>
    <row r="266" spans="1:8" s="40" customFormat="1" ht="12" customHeight="1">
      <c r="A266" s="18" t="s">
        <v>105</v>
      </c>
      <c r="B266" s="22" t="s">
        <v>68</v>
      </c>
      <c r="C266" s="22" t="s">
        <v>76</v>
      </c>
      <c r="D266" s="58" t="s">
        <v>610</v>
      </c>
      <c r="E266" s="22" t="s">
        <v>106</v>
      </c>
      <c r="F266" s="23">
        <f t="shared" si="26"/>
        <v>50</v>
      </c>
      <c r="G266" s="23">
        <f t="shared" si="26"/>
        <v>0</v>
      </c>
      <c r="H266" s="159">
        <f t="shared" si="24"/>
        <v>0</v>
      </c>
    </row>
    <row r="267" spans="1:8" s="40" customFormat="1" ht="12" customHeight="1">
      <c r="A267" s="18" t="s">
        <v>107</v>
      </c>
      <c r="B267" s="22" t="s">
        <v>68</v>
      </c>
      <c r="C267" s="22" t="s">
        <v>76</v>
      </c>
      <c r="D267" s="58" t="s">
        <v>610</v>
      </c>
      <c r="E267" s="22" t="s">
        <v>108</v>
      </c>
      <c r="F267" s="23">
        <f>'4 исп.по вед.структ.'!G1126</f>
        <v>50</v>
      </c>
      <c r="G267" s="23">
        <f>'4 исп.по вед.структ.'!H1126</f>
        <v>0</v>
      </c>
      <c r="H267" s="159">
        <f t="shared" si="24"/>
        <v>0</v>
      </c>
    </row>
    <row r="268" spans="1:8" s="40" customFormat="1" ht="12" customHeight="1">
      <c r="A268" s="17" t="s">
        <v>6</v>
      </c>
      <c r="B268" s="43" t="s">
        <v>68</v>
      </c>
      <c r="C268" s="43" t="s">
        <v>73</v>
      </c>
      <c r="D268" s="43"/>
      <c r="E268" s="43"/>
      <c r="F268" s="44">
        <f>F269</f>
        <v>5800</v>
      </c>
      <c r="G268" s="44">
        <f>G269</f>
        <v>1300</v>
      </c>
      <c r="H268" s="158">
        <f>G268/F268*100</f>
        <v>22.413793103448278</v>
      </c>
    </row>
    <row r="269" spans="1:8" s="40" customFormat="1" ht="12" customHeight="1">
      <c r="A269" s="18" t="s">
        <v>37</v>
      </c>
      <c r="B269" s="22" t="s">
        <v>68</v>
      </c>
      <c r="C269" s="22" t="s">
        <v>73</v>
      </c>
      <c r="D269" s="22" t="s">
        <v>243</v>
      </c>
      <c r="E269" s="22"/>
      <c r="F269" s="23">
        <f>F270</f>
        <v>5800</v>
      </c>
      <c r="G269" s="23">
        <f>G270</f>
        <v>1300</v>
      </c>
      <c r="H269" s="159">
        <f t="shared" si="24"/>
        <v>22.413793103448278</v>
      </c>
    </row>
    <row r="270" spans="1:8" s="40" customFormat="1" ht="12" customHeight="1">
      <c r="A270" s="18" t="s">
        <v>674</v>
      </c>
      <c r="B270" s="22" t="s">
        <v>68</v>
      </c>
      <c r="C270" s="22" t="s">
        <v>73</v>
      </c>
      <c r="D270" s="22" t="s">
        <v>675</v>
      </c>
      <c r="E270" s="22"/>
      <c r="F270" s="23">
        <f aca="true" t="shared" si="27" ref="F270:G272">F271</f>
        <v>5800</v>
      </c>
      <c r="G270" s="23">
        <f t="shared" si="27"/>
        <v>1300</v>
      </c>
      <c r="H270" s="159">
        <f t="shared" si="24"/>
        <v>22.413793103448278</v>
      </c>
    </row>
    <row r="271" spans="1:8" s="40" customFormat="1" ht="12" customHeight="1">
      <c r="A271" s="18" t="s">
        <v>651</v>
      </c>
      <c r="B271" s="22" t="s">
        <v>68</v>
      </c>
      <c r="C271" s="22" t="s">
        <v>73</v>
      </c>
      <c r="D271" s="22" t="s">
        <v>675</v>
      </c>
      <c r="E271" s="22" t="s">
        <v>111</v>
      </c>
      <c r="F271" s="23">
        <f t="shared" si="27"/>
        <v>5800</v>
      </c>
      <c r="G271" s="23">
        <f t="shared" si="27"/>
        <v>1300</v>
      </c>
      <c r="H271" s="159">
        <f t="shared" si="24"/>
        <v>22.413793103448278</v>
      </c>
    </row>
    <row r="272" spans="1:8" s="40" customFormat="1" ht="15" customHeight="1">
      <c r="A272" s="18" t="s">
        <v>105</v>
      </c>
      <c r="B272" s="22" t="s">
        <v>68</v>
      </c>
      <c r="C272" s="22" t="s">
        <v>73</v>
      </c>
      <c r="D272" s="22" t="s">
        <v>675</v>
      </c>
      <c r="E272" s="22" t="s">
        <v>106</v>
      </c>
      <c r="F272" s="23">
        <f t="shared" si="27"/>
        <v>5800</v>
      </c>
      <c r="G272" s="23">
        <f t="shared" si="27"/>
        <v>1300</v>
      </c>
      <c r="H272" s="159">
        <f t="shared" si="24"/>
        <v>22.413793103448278</v>
      </c>
    </row>
    <row r="273" spans="1:8" s="40" customFormat="1" ht="15.75" customHeight="1">
      <c r="A273" s="18" t="s">
        <v>107</v>
      </c>
      <c r="B273" s="22" t="s">
        <v>68</v>
      </c>
      <c r="C273" s="22" t="s">
        <v>73</v>
      </c>
      <c r="D273" s="22" t="s">
        <v>675</v>
      </c>
      <c r="E273" s="22" t="s">
        <v>108</v>
      </c>
      <c r="F273" s="23">
        <f>'4 исп.по вед.структ.'!G391</f>
        <v>5800</v>
      </c>
      <c r="G273" s="23">
        <f>'4 исп.по вед.структ.'!H391</f>
        <v>1300</v>
      </c>
      <c r="H273" s="159">
        <f t="shared" si="24"/>
        <v>22.413793103448278</v>
      </c>
    </row>
    <row r="274" spans="1:8" s="40" customFormat="1" ht="15" customHeight="1">
      <c r="A274" s="90" t="s">
        <v>84</v>
      </c>
      <c r="B274" s="91" t="s">
        <v>68</v>
      </c>
      <c r="C274" s="91" t="s">
        <v>75</v>
      </c>
      <c r="D274" s="92"/>
      <c r="E274" s="92"/>
      <c r="F274" s="95">
        <f>F287+F275+F281</f>
        <v>5616.6</v>
      </c>
      <c r="G274" s="95">
        <f>G287+G275+G281</f>
        <v>98.4</v>
      </c>
      <c r="H274" s="158">
        <f>G274/F274*100</f>
        <v>1.7519495780365344</v>
      </c>
    </row>
    <row r="275" spans="1:8" s="40" customFormat="1" ht="24" customHeight="1">
      <c r="A275" s="37" t="s">
        <v>611</v>
      </c>
      <c r="B275" s="22" t="s">
        <v>68</v>
      </c>
      <c r="C275" s="22" t="s">
        <v>75</v>
      </c>
      <c r="D275" s="58" t="s">
        <v>612</v>
      </c>
      <c r="E275" s="22"/>
      <c r="F275" s="23">
        <f aca="true" t="shared" si="28" ref="F275:G279">F276</f>
        <v>4316.6</v>
      </c>
      <c r="G275" s="23">
        <f t="shared" si="28"/>
        <v>0</v>
      </c>
      <c r="H275" s="159">
        <f t="shared" si="24"/>
        <v>0</v>
      </c>
    </row>
    <row r="276" spans="1:8" s="40" customFormat="1" ht="13.5" customHeight="1">
      <c r="A276" s="37" t="s">
        <v>292</v>
      </c>
      <c r="B276" s="22" t="s">
        <v>68</v>
      </c>
      <c r="C276" s="22" t="s">
        <v>75</v>
      </c>
      <c r="D276" s="58" t="s">
        <v>613</v>
      </c>
      <c r="E276" s="22"/>
      <c r="F276" s="23">
        <f t="shared" si="28"/>
        <v>4316.6</v>
      </c>
      <c r="G276" s="23">
        <f t="shared" si="28"/>
        <v>0</v>
      </c>
      <c r="H276" s="159">
        <f t="shared" si="24"/>
        <v>0</v>
      </c>
    </row>
    <row r="277" spans="1:8" s="40" customFormat="1" ht="13.5" customHeight="1">
      <c r="A277" s="37" t="s">
        <v>614</v>
      </c>
      <c r="B277" s="22" t="s">
        <v>68</v>
      </c>
      <c r="C277" s="22" t="s">
        <v>75</v>
      </c>
      <c r="D277" s="58" t="s">
        <v>615</v>
      </c>
      <c r="E277" s="22"/>
      <c r="F277" s="23">
        <f t="shared" si="28"/>
        <v>4316.6</v>
      </c>
      <c r="G277" s="23">
        <f t="shared" si="28"/>
        <v>0</v>
      </c>
      <c r="H277" s="159">
        <f t="shared" si="24"/>
        <v>0</v>
      </c>
    </row>
    <row r="278" spans="1:8" s="40" customFormat="1" ht="16.5" customHeight="1">
      <c r="A278" s="18" t="s">
        <v>651</v>
      </c>
      <c r="B278" s="22" t="s">
        <v>68</v>
      </c>
      <c r="C278" s="22" t="s">
        <v>75</v>
      </c>
      <c r="D278" s="58" t="s">
        <v>615</v>
      </c>
      <c r="E278" s="22" t="s">
        <v>111</v>
      </c>
      <c r="F278" s="23">
        <f t="shared" si="28"/>
        <v>4316.6</v>
      </c>
      <c r="G278" s="23">
        <f t="shared" si="28"/>
        <v>0</v>
      </c>
      <c r="H278" s="159">
        <f t="shared" si="24"/>
        <v>0</v>
      </c>
    </row>
    <row r="279" spans="1:8" s="40" customFormat="1" ht="12.75" customHeight="1">
      <c r="A279" s="18" t="s">
        <v>105</v>
      </c>
      <c r="B279" s="22" t="s">
        <v>68</v>
      </c>
      <c r="C279" s="22" t="s">
        <v>75</v>
      </c>
      <c r="D279" s="58" t="s">
        <v>615</v>
      </c>
      <c r="E279" s="22" t="s">
        <v>106</v>
      </c>
      <c r="F279" s="23">
        <f t="shared" si="28"/>
        <v>4316.6</v>
      </c>
      <c r="G279" s="23">
        <f t="shared" si="28"/>
        <v>0</v>
      </c>
      <c r="H279" s="159">
        <f t="shared" si="24"/>
        <v>0</v>
      </c>
    </row>
    <row r="280" spans="1:8" s="40" customFormat="1" ht="15" customHeight="1">
      <c r="A280" s="18" t="s">
        <v>107</v>
      </c>
      <c r="B280" s="22" t="s">
        <v>68</v>
      </c>
      <c r="C280" s="22" t="s">
        <v>75</v>
      </c>
      <c r="D280" s="58" t="s">
        <v>615</v>
      </c>
      <c r="E280" s="22" t="s">
        <v>108</v>
      </c>
      <c r="F280" s="23">
        <f>'4 исп.по вед.структ.'!G1133</f>
        <v>4316.6</v>
      </c>
      <c r="G280" s="23">
        <f>'4 исп.по вед.структ.'!H1133</f>
        <v>0</v>
      </c>
      <c r="H280" s="159">
        <f t="shared" si="24"/>
        <v>0</v>
      </c>
    </row>
    <row r="281" spans="1:8" s="40" customFormat="1" ht="24" customHeight="1">
      <c r="A281" s="99" t="s">
        <v>616</v>
      </c>
      <c r="B281" s="22" t="s">
        <v>68</v>
      </c>
      <c r="C281" s="22" t="s">
        <v>75</v>
      </c>
      <c r="D281" s="58" t="s">
        <v>617</v>
      </c>
      <c r="E281" s="22"/>
      <c r="F281" s="23">
        <f aca="true" t="shared" si="29" ref="F281:G285">F282</f>
        <v>500</v>
      </c>
      <c r="G281" s="23">
        <f t="shared" si="29"/>
        <v>0</v>
      </c>
      <c r="H281" s="159">
        <f t="shared" si="24"/>
        <v>0</v>
      </c>
    </row>
    <row r="282" spans="1:8" s="40" customFormat="1" ht="12.75" customHeight="1">
      <c r="A282" s="37" t="s">
        <v>292</v>
      </c>
      <c r="B282" s="22" t="s">
        <v>68</v>
      </c>
      <c r="C282" s="22" t="s">
        <v>75</v>
      </c>
      <c r="D282" s="58" t="s">
        <v>618</v>
      </c>
      <c r="E282" s="22"/>
      <c r="F282" s="23">
        <f t="shared" si="29"/>
        <v>500</v>
      </c>
      <c r="G282" s="23">
        <f t="shared" si="29"/>
        <v>0</v>
      </c>
      <c r="H282" s="159">
        <f t="shared" si="24"/>
        <v>0</v>
      </c>
    </row>
    <row r="283" spans="1:8" s="40" customFormat="1" ht="24" customHeight="1">
      <c r="A283" s="18" t="s">
        <v>619</v>
      </c>
      <c r="B283" s="22" t="s">
        <v>68</v>
      </c>
      <c r="C283" s="22" t="s">
        <v>75</v>
      </c>
      <c r="D283" s="58" t="s">
        <v>620</v>
      </c>
      <c r="E283" s="22"/>
      <c r="F283" s="23">
        <f t="shared" si="29"/>
        <v>500</v>
      </c>
      <c r="G283" s="23">
        <f t="shared" si="29"/>
        <v>0</v>
      </c>
      <c r="H283" s="159">
        <f t="shared" si="24"/>
        <v>0</v>
      </c>
    </row>
    <row r="284" spans="1:8" s="40" customFormat="1" ht="15" customHeight="1">
      <c r="A284" s="18" t="s">
        <v>651</v>
      </c>
      <c r="B284" s="22" t="s">
        <v>68</v>
      </c>
      <c r="C284" s="22" t="s">
        <v>75</v>
      </c>
      <c r="D284" s="58" t="s">
        <v>620</v>
      </c>
      <c r="E284" s="22" t="s">
        <v>111</v>
      </c>
      <c r="F284" s="23">
        <f t="shared" si="29"/>
        <v>500</v>
      </c>
      <c r="G284" s="23">
        <f t="shared" si="29"/>
        <v>0</v>
      </c>
      <c r="H284" s="159">
        <f t="shared" si="24"/>
        <v>0</v>
      </c>
    </row>
    <row r="285" spans="1:8" s="40" customFormat="1" ht="12" customHeight="1">
      <c r="A285" s="18" t="s">
        <v>105</v>
      </c>
      <c r="B285" s="22" t="s">
        <v>68</v>
      </c>
      <c r="C285" s="22" t="s">
        <v>75</v>
      </c>
      <c r="D285" s="58" t="s">
        <v>620</v>
      </c>
      <c r="E285" s="22" t="s">
        <v>106</v>
      </c>
      <c r="F285" s="23">
        <f t="shared" si="29"/>
        <v>500</v>
      </c>
      <c r="G285" s="23">
        <f t="shared" si="29"/>
        <v>0</v>
      </c>
      <c r="H285" s="159">
        <f t="shared" si="24"/>
        <v>0</v>
      </c>
    </row>
    <row r="286" spans="1:8" s="40" customFormat="1" ht="12" customHeight="1">
      <c r="A286" s="18" t="s">
        <v>107</v>
      </c>
      <c r="B286" s="22" t="s">
        <v>68</v>
      </c>
      <c r="C286" s="22" t="s">
        <v>75</v>
      </c>
      <c r="D286" s="58" t="s">
        <v>620</v>
      </c>
      <c r="E286" s="22" t="s">
        <v>108</v>
      </c>
      <c r="F286" s="23">
        <f>'4 исп.по вед.структ.'!G1139</f>
        <v>500</v>
      </c>
      <c r="G286" s="23">
        <f>'4 исп.по вед.структ.'!H1139</f>
        <v>0</v>
      </c>
      <c r="H286" s="159">
        <f t="shared" si="24"/>
        <v>0</v>
      </c>
    </row>
    <row r="287" spans="1:8" s="40" customFormat="1" ht="12" customHeight="1">
      <c r="A287" s="38" t="s">
        <v>221</v>
      </c>
      <c r="B287" s="89" t="s">
        <v>68</v>
      </c>
      <c r="C287" s="89" t="s">
        <v>75</v>
      </c>
      <c r="D287" s="88" t="s">
        <v>228</v>
      </c>
      <c r="E287" s="92"/>
      <c r="F287" s="87">
        <f aca="true" t="shared" si="30" ref="F287:G289">F288</f>
        <v>800</v>
      </c>
      <c r="G287" s="87">
        <f t="shared" si="30"/>
        <v>98.4</v>
      </c>
      <c r="H287" s="159">
        <f t="shared" si="24"/>
        <v>12.3</v>
      </c>
    </row>
    <row r="288" spans="1:8" s="40" customFormat="1" ht="12" customHeight="1">
      <c r="A288" s="38" t="s">
        <v>413</v>
      </c>
      <c r="B288" s="89" t="s">
        <v>68</v>
      </c>
      <c r="C288" s="89" t="s">
        <v>75</v>
      </c>
      <c r="D288" s="88" t="s">
        <v>414</v>
      </c>
      <c r="E288" s="92"/>
      <c r="F288" s="87">
        <f t="shared" si="30"/>
        <v>800</v>
      </c>
      <c r="G288" s="87">
        <f t="shared" si="30"/>
        <v>98.4</v>
      </c>
      <c r="H288" s="159">
        <f t="shared" si="24"/>
        <v>12.3</v>
      </c>
    </row>
    <row r="289" spans="1:8" s="40" customFormat="1" ht="12" customHeight="1">
      <c r="A289" s="18" t="s">
        <v>651</v>
      </c>
      <c r="B289" s="89" t="s">
        <v>68</v>
      </c>
      <c r="C289" s="89" t="s">
        <v>75</v>
      </c>
      <c r="D289" s="88" t="s">
        <v>414</v>
      </c>
      <c r="E289" s="88" t="s">
        <v>111</v>
      </c>
      <c r="F289" s="87">
        <f t="shared" si="30"/>
        <v>800</v>
      </c>
      <c r="G289" s="87">
        <f t="shared" si="30"/>
        <v>98.4</v>
      </c>
      <c r="H289" s="159">
        <f t="shared" si="24"/>
        <v>12.3</v>
      </c>
    </row>
    <row r="290" spans="1:8" s="40" customFormat="1" ht="12" customHeight="1">
      <c r="A290" s="18" t="s">
        <v>105</v>
      </c>
      <c r="B290" s="89" t="s">
        <v>68</v>
      </c>
      <c r="C290" s="89" t="s">
        <v>75</v>
      </c>
      <c r="D290" s="88" t="s">
        <v>414</v>
      </c>
      <c r="E290" s="88" t="s">
        <v>106</v>
      </c>
      <c r="F290" s="87">
        <f>'4 исп.по вед.структ.'!G1143</f>
        <v>800</v>
      </c>
      <c r="G290" s="87">
        <f>'4 исп.по вед.структ.'!H1143</f>
        <v>98.4</v>
      </c>
      <c r="H290" s="159">
        <f t="shared" si="24"/>
        <v>12.3</v>
      </c>
    </row>
    <row r="291" spans="1:8" s="40" customFormat="1" ht="17.25" customHeight="1">
      <c r="A291" s="18" t="s">
        <v>107</v>
      </c>
      <c r="B291" s="89" t="s">
        <v>68</v>
      </c>
      <c r="C291" s="89" t="s">
        <v>75</v>
      </c>
      <c r="D291" s="88" t="s">
        <v>414</v>
      </c>
      <c r="E291" s="88" t="s">
        <v>108</v>
      </c>
      <c r="F291" s="87">
        <f>'4 исп.по вед.структ.'!G1144</f>
        <v>800</v>
      </c>
      <c r="G291" s="87">
        <f>'4 исп.по вед.структ.'!H1144</f>
        <v>98.4</v>
      </c>
      <c r="H291" s="159">
        <f t="shared" si="24"/>
        <v>12.3</v>
      </c>
    </row>
    <row r="292" spans="1:8" s="100" customFormat="1" ht="12.75">
      <c r="A292" s="17" t="s">
        <v>7</v>
      </c>
      <c r="B292" s="43" t="s">
        <v>68</v>
      </c>
      <c r="C292" s="43" t="s">
        <v>78</v>
      </c>
      <c r="D292" s="84"/>
      <c r="E292" s="43"/>
      <c r="F292" s="44">
        <f>F293+F299+F313</f>
        <v>954</v>
      </c>
      <c r="G292" s="44">
        <f>G293+G299+G313</f>
        <v>38</v>
      </c>
      <c r="H292" s="158">
        <f>G292/F292*100</f>
        <v>3.9832285115303985</v>
      </c>
    </row>
    <row r="293" spans="1:8" s="40" customFormat="1" ht="27" customHeight="1">
      <c r="A293" s="37" t="s">
        <v>460</v>
      </c>
      <c r="B293" s="22" t="s">
        <v>68</v>
      </c>
      <c r="C293" s="22" t="s">
        <v>78</v>
      </c>
      <c r="D293" s="58" t="s">
        <v>182</v>
      </c>
      <c r="E293" s="22"/>
      <c r="F293" s="23">
        <f aca="true" t="shared" si="31" ref="F293:G296">F294</f>
        <v>100</v>
      </c>
      <c r="G293" s="23">
        <f t="shared" si="31"/>
        <v>0</v>
      </c>
      <c r="H293" s="159">
        <f t="shared" si="24"/>
        <v>0</v>
      </c>
    </row>
    <row r="294" spans="1:8" s="40" customFormat="1" ht="27" customHeight="1">
      <c r="A294" s="37" t="s">
        <v>273</v>
      </c>
      <c r="B294" s="22" t="s">
        <v>68</v>
      </c>
      <c r="C294" s="22" t="s">
        <v>78</v>
      </c>
      <c r="D294" s="58" t="s">
        <v>337</v>
      </c>
      <c r="E294" s="22"/>
      <c r="F294" s="23">
        <f t="shared" si="31"/>
        <v>100</v>
      </c>
      <c r="G294" s="23">
        <f t="shared" si="31"/>
        <v>0</v>
      </c>
      <c r="H294" s="159">
        <f t="shared" si="24"/>
        <v>0</v>
      </c>
    </row>
    <row r="295" spans="1:8" s="40" customFormat="1" ht="12.75">
      <c r="A295" s="37" t="s">
        <v>461</v>
      </c>
      <c r="B295" s="22" t="s">
        <v>68</v>
      </c>
      <c r="C295" s="22" t="s">
        <v>78</v>
      </c>
      <c r="D295" s="58" t="s">
        <v>462</v>
      </c>
      <c r="E295" s="22"/>
      <c r="F295" s="23">
        <f t="shared" si="31"/>
        <v>100</v>
      </c>
      <c r="G295" s="23">
        <f t="shared" si="31"/>
        <v>0</v>
      </c>
      <c r="H295" s="159">
        <f t="shared" si="24"/>
        <v>0</v>
      </c>
    </row>
    <row r="296" spans="1:8" s="40" customFormat="1" ht="12.75">
      <c r="A296" s="18" t="s">
        <v>135</v>
      </c>
      <c r="B296" s="22" t="s">
        <v>68</v>
      </c>
      <c r="C296" s="22" t="s">
        <v>78</v>
      </c>
      <c r="D296" s="58" t="s">
        <v>462</v>
      </c>
      <c r="E296" s="22" t="s">
        <v>136</v>
      </c>
      <c r="F296" s="23">
        <f t="shared" si="31"/>
        <v>100</v>
      </c>
      <c r="G296" s="23">
        <f t="shared" si="31"/>
        <v>0</v>
      </c>
      <c r="H296" s="159">
        <f t="shared" si="24"/>
        <v>0</v>
      </c>
    </row>
    <row r="297" spans="1:8" s="40" customFormat="1" ht="25.5">
      <c r="A297" s="18" t="s">
        <v>171</v>
      </c>
      <c r="B297" s="22" t="s">
        <v>68</v>
      </c>
      <c r="C297" s="22" t="s">
        <v>78</v>
      </c>
      <c r="D297" s="58" t="s">
        <v>462</v>
      </c>
      <c r="E297" s="22" t="s">
        <v>137</v>
      </c>
      <c r="F297" s="23">
        <f>'4 исп.по вед.структ.'!G157</f>
        <v>100</v>
      </c>
      <c r="G297" s="23">
        <f>'4 исп.по вед.структ.'!H157</f>
        <v>0</v>
      </c>
      <c r="H297" s="159">
        <f t="shared" si="24"/>
        <v>0</v>
      </c>
    </row>
    <row r="298" spans="1:8" s="40" customFormat="1" ht="25.5">
      <c r="A298" s="18" t="s">
        <v>650</v>
      </c>
      <c r="B298" s="22" t="s">
        <v>68</v>
      </c>
      <c r="C298" s="22" t="s">
        <v>78</v>
      </c>
      <c r="D298" s="58" t="s">
        <v>462</v>
      </c>
      <c r="E298" s="22" t="s">
        <v>649</v>
      </c>
      <c r="F298" s="23">
        <f>'4 исп.по вед.структ.'!G158</f>
        <v>100</v>
      </c>
      <c r="G298" s="23">
        <f>'4 исп.по вед.структ.'!H158</f>
        <v>0</v>
      </c>
      <c r="H298" s="159">
        <f t="shared" si="24"/>
        <v>0</v>
      </c>
    </row>
    <row r="299" spans="1:8" s="40" customFormat="1" ht="21" customHeight="1">
      <c r="A299" s="18" t="s">
        <v>463</v>
      </c>
      <c r="B299" s="22" t="s">
        <v>68</v>
      </c>
      <c r="C299" s="22" t="s">
        <v>78</v>
      </c>
      <c r="D299" s="58" t="s">
        <v>183</v>
      </c>
      <c r="E299" s="22"/>
      <c r="F299" s="23">
        <f>F300</f>
        <v>454</v>
      </c>
      <c r="G299" s="23">
        <f>G300</f>
        <v>38</v>
      </c>
      <c r="H299" s="159">
        <f t="shared" si="24"/>
        <v>8.370044052863436</v>
      </c>
    </row>
    <row r="300" spans="1:8" s="40" customFormat="1" ht="38.25">
      <c r="A300" s="18" t="s">
        <v>259</v>
      </c>
      <c r="B300" s="22" t="s">
        <v>68</v>
      </c>
      <c r="C300" s="22" t="s">
        <v>78</v>
      </c>
      <c r="D300" s="58" t="s">
        <v>338</v>
      </c>
      <c r="E300" s="22"/>
      <c r="F300" s="23">
        <f>F301+F305+F309</f>
        <v>454</v>
      </c>
      <c r="G300" s="23">
        <f>G301+G305+G309</f>
        <v>38</v>
      </c>
      <c r="H300" s="159">
        <f t="shared" si="24"/>
        <v>8.370044052863436</v>
      </c>
    </row>
    <row r="301" spans="1:8" s="40" customFormat="1" ht="25.5">
      <c r="A301" s="37" t="s">
        <v>464</v>
      </c>
      <c r="B301" s="22" t="s">
        <v>68</v>
      </c>
      <c r="C301" s="22" t="s">
        <v>78</v>
      </c>
      <c r="D301" s="58" t="s">
        <v>465</v>
      </c>
      <c r="E301" s="22"/>
      <c r="F301" s="23">
        <f aca="true" t="shared" si="32" ref="F301:G303">F302</f>
        <v>404</v>
      </c>
      <c r="G301" s="23">
        <f t="shared" si="32"/>
        <v>38</v>
      </c>
      <c r="H301" s="159">
        <f t="shared" si="24"/>
        <v>9.405940594059405</v>
      </c>
    </row>
    <row r="302" spans="1:8" s="40" customFormat="1" ht="12.75">
      <c r="A302" s="18" t="s">
        <v>651</v>
      </c>
      <c r="B302" s="22" t="s">
        <v>68</v>
      </c>
      <c r="C302" s="22" t="s">
        <v>78</v>
      </c>
      <c r="D302" s="58" t="s">
        <v>465</v>
      </c>
      <c r="E302" s="22" t="s">
        <v>111</v>
      </c>
      <c r="F302" s="23">
        <f t="shared" si="32"/>
        <v>404</v>
      </c>
      <c r="G302" s="23">
        <f t="shared" si="32"/>
        <v>38</v>
      </c>
      <c r="H302" s="159">
        <f t="shared" si="24"/>
        <v>9.405940594059405</v>
      </c>
    </row>
    <row r="303" spans="1:8" s="40" customFormat="1" ht="15.75" customHeight="1">
      <c r="A303" s="18" t="s">
        <v>105</v>
      </c>
      <c r="B303" s="22" t="s">
        <v>68</v>
      </c>
      <c r="C303" s="22" t="s">
        <v>78</v>
      </c>
      <c r="D303" s="58" t="s">
        <v>465</v>
      </c>
      <c r="E303" s="22" t="s">
        <v>106</v>
      </c>
      <c r="F303" s="23">
        <f t="shared" si="32"/>
        <v>404</v>
      </c>
      <c r="G303" s="23">
        <f t="shared" si="32"/>
        <v>38</v>
      </c>
      <c r="H303" s="159">
        <f t="shared" si="24"/>
        <v>9.405940594059405</v>
      </c>
    </row>
    <row r="304" spans="1:8" s="40" customFormat="1" ht="18" customHeight="1">
      <c r="A304" s="18" t="s">
        <v>107</v>
      </c>
      <c r="B304" s="22" t="s">
        <v>68</v>
      </c>
      <c r="C304" s="22" t="s">
        <v>78</v>
      </c>
      <c r="D304" s="58" t="s">
        <v>465</v>
      </c>
      <c r="E304" s="22" t="s">
        <v>108</v>
      </c>
      <c r="F304" s="23">
        <f>'4 исп.по вед.структ.'!G164</f>
        <v>404</v>
      </c>
      <c r="G304" s="23">
        <f>'4 исп.по вед.структ.'!H164</f>
        <v>38</v>
      </c>
      <c r="H304" s="159">
        <f t="shared" si="24"/>
        <v>9.405940594059405</v>
      </c>
    </row>
    <row r="305" spans="1:8" s="40" customFormat="1" ht="25.5">
      <c r="A305" s="37" t="s">
        <v>466</v>
      </c>
      <c r="B305" s="22" t="s">
        <v>68</v>
      </c>
      <c r="C305" s="22" t="s">
        <v>78</v>
      </c>
      <c r="D305" s="58" t="s">
        <v>467</v>
      </c>
      <c r="E305" s="22"/>
      <c r="F305" s="23">
        <f aca="true" t="shared" si="33" ref="F305:G307">F306</f>
        <v>20</v>
      </c>
      <c r="G305" s="23">
        <f t="shared" si="33"/>
        <v>0</v>
      </c>
      <c r="H305" s="159">
        <f t="shared" si="24"/>
        <v>0</v>
      </c>
    </row>
    <row r="306" spans="1:8" s="40" customFormat="1" ht="12.75">
      <c r="A306" s="18" t="s">
        <v>651</v>
      </c>
      <c r="B306" s="22" t="s">
        <v>68</v>
      </c>
      <c r="C306" s="22" t="s">
        <v>78</v>
      </c>
      <c r="D306" s="58" t="s">
        <v>467</v>
      </c>
      <c r="E306" s="22" t="s">
        <v>111</v>
      </c>
      <c r="F306" s="23">
        <f t="shared" si="33"/>
        <v>20</v>
      </c>
      <c r="G306" s="23">
        <f t="shared" si="33"/>
        <v>0</v>
      </c>
      <c r="H306" s="159">
        <f t="shared" si="24"/>
        <v>0</v>
      </c>
    </row>
    <row r="307" spans="1:8" s="40" customFormat="1" ht="16.5" customHeight="1">
      <c r="A307" s="18" t="s">
        <v>105</v>
      </c>
      <c r="B307" s="22" t="s">
        <v>68</v>
      </c>
      <c r="C307" s="22" t="s">
        <v>78</v>
      </c>
      <c r="D307" s="58" t="s">
        <v>467</v>
      </c>
      <c r="E307" s="22" t="s">
        <v>106</v>
      </c>
      <c r="F307" s="23">
        <f t="shared" si="33"/>
        <v>20</v>
      </c>
      <c r="G307" s="23">
        <f t="shared" si="33"/>
        <v>0</v>
      </c>
      <c r="H307" s="159">
        <f t="shared" si="24"/>
        <v>0</v>
      </c>
    </row>
    <row r="308" spans="1:8" s="40" customFormat="1" ht="21" customHeight="1">
      <c r="A308" s="18" t="s">
        <v>107</v>
      </c>
      <c r="B308" s="22" t="s">
        <v>68</v>
      </c>
      <c r="C308" s="22" t="s">
        <v>78</v>
      </c>
      <c r="D308" s="58" t="s">
        <v>467</v>
      </c>
      <c r="E308" s="22" t="s">
        <v>108</v>
      </c>
      <c r="F308" s="23">
        <f>'4 исп.по вед.структ.'!G168</f>
        <v>20</v>
      </c>
      <c r="G308" s="23">
        <f>'4 исп.по вед.структ.'!H168</f>
        <v>0</v>
      </c>
      <c r="H308" s="159">
        <f t="shared" si="24"/>
        <v>0</v>
      </c>
    </row>
    <row r="309" spans="1:8" s="40" customFormat="1" ht="38.25">
      <c r="A309" s="18" t="s">
        <v>468</v>
      </c>
      <c r="B309" s="22" t="s">
        <v>68</v>
      </c>
      <c r="C309" s="22" t="s">
        <v>78</v>
      </c>
      <c r="D309" s="58" t="s">
        <v>339</v>
      </c>
      <c r="E309" s="55"/>
      <c r="F309" s="23">
        <f aca="true" t="shared" si="34" ref="F309:G311">F310</f>
        <v>30</v>
      </c>
      <c r="G309" s="23">
        <f t="shared" si="34"/>
        <v>0</v>
      </c>
      <c r="H309" s="159">
        <f t="shared" si="24"/>
        <v>0</v>
      </c>
    </row>
    <row r="310" spans="1:8" s="40" customFormat="1" ht="12.75">
      <c r="A310" s="18" t="s">
        <v>135</v>
      </c>
      <c r="B310" s="22" t="s">
        <v>68</v>
      </c>
      <c r="C310" s="22" t="s">
        <v>78</v>
      </c>
      <c r="D310" s="58" t="s">
        <v>339</v>
      </c>
      <c r="E310" s="22" t="s">
        <v>136</v>
      </c>
      <c r="F310" s="23">
        <f t="shared" si="34"/>
        <v>30</v>
      </c>
      <c r="G310" s="23">
        <f t="shared" si="34"/>
        <v>0</v>
      </c>
      <c r="H310" s="159">
        <f t="shared" si="24"/>
        <v>0</v>
      </c>
    </row>
    <row r="311" spans="1:8" s="40" customFormat="1" ht="25.5">
      <c r="A311" s="18" t="s">
        <v>171</v>
      </c>
      <c r="B311" s="22" t="s">
        <v>68</v>
      </c>
      <c r="C311" s="22" t="s">
        <v>78</v>
      </c>
      <c r="D311" s="58" t="s">
        <v>339</v>
      </c>
      <c r="E311" s="22" t="s">
        <v>137</v>
      </c>
      <c r="F311" s="23">
        <f t="shared" si="34"/>
        <v>30</v>
      </c>
      <c r="G311" s="23">
        <f t="shared" si="34"/>
        <v>0</v>
      </c>
      <c r="H311" s="159">
        <f t="shared" si="24"/>
        <v>0</v>
      </c>
    </row>
    <row r="312" spans="1:8" s="40" customFormat="1" ht="25.5">
      <c r="A312" s="18" t="s">
        <v>650</v>
      </c>
      <c r="B312" s="22" t="s">
        <v>68</v>
      </c>
      <c r="C312" s="22" t="s">
        <v>78</v>
      </c>
      <c r="D312" s="58" t="s">
        <v>339</v>
      </c>
      <c r="E312" s="22" t="s">
        <v>649</v>
      </c>
      <c r="F312" s="23">
        <f>'4 исп.по вед.структ.'!G172</f>
        <v>30</v>
      </c>
      <c r="G312" s="23">
        <f>'4 исп.по вед.структ.'!H172</f>
        <v>0</v>
      </c>
      <c r="H312" s="159">
        <f t="shared" si="24"/>
        <v>0</v>
      </c>
    </row>
    <row r="313" spans="1:8" s="40" customFormat="1" ht="25.5">
      <c r="A313" s="37" t="s">
        <v>507</v>
      </c>
      <c r="B313" s="22" t="s">
        <v>68</v>
      </c>
      <c r="C313" s="22" t="s">
        <v>78</v>
      </c>
      <c r="D313" s="58" t="s">
        <v>508</v>
      </c>
      <c r="E313" s="22"/>
      <c r="F313" s="23">
        <f aca="true" t="shared" si="35" ref="F313:G316">F314</f>
        <v>400</v>
      </c>
      <c r="G313" s="23">
        <f t="shared" si="35"/>
        <v>0</v>
      </c>
      <c r="H313" s="159">
        <f t="shared" si="24"/>
        <v>0</v>
      </c>
    </row>
    <row r="314" spans="1:8" s="40" customFormat="1" ht="25.5">
      <c r="A314" s="37" t="s">
        <v>290</v>
      </c>
      <c r="B314" s="22" t="s">
        <v>68</v>
      </c>
      <c r="C314" s="22" t="s">
        <v>78</v>
      </c>
      <c r="D314" s="58" t="s">
        <v>509</v>
      </c>
      <c r="E314" s="22"/>
      <c r="F314" s="23">
        <f t="shared" si="35"/>
        <v>400</v>
      </c>
      <c r="G314" s="23">
        <f t="shared" si="35"/>
        <v>0</v>
      </c>
      <c r="H314" s="159">
        <f t="shared" si="24"/>
        <v>0</v>
      </c>
    </row>
    <row r="315" spans="1:8" s="40" customFormat="1" ht="12.75">
      <c r="A315" s="37" t="s">
        <v>181</v>
      </c>
      <c r="B315" s="22" t="s">
        <v>68</v>
      </c>
      <c r="C315" s="22" t="s">
        <v>78</v>
      </c>
      <c r="D315" s="58" t="s">
        <v>510</v>
      </c>
      <c r="E315" s="22"/>
      <c r="F315" s="23">
        <f t="shared" si="35"/>
        <v>400</v>
      </c>
      <c r="G315" s="23">
        <f t="shared" si="35"/>
        <v>0</v>
      </c>
      <c r="H315" s="159">
        <f aca="true" t="shared" si="36" ref="H315:H320">G315/F315*100</f>
        <v>0</v>
      </c>
    </row>
    <row r="316" spans="1:8" s="40" customFormat="1" ht="12.75">
      <c r="A316" s="18" t="s">
        <v>135</v>
      </c>
      <c r="B316" s="22" t="s">
        <v>68</v>
      </c>
      <c r="C316" s="22" t="s">
        <v>78</v>
      </c>
      <c r="D316" s="58" t="s">
        <v>510</v>
      </c>
      <c r="E316" s="22" t="s">
        <v>136</v>
      </c>
      <c r="F316" s="23">
        <f t="shared" si="35"/>
        <v>400</v>
      </c>
      <c r="G316" s="23">
        <f t="shared" si="35"/>
        <v>0</v>
      </c>
      <c r="H316" s="159">
        <f t="shared" si="36"/>
        <v>0</v>
      </c>
    </row>
    <row r="317" spans="1:8" s="40" customFormat="1" ht="25.5">
      <c r="A317" s="18" t="s">
        <v>171</v>
      </c>
      <c r="B317" s="22" t="s">
        <v>68</v>
      </c>
      <c r="C317" s="22" t="s">
        <v>78</v>
      </c>
      <c r="D317" s="58" t="s">
        <v>510</v>
      </c>
      <c r="E317" s="22" t="s">
        <v>137</v>
      </c>
      <c r="F317" s="23">
        <f>'4 исп.по вед.структ.'!G397</f>
        <v>400</v>
      </c>
      <c r="G317" s="23">
        <f>'4 исп.по вед.структ.'!H397</f>
        <v>0</v>
      </c>
      <c r="H317" s="159">
        <f t="shared" si="36"/>
        <v>0</v>
      </c>
    </row>
    <row r="318" spans="1:8" s="40" customFormat="1" ht="24" customHeight="1">
      <c r="A318" s="18" t="s">
        <v>650</v>
      </c>
      <c r="B318" s="22" t="s">
        <v>68</v>
      </c>
      <c r="C318" s="22" t="s">
        <v>78</v>
      </c>
      <c r="D318" s="58" t="s">
        <v>510</v>
      </c>
      <c r="E318" s="22" t="s">
        <v>649</v>
      </c>
      <c r="F318" s="23">
        <f>'4 исп.по вед.структ.'!G398</f>
        <v>400</v>
      </c>
      <c r="G318" s="23">
        <f>'4 исп.по вед.структ.'!H398</f>
        <v>0</v>
      </c>
      <c r="H318" s="159">
        <f t="shared" si="36"/>
        <v>0</v>
      </c>
    </row>
    <row r="319" spans="1:8" s="40" customFormat="1" ht="12.75">
      <c r="A319" s="16" t="s">
        <v>158</v>
      </c>
      <c r="B319" s="51" t="s">
        <v>72</v>
      </c>
      <c r="C319" s="51" t="s">
        <v>36</v>
      </c>
      <c r="D319" s="22"/>
      <c r="E319" s="22"/>
      <c r="F319" s="44">
        <f>F320+F349+F370</f>
        <v>35287.399999999994</v>
      </c>
      <c r="G319" s="44">
        <f>G320+G349+G370</f>
        <v>1881.6999999999998</v>
      </c>
      <c r="H319" s="158">
        <f t="shared" si="36"/>
        <v>5.332498285507008</v>
      </c>
    </row>
    <row r="320" spans="1:8" s="40" customFormat="1" ht="12.75">
      <c r="A320" s="11" t="s">
        <v>157</v>
      </c>
      <c r="B320" s="51" t="s">
        <v>72</v>
      </c>
      <c r="C320" s="51" t="s">
        <v>66</v>
      </c>
      <c r="D320" s="43"/>
      <c r="E320" s="43"/>
      <c r="F320" s="44">
        <f>F335+F321</f>
        <v>15284.9</v>
      </c>
      <c r="G320" s="44">
        <f>G335+G321</f>
        <v>918</v>
      </c>
      <c r="H320" s="158">
        <f t="shared" si="36"/>
        <v>6.005927418563419</v>
      </c>
    </row>
    <row r="321" spans="1:8" s="40" customFormat="1" ht="25.5">
      <c r="A321" s="37" t="s">
        <v>473</v>
      </c>
      <c r="B321" s="21" t="s">
        <v>72</v>
      </c>
      <c r="C321" s="21" t="s">
        <v>66</v>
      </c>
      <c r="D321" s="58" t="s">
        <v>176</v>
      </c>
      <c r="E321" s="22"/>
      <c r="F321" s="23">
        <f>F322</f>
        <v>7800</v>
      </c>
      <c r="G321" s="23">
        <f>G322</f>
        <v>557.9</v>
      </c>
      <c r="H321" s="159">
        <f aca="true" t="shared" si="37" ref="H321:H384">G321/F321*100</f>
        <v>7.152564102564102</v>
      </c>
    </row>
    <row r="322" spans="1:8" s="40" customFormat="1" ht="12.75">
      <c r="A322" s="37" t="s">
        <v>285</v>
      </c>
      <c r="B322" s="21" t="s">
        <v>72</v>
      </c>
      <c r="C322" s="21" t="s">
        <v>66</v>
      </c>
      <c r="D322" s="58" t="s">
        <v>334</v>
      </c>
      <c r="E322" s="22"/>
      <c r="F322" s="23">
        <f>F323+F327+F331</f>
        <v>7800</v>
      </c>
      <c r="G322" s="23">
        <f>G323+G327+G331</f>
        <v>557.9</v>
      </c>
      <c r="H322" s="159">
        <f t="shared" si="37"/>
        <v>7.152564102564102</v>
      </c>
    </row>
    <row r="323" spans="1:8" s="40" customFormat="1" ht="12.75">
      <c r="A323" s="18" t="s">
        <v>648</v>
      </c>
      <c r="B323" s="21" t="s">
        <v>72</v>
      </c>
      <c r="C323" s="21" t="s">
        <v>66</v>
      </c>
      <c r="D323" s="58" t="s">
        <v>621</v>
      </c>
      <c r="E323" s="47"/>
      <c r="F323" s="96">
        <f aca="true" t="shared" si="38" ref="F323:G325">F324</f>
        <v>1500</v>
      </c>
      <c r="G323" s="96">
        <f t="shared" si="38"/>
        <v>557.9</v>
      </c>
      <c r="H323" s="159">
        <f t="shared" si="37"/>
        <v>37.193333333333335</v>
      </c>
    </row>
    <row r="324" spans="1:8" s="40" customFormat="1" ht="12.75">
      <c r="A324" s="18" t="s">
        <v>651</v>
      </c>
      <c r="B324" s="21" t="s">
        <v>72</v>
      </c>
      <c r="C324" s="21" t="s">
        <v>66</v>
      </c>
      <c r="D324" s="58" t="s">
        <v>621</v>
      </c>
      <c r="E324" s="47">
        <v>200</v>
      </c>
      <c r="F324" s="96">
        <f t="shared" si="38"/>
        <v>1500</v>
      </c>
      <c r="G324" s="96">
        <f t="shared" si="38"/>
        <v>557.9</v>
      </c>
      <c r="H324" s="159">
        <f t="shared" si="37"/>
        <v>37.193333333333335</v>
      </c>
    </row>
    <row r="325" spans="1:8" s="40" customFormat="1" ht="18" customHeight="1">
      <c r="A325" s="18" t="s">
        <v>105</v>
      </c>
      <c r="B325" s="21" t="s">
        <v>72</v>
      </c>
      <c r="C325" s="21" t="s">
        <v>66</v>
      </c>
      <c r="D325" s="58" t="s">
        <v>621</v>
      </c>
      <c r="E325" s="47">
        <v>240</v>
      </c>
      <c r="F325" s="96">
        <f t="shared" si="38"/>
        <v>1500</v>
      </c>
      <c r="G325" s="96">
        <f t="shared" si="38"/>
        <v>557.9</v>
      </c>
      <c r="H325" s="159">
        <f t="shared" si="37"/>
        <v>37.193333333333335</v>
      </c>
    </row>
    <row r="326" spans="1:8" s="40" customFormat="1" ht="14.25" customHeight="1">
      <c r="A326" s="18" t="s">
        <v>107</v>
      </c>
      <c r="B326" s="21" t="s">
        <v>72</v>
      </c>
      <c r="C326" s="21" t="s">
        <v>66</v>
      </c>
      <c r="D326" s="58" t="s">
        <v>621</v>
      </c>
      <c r="E326" s="47">
        <v>244</v>
      </c>
      <c r="F326" s="96">
        <f>'4 исп.по вед.структ.'!G1152</f>
        <v>1500</v>
      </c>
      <c r="G326" s="96">
        <f>'4 исп.по вед.структ.'!H1152</f>
        <v>557.9</v>
      </c>
      <c r="H326" s="159">
        <f t="shared" si="37"/>
        <v>37.193333333333335</v>
      </c>
    </row>
    <row r="327" spans="1:8" s="40" customFormat="1" ht="25.5">
      <c r="A327" s="18" t="s">
        <v>647</v>
      </c>
      <c r="B327" s="21" t="s">
        <v>72</v>
      </c>
      <c r="C327" s="21" t="s">
        <v>66</v>
      </c>
      <c r="D327" s="58" t="s">
        <v>622</v>
      </c>
      <c r="E327" s="22"/>
      <c r="F327" s="94">
        <f aca="true" t="shared" si="39" ref="F327:G329">F328</f>
        <v>6250</v>
      </c>
      <c r="G327" s="94">
        <f t="shared" si="39"/>
        <v>0</v>
      </c>
      <c r="H327" s="159">
        <f t="shared" si="37"/>
        <v>0</v>
      </c>
    </row>
    <row r="328" spans="1:8" s="40" customFormat="1" ht="12.75">
      <c r="A328" s="18" t="s">
        <v>124</v>
      </c>
      <c r="B328" s="21" t="s">
        <v>72</v>
      </c>
      <c r="C328" s="21" t="s">
        <v>66</v>
      </c>
      <c r="D328" s="58" t="s">
        <v>622</v>
      </c>
      <c r="E328" s="22" t="s">
        <v>125</v>
      </c>
      <c r="F328" s="94">
        <f t="shared" si="39"/>
        <v>6250</v>
      </c>
      <c r="G328" s="94">
        <f t="shared" si="39"/>
        <v>0</v>
      </c>
      <c r="H328" s="159">
        <f t="shared" si="37"/>
        <v>0</v>
      </c>
    </row>
    <row r="329" spans="1:8" s="40" customFormat="1" ht="12.75">
      <c r="A329" s="18" t="s">
        <v>144</v>
      </c>
      <c r="B329" s="21" t="s">
        <v>72</v>
      </c>
      <c r="C329" s="21" t="s">
        <v>66</v>
      </c>
      <c r="D329" s="58" t="s">
        <v>622</v>
      </c>
      <c r="E329" s="22" t="s">
        <v>143</v>
      </c>
      <c r="F329" s="94">
        <f t="shared" si="39"/>
        <v>6250</v>
      </c>
      <c r="G329" s="94">
        <f t="shared" si="39"/>
        <v>0</v>
      </c>
      <c r="H329" s="159">
        <f t="shared" si="37"/>
        <v>0</v>
      </c>
    </row>
    <row r="330" spans="1:8" s="40" customFormat="1" ht="12.75">
      <c r="A330" s="18" t="s">
        <v>599</v>
      </c>
      <c r="B330" s="21" t="s">
        <v>72</v>
      </c>
      <c r="C330" s="21" t="s">
        <v>66</v>
      </c>
      <c r="D330" s="58" t="s">
        <v>622</v>
      </c>
      <c r="E330" s="22" t="s">
        <v>600</v>
      </c>
      <c r="F330" s="94">
        <f>'4 исп.по вед.структ.'!G1156</f>
        <v>6250</v>
      </c>
      <c r="G330" s="94">
        <f>'4 исп.по вед.структ.'!H1156</f>
        <v>0</v>
      </c>
      <c r="H330" s="159">
        <f t="shared" si="37"/>
        <v>0</v>
      </c>
    </row>
    <row r="331" spans="1:8" s="40" customFormat="1" ht="25.5">
      <c r="A331" s="18" t="s">
        <v>474</v>
      </c>
      <c r="B331" s="21" t="s">
        <v>72</v>
      </c>
      <c r="C331" s="21" t="s">
        <v>66</v>
      </c>
      <c r="D331" s="58" t="s">
        <v>475</v>
      </c>
      <c r="E331" s="22"/>
      <c r="F331" s="20">
        <f aca="true" t="shared" si="40" ref="F331:G333">F332</f>
        <v>50</v>
      </c>
      <c r="G331" s="20">
        <f t="shared" si="40"/>
        <v>0</v>
      </c>
      <c r="H331" s="159">
        <f t="shared" si="37"/>
        <v>0</v>
      </c>
    </row>
    <row r="332" spans="1:8" s="40" customFormat="1" ht="12.75">
      <c r="A332" s="18" t="s">
        <v>124</v>
      </c>
      <c r="B332" s="21" t="s">
        <v>72</v>
      </c>
      <c r="C332" s="21" t="s">
        <v>66</v>
      </c>
      <c r="D332" s="58" t="s">
        <v>475</v>
      </c>
      <c r="E332" s="22" t="s">
        <v>125</v>
      </c>
      <c r="F332" s="20">
        <f t="shared" si="40"/>
        <v>50</v>
      </c>
      <c r="G332" s="20">
        <f t="shared" si="40"/>
        <v>0</v>
      </c>
      <c r="H332" s="159">
        <f t="shared" si="37"/>
        <v>0</v>
      </c>
    </row>
    <row r="333" spans="1:8" s="40" customFormat="1" ht="12.75">
      <c r="A333" s="18" t="s">
        <v>144</v>
      </c>
      <c r="B333" s="21" t="s">
        <v>72</v>
      </c>
      <c r="C333" s="21" t="s">
        <v>66</v>
      </c>
      <c r="D333" s="58" t="s">
        <v>475</v>
      </c>
      <c r="E333" s="22" t="s">
        <v>143</v>
      </c>
      <c r="F333" s="20">
        <f t="shared" si="40"/>
        <v>50</v>
      </c>
      <c r="G333" s="20">
        <f t="shared" si="40"/>
        <v>0</v>
      </c>
      <c r="H333" s="159">
        <f t="shared" si="37"/>
        <v>0</v>
      </c>
    </row>
    <row r="334" spans="1:8" s="40" customFormat="1" ht="12.75">
      <c r="A334" s="18" t="s">
        <v>599</v>
      </c>
      <c r="B334" s="21" t="s">
        <v>72</v>
      </c>
      <c r="C334" s="21" t="s">
        <v>66</v>
      </c>
      <c r="D334" s="58" t="s">
        <v>475</v>
      </c>
      <c r="E334" s="22" t="s">
        <v>600</v>
      </c>
      <c r="F334" s="23">
        <f>'4 исп.по вед.структ.'!G1160</f>
        <v>50</v>
      </c>
      <c r="G334" s="23">
        <f>'4 исп.по вед.структ.'!H1160</f>
        <v>0</v>
      </c>
      <c r="H334" s="159">
        <f t="shared" si="37"/>
        <v>0</v>
      </c>
    </row>
    <row r="335" spans="1:8" s="40" customFormat="1" ht="12.75">
      <c r="A335" s="7" t="s">
        <v>216</v>
      </c>
      <c r="B335" s="50" t="s">
        <v>72</v>
      </c>
      <c r="C335" s="50" t="s">
        <v>66</v>
      </c>
      <c r="D335" s="22" t="s">
        <v>227</v>
      </c>
      <c r="E335" s="22"/>
      <c r="F335" s="23">
        <f>F336</f>
        <v>7484.9</v>
      </c>
      <c r="G335" s="23">
        <f>G336</f>
        <v>360.1</v>
      </c>
      <c r="H335" s="159">
        <f t="shared" si="37"/>
        <v>4.811019519298855</v>
      </c>
    </row>
    <row r="336" spans="1:8" s="40" customFormat="1" ht="12.75">
      <c r="A336" s="18" t="s">
        <v>293</v>
      </c>
      <c r="B336" s="50" t="s">
        <v>72</v>
      </c>
      <c r="C336" s="50" t="s">
        <v>66</v>
      </c>
      <c r="D336" s="22" t="s">
        <v>381</v>
      </c>
      <c r="E336" s="22"/>
      <c r="F336" s="23">
        <f>F337+F341</f>
        <v>7484.9</v>
      </c>
      <c r="G336" s="23">
        <f>G337+G341</f>
        <v>360.1</v>
      </c>
      <c r="H336" s="159">
        <f t="shared" si="37"/>
        <v>4.811019519298855</v>
      </c>
    </row>
    <row r="337" spans="1:8" s="40" customFormat="1" ht="12.75">
      <c r="A337" s="18" t="s">
        <v>294</v>
      </c>
      <c r="B337" s="50" t="s">
        <v>72</v>
      </c>
      <c r="C337" s="50" t="s">
        <v>66</v>
      </c>
      <c r="D337" s="22" t="s">
        <v>382</v>
      </c>
      <c r="E337" s="22"/>
      <c r="F337" s="23">
        <f aca="true" t="shared" si="41" ref="F337:G339">F338</f>
        <v>6147.4</v>
      </c>
      <c r="G337" s="23">
        <f t="shared" si="41"/>
        <v>122.5</v>
      </c>
      <c r="H337" s="159">
        <f t="shared" si="37"/>
        <v>1.9927123662035984</v>
      </c>
    </row>
    <row r="338" spans="1:8" s="40" customFormat="1" ht="12.75">
      <c r="A338" s="18" t="s">
        <v>651</v>
      </c>
      <c r="B338" s="50" t="s">
        <v>72</v>
      </c>
      <c r="C338" s="50" t="s">
        <v>66</v>
      </c>
      <c r="D338" s="22" t="s">
        <v>382</v>
      </c>
      <c r="E338" s="22" t="s">
        <v>111</v>
      </c>
      <c r="F338" s="23">
        <f t="shared" si="41"/>
        <v>6147.4</v>
      </c>
      <c r="G338" s="23">
        <f t="shared" si="41"/>
        <v>122.5</v>
      </c>
      <c r="H338" s="159">
        <f t="shared" si="37"/>
        <v>1.9927123662035984</v>
      </c>
    </row>
    <row r="339" spans="1:8" s="40" customFormat="1" ht="15" customHeight="1">
      <c r="A339" s="18" t="s">
        <v>105</v>
      </c>
      <c r="B339" s="50" t="s">
        <v>72</v>
      </c>
      <c r="C339" s="50" t="s">
        <v>66</v>
      </c>
      <c r="D339" s="22" t="s">
        <v>382</v>
      </c>
      <c r="E339" s="22" t="s">
        <v>106</v>
      </c>
      <c r="F339" s="23">
        <f t="shared" si="41"/>
        <v>6147.4</v>
      </c>
      <c r="G339" s="23">
        <f t="shared" si="41"/>
        <v>122.5</v>
      </c>
      <c r="H339" s="159">
        <f t="shared" si="37"/>
        <v>1.9927123662035984</v>
      </c>
    </row>
    <row r="340" spans="1:8" s="40" customFormat="1" ht="15" customHeight="1">
      <c r="A340" s="18" t="s">
        <v>107</v>
      </c>
      <c r="B340" s="50" t="s">
        <v>72</v>
      </c>
      <c r="C340" s="50" t="s">
        <v>66</v>
      </c>
      <c r="D340" s="22" t="s">
        <v>382</v>
      </c>
      <c r="E340" s="22" t="s">
        <v>108</v>
      </c>
      <c r="F340" s="23">
        <f>'4 исп.по вед.структ.'!G1166+'4 исп.по вед.структ.'!G406+'4 исп.по вед.структ.'!G180</f>
        <v>6147.4</v>
      </c>
      <c r="G340" s="23">
        <f>'4 исп.по вед.структ.'!H1166+'4 исп.по вед.структ.'!H406+'4 исп.по вед.структ.'!H180</f>
        <v>122.5</v>
      </c>
      <c r="H340" s="159">
        <f t="shared" si="37"/>
        <v>1.9927123662035984</v>
      </c>
    </row>
    <row r="341" spans="1:8" s="40" customFormat="1" ht="12.75">
      <c r="A341" s="18" t="s">
        <v>299</v>
      </c>
      <c r="B341" s="50" t="s">
        <v>72</v>
      </c>
      <c r="C341" s="50" t="s">
        <v>66</v>
      </c>
      <c r="D341" s="22" t="s">
        <v>404</v>
      </c>
      <c r="E341" s="22"/>
      <c r="F341" s="23">
        <f>F342+F345</f>
        <v>1337.5</v>
      </c>
      <c r="G341" s="23">
        <f>G342+G345</f>
        <v>237.6</v>
      </c>
      <c r="H341" s="159">
        <f t="shared" si="37"/>
        <v>17.76448598130841</v>
      </c>
    </row>
    <row r="342" spans="1:8" s="40" customFormat="1" ht="12.75">
      <c r="A342" s="18" t="s">
        <v>651</v>
      </c>
      <c r="B342" s="50" t="s">
        <v>72</v>
      </c>
      <c r="C342" s="50" t="s">
        <v>66</v>
      </c>
      <c r="D342" s="22" t="s">
        <v>404</v>
      </c>
      <c r="E342" s="22" t="s">
        <v>111</v>
      </c>
      <c r="F342" s="23">
        <f>F343</f>
        <v>200</v>
      </c>
      <c r="G342" s="23">
        <f>G343</f>
        <v>0</v>
      </c>
      <c r="H342" s="159">
        <f t="shared" si="37"/>
        <v>0</v>
      </c>
    </row>
    <row r="343" spans="1:8" s="40" customFormat="1" ht="15" customHeight="1">
      <c r="A343" s="18" t="s">
        <v>105</v>
      </c>
      <c r="B343" s="50" t="s">
        <v>72</v>
      </c>
      <c r="C343" s="50" t="s">
        <v>66</v>
      </c>
      <c r="D343" s="22" t="s">
        <v>404</v>
      </c>
      <c r="E343" s="22" t="s">
        <v>106</v>
      </c>
      <c r="F343" s="23">
        <f>F344</f>
        <v>200</v>
      </c>
      <c r="G343" s="23">
        <f>G344</f>
        <v>0</v>
      </c>
      <c r="H343" s="159">
        <f t="shared" si="37"/>
        <v>0</v>
      </c>
    </row>
    <row r="344" spans="1:8" s="40" customFormat="1" ht="14.25" customHeight="1">
      <c r="A344" s="18" t="s">
        <v>107</v>
      </c>
      <c r="B344" s="50" t="s">
        <v>72</v>
      </c>
      <c r="C344" s="50" t="s">
        <v>66</v>
      </c>
      <c r="D344" s="22" t="s">
        <v>404</v>
      </c>
      <c r="E344" s="22" t="s">
        <v>108</v>
      </c>
      <c r="F344" s="23">
        <f>'4 исп.по вед.структ.'!G1170</f>
        <v>200</v>
      </c>
      <c r="G344" s="23">
        <f>'4 исп.по вед.структ.'!H1170</f>
        <v>0</v>
      </c>
      <c r="H344" s="159">
        <f t="shared" si="37"/>
        <v>0</v>
      </c>
    </row>
    <row r="345" spans="1:8" s="40" customFormat="1" ht="12.75">
      <c r="A345" s="18" t="s">
        <v>135</v>
      </c>
      <c r="B345" s="50" t="s">
        <v>72</v>
      </c>
      <c r="C345" s="50" t="s">
        <v>66</v>
      </c>
      <c r="D345" s="22" t="s">
        <v>404</v>
      </c>
      <c r="E345" s="22" t="s">
        <v>136</v>
      </c>
      <c r="F345" s="23">
        <f>F346</f>
        <v>1137.5</v>
      </c>
      <c r="G345" s="23">
        <f>G346</f>
        <v>237.6</v>
      </c>
      <c r="H345" s="159">
        <f t="shared" si="37"/>
        <v>20.887912087912085</v>
      </c>
    </row>
    <row r="346" spans="1:8" s="40" customFormat="1" ht="12.75">
      <c r="A346" s="18" t="s">
        <v>138</v>
      </c>
      <c r="B346" s="50" t="s">
        <v>72</v>
      </c>
      <c r="C346" s="50" t="s">
        <v>66</v>
      </c>
      <c r="D346" s="22" t="s">
        <v>404</v>
      </c>
      <c r="E346" s="22" t="s">
        <v>139</v>
      </c>
      <c r="F346" s="23">
        <f>F347+F348</f>
        <v>1137.5</v>
      </c>
      <c r="G346" s="23">
        <f>G347+G348</f>
        <v>237.6</v>
      </c>
      <c r="H346" s="159">
        <f t="shared" si="37"/>
        <v>20.887912087912085</v>
      </c>
    </row>
    <row r="347" spans="1:8" s="40" customFormat="1" ht="12.75">
      <c r="A347" s="18" t="s">
        <v>140</v>
      </c>
      <c r="B347" s="50" t="s">
        <v>72</v>
      </c>
      <c r="C347" s="50" t="s">
        <v>66</v>
      </c>
      <c r="D347" s="22" t="s">
        <v>404</v>
      </c>
      <c r="E347" s="22" t="s">
        <v>141</v>
      </c>
      <c r="F347" s="23">
        <f>'4 исп.по вед.структ.'!G1173</f>
        <v>1136.8</v>
      </c>
      <c r="G347" s="23">
        <f>'4 исп.по вед.структ.'!H1173</f>
        <v>237.4</v>
      </c>
      <c r="H347" s="159">
        <f t="shared" si="37"/>
        <v>20.88318085855032</v>
      </c>
    </row>
    <row r="348" spans="1:8" s="40" customFormat="1" ht="12.75">
      <c r="A348" s="18" t="s">
        <v>169</v>
      </c>
      <c r="B348" s="50" t="s">
        <v>72</v>
      </c>
      <c r="C348" s="50" t="s">
        <v>66</v>
      </c>
      <c r="D348" s="22" t="s">
        <v>404</v>
      </c>
      <c r="E348" s="22" t="s">
        <v>170</v>
      </c>
      <c r="F348" s="23">
        <f>'4 исп.по вед.структ.'!G1174</f>
        <v>0.7</v>
      </c>
      <c r="G348" s="23">
        <f>'4 исп.по вед.структ.'!H1174</f>
        <v>0.2</v>
      </c>
      <c r="H348" s="159">
        <f t="shared" si="37"/>
        <v>28.571428571428577</v>
      </c>
    </row>
    <row r="349" spans="1:8" s="40" customFormat="1" ht="12.75">
      <c r="A349" s="17" t="s">
        <v>218</v>
      </c>
      <c r="B349" s="51" t="s">
        <v>72</v>
      </c>
      <c r="C349" s="51" t="s">
        <v>67</v>
      </c>
      <c r="D349" s="25"/>
      <c r="E349" s="43"/>
      <c r="F349" s="44">
        <f>F350+F360</f>
        <v>8784.2</v>
      </c>
      <c r="G349" s="44">
        <f>G350+G360</f>
        <v>185.1</v>
      </c>
      <c r="H349" s="158">
        <f>G349/F349*100</f>
        <v>2.1071924591880875</v>
      </c>
    </row>
    <row r="350" spans="1:8" s="40" customFormat="1" ht="25.5">
      <c r="A350" s="18" t="s">
        <v>623</v>
      </c>
      <c r="B350" s="21" t="s">
        <v>72</v>
      </c>
      <c r="C350" s="21" t="s">
        <v>67</v>
      </c>
      <c r="D350" s="58" t="s">
        <v>295</v>
      </c>
      <c r="E350" s="22"/>
      <c r="F350" s="23">
        <f>F351</f>
        <v>2700</v>
      </c>
      <c r="G350" s="23">
        <f>G351</f>
        <v>0</v>
      </c>
      <c r="H350" s="159">
        <f t="shared" si="37"/>
        <v>0</v>
      </c>
    </row>
    <row r="351" spans="1:8" s="40" customFormat="1" ht="12.75">
      <c r="A351" s="41" t="s">
        <v>292</v>
      </c>
      <c r="B351" s="21" t="s">
        <v>72</v>
      </c>
      <c r="C351" s="21" t="s">
        <v>67</v>
      </c>
      <c r="D351" s="58" t="s">
        <v>372</v>
      </c>
      <c r="E351" s="22"/>
      <c r="F351" s="23">
        <f>F352+F356</f>
        <v>2700</v>
      </c>
      <c r="G351" s="23">
        <f>G352+G356</f>
        <v>0</v>
      </c>
      <c r="H351" s="159">
        <f t="shared" si="37"/>
        <v>0</v>
      </c>
    </row>
    <row r="352" spans="1:8" s="40" customFormat="1" ht="15" customHeight="1">
      <c r="A352" s="18" t="s">
        <v>624</v>
      </c>
      <c r="B352" s="21" t="s">
        <v>72</v>
      </c>
      <c r="C352" s="21" t="s">
        <v>67</v>
      </c>
      <c r="D352" s="58" t="s">
        <v>373</v>
      </c>
      <c r="E352" s="22"/>
      <c r="F352" s="23">
        <f>F353</f>
        <v>1700</v>
      </c>
      <c r="G352" s="23">
        <f>G353</f>
        <v>0</v>
      </c>
      <c r="H352" s="159">
        <f t="shared" si="37"/>
        <v>0</v>
      </c>
    </row>
    <row r="353" spans="1:8" s="40" customFormat="1" ht="12.75">
      <c r="A353" s="18" t="s">
        <v>135</v>
      </c>
      <c r="B353" s="21" t="s">
        <v>72</v>
      </c>
      <c r="C353" s="21" t="s">
        <v>67</v>
      </c>
      <c r="D353" s="58" t="s">
        <v>373</v>
      </c>
      <c r="E353" s="22" t="s">
        <v>136</v>
      </c>
      <c r="F353" s="23">
        <f>F354</f>
        <v>1700</v>
      </c>
      <c r="G353" s="23">
        <f>G354</f>
        <v>0</v>
      </c>
      <c r="H353" s="159">
        <f t="shared" si="37"/>
        <v>0</v>
      </c>
    </row>
    <row r="354" spans="1:8" s="40" customFormat="1" ht="25.5">
      <c r="A354" s="18" t="s">
        <v>171</v>
      </c>
      <c r="B354" s="21" t="s">
        <v>72</v>
      </c>
      <c r="C354" s="21" t="s">
        <v>67</v>
      </c>
      <c r="D354" s="58" t="s">
        <v>373</v>
      </c>
      <c r="E354" s="22" t="s">
        <v>137</v>
      </c>
      <c r="F354" s="23">
        <f>'4 исп.по вед.структ.'!G1180</f>
        <v>1700</v>
      </c>
      <c r="G354" s="23">
        <f>'4 исп.по вед.структ.'!H1180</f>
        <v>0</v>
      </c>
      <c r="H354" s="159">
        <f t="shared" si="37"/>
        <v>0</v>
      </c>
    </row>
    <row r="355" spans="1:8" s="40" customFormat="1" ht="25.5">
      <c r="A355" s="18" t="s">
        <v>650</v>
      </c>
      <c r="B355" s="21" t="s">
        <v>72</v>
      </c>
      <c r="C355" s="21" t="s">
        <v>67</v>
      </c>
      <c r="D355" s="58" t="s">
        <v>373</v>
      </c>
      <c r="E355" s="22" t="s">
        <v>649</v>
      </c>
      <c r="F355" s="23">
        <f>'4 исп.по вед.структ.'!G1181</f>
        <v>1700</v>
      </c>
      <c r="G355" s="23">
        <f>'4 исп.по вед.структ.'!H1181</f>
        <v>0</v>
      </c>
      <c r="H355" s="159">
        <f t="shared" si="37"/>
        <v>0</v>
      </c>
    </row>
    <row r="356" spans="1:8" s="40" customFormat="1" ht="15" customHeight="1">
      <c r="A356" s="18" t="s">
        <v>625</v>
      </c>
      <c r="B356" s="21" t="s">
        <v>72</v>
      </c>
      <c r="C356" s="21" t="s">
        <v>67</v>
      </c>
      <c r="D356" s="58" t="s">
        <v>626</v>
      </c>
      <c r="E356" s="22"/>
      <c r="F356" s="23">
        <f aca="true" t="shared" si="42" ref="F356:G358">F357</f>
        <v>1000</v>
      </c>
      <c r="G356" s="23">
        <f t="shared" si="42"/>
        <v>0</v>
      </c>
      <c r="H356" s="159">
        <f t="shared" si="37"/>
        <v>0</v>
      </c>
    </row>
    <row r="357" spans="1:8" s="40" customFormat="1" ht="12.75">
      <c r="A357" s="18" t="s">
        <v>135</v>
      </c>
      <c r="B357" s="21" t="s">
        <v>72</v>
      </c>
      <c r="C357" s="21" t="s">
        <v>67</v>
      </c>
      <c r="D357" s="58" t="s">
        <v>626</v>
      </c>
      <c r="E357" s="22" t="s">
        <v>136</v>
      </c>
      <c r="F357" s="23">
        <f t="shared" si="42"/>
        <v>1000</v>
      </c>
      <c r="G357" s="23">
        <f t="shared" si="42"/>
        <v>0</v>
      </c>
      <c r="H357" s="159">
        <f t="shared" si="37"/>
        <v>0</v>
      </c>
    </row>
    <row r="358" spans="1:8" s="40" customFormat="1" ht="25.5">
      <c r="A358" s="18" t="s">
        <v>171</v>
      </c>
      <c r="B358" s="21" t="s">
        <v>72</v>
      </c>
      <c r="C358" s="21" t="s">
        <v>67</v>
      </c>
      <c r="D358" s="58" t="s">
        <v>626</v>
      </c>
      <c r="E358" s="22" t="s">
        <v>137</v>
      </c>
      <c r="F358" s="23">
        <f t="shared" si="42"/>
        <v>1000</v>
      </c>
      <c r="G358" s="23">
        <f t="shared" si="42"/>
        <v>0</v>
      </c>
      <c r="H358" s="159">
        <f t="shared" si="37"/>
        <v>0</v>
      </c>
    </row>
    <row r="359" spans="1:8" s="40" customFormat="1" ht="25.5">
      <c r="A359" s="18" t="s">
        <v>650</v>
      </c>
      <c r="B359" s="21" t="s">
        <v>72</v>
      </c>
      <c r="C359" s="21" t="s">
        <v>67</v>
      </c>
      <c r="D359" s="58" t="s">
        <v>626</v>
      </c>
      <c r="E359" s="22" t="s">
        <v>649</v>
      </c>
      <c r="F359" s="23">
        <f>'4 исп.по вед.структ.'!G1185</f>
        <v>1000</v>
      </c>
      <c r="G359" s="23">
        <f>'4 исп.по вед.структ.'!H1185</f>
        <v>0</v>
      </c>
      <c r="H359" s="159">
        <f t="shared" si="37"/>
        <v>0</v>
      </c>
    </row>
    <row r="360" spans="1:8" s="40" customFormat="1" ht="12.75">
      <c r="A360" s="18" t="s">
        <v>219</v>
      </c>
      <c r="B360" s="50" t="s">
        <v>72</v>
      </c>
      <c r="C360" s="50" t="s">
        <v>67</v>
      </c>
      <c r="D360" s="22" t="s">
        <v>230</v>
      </c>
      <c r="E360" s="22"/>
      <c r="F360" s="23">
        <f>F361</f>
        <v>6084.2</v>
      </c>
      <c r="G360" s="23">
        <f>G361</f>
        <v>185.1</v>
      </c>
      <c r="H360" s="159">
        <f t="shared" si="37"/>
        <v>3.042306301567996</v>
      </c>
    </row>
    <row r="361" spans="1:8" s="40" customFormat="1" ht="12.75">
      <c r="A361" s="18" t="s">
        <v>281</v>
      </c>
      <c r="B361" s="50" t="s">
        <v>72</v>
      </c>
      <c r="C361" s="50" t="s">
        <v>67</v>
      </c>
      <c r="D361" s="22" t="s">
        <v>405</v>
      </c>
      <c r="E361" s="22"/>
      <c r="F361" s="23">
        <f>F362+F366</f>
        <v>6084.2</v>
      </c>
      <c r="G361" s="23">
        <f>G362+G366</f>
        <v>185.1</v>
      </c>
      <c r="H361" s="159">
        <f t="shared" si="37"/>
        <v>3.042306301567996</v>
      </c>
    </row>
    <row r="362" spans="1:8" s="40" customFormat="1" ht="12.75">
      <c r="A362" s="18" t="s">
        <v>406</v>
      </c>
      <c r="B362" s="50" t="s">
        <v>72</v>
      </c>
      <c r="C362" s="50" t="s">
        <v>67</v>
      </c>
      <c r="D362" s="22" t="s">
        <v>407</v>
      </c>
      <c r="E362" s="22"/>
      <c r="F362" s="23">
        <f aca="true" t="shared" si="43" ref="F362:G364">F363</f>
        <v>3084.2</v>
      </c>
      <c r="G362" s="23">
        <f t="shared" si="43"/>
        <v>185.1</v>
      </c>
      <c r="H362" s="159">
        <f t="shared" si="37"/>
        <v>6.001556319304844</v>
      </c>
    </row>
    <row r="363" spans="1:8" s="40" customFormat="1" ht="12.75">
      <c r="A363" s="18" t="s">
        <v>135</v>
      </c>
      <c r="B363" s="50" t="s">
        <v>72</v>
      </c>
      <c r="C363" s="50" t="s">
        <v>67</v>
      </c>
      <c r="D363" s="22" t="s">
        <v>407</v>
      </c>
      <c r="E363" s="22" t="s">
        <v>136</v>
      </c>
      <c r="F363" s="23">
        <f t="shared" si="43"/>
        <v>3084.2</v>
      </c>
      <c r="G363" s="23">
        <f t="shared" si="43"/>
        <v>185.1</v>
      </c>
      <c r="H363" s="159">
        <f t="shared" si="37"/>
        <v>6.001556319304844</v>
      </c>
    </row>
    <row r="364" spans="1:8" s="40" customFormat="1" ht="25.5">
      <c r="A364" s="18" t="s">
        <v>171</v>
      </c>
      <c r="B364" s="50" t="s">
        <v>72</v>
      </c>
      <c r="C364" s="50" t="s">
        <v>67</v>
      </c>
      <c r="D364" s="22" t="s">
        <v>407</v>
      </c>
      <c r="E364" s="22" t="s">
        <v>137</v>
      </c>
      <c r="F364" s="23">
        <f t="shared" si="43"/>
        <v>3084.2</v>
      </c>
      <c r="G364" s="23">
        <f t="shared" si="43"/>
        <v>185.1</v>
      </c>
      <c r="H364" s="159">
        <f t="shared" si="37"/>
        <v>6.001556319304844</v>
      </c>
    </row>
    <row r="365" spans="1:8" s="40" customFormat="1" ht="27" customHeight="1">
      <c r="A365" s="18" t="s">
        <v>650</v>
      </c>
      <c r="B365" s="50" t="s">
        <v>72</v>
      </c>
      <c r="C365" s="50" t="s">
        <v>67</v>
      </c>
      <c r="D365" s="22" t="s">
        <v>407</v>
      </c>
      <c r="E365" s="22" t="s">
        <v>649</v>
      </c>
      <c r="F365" s="23">
        <f>'4 исп.по вед.структ.'!G1191</f>
        <v>3084.2</v>
      </c>
      <c r="G365" s="23">
        <f>'4 исп.по вед.структ.'!H1191</f>
        <v>185.1</v>
      </c>
      <c r="H365" s="159">
        <f t="shared" si="37"/>
        <v>6.001556319304844</v>
      </c>
    </row>
    <row r="366" spans="1:8" s="40" customFormat="1" ht="12.75">
      <c r="A366" s="18" t="s">
        <v>300</v>
      </c>
      <c r="B366" s="50" t="s">
        <v>72</v>
      </c>
      <c r="C366" s="50" t="s">
        <v>67</v>
      </c>
      <c r="D366" s="22" t="s">
        <v>408</v>
      </c>
      <c r="E366" s="22"/>
      <c r="F366" s="23">
        <f aca="true" t="shared" si="44" ref="F366:G368">F367</f>
        <v>3000</v>
      </c>
      <c r="G366" s="23">
        <f t="shared" si="44"/>
        <v>0</v>
      </c>
      <c r="H366" s="159">
        <f t="shared" si="37"/>
        <v>0</v>
      </c>
    </row>
    <row r="367" spans="1:8" s="40" customFormat="1" ht="12.75">
      <c r="A367" s="18" t="s">
        <v>651</v>
      </c>
      <c r="B367" s="50" t="s">
        <v>72</v>
      </c>
      <c r="C367" s="50" t="s">
        <v>67</v>
      </c>
      <c r="D367" s="22" t="s">
        <v>408</v>
      </c>
      <c r="E367" s="22" t="s">
        <v>111</v>
      </c>
      <c r="F367" s="23">
        <f t="shared" si="44"/>
        <v>3000</v>
      </c>
      <c r="G367" s="23">
        <f t="shared" si="44"/>
        <v>0</v>
      </c>
      <c r="H367" s="159">
        <f t="shared" si="37"/>
        <v>0</v>
      </c>
    </row>
    <row r="368" spans="1:8" s="40" customFormat="1" ht="16.5" customHeight="1">
      <c r="A368" s="18" t="s">
        <v>105</v>
      </c>
      <c r="B368" s="50" t="s">
        <v>72</v>
      </c>
      <c r="C368" s="50" t="s">
        <v>67</v>
      </c>
      <c r="D368" s="22" t="s">
        <v>408</v>
      </c>
      <c r="E368" s="22" t="s">
        <v>106</v>
      </c>
      <c r="F368" s="23">
        <f t="shared" si="44"/>
        <v>3000</v>
      </c>
      <c r="G368" s="23">
        <f t="shared" si="44"/>
        <v>0</v>
      </c>
      <c r="H368" s="159">
        <f t="shared" si="37"/>
        <v>0</v>
      </c>
    </row>
    <row r="369" spans="1:8" s="40" customFormat="1" ht="16.5" customHeight="1">
      <c r="A369" s="18" t="s">
        <v>107</v>
      </c>
      <c r="B369" s="50" t="s">
        <v>72</v>
      </c>
      <c r="C369" s="50" t="s">
        <v>67</v>
      </c>
      <c r="D369" s="22" t="s">
        <v>408</v>
      </c>
      <c r="E369" s="22" t="s">
        <v>108</v>
      </c>
      <c r="F369" s="23">
        <f>'4 исп.по вед.структ.'!G1195</f>
        <v>3000</v>
      </c>
      <c r="G369" s="23">
        <f>'4 исп.по вед.структ.'!H1195</f>
        <v>0</v>
      </c>
      <c r="H369" s="159">
        <f t="shared" si="37"/>
        <v>0</v>
      </c>
    </row>
    <row r="370" spans="1:8" s="40" customFormat="1" ht="12.75">
      <c r="A370" s="17" t="s">
        <v>220</v>
      </c>
      <c r="B370" s="51" t="s">
        <v>72</v>
      </c>
      <c r="C370" s="51" t="s">
        <v>70</v>
      </c>
      <c r="D370" s="43"/>
      <c r="E370" s="43"/>
      <c r="F370" s="44">
        <f>F371+F393</f>
        <v>11218.3</v>
      </c>
      <c r="G370" s="44">
        <f>G371+G393</f>
        <v>778.6</v>
      </c>
      <c r="H370" s="158">
        <f>G370/F370*100</f>
        <v>6.940445522048797</v>
      </c>
    </row>
    <row r="371" spans="1:8" s="40" customFormat="1" ht="12.75">
      <c r="A371" s="18" t="s">
        <v>627</v>
      </c>
      <c r="B371" s="21" t="s">
        <v>72</v>
      </c>
      <c r="C371" s="21" t="s">
        <v>70</v>
      </c>
      <c r="D371" s="58" t="s">
        <v>628</v>
      </c>
      <c r="E371" s="22"/>
      <c r="F371" s="23">
        <f>F372</f>
        <v>9918.3</v>
      </c>
      <c r="G371" s="23">
        <f>G372</f>
        <v>778.6</v>
      </c>
      <c r="H371" s="159">
        <f t="shared" si="37"/>
        <v>7.85013560791668</v>
      </c>
    </row>
    <row r="372" spans="1:8" s="40" customFormat="1" ht="12.75">
      <c r="A372" s="41" t="s">
        <v>292</v>
      </c>
      <c r="B372" s="21" t="s">
        <v>72</v>
      </c>
      <c r="C372" s="21" t="s">
        <v>70</v>
      </c>
      <c r="D372" s="58" t="s">
        <v>629</v>
      </c>
      <c r="E372" s="22"/>
      <c r="F372" s="23">
        <f>F381+F385+F389+F373+F377</f>
        <v>9918.3</v>
      </c>
      <c r="G372" s="23">
        <f>G381+G385+G389+G373+G377</f>
        <v>778.6</v>
      </c>
      <c r="H372" s="159">
        <f t="shared" si="37"/>
        <v>7.85013560791668</v>
      </c>
    </row>
    <row r="373" spans="1:8" s="40" customFormat="1" ht="25.5">
      <c r="A373" s="18" t="s">
        <v>630</v>
      </c>
      <c r="B373" s="21" t="s">
        <v>72</v>
      </c>
      <c r="C373" s="21" t="s">
        <v>70</v>
      </c>
      <c r="D373" s="58" t="s">
        <v>631</v>
      </c>
      <c r="E373" s="22"/>
      <c r="F373" s="23">
        <f aca="true" t="shared" si="45" ref="F373:G375">F374</f>
        <v>5815.7</v>
      </c>
      <c r="G373" s="23">
        <f t="shared" si="45"/>
        <v>0</v>
      </c>
      <c r="H373" s="159">
        <f t="shared" si="37"/>
        <v>0</v>
      </c>
    </row>
    <row r="374" spans="1:8" s="40" customFormat="1" ht="12.75">
      <c r="A374" s="18" t="s">
        <v>651</v>
      </c>
      <c r="B374" s="21" t="s">
        <v>72</v>
      </c>
      <c r="C374" s="21" t="s">
        <v>70</v>
      </c>
      <c r="D374" s="58" t="s">
        <v>631</v>
      </c>
      <c r="E374" s="22" t="s">
        <v>111</v>
      </c>
      <c r="F374" s="23">
        <f t="shared" si="45"/>
        <v>5815.7</v>
      </c>
      <c r="G374" s="23">
        <f t="shared" si="45"/>
        <v>0</v>
      </c>
      <c r="H374" s="159">
        <f t="shared" si="37"/>
        <v>0</v>
      </c>
    </row>
    <row r="375" spans="1:8" s="40" customFormat="1" ht="14.25" customHeight="1">
      <c r="A375" s="18" t="s">
        <v>105</v>
      </c>
      <c r="B375" s="21" t="s">
        <v>72</v>
      </c>
      <c r="C375" s="21" t="s">
        <v>70</v>
      </c>
      <c r="D375" s="58" t="s">
        <v>631</v>
      </c>
      <c r="E375" s="22" t="s">
        <v>106</v>
      </c>
      <c r="F375" s="23">
        <f t="shared" si="45"/>
        <v>5815.7</v>
      </c>
      <c r="G375" s="23">
        <f t="shared" si="45"/>
        <v>0</v>
      </c>
      <c r="H375" s="159">
        <f t="shared" si="37"/>
        <v>0</v>
      </c>
    </row>
    <row r="376" spans="1:8" s="40" customFormat="1" ht="13.5" customHeight="1">
      <c r="A376" s="18" t="s">
        <v>107</v>
      </c>
      <c r="B376" s="21" t="s">
        <v>72</v>
      </c>
      <c r="C376" s="21" t="s">
        <v>70</v>
      </c>
      <c r="D376" s="58" t="s">
        <v>631</v>
      </c>
      <c r="E376" s="22" t="s">
        <v>108</v>
      </c>
      <c r="F376" s="23">
        <f>'4 исп.по вед.структ.'!G1202</f>
        <v>5815.7</v>
      </c>
      <c r="G376" s="23">
        <f>'4 исп.по вед.структ.'!H1202</f>
        <v>0</v>
      </c>
      <c r="H376" s="159">
        <f t="shared" si="37"/>
        <v>0</v>
      </c>
    </row>
    <row r="377" spans="1:8" s="40" customFormat="1" ht="15.75" customHeight="1">
      <c r="A377" s="18" t="s">
        <v>632</v>
      </c>
      <c r="B377" s="21" t="s">
        <v>72</v>
      </c>
      <c r="C377" s="21" t="s">
        <v>70</v>
      </c>
      <c r="D377" s="58" t="s">
        <v>633</v>
      </c>
      <c r="E377" s="22"/>
      <c r="F377" s="23">
        <f aca="true" t="shared" si="46" ref="F377:G379">F378</f>
        <v>100</v>
      </c>
      <c r="G377" s="23">
        <f t="shared" si="46"/>
        <v>0</v>
      </c>
      <c r="H377" s="159">
        <f t="shared" si="37"/>
        <v>0</v>
      </c>
    </row>
    <row r="378" spans="1:8" s="40" customFormat="1" ht="12.75">
      <c r="A378" s="18" t="s">
        <v>651</v>
      </c>
      <c r="B378" s="21" t="s">
        <v>72</v>
      </c>
      <c r="C378" s="21" t="s">
        <v>70</v>
      </c>
      <c r="D378" s="58" t="s">
        <v>633</v>
      </c>
      <c r="E378" s="22" t="s">
        <v>111</v>
      </c>
      <c r="F378" s="23">
        <f t="shared" si="46"/>
        <v>100</v>
      </c>
      <c r="G378" s="23">
        <f t="shared" si="46"/>
        <v>0</v>
      </c>
      <c r="H378" s="159">
        <f t="shared" si="37"/>
        <v>0</v>
      </c>
    </row>
    <row r="379" spans="1:8" s="40" customFormat="1" ht="15.75" customHeight="1">
      <c r="A379" s="18" t="s">
        <v>105</v>
      </c>
      <c r="B379" s="21" t="s">
        <v>72</v>
      </c>
      <c r="C379" s="21" t="s">
        <v>70</v>
      </c>
      <c r="D379" s="58" t="s">
        <v>633</v>
      </c>
      <c r="E379" s="22" t="s">
        <v>106</v>
      </c>
      <c r="F379" s="23">
        <f t="shared" si="46"/>
        <v>100</v>
      </c>
      <c r="G379" s="23">
        <f t="shared" si="46"/>
        <v>0</v>
      </c>
      <c r="H379" s="159">
        <f t="shared" si="37"/>
        <v>0</v>
      </c>
    </row>
    <row r="380" spans="1:8" s="40" customFormat="1" ht="15.75" customHeight="1">
      <c r="A380" s="18" t="s">
        <v>107</v>
      </c>
      <c r="B380" s="21" t="s">
        <v>72</v>
      </c>
      <c r="C380" s="21" t="s">
        <v>70</v>
      </c>
      <c r="D380" s="58" t="s">
        <v>633</v>
      </c>
      <c r="E380" s="22" t="s">
        <v>108</v>
      </c>
      <c r="F380" s="23">
        <f>'4 исп.по вед.структ.'!G1206</f>
        <v>100</v>
      </c>
      <c r="G380" s="23">
        <f>'4 исп.по вед.структ.'!H1206</f>
        <v>0</v>
      </c>
      <c r="H380" s="159">
        <f t="shared" si="37"/>
        <v>0</v>
      </c>
    </row>
    <row r="381" spans="1:8" s="40" customFormat="1" ht="12.75">
      <c r="A381" s="18" t="s">
        <v>634</v>
      </c>
      <c r="B381" s="21" t="s">
        <v>72</v>
      </c>
      <c r="C381" s="21" t="s">
        <v>70</v>
      </c>
      <c r="D381" s="58" t="s">
        <v>635</v>
      </c>
      <c r="E381" s="22"/>
      <c r="F381" s="23">
        <f aca="true" t="shared" si="47" ref="F381:G383">F382</f>
        <v>2706</v>
      </c>
      <c r="G381" s="23">
        <f t="shared" si="47"/>
        <v>698.1</v>
      </c>
      <c r="H381" s="159">
        <f t="shared" si="37"/>
        <v>25.798226164079825</v>
      </c>
    </row>
    <row r="382" spans="1:8" s="40" customFormat="1" ht="12.75">
      <c r="A382" s="18" t="s">
        <v>651</v>
      </c>
      <c r="B382" s="21" t="s">
        <v>72</v>
      </c>
      <c r="C382" s="21" t="s">
        <v>70</v>
      </c>
      <c r="D382" s="58" t="s">
        <v>635</v>
      </c>
      <c r="E382" s="22" t="s">
        <v>111</v>
      </c>
      <c r="F382" s="23">
        <f t="shared" si="47"/>
        <v>2706</v>
      </c>
      <c r="G382" s="23">
        <f t="shared" si="47"/>
        <v>698.1</v>
      </c>
      <c r="H382" s="159">
        <f t="shared" si="37"/>
        <v>25.798226164079825</v>
      </c>
    </row>
    <row r="383" spans="1:8" s="40" customFormat="1" ht="14.25" customHeight="1">
      <c r="A383" s="18" t="s">
        <v>105</v>
      </c>
      <c r="B383" s="21" t="s">
        <v>72</v>
      </c>
      <c r="C383" s="21" t="s">
        <v>70</v>
      </c>
      <c r="D383" s="58" t="s">
        <v>635</v>
      </c>
      <c r="E383" s="22" t="s">
        <v>106</v>
      </c>
      <c r="F383" s="23">
        <f t="shared" si="47"/>
        <v>2706</v>
      </c>
      <c r="G383" s="23">
        <f t="shared" si="47"/>
        <v>698.1</v>
      </c>
      <c r="H383" s="159">
        <f t="shared" si="37"/>
        <v>25.798226164079825</v>
      </c>
    </row>
    <row r="384" spans="1:8" s="40" customFormat="1" ht="16.5" customHeight="1">
      <c r="A384" s="18" t="s">
        <v>107</v>
      </c>
      <c r="B384" s="21" t="s">
        <v>72</v>
      </c>
      <c r="C384" s="21" t="s">
        <v>70</v>
      </c>
      <c r="D384" s="58" t="s">
        <v>635</v>
      </c>
      <c r="E384" s="22" t="s">
        <v>108</v>
      </c>
      <c r="F384" s="23">
        <f>'4 исп.по вед.структ.'!G1210</f>
        <v>2706</v>
      </c>
      <c r="G384" s="23">
        <f>'4 исп.по вед.структ.'!H1210</f>
        <v>698.1</v>
      </c>
      <c r="H384" s="159">
        <f t="shared" si="37"/>
        <v>25.798226164079825</v>
      </c>
    </row>
    <row r="385" spans="1:8" s="40" customFormat="1" ht="12.75">
      <c r="A385" s="18" t="s">
        <v>636</v>
      </c>
      <c r="B385" s="21" t="s">
        <v>72</v>
      </c>
      <c r="C385" s="21" t="s">
        <v>70</v>
      </c>
      <c r="D385" s="58" t="s">
        <v>637</v>
      </c>
      <c r="E385" s="22"/>
      <c r="F385" s="23">
        <f>F387</f>
        <v>996.6</v>
      </c>
      <c r="G385" s="23">
        <f>G387</f>
        <v>80.5</v>
      </c>
      <c r="H385" s="159">
        <f aca="true" t="shared" si="48" ref="H385:H401">G385/F385*100</f>
        <v>8.07746337547662</v>
      </c>
    </row>
    <row r="386" spans="1:8" s="40" customFormat="1" ht="12.75">
      <c r="A386" s="18" t="s">
        <v>651</v>
      </c>
      <c r="B386" s="21" t="s">
        <v>72</v>
      </c>
      <c r="C386" s="21" t="s">
        <v>70</v>
      </c>
      <c r="D386" s="58" t="s">
        <v>637</v>
      </c>
      <c r="E386" s="22" t="s">
        <v>111</v>
      </c>
      <c r="F386" s="23">
        <f>F387</f>
        <v>996.6</v>
      </c>
      <c r="G386" s="23">
        <f>G387</f>
        <v>80.5</v>
      </c>
      <c r="H386" s="159">
        <f t="shared" si="48"/>
        <v>8.07746337547662</v>
      </c>
    </row>
    <row r="387" spans="1:8" s="40" customFormat="1" ht="14.25" customHeight="1">
      <c r="A387" s="18" t="s">
        <v>105</v>
      </c>
      <c r="B387" s="21" t="s">
        <v>72</v>
      </c>
      <c r="C387" s="21" t="s">
        <v>70</v>
      </c>
      <c r="D387" s="58" t="s">
        <v>637</v>
      </c>
      <c r="E387" s="22" t="s">
        <v>106</v>
      </c>
      <c r="F387" s="23">
        <f>F388</f>
        <v>996.6</v>
      </c>
      <c r="G387" s="23">
        <f>G388</f>
        <v>80.5</v>
      </c>
      <c r="H387" s="159">
        <f t="shared" si="48"/>
        <v>8.07746337547662</v>
      </c>
    </row>
    <row r="388" spans="1:8" s="40" customFormat="1" ht="15" customHeight="1">
      <c r="A388" s="18" t="s">
        <v>107</v>
      </c>
      <c r="B388" s="21" t="s">
        <v>72</v>
      </c>
      <c r="C388" s="21" t="s">
        <v>70</v>
      </c>
      <c r="D388" s="58" t="s">
        <v>637</v>
      </c>
      <c r="E388" s="22" t="s">
        <v>108</v>
      </c>
      <c r="F388" s="23">
        <f>'4 исп.по вед.структ.'!G1214</f>
        <v>996.6</v>
      </c>
      <c r="G388" s="23">
        <f>'4 исп.по вед.структ.'!H1214</f>
        <v>80.5</v>
      </c>
      <c r="H388" s="159">
        <f t="shared" si="48"/>
        <v>8.07746337547662</v>
      </c>
    </row>
    <row r="389" spans="1:8" s="40" customFormat="1" ht="12.75">
      <c r="A389" s="18" t="s">
        <v>638</v>
      </c>
      <c r="B389" s="21" t="s">
        <v>72</v>
      </c>
      <c r="C389" s="21" t="s">
        <v>70</v>
      </c>
      <c r="D389" s="58" t="s">
        <v>639</v>
      </c>
      <c r="E389" s="22"/>
      <c r="F389" s="23">
        <f aca="true" t="shared" si="49" ref="F389:G391">F390</f>
        <v>300</v>
      </c>
      <c r="G389" s="23">
        <f t="shared" si="49"/>
        <v>0</v>
      </c>
      <c r="H389" s="159">
        <f t="shared" si="48"/>
        <v>0</v>
      </c>
    </row>
    <row r="390" spans="1:8" s="40" customFormat="1" ht="12.75">
      <c r="A390" s="18" t="s">
        <v>651</v>
      </c>
      <c r="B390" s="21" t="s">
        <v>72</v>
      </c>
      <c r="C390" s="21" t="s">
        <v>70</v>
      </c>
      <c r="D390" s="58" t="s">
        <v>639</v>
      </c>
      <c r="E390" s="22" t="s">
        <v>111</v>
      </c>
      <c r="F390" s="23">
        <f t="shared" si="49"/>
        <v>300</v>
      </c>
      <c r="G390" s="23">
        <f t="shared" si="49"/>
        <v>0</v>
      </c>
      <c r="H390" s="159">
        <f t="shared" si="48"/>
        <v>0</v>
      </c>
    </row>
    <row r="391" spans="1:8" s="40" customFormat="1" ht="13.5" customHeight="1">
      <c r="A391" s="18" t="s">
        <v>105</v>
      </c>
      <c r="B391" s="21" t="s">
        <v>72</v>
      </c>
      <c r="C391" s="21" t="s">
        <v>70</v>
      </c>
      <c r="D391" s="58" t="s">
        <v>639</v>
      </c>
      <c r="E391" s="22" t="s">
        <v>106</v>
      </c>
      <c r="F391" s="23">
        <f t="shared" si="49"/>
        <v>300</v>
      </c>
      <c r="G391" s="23">
        <f t="shared" si="49"/>
        <v>0</v>
      </c>
      <c r="H391" s="159">
        <f t="shared" si="48"/>
        <v>0</v>
      </c>
    </row>
    <row r="392" spans="1:8" s="40" customFormat="1" ht="15" customHeight="1">
      <c r="A392" s="18" t="s">
        <v>107</v>
      </c>
      <c r="B392" s="21" t="s">
        <v>72</v>
      </c>
      <c r="C392" s="21" t="s">
        <v>70</v>
      </c>
      <c r="D392" s="58" t="s">
        <v>639</v>
      </c>
      <c r="E392" s="22" t="s">
        <v>108</v>
      </c>
      <c r="F392" s="23">
        <f>'4 исп.по вед.структ.'!G1218</f>
        <v>300</v>
      </c>
      <c r="G392" s="23">
        <f>'4 исп.по вед.структ.'!H1218</f>
        <v>0</v>
      </c>
      <c r="H392" s="159">
        <f t="shared" si="48"/>
        <v>0</v>
      </c>
    </row>
    <row r="393" spans="1:8" s="40" customFormat="1" ht="12.75">
      <c r="A393" s="41" t="s">
        <v>640</v>
      </c>
      <c r="B393" s="50" t="s">
        <v>72</v>
      </c>
      <c r="C393" s="50" t="s">
        <v>70</v>
      </c>
      <c r="D393" s="22" t="s">
        <v>641</v>
      </c>
      <c r="E393" s="47"/>
      <c r="F393" s="23">
        <f>F395+F398</f>
        <v>1300</v>
      </c>
      <c r="G393" s="23">
        <f>G395+G398</f>
        <v>0</v>
      </c>
      <c r="H393" s="159">
        <f t="shared" si="48"/>
        <v>0</v>
      </c>
    </row>
    <row r="394" spans="1:8" s="40" customFormat="1" ht="12.75">
      <c r="A394" s="41" t="s">
        <v>296</v>
      </c>
      <c r="B394" s="50" t="s">
        <v>72</v>
      </c>
      <c r="C394" s="50" t="s">
        <v>70</v>
      </c>
      <c r="D394" s="22" t="s">
        <v>642</v>
      </c>
      <c r="E394" s="47"/>
      <c r="F394" s="23">
        <f aca="true" t="shared" si="50" ref="F394:G396">F395</f>
        <v>800</v>
      </c>
      <c r="G394" s="23">
        <f t="shared" si="50"/>
        <v>0</v>
      </c>
      <c r="H394" s="159">
        <f t="shared" si="48"/>
        <v>0</v>
      </c>
    </row>
    <row r="395" spans="1:8" s="40" customFormat="1" ht="12.75">
      <c r="A395" s="18" t="s">
        <v>651</v>
      </c>
      <c r="B395" s="21" t="s">
        <v>72</v>
      </c>
      <c r="C395" s="21" t="s">
        <v>70</v>
      </c>
      <c r="D395" s="22" t="s">
        <v>642</v>
      </c>
      <c r="E395" s="22" t="s">
        <v>111</v>
      </c>
      <c r="F395" s="23">
        <f t="shared" si="50"/>
        <v>800</v>
      </c>
      <c r="G395" s="23">
        <f t="shared" si="50"/>
        <v>0</v>
      </c>
      <c r="H395" s="159">
        <f t="shared" si="48"/>
        <v>0</v>
      </c>
    </row>
    <row r="396" spans="1:8" s="40" customFormat="1" ht="18" customHeight="1">
      <c r="A396" s="18" t="s">
        <v>105</v>
      </c>
      <c r="B396" s="21" t="s">
        <v>72</v>
      </c>
      <c r="C396" s="21" t="s">
        <v>70</v>
      </c>
      <c r="D396" s="22" t="s">
        <v>642</v>
      </c>
      <c r="E396" s="22" t="s">
        <v>106</v>
      </c>
      <c r="F396" s="23">
        <f t="shared" si="50"/>
        <v>800</v>
      </c>
      <c r="G396" s="23">
        <f t="shared" si="50"/>
        <v>0</v>
      </c>
      <c r="H396" s="159">
        <f t="shared" si="48"/>
        <v>0</v>
      </c>
    </row>
    <row r="397" spans="1:8" s="40" customFormat="1" ht="12.75">
      <c r="A397" s="18" t="s">
        <v>107</v>
      </c>
      <c r="B397" s="21" t="s">
        <v>72</v>
      </c>
      <c r="C397" s="21" t="s">
        <v>70</v>
      </c>
      <c r="D397" s="22" t="s">
        <v>642</v>
      </c>
      <c r="E397" s="22" t="s">
        <v>108</v>
      </c>
      <c r="F397" s="23">
        <f>'4 исп.по вед.структ.'!G1223</f>
        <v>800</v>
      </c>
      <c r="G397" s="23">
        <f>'4 исп.по вед.структ.'!H1223</f>
        <v>0</v>
      </c>
      <c r="H397" s="159">
        <f t="shared" si="48"/>
        <v>0</v>
      </c>
    </row>
    <row r="398" spans="1:8" s="40" customFormat="1" ht="12.75">
      <c r="A398" s="18" t="s">
        <v>686</v>
      </c>
      <c r="B398" s="21" t="s">
        <v>72</v>
      </c>
      <c r="C398" s="21" t="s">
        <v>70</v>
      </c>
      <c r="D398" s="22" t="s">
        <v>687</v>
      </c>
      <c r="E398" s="22"/>
      <c r="F398" s="23">
        <f aca="true" t="shared" si="51" ref="F398:G400">F399</f>
        <v>500</v>
      </c>
      <c r="G398" s="23">
        <f t="shared" si="51"/>
        <v>0</v>
      </c>
      <c r="H398" s="159">
        <f t="shared" si="48"/>
        <v>0</v>
      </c>
    </row>
    <row r="399" spans="1:8" s="40" customFormat="1" ht="12.75">
      <c r="A399" s="18" t="s">
        <v>135</v>
      </c>
      <c r="B399" s="21" t="s">
        <v>72</v>
      </c>
      <c r="C399" s="21" t="s">
        <v>70</v>
      </c>
      <c r="D399" s="22" t="s">
        <v>687</v>
      </c>
      <c r="E399" s="22" t="s">
        <v>136</v>
      </c>
      <c r="F399" s="23">
        <f t="shared" si="51"/>
        <v>500</v>
      </c>
      <c r="G399" s="23">
        <f t="shared" si="51"/>
        <v>0</v>
      </c>
      <c r="H399" s="159">
        <f t="shared" si="48"/>
        <v>0</v>
      </c>
    </row>
    <row r="400" spans="1:8" s="40" customFormat="1" ht="25.5">
      <c r="A400" s="18" t="s">
        <v>171</v>
      </c>
      <c r="B400" s="21" t="s">
        <v>72</v>
      </c>
      <c r="C400" s="21" t="s">
        <v>70</v>
      </c>
      <c r="D400" s="22" t="s">
        <v>687</v>
      </c>
      <c r="E400" s="22" t="s">
        <v>137</v>
      </c>
      <c r="F400" s="23">
        <f t="shared" si="51"/>
        <v>500</v>
      </c>
      <c r="G400" s="23">
        <f t="shared" si="51"/>
        <v>0</v>
      </c>
      <c r="H400" s="159">
        <f t="shared" si="48"/>
        <v>0</v>
      </c>
    </row>
    <row r="401" spans="1:8" s="40" customFormat="1" ht="25.5">
      <c r="A401" s="18" t="s">
        <v>650</v>
      </c>
      <c r="B401" s="21" t="s">
        <v>72</v>
      </c>
      <c r="C401" s="21" t="s">
        <v>70</v>
      </c>
      <c r="D401" s="22" t="s">
        <v>687</v>
      </c>
      <c r="E401" s="22" t="s">
        <v>649</v>
      </c>
      <c r="F401" s="23">
        <f>'4 исп.по вед.структ.'!G1227</f>
        <v>500</v>
      </c>
      <c r="G401" s="23">
        <f>'4 исп.по вед.структ.'!H1227</f>
        <v>0</v>
      </c>
      <c r="H401" s="159">
        <f t="shared" si="48"/>
        <v>0</v>
      </c>
    </row>
    <row r="402" spans="1:8" s="40" customFormat="1" ht="12.75">
      <c r="A402" s="17" t="s">
        <v>644</v>
      </c>
      <c r="B402" s="52" t="s">
        <v>76</v>
      </c>
      <c r="C402" s="52" t="s">
        <v>36</v>
      </c>
      <c r="D402" s="84"/>
      <c r="E402" s="43"/>
      <c r="F402" s="93">
        <f>F403</f>
        <v>2515</v>
      </c>
      <c r="G402" s="93">
        <f>G403</f>
        <v>0</v>
      </c>
      <c r="H402" s="158">
        <f>G402/F402*100</f>
        <v>0</v>
      </c>
    </row>
    <row r="403" spans="1:8" s="40" customFormat="1" ht="12.75">
      <c r="A403" s="17" t="s">
        <v>511</v>
      </c>
      <c r="B403" s="52" t="s">
        <v>76</v>
      </c>
      <c r="C403" s="52" t="s">
        <v>72</v>
      </c>
      <c r="D403" s="84"/>
      <c r="E403" s="43"/>
      <c r="F403" s="93">
        <f>F404</f>
        <v>2515</v>
      </c>
      <c r="G403" s="93">
        <f>G404</f>
        <v>0</v>
      </c>
      <c r="H403" s="158">
        <f>G403/F403*100</f>
        <v>0</v>
      </c>
    </row>
    <row r="404" spans="1:8" s="40" customFormat="1" ht="28.5" customHeight="1">
      <c r="A404" s="18" t="s">
        <v>512</v>
      </c>
      <c r="B404" s="21" t="s">
        <v>76</v>
      </c>
      <c r="C404" s="21" t="s">
        <v>72</v>
      </c>
      <c r="D404" s="58" t="s">
        <v>513</v>
      </c>
      <c r="E404" s="22"/>
      <c r="F404" s="94">
        <f>F405+F414</f>
        <v>2515</v>
      </c>
      <c r="G404" s="94">
        <f>G405+G414</f>
        <v>0</v>
      </c>
      <c r="H404" s="159">
        <f aca="true" t="shared" si="52" ref="H404:H422">G404/F404*100</f>
        <v>0</v>
      </c>
    </row>
    <row r="405" spans="1:8" s="40" customFormat="1" ht="25.5">
      <c r="A405" s="18" t="s">
        <v>514</v>
      </c>
      <c r="B405" s="21" t="s">
        <v>76</v>
      </c>
      <c r="C405" s="21" t="s">
        <v>72</v>
      </c>
      <c r="D405" s="58" t="s">
        <v>515</v>
      </c>
      <c r="E405" s="22"/>
      <c r="F405" s="94">
        <f>F406+F410</f>
        <v>1995</v>
      </c>
      <c r="G405" s="94">
        <f>G406+G410</f>
        <v>0</v>
      </c>
      <c r="H405" s="159">
        <f t="shared" si="52"/>
        <v>0</v>
      </c>
    </row>
    <row r="406" spans="1:8" s="40" customFormat="1" ht="27" customHeight="1">
      <c r="A406" s="18" t="s">
        <v>516</v>
      </c>
      <c r="B406" s="21" t="s">
        <v>76</v>
      </c>
      <c r="C406" s="21" t="s">
        <v>72</v>
      </c>
      <c r="D406" s="58" t="s">
        <v>517</v>
      </c>
      <c r="E406" s="22"/>
      <c r="F406" s="94">
        <f aca="true" t="shared" si="53" ref="F406:G408">F407</f>
        <v>1900</v>
      </c>
      <c r="G406" s="94">
        <f t="shared" si="53"/>
        <v>0</v>
      </c>
      <c r="H406" s="159">
        <f t="shared" si="52"/>
        <v>0</v>
      </c>
    </row>
    <row r="407" spans="1:8" s="40" customFormat="1" ht="12.75">
      <c r="A407" s="18" t="s">
        <v>651</v>
      </c>
      <c r="B407" s="21" t="s">
        <v>76</v>
      </c>
      <c r="C407" s="21" t="s">
        <v>72</v>
      </c>
      <c r="D407" s="58" t="s">
        <v>517</v>
      </c>
      <c r="E407" s="22" t="s">
        <v>111</v>
      </c>
      <c r="F407" s="94">
        <f t="shared" si="53"/>
        <v>1900</v>
      </c>
      <c r="G407" s="94">
        <f t="shared" si="53"/>
        <v>0</v>
      </c>
      <c r="H407" s="159">
        <f t="shared" si="52"/>
        <v>0</v>
      </c>
    </row>
    <row r="408" spans="1:8" s="40" customFormat="1" ht="16.5" customHeight="1">
      <c r="A408" s="18" t="s">
        <v>105</v>
      </c>
      <c r="B408" s="21" t="s">
        <v>76</v>
      </c>
      <c r="C408" s="21" t="s">
        <v>72</v>
      </c>
      <c r="D408" s="58" t="s">
        <v>517</v>
      </c>
      <c r="E408" s="22" t="s">
        <v>106</v>
      </c>
      <c r="F408" s="94">
        <f t="shared" si="53"/>
        <v>1900</v>
      </c>
      <c r="G408" s="94">
        <f t="shared" si="53"/>
        <v>0</v>
      </c>
      <c r="H408" s="159">
        <f t="shared" si="52"/>
        <v>0</v>
      </c>
    </row>
    <row r="409" spans="1:8" s="40" customFormat="1" ht="13.5" customHeight="1">
      <c r="A409" s="18" t="s">
        <v>107</v>
      </c>
      <c r="B409" s="21" t="s">
        <v>76</v>
      </c>
      <c r="C409" s="21" t="s">
        <v>72</v>
      </c>
      <c r="D409" s="58" t="s">
        <v>517</v>
      </c>
      <c r="E409" s="22" t="s">
        <v>108</v>
      </c>
      <c r="F409" s="94">
        <f>'4 исп.по вед.структ.'!G414</f>
        <v>1900</v>
      </c>
      <c r="G409" s="94">
        <f>'4 исп.по вед.структ.'!H414</f>
        <v>0</v>
      </c>
      <c r="H409" s="159">
        <f t="shared" si="52"/>
        <v>0</v>
      </c>
    </row>
    <row r="410" spans="1:8" s="40" customFormat="1" ht="25.5">
      <c r="A410" s="18" t="s">
        <v>518</v>
      </c>
      <c r="B410" s="21" t="s">
        <v>76</v>
      </c>
      <c r="C410" s="21" t="s">
        <v>72</v>
      </c>
      <c r="D410" s="58" t="s">
        <v>519</v>
      </c>
      <c r="E410" s="22"/>
      <c r="F410" s="94">
        <f aca="true" t="shared" si="54" ref="F410:G412">F411</f>
        <v>95</v>
      </c>
      <c r="G410" s="94">
        <f t="shared" si="54"/>
        <v>0</v>
      </c>
      <c r="H410" s="159">
        <f t="shared" si="52"/>
        <v>0</v>
      </c>
    </row>
    <row r="411" spans="1:8" s="40" customFormat="1" ht="12.75">
      <c r="A411" s="18" t="s">
        <v>651</v>
      </c>
      <c r="B411" s="21" t="s">
        <v>76</v>
      </c>
      <c r="C411" s="21" t="s">
        <v>72</v>
      </c>
      <c r="D411" s="58" t="s">
        <v>519</v>
      </c>
      <c r="E411" s="22" t="s">
        <v>111</v>
      </c>
      <c r="F411" s="94">
        <f t="shared" si="54"/>
        <v>95</v>
      </c>
      <c r="G411" s="94">
        <f t="shared" si="54"/>
        <v>0</v>
      </c>
      <c r="H411" s="159">
        <f t="shared" si="52"/>
        <v>0</v>
      </c>
    </row>
    <row r="412" spans="1:8" s="40" customFormat="1" ht="16.5" customHeight="1">
      <c r="A412" s="18" t="s">
        <v>105</v>
      </c>
      <c r="B412" s="21" t="s">
        <v>76</v>
      </c>
      <c r="C412" s="21" t="s">
        <v>72</v>
      </c>
      <c r="D412" s="58" t="s">
        <v>519</v>
      </c>
      <c r="E412" s="22" t="s">
        <v>106</v>
      </c>
      <c r="F412" s="94">
        <f t="shared" si="54"/>
        <v>95</v>
      </c>
      <c r="G412" s="94">
        <f t="shared" si="54"/>
        <v>0</v>
      </c>
      <c r="H412" s="159">
        <f t="shared" si="52"/>
        <v>0</v>
      </c>
    </row>
    <row r="413" spans="1:8" s="40" customFormat="1" ht="12.75" customHeight="1">
      <c r="A413" s="18" t="s">
        <v>107</v>
      </c>
      <c r="B413" s="21" t="s">
        <v>76</v>
      </c>
      <c r="C413" s="21" t="s">
        <v>72</v>
      </c>
      <c r="D413" s="58" t="s">
        <v>519</v>
      </c>
      <c r="E413" s="22" t="s">
        <v>108</v>
      </c>
      <c r="F413" s="94">
        <f>'4 исп.по вед.структ.'!G418</f>
        <v>95</v>
      </c>
      <c r="G413" s="94">
        <f>'4 исп.по вед.структ.'!H418</f>
        <v>0</v>
      </c>
      <c r="H413" s="159">
        <f t="shared" si="52"/>
        <v>0</v>
      </c>
    </row>
    <row r="414" spans="1:8" s="40" customFormat="1" ht="25.5">
      <c r="A414" s="18" t="s">
        <v>520</v>
      </c>
      <c r="B414" s="21" t="s">
        <v>76</v>
      </c>
      <c r="C414" s="21" t="s">
        <v>72</v>
      </c>
      <c r="D414" s="58" t="s">
        <v>521</v>
      </c>
      <c r="E414" s="22"/>
      <c r="F414" s="94">
        <f>F415+F419</f>
        <v>520</v>
      </c>
      <c r="G414" s="94">
        <f>G415+G419</f>
        <v>0</v>
      </c>
      <c r="H414" s="159">
        <f t="shared" si="52"/>
        <v>0</v>
      </c>
    </row>
    <row r="415" spans="1:8" s="40" customFormat="1" ht="38.25">
      <c r="A415" s="18" t="s">
        <v>522</v>
      </c>
      <c r="B415" s="21" t="s">
        <v>76</v>
      </c>
      <c r="C415" s="21" t="s">
        <v>72</v>
      </c>
      <c r="D415" s="58" t="s">
        <v>664</v>
      </c>
      <c r="E415" s="22"/>
      <c r="F415" s="94">
        <f aca="true" t="shared" si="55" ref="F415:G417">F416</f>
        <v>495</v>
      </c>
      <c r="G415" s="94">
        <f t="shared" si="55"/>
        <v>0</v>
      </c>
      <c r="H415" s="159">
        <f t="shared" si="52"/>
        <v>0</v>
      </c>
    </row>
    <row r="416" spans="1:8" s="40" customFormat="1" ht="12.75">
      <c r="A416" s="18" t="s">
        <v>651</v>
      </c>
      <c r="B416" s="21" t="s">
        <v>76</v>
      </c>
      <c r="C416" s="21" t="s">
        <v>72</v>
      </c>
      <c r="D416" s="58" t="s">
        <v>664</v>
      </c>
      <c r="E416" s="22" t="s">
        <v>111</v>
      </c>
      <c r="F416" s="94">
        <f t="shared" si="55"/>
        <v>495</v>
      </c>
      <c r="G416" s="94">
        <f t="shared" si="55"/>
        <v>0</v>
      </c>
      <c r="H416" s="159">
        <f t="shared" si="52"/>
        <v>0</v>
      </c>
    </row>
    <row r="417" spans="1:8" s="40" customFormat="1" ht="14.25" customHeight="1">
      <c r="A417" s="18" t="s">
        <v>105</v>
      </c>
      <c r="B417" s="21" t="s">
        <v>76</v>
      </c>
      <c r="C417" s="21" t="s">
        <v>72</v>
      </c>
      <c r="D417" s="58" t="s">
        <v>664</v>
      </c>
      <c r="E417" s="22" t="s">
        <v>106</v>
      </c>
      <c r="F417" s="94">
        <f t="shared" si="55"/>
        <v>495</v>
      </c>
      <c r="G417" s="94">
        <f t="shared" si="55"/>
        <v>0</v>
      </c>
      <c r="H417" s="159">
        <f t="shared" si="52"/>
        <v>0</v>
      </c>
    </row>
    <row r="418" spans="1:8" s="40" customFormat="1" ht="14.25" customHeight="1">
      <c r="A418" s="18" t="s">
        <v>107</v>
      </c>
      <c r="B418" s="21" t="s">
        <v>76</v>
      </c>
      <c r="C418" s="21" t="s">
        <v>72</v>
      </c>
      <c r="D418" s="58" t="s">
        <v>664</v>
      </c>
      <c r="E418" s="22" t="s">
        <v>108</v>
      </c>
      <c r="F418" s="94">
        <f>'4 исп.по вед.структ.'!G423</f>
        <v>495</v>
      </c>
      <c r="G418" s="94">
        <f>'4 исп.по вед.структ.'!H423</f>
        <v>0</v>
      </c>
      <c r="H418" s="159">
        <f t="shared" si="52"/>
        <v>0</v>
      </c>
    </row>
    <row r="419" spans="1:8" s="40" customFormat="1" ht="29.25" customHeight="1">
      <c r="A419" s="18" t="s">
        <v>523</v>
      </c>
      <c r="B419" s="21" t="s">
        <v>76</v>
      </c>
      <c r="C419" s="21" t="s">
        <v>72</v>
      </c>
      <c r="D419" s="58" t="s">
        <v>665</v>
      </c>
      <c r="E419" s="22"/>
      <c r="F419" s="94">
        <f aca="true" t="shared" si="56" ref="F419:G421">F420</f>
        <v>25</v>
      </c>
      <c r="G419" s="94">
        <f t="shared" si="56"/>
        <v>0</v>
      </c>
      <c r="H419" s="159">
        <f t="shared" si="52"/>
        <v>0</v>
      </c>
    </row>
    <row r="420" spans="1:8" s="40" customFormat="1" ht="12.75">
      <c r="A420" s="18" t="s">
        <v>651</v>
      </c>
      <c r="B420" s="21" t="s">
        <v>76</v>
      </c>
      <c r="C420" s="21" t="s">
        <v>72</v>
      </c>
      <c r="D420" s="58" t="s">
        <v>665</v>
      </c>
      <c r="E420" s="22" t="s">
        <v>111</v>
      </c>
      <c r="F420" s="94">
        <f t="shared" si="56"/>
        <v>25</v>
      </c>
      <c r="G420" s="94">
        <f t="shared" si="56"/>
        <v>0</v>
      </c>
      <c r="H420" s="159">
        <f t="shared" si="52"/>
        <v>0</v>
      </c>
    </row>
    <row r="421" spans="1:8" s="40" customFormat="1" ht="15" customHeight="1">
      <c r="A421" s="18" t="s">
        <v>105</v>
      </c>
      <c r="B421" s="21" t="s">
        <v>76</v>
      </c>
      <c r="C421" s="21" t="s">
        <v>72</v>
      </c>
      <c r="D421" s="58" t="s">
        <v>665</v>
      </c>
      <c r="E421" s="22" t="s">
        <v>106</v>
      </c>
      <c r="F421" s="94">
        <f t="shared" si="56"/>
        <v>25</v>
      </c>
      <c r="G421" s="94">
        <f t="shared" si="56"/>
        <v>0</v>
      </c>
      <c r="H421" s="159">
        <f t="shared" si="52"/>
        <v>0</v>
      </c>
    </row>
    <row r="422" spans="1:8" s="40" customFormat="1" ht="17.25" customHeight="1">
      <c r="A422" s="18" t="s">
        <v>107</v>
      </c>
      <c r="B422" s="21" t="s">
        <v>76</v>
      </c>
      <c r="C422" s="21" t="s">
        <v>72</v>
      </c>
      <c r="D422" s="58" t="s">
        <v>665</v>
      </c>
      <c r="E422" s="22" t="s">
        <v>108</v>
      </c>
      <c r="F422" s="94">
        <f>'4 исп.по вед.структ.'!G427</f>
        <v>25</v>
      </c>
      <c r="G422" s="94">
        <f>'4 исп.по вед.структ.'!H427</f>
        <v>0</v>
      </c>
      <c r="H422" s="159">
        <f t="shared" si="52"/>
        <v>0</v>
      </c>
    </row>
    <row r="423" spans="1:8" s="40" customFormat="1" ht="17.25" customHeight="1">
      <c r="A423" s="17" t="s">
        <v>8</v>
      </c>
      <c r="B423" s="43" t="s">
        <v>69</v>
      </c>
      <c r="C423" s="43" t="s">
        <v>36</v>
      </c>
      <c r="D423" s="22"/>
      <c r="E423" s="22"/>
      <c r="F423" s="44">
        <f>F424+F496+F604+F674+F758</f>
        <v>334633.3</v>
      </c>
      <c r="G423" s="44">
        <f>G424+G496+G604+G674+G758</f>
        <v>82874.8</v>
      </c>
      <c r="H423" s="158">
        <f>G423/F423*100</f>
        <v>24.765855639591162</v>
      </c>
    </row>
    <row r="424" spans="1:8" s="40" customFormat="1" ht="17.25" customHeight="1">
      <c r="A424" s="17" t="s">
        <v>9</v>
      </c>
      <c r="B424" s="43" t="s">
        <v>69</v>
      </c>
      <c r="C424" s="43" t="s">
        <v>66</v>
      </c>
      <c r="D424" s="43"/>
      <c r="E424" s="43"/>
      <c r="F424" s="44">
        <f>F443+F449+F455+F479+F489+F425+F473</f>
        <v>69962</v>
      </c>
      <c r="G424" s="44">
        <f>G443+G449+G455+G479+G489+G425+G473</f>
        <v>18502.6</v>
      </c>
      <c r="H424" s="158">
        <f>G424/F424*100</f>
        <v>26.44664246305137</v>
      </c>
    </row>
    <row r="425" spans="1:8" s="40" customFormat="1" ht="15" customHeight="1">
      <c r="A425" s="37" t="s">
        <v>469</v>
      </c>
      <c r="B425" s="22" t="s">
        <v>69</v>
      </c>
      <c r="C425" s="22" t="s">
        <v>66</v>
      </c>
      <c r="D425" s="58" t="s">
        <v>200</v>
      </c>
      <c r="E425" s="22"/>
      <c r="F425" s="23">
        <f>F426</f>
        <v>51709</v>
      </c>
      <c r="G425" s="23">
        <f>G426</f>
        <v>13559.599999999999</v>
      </c>
      <c r="H425" s="159">
        <f aca="true" t="shared" si="57" ref="H425:H488">G425/F425*100</f>
        <v>26.222901235761665</v>
      </c>
    </row>
    <row r="426" spans="1:8" s="40" customFormat="1" ht="17.25" customHeight="1">
      <c r="A426" s="18" t="s">
        <v>535</v>
      </c>
      <c r="B426" s="22" t="s">
        <v>69</v>
      </c>
      <c r="C426" s="22" t="s">
        <v>66</v>
      </c>
      <c r="D426" s="22" t="s">
        <v>656</v>
      </c>
      <c r="E426" s="22"/>
      <c r="F426" s="23">
        <f>F427+F431+F435+F439</f>
        <v>51709</v>
      </c>
      <c r="G426" s="23">
        <f>G427+G431+G435+G439</f>
        <v>13559.599999999999</v>
      </c>
      <c r="H426" s="159">
        <f t="shared" si="57"/>
        <v>26.222901235761665</v>
      </c>
    </row>
    <row r="427" spans="1:8" s="40" customFormat="1" ht="31.5" customHeight="1">
      <c r="A427" s="18" t="s">
        <v>537</v>
      </c>
      <c r="B427" s="22" t="s">
        <v>69</v>
      </c>
      <c r="C427" s="22" t="s">
        <v>66</v>
      </c>
      <c r="D427" s="22" t="s">
        <v>657</v>
      </c>
      <c r="E427" s="22"/>
      <c r="F427" s="23">
        <f aca="true" t="shared" si="58" ref="F427:G429">F428</f>
        <v>341.9</v>
      </c>
      <c r="G427" s="23">
        <f t="shared" si="58"/>
        <v>54.3</v>
      </c>
      <c r="H427" s="159">
        <f t="shared" si="57"/>
        <v>15.881836794384323</v>
      </c>
    </row>
    <row r="428" spans="1:8" s="40" customFormat="1" ht="16.5" customHeight="1">
      <c r="A428" s="18" t="s">
        <v>112</v>
      </c>
      <c r="B428" s="22" t="s">
        <v>69</v>
      </c>
      <c r="C428" s="22" t="s">
        <v>66</v>
      </c>
      <c r="D428" s="22" t="s">
        <v>657</v>
      </c>
      <c r="E428" s="22" t="s">
        <v>113</v>
      </c>
      <c r="F428" s="23">
        <f t="shared" si="58"/>
        <v>341.9</v>
      </c>
      <c r="G428" s="23">
        <f t="shared" si="58"/>
        <v>54.3</v>
      </c>
      <c r="H428" s="159">
        <f t="shared" si="57"/>
        <v>15.881836794384323</v>
      </c>
    </row>
    <row r="429" spans="1:8" s="40" customFormat="1" ht="17.25" customHeight="1">
      <c r="A429" s="18" t="s">
        <v>118</v>
      </c>
      <c r="B429" s="22" t="s">
        <v>69</v>
      </c>
      <c r="C429" s="22" t="s">
        <v>66</v>
      </c>
      <c r="D429" s="22" t="s">
        <v>657</v>
      </c>
      <c r="E429" s="22" t="s">
        <v>119</v>
      </c>
      <c r="F429" s="23">
        <f t="shared" si="58"/>
        <v>341.9</v>
      </c>
      <c r="G429" s="23">
        <f t="shared" si="58"/>
        <v>54.3</v>
      </c>
      <c r="H429" s="159">
        <f t="shared" si="57"/>
        <v>15.881836794384323</v>
      </c>
    </row>
    <row r="430" spans="1:8" s="40" customFormat="1" ht="27" customHeight="1">
      <c r="A430" s="18" t="s">
        <v>120</v>
      </c>
      <c r="B430" s="22" t="s">
        <v>69</v>
      </c>
      <c r="C430" s="22" t="s">
        <v>66</v>
      </c>
      <c r="D430" s="22" t="s">
        <v>657</v>
      </c>
      <c r="E430" s="22" t="s">
        <v>121</v>
      </c>
      <c r="F430" s="23">
        <f>'4 исп.по вед.структ.'!G452</f>
        <v>341.9</v>
      </c>
      <c r="G430" s="23">
        <f>'4 исп.по вед.структ.'!H452</f>
        <v>54.3</v>
      </c>
      <c r="H430" s="159">
        <f t="shared" si="57"/>
        <v>15.881836794384323</v>
      </c>
    </row>
    <row r="431" spans="1:8" s="40" customFormat="1" ht="41.25" customHeight="1">
      <c r="A431" s="18" t="s">
        <v>538</v>
      </c>
      <c r="B431" s="22" t="s">
        <v>69</v>
      </c>
      <c r="C431" s="22" t="s">
        <v>66</v>
      </c>
      <c r="D431" s="22" t="s">
        <v>658</v>
      </c>
      <c r="E431" s="22"/>
      <c r="F431" s="23">
        <f aca="true" t="shared" si="59" ref="F431:G433">F432</f>
        <v>1377.7</v>
      </c>
      <c r="G431" s="23">
        <f t="shared" si="59"/>
        <v>289.5</v>
      </c>
      <c r="H431" s="159">
        <f t="shared" si="57"/>
        <v>21.01328300791174</v>
      </c>
    </row>
    <row r="432" spans="1:8" s="40" customFormat="1" ht="21" customHeight="1">
      <c r="A432" s="18" t="s">
        <v>112</v>
      </c>
      <c r="B432" s="22" t="s">
        <v>69</v>
      </c>
      <c r="C432" s="22" t="s">
        <v>66</v>
      </c>
      <c r="D432" s="22" t="s">
        <v>658</v>
      </c>
      <c r="E432" s="22" t="s">
        <v>113</v>
      </c>
      <c r="F432" s="23">
        <f t="shared" si="59"/>
        <v>1377.7</v>
      </c>
      <c r="G432" s="23">
        <f t="shared" si="59"/>
        <v>289.5</v>
      </c>
      <c r="H432" s="159">
        <f t="shared" si="57"/>
        <v>21.01328300791174</v>
      </c>
    </row>
    <row r="433" spans="1:8" s="40" customFormat="1" ht="17.25" customHeight="1">
      <c r="A433" s="18" t="s">
        <v>118</v>
      </c>
      <c r="B433" s="22" t="s">
        <v>69</v>
      </c>
      <c r="C433" s="22" t="s">
        <v>66</v>
      </c>
      <c r="D433" s="22" t="s">
        <v>658</v>
      </c>
      <c r="E433" s="22" t="s">
        <v>119</v>
      </c>
      <c r="F433" s="23">
        <f t="shared" si="59"/>
        <v>1377.7</v>
      </c>
      <c r="G433" s="23">
        <f t="shared" si="59"/>
        <v>289.5</v>
      </c>
      <c r="H433" s="159">
        <f t="shared" si="57"/>
        <v>21.01328300791174</v>
      </c>
    </row>
    <row r="434" spans="1:8" s="40" customFormat="1" ht="25.5" customHeight="1">
      <c r="A434" s="18" t="s">
        <v>120</v>
      </c>
      <c r="B434" s="22" t="s">
        <v>69</v>
      </c>
      <c r="C434" s="22" t="s">
        <v>66</v>
      </c>
      <c r="D434" s="22" t="s">
        <v>658</v>
      </c>
      <c r="E434" s="22" t="s">
        <v>121</v>
      </c>
      <c r="F434" s="23">
        <f>'4 исп.по вед.структ.'!G456</f>
        <v>1377.7</v>
      </c>
      <c r="G434" s="23">
        <f>'4 исп.по вед.структ.'!H456</f>
        <v>289.5</v>
      </c>
      <c r="H434" s="159">
        <f t="shared" si="57"/>
        <v>21.01328300791174</v>
      </c>
    </row>
    <row r="435" spans="1:8" s="40" customFormat="1" ht="45.75" customHeight="1">
      <c r="A435" s="18" t="s">
        <v>539</v>
      </c>
      <c r="B435" s="22" t="s">
        <v>69</v>
      </c>
      <c r="C435" s="22" t="s">
        <v>66</v>
      </c>
      <c r="D435" s="22" t="s">
        <v>659</v>
      </c>
      <c r="E435" s="22"/>
      <c r="F435" s="23">
        <f aca="true" t="shared" si="60" ref="F435:G437">F436</f>
        <v>48275.5</v>
      </c>
      <c r="G435" s="23">
        <f t="shared" si="60"/>
        <v>12750.4</v>
      </c>
      <c r="H435" s="159">
        <f t="shared" si="57"/>
        <v>26.411740945199945</v>
      </c>
    </row>
    <row r="436" spans="1:8" s="40" customFormat="1" ht="15.75" customHeight="1">
      <c r="A436" s="18" t="s">
        <v>112</v>
      </c>
      <c r="B436" s="22" t="s">
        <v>69</v>
      </c>
      <c r="C436" s="22" t="s">
        <v>66</v>
      </c>
      <c r="D436" s="22" t="s">
        <v>659</v>
      </c>
      <c r="E436" s="22" t="s">
        <v>113</v>
      </c>
      <c r="F436" s="23">
        <f t="shared" si="60"/>
        <v>48275.5</v>
      </c>
      <c r="G436" s="23">
        <f t="shared" si="60"/>
        <v>12750.4</v>
      </c>
      <c r="H436" s="159">
        <f t="shared" si="57"/>
        <v>26.411740945199945</v>
      </c>
    </row>
    <row r="437" spans="1:8" s="40" customFormat="1" ht="17.25" customHeight="1">
      <c r="A437" s="18" t="s">
        <v>118</v>
      </c>
      <c r="B437" s="22" t="s">
        <v>69</v>
      </c>
      <c r="C437" s="22" t="s">
        <v>66</v>
      </c>
      <c r="D437" s="22" t="s">
        <v>659</v>
      </c>
      <c r="E437" s="22" t="s">
        <v>119</v>
      </c>
      <c r="F437" s="23">
        <f t="shared" si="60"/>
        <v>48275.5</v>
      </c>
      <c r="G437" s="23">
        <f t="shared" si="60"/>
        <v>12750.4</v>
      </c>
      <c r="H437" s="159">
        <f t="shared" si="57"/>
        <v>26.411740945199945</v>
      </c>
    </row>
    <row r="438" spans="1:8" s="40" customFormat="1" ht="24" customHeight="1">
      <c r="A438" s="18" t="s">
        <v>120</v>
      </c>
      <c r="B438" s="22" t="s">
        <v>69</v>
      </c>
      <c r="C438" s="22" t="s">
        <v>66</v>
      </c>
      <c r="D438" s="22" t="s">
        <v>659</v>
      </c>
      <c r="E438" s="22" t="s">
        <v>121</v>
      </c>
      <c r="F438" s="23">
        <f>'4 исп.по вед.структ.'!G460</f>
        <v>48275.5</v>
      </c>
      <c r="G438" s="23">
        <f>'4 исп.по вед.структ.'!H460</f>
        <v>12750.4</v>
      </c>
      <c r="H438" s="159">
        <f t="shared" si="57"/>
        <v>26.411740945199945</v>
      </c>
    </row>
    <row r="439" spans="1:8" s="40" customFormat="1" ht="43.5" customHeight="1">
      <c r="A439" s="18" t="s">
        <v>540</v>
      </c>
      <c r="B439" s="22" t="s">
        <v>69</v>
      </c>
      <c r="C439" s="22" t="s">
        <v>66</v>
      </c>
      <c r="D439" s="22" t="s">
        <v>660</v>
      </c>
      <c r="E439" s="22"/>
      <c r="F439" s="23">
        <f aca="true" t="shared" si="61" ref="F439:G441">F440</f>
        <v>1713.9</v>
      </c>
      <c r="G439" s="23">
        <f t="shared" si="61"/>
        <v>465.4</v>
      </c>
      <c r="H439" s="159">
        <f t="shared" si="57"/>
        <v>27.15444308302701</v>
      </c>
    </row>
    <row r="440" spans="1:8" s="40" customFormat="1" ht="19.5" customHeight="1">
      <c r="A440" s="18" t="s">
        <v>112</v>
      </c>
      <c r="B440" s="22" t="s">
        <v>69</v>
      </c>
      <c r="C440" s="22" t="s">
        <v>66</v>
      </c>
      <c r="D440" s="22" t="s">
        <v>660</v>
      </c>
      <c r="E440" s="22" t="s">
        <v>113</v>
      </c>
      <c r="F440" s="23">
        <f t="shared" si="61"/>
        <v>1713.9</v>
      </c>
      <c r="G440" s="23">
        <f t="shared" si="61"/>
        <v>465.4</v>
      </c>
      <c r="H440" s="159">
        <f t="shared" si="57"/>
        <v>27.15444308302701</v>
      </c>
    </row>
    <row r="441" spans="1:8" s="40" customFormat="1" ht="17.25" customHeight="1">
      <c r="A441" s="18" t="s">
        <v>118</v>
      </c>
      <c r="B441" s="22" t="s">
        <v>69</v>
      </c>
      <c r="C441" s="22" t="s">
        <v>66</v>
      </c>
      <c r="D441" s="22" t="s">
        <v>660</v>
      </c>
      <c r="E441" s="22" t="s">
        <v>119</v>
      </c>
      <c r="F441" s="23">
        <f t="shared" si="61"/>
        <v>1713.9</v>
      </c>
      <c r="G441" s="23">
        <f t="shared" si="61"/>
        <v>465.4</v>
      </c>
      <c r="H441" s="159">
        <f t="shared" si="57"/>
        <v>27.15444308302701</v>
      </c>
    </row>
    <row r="442" spans="1:8" s="40" customFormat="1" ht="17.25" customHeight="1">
      <c r="A442" s="18" t="s">
        <v>122</v>
      </c>
      <c r="B442" s="22" t="s">
        <v>69</v>
      </c>
      <c r="C442" s="22" t="s">
        <v>66</v>
      </c>
      <c r="D442" s="22" t="s">
        <v>660</v>
      </c>
      <c r="E442" s="22" t="s">
        <v>123</v>
      </c>
      <c r="F442" s="23">
        <f>'4 исп.по вед.структ.'!G464</f>
        <v>1713.9</v>
      </c>
      <c r="G442" s="23">
        <f>'4 исп.по вед.структ.'!H464</f>
        <v>465.4</v>
      </c>
      <c r="H442" s="159">
        <f t="shared" si="57"/>
        <v>27.15444308302701</v>
      </c>
    </row>
    <row r="443" spans="1:8" s="40" customFormat="1" ht="27" customHeight="1">
      <c r="A443" s="37" t="s">
        <v>541</v>
      </c>
      <c r="B443" s="22" t="s">
        <v>69</v>
      </c>
      <c r="C443" s="22" t="s">
        <v>66</v>
      </c>
      <c r="D443" s="58" t="s">
        <v>185</v>
      </c>
      <c r="E443" s="47"/>
      <c r="F443" s="23">
        <f aca="true" t="shared" si="62" ref="F443:G447">F444</f>
        <v>182.9</v>
      </c>
      <c r="G443" s="23">
        <f t="shared" si="62"/>
        <v>28.4</v>
      </c>
      <c r="H443" s="159">
        <f t="shared" si="57"/>
        <v>15.52761071623838</v>
      </c>
    </row>
    <row r="444" spans="1:8" s="40" customFormat="1" ht="28.5" customHeight="1">
      <c r="A444" s="37" t="s">
        <v>302</v>
      </c>
      <c r="B444" s="22" t="s">
        <v>69</v>
      </c>
      <c r="C444" s="22" t="s">
        <v>66</v>
      </c>
      <c r="D444" s="58" t="s">
        <v>542</v>
      </c>
      <c r="E444" s="47"/>
      <c r="F444" s="23">
        <f t="shared" si="62"/>
        <v>182.9</v>
      </c>
      <c r="G444" s="23">
        <f t="shared" si="62"/>
        <v>28.4</v>
      </c>
      <c r="H444" s="159">
        <f t="shared" si="57"/>
        <v>15.52761071623838</v>
      </c>
    </row>
    <row r="445" spans="1:8" s="40" customFormat="1" ht="17.25" customHeight="1">
      <c r="A445" s="37" t="s">
        <v>184</v>
      </c>
      <c r="B445" s="22" t="s">
        <v>69</v>
      </c>
      <c r="C445" s="22" t="s">
        <v>66</v>
      </c>
      <c r="D445" s="58" t="s">
        <v>543</v>
      </c>
      <c r="E445" s="47"/>
      <c r="F445" s="23">
        <f t="shared" si="62"/>
        <v>182.9</v>
      </c>
      <c r="G445" s="23">
        <f t="shared" si="62"/>
        <v>28.4</v>
      </c>
      <c r="H445" s="159">
        <f t="shared" si="57"/>
        <v>15.52761071623838</v>
      </c>
    </row>
    <row r="446" spans="1:8" s="40" customFormat="1" ht="12" customHeight="1">
      <c r="A446" s="18" t="s">
        <v>112</v>
      </c>
      <c r="B446" s="22" t="s">
        <v>69</v>
      </c>
      <c r="C446" s="22" t="s">
        <v>66</v>
      </c>
      <c r="D446" s="58" t="s">
        <v>543</v>
      </c>
      <c r="E446" s="22" t="s">
        <v>113</v>
      </c>
      <c r="F446" s="23">
        <f t="shared" si="62"/>
        <v>182.9</v>
      </c>
      <c r="G446" s="23">
        <f t="shared" si="62"/>
        <v>28.4</v>
      </c>
      <c r="H446" s="159">
        <f t="shared" si="57"/>
        <v>15.52761071623838</v>
      </c>
    </row>
    <row r="447" spans="1:8" s="40" customFormat="1" ht="17.25" customHeight="1">
      <c r="A447" s="18" t="s">
        <v>118</v>
      </c>
      <c r="B447" s="22" t="s">
        <v>69</v>
      </c>
      <c r="C447" s="22" t="s">
        <v>66</v>
      </c>
      <c r="D447" s="58" t="s">
        <v>543</v>
      </c>
      <c r="E447" s="22" t="s">
        <v>119</v>
      </c>
      <c r="F447" s="23">
        <f t="shared" si="62"/>
        <v>182.9</v>
      </c>
      <c r="G447" s="23">
        <f t="shared" si="62"/>
        <v>28.4</v>
      </c>
      <c r="H447" s="159">
        <f t="shared" si="57"/>
        <v>15.52761071623838</v>
      </c>
    </row>
    <row r="448" spans="1:8" s="40" customFormat="1" ht="17.25" customHeight="1">
      <c r="A448" s="18" t="s">
        <v>122</v>
      </c>
      <c r="B448" s="22" t="s">
        <v>69</v>
      </c>
      <c r="C448" s="22" t="s">
        <v>66</v>
      </c>
      <c r="D448" s="58" t="s">
        <v>543</v>
      </c>
      <c r="E448" s="22" t="s">
        <v>123</v>
      </c>
      <c r="F448" s="23">
        <f>'4 исп.по вед.структ.'!G470</f>
        <v>182.9</v>
      </c>
      <c r="G448" s="23">
        <f>'4 исп.по вед.структ.'!H470</f>
        <v>28.4</v>
      </c>
      <c r="H448" s="159">
        <f t="shared" si="57"/>
        <v>15.52761071623838</v>
      </c>
    </row>
    <row r="449" spans="1:8" s="40" customFormat="1" ht="24" customHeight="1">
      <c r="A449" s="37" t="s">
        <v>544</v>
      </c>
      <c r="B449" s="22" t="s">
        <v>69</v>
      </c>
      <c r="C449" s="22" t="s">
        <v>66</v>
      </c>
      <c r="D449" s="58" t="s">
        <v>186</v>
      </c>
      <c r="E449" s="22"/>
      <c r="F449" s="23">
        <f aca="true" t="shared" si="63" ref="F449:G453">F450</f>
        <v>180</v>
      </c>
      <c r="G449" s="23">
        <f t="shared" si="63"/>
        <v>90</v>
      </c>
      <c r="H449" s="159">
        <f t="shared" si="57"/>
        <v>50</v>
      </c>
    </row>
    <row r="450" spans="1:8" s="40" customFormat="1" ht="27.75" customHeight="1">
      <c r="A450" s="37" t="s">
        <v>291</v>
      </c>
      <c r="B450" s="22" t="s">
        <v>69</v>
      </c>
      <c r="C450" s="22" t="s">
        <v>66</v>
      </c>
      <c r="D450" s="58" t="s">
        <v>340</v>
      </c>
      <c r="E450" s="22"/>
      <c r="F450" s="23">
        <f t="shared" si="63"/>
        <v>180</v>
      </c>
      <c r="G450" s="23">
        <f t="shared" si="63"/>
        <v>90</v>
      </c>
      <c r="H450" s="159">
        <f t="shared" si="57"/>
        <v>50</v>
      </c>
    </row>
    <row r="451" spans="1:8" s="40" customFormat="1" ht="17.25" customHeight="1">
      <c r="A451" s="37" t="s">
        <v>545</v>
      </c>
      <c r="B451" s="22" t="s">
        <v>69</v>
      </c>
      <c r="C451" s="22" t="s">
        <v>66</v>
      </c>
      <c r="D451" s="58" t="s">
        <v>546</v>
      </c>
      <c r="E451" s="22"/>
      <c r="F451" s="23">
        <f t="shared" si="63"/>
        <v>180</v>
      </c>
      <c r="G451" s="23">
        <f t="shared" si="63"/>
        <v>90</v>
      </c>
      <c r="H451" s="159">
        <f t="shared" si="57"/>
        <v>50</v>
      </c>
    </row>
    <row r="452" spans="1:8" s="40" customFormat="1" ht="18" customHeight="1">
      <c r="A452" s="18" t="s">
        <v>112</v>
      </c>
      <c r="B452" s="22" t="s">
        <v>69</v>
      </c>
      <c r="C452" s="22" t="s">
        <v>66</v>
      </c>
      <c r="D452" s="58" t="s">
        <v>546</v>
      </c>
      <c r="E452" s="22" t="s">
        <v>113</v>
      </c>
      <c r="F452" s="23">
        <f t="shared" si="63"/>
        <v>180</v>
      </c>
      <c r="G452" s="23">
        <f t="shared" si="63"/>
        <v>90</v>
      </c>
      <c r="H452" s="159">
        <f t="shared" si="57"/>
        <v>50</v>
      </c>
    </row>
    <row r="453" spans="1:8" s="40" customFormat="1" ht="17.25" customHeight="1">
      <c r="A453" s="18" t="s">
        <v>118</v>
      </c>
      <c r="B453" s="22" t="s">
        <v>69</v>
      </c>
      <c r="C453" s="22" t="s">
        <v>66</v>
      </c>
      <c r="D453" s="58" t="s">
        <v>546</v>
      </c>
      <c r="E453" s="22" t="s">
        <v>119</v>
      </c>
      <c r="F453" s="23">
        <f t="shared" si="63"/>
        <v>180</v>
      </c>
      <c r="G453" s="23">
        <f t="shared" si="63"/>
        <v>90</v>
      </c>
      <c r="H453" s="159">
        <f t="shared" si="57"/>
        <v>50</v>
      </c>
    </row>
    <row r="454" spans="1:8" s="40" customFormat="1" ht="17.25" customHeight="1">
      <c r="A454" s="18" t="s">
        <v>122</v>
      </c>
      <c r="B454" s="22" t="s">
        <v>69</v>
      </c>
      <c r="C454" s="22" t="s">
        <v>66</v>
      </c>
      <c r="D454" s="58" t="s">
        <v>546</v>
      </c>
      <c r="E454" s="22" t="s">
        <v>123</v>
      </c>
      <c r="F454" s="23">
        <f>'4 исп.по вед.структ.'!G476</f>
        <v>180</v>
      </c>
      <c r="G454" s="23">
        <f>'4 исп.по вед.структ.'!H476</f>
        <v>90</v>
      </c>
      <c r="H454" s="159">
        <f t="shared" si="57"/>
        <v>50</v>
      </c>
    </row>
    <row r="455" spans="1:8" s="40" customFormat="1" ht="18" customHeight="1">
      <c r="A455" s="37" t="s">
        <v>547</v>
      </c>
      <c r="B455" s="22" t="s">
        <v>69</v>
      </c>
      <c r="C455" s="22" t="s">
        <v>66</v>
      </c>
      <c r="D455" s="58" t="s">
        <v>189</v>
      </c>
      <c r="E455" s="22"/>
      <c r="F455" s="23">
        <f>F456</f>
        <v>575.5</v>
      </c>
      <c r="G455" s="23">
        <f>G456</f>
        <v>95.4</v>
      </c>
      <c r="H455" s="159">
        <f t="shared" si="57"/>
        <v>16.576889661164206</v>
      </c>
    </row>
    <row r="456" spans="1:8" s="40" customFormat="1" ht="31.5" customHeight="1">
      <c r="A456" s="37" t="s">
        <v>262</v>
      </c>
      <c r="B456" s="22" t="s">
        <v>69</v>
      </c>
      <c r="C456" s="22" t="s">
        <v>66</v>
      </c>
      <c r="D456" s="58" t="s">
        <v>341</v>
      </c>
      <c r="E456" s="22"/>
      <c r="F456" s="23">
        <f>F457+F461+F465+F469</f>
        <v>575.5</v>
      </c>
      <c r="G456" s="23">
        <f>G457+G461+G465+G469</f>
        <v>95.4</v>
      </c>
      <c r="H456" s="159">
        <f t="shared" si="57"/>
        <v>16.576889661164206</v>
      </c>
    </row>
    <row r="457" spans="1:8" s="40" customFormat="1" ht="17.25" customHeight="1">
      <c r="A457" s="37" t="s">
        <v>188</v>
      </c>
      <c r="B457" s="22" t="s">
        <v>69</v>
      </c>
      <c r="C457" s="22" t="s">
        <v>66</v>
      </c>
      <c r="D457" s="58" t="s">
        <v>342</v>
      </c>
      <c r="E457" s="22"/>
      <c r="F457" s="23">
        <f aca="true" t="shared" si="64" ref="F457:G459">F458</f>
        <v>360.6</v>
      </c>
      <c r="G457" s="23">
        <f t="shared" si="64"/>
        <v>95.4</v>
      </c>
      <c r="H457" s="159">
        <f t="shared" si="57"/>
        <v>26.455906821963392</v>
      </c>
    </row>
    <row r="458" spans="1:8" s="40" customFormat="1" ht="12.75" customHeight="1">
      <c r="A458" s="18" t="s">
        <v>112</v>
      </c>
      <c r="B458" s="22" t="s">
        <v>69</v>
      </c>
      <c r="C458" s="22" t="s">
        <v>66</v>
      </c>
      <c r="D458" s="58" t="s">
        <v>342</v>
      </c>
      <c r="E458" s="22" t="s">
        <v>113</v>
      </c>
      <c r="F458" s="23">
        <f t="shared" si="64"/>
        <v>360.6</v>
      </c>
      <c r="G458" s="23">
        <f t="shared" si="64"/>
        <v>95.4</v>
      </c>
      <c r="H458" s="159">
        <f t="shared" si="57"/>
        <v>26.455906821963392</v>
      </c>
    </row>
    <row r="459" spans="1:8" s="40" customFormat="1" ht="17.25" customHeight="1">
      <c r="A459" s="18" t="s">
        <v>118</v>
      </c>
      <c r="B459" s="22" t="s">
        <v>69</v>
      </c>
      <c r="C459" s="22" t="s">
        <v>66</v>
      </c>
      <c r="D459" s="58" t="s">
        <v>342</v>
      </c>
      <c r="E459" s="22" t="s">
        <v>119</v>
      </c>
      <c r="F459" s="23">
        <f t="shared" si="64"/>
        <v>360.6</v>
      </c>
      <c r="G459" s="23">
        <f t="shared" si="64"/>
        <v>95.4</v>
      </c>
      <c r="H459" s="159">
        <f t="shared" si="57"/>
        <v>26.455906821963392</v>
      </c>
    </row>
    <row r="460" spans="1:8" s="40" customFormat="1" ht="17.25" customHeight="1">
      <c r="A460" s="18" t="s">
        <v>122</v>
      </c>
      <c r="B460" s="22" t="s">
        <v>69</v>
      </c>
      <c r="C460" s="22" t="s">
        <v>66</v>
      </c>
      <c r="D460" s="58" t="s">
        <v>342</v>
      </c>
      <c r="E460" s="22" t="s">
        <v>123</v>
      </c>
      <c r="F460" s="23">
        <f>'4 исп.по вед.структ.'!G482</f>
        <v>360.6</v>
      </c>
      <c r="G460" s="23">
        <f>'4 исп.по вед.структ.'!H482</f>
        <v>95.4</v>
      </c>
      <c r="H460" s="159">
        <f t="shared" si="57"/>
        <v>26.455906821963392</v>
      </c>
    </row>
    <row r="461" spans="1:8" s="40" customFormat="1" ht="17.25" customHeight="1">
      <c r="A461" s="37" t="s">
        <v>301</v>
      </c>
      <c r="B461" s="22" t="s">
        <v>69</v>
      </c>
      <c r="C461" s="22" t="s">
        <v>66</v>
      </c>
      <c r="D461" s="58" t="s">
        <v>343</v>
      </c>
      <c r="E461" s="22"/>
      <c r="F461" s="23">
        <f aca="true" t="shared" si="65" ref="F461:G463">F462</f>
        <v>147.1</v>
      </c>
      <c r="G461" s="23">
        <f t="shared" si="65"/>
        <v>0</v>
      </c>
      <c r="H461" s="159">
        <f t="shared" si="57"/>
        <v>0</v>
      </c>
    </row>
    <row r="462" spans="1:8" s="40" customFormat="1" ht="16.5" customHeight="1">
      <c r="A462" s="18" t="s">
        <v>112</v>
      </c>
      <c r="B462" s="22" t="s">
        <v>69</v>
      </c>
      <c r="C462" s="22" t="s">
        <v>66</v>
      </c>
      <c r="D462" s="58" t="s">
        <v>343</v>
      </c>
      <c r="E462" s="22" t="s">
        <v>113</v>
      </c>
      <c r="F462" s="23">
        <f t="shared" si="65"/>
        <v>147.1</v>
      </c>
      <c r="G462" s="23">
        <f t="shared" si="65"/>
        <v>0</v>
      </c>
      <c r="H462" s="159">
        <f t="shared" si="57"/>
        <v>0</v>
      </c>
    </row>
    <row r="463" spans="1:8" s="40" customFormat="1" ht="17.25" customHeight="1">
      <c r="A463" s="18" t="s">
        <v>118</v>
      </c>
      <c r="B463" s="22" t="s">
        <v>69</v>
      </c>
      <c r="C463" s="22" t="s">
        <v>66</v>
      </c>
      <c r="D463" s="58" t="s">
        <v>343</v>
      </c>
      <c r="E463" s="22" t="s">
        <v>119</v>
      </c>
      <c r="F463" s="23">
        <f t="shared" si="65"/>
        <v>147.1</v>
      </c>
      <c r="G463" s="23">
        <f t="shared" si="65"/>
        <v>0</v>
      </c>
      <c r="H463" s="159">
        <f t="shared" si="57"/>
        <v>0</v>
      </c>
    </row>
    <row r="464" spans="1:8" s="40" customFormat="1" ht="17.25" customHeight="1">
      <c r="A464" s="18" t="s">
        <v>122</v>
      </c>
      <c r="B464" s="22" t="s">
        <v>69</v>
      </c>
      <c r="C464" s="22" t="s">
        <v>66</v>
      </c>
      <c r="D464" s="58" t="s">
        <v>343</v>
      </c>
      <c r="E464" s="22" t="s">
        <v>123</v>
      </c>
      <c r="F464" s="23">
        <f>'4 исп.по вед.структ.'!G486</f>
        <v>147.1</v>
      </c>
      <c r="G464" s="23">
        <f>'4 исп.по вед.структ.'!H486</f>
        <v>0</v>
      </c>
      <c r="H464" s="159">
        <f t="shared" si="57"/>
        <v>0</v>
      </c>
    </row>
    <row r="465" spans="1:8" s="40" customFormat="1" ht="26.25" customHeight="1">
      <c r="A465" s="37" t="s">
        <v>652</v>
      </c>
      <c r="B465" s="22" t="s">
        <v>69</v>
      </c>
      <c r="C465" s="22" t="s">
        <v>66</v>
      </c>
      <c r="D465" s="58" t="s">
        <v>344</v>
      </c>
      <c r="E465" s="22"/>
      <c r="F465" s="23">
        <f aca="true" t="shared" si="66" ref="F465:G467">F466</f>
        <v>22.8</v>
      </c>
      <c r="G465" s="23">
        <f t="shared" si="66"/>
        <v>0</v>
      </c>
      <c r="H465" s="159">
        <f t="shared" si="57"/>
        <v>0</v>
      </c>
    </row>
    <row r="466" spans="1:8" s="40" customFormat="1" ht="16.5" customHeight="1">
      <c r="A466" s="18" t="s">
        <v>112</v>
      </c>
      <c r="B466" s="22" t="s">
        <v>69</v>
      </c>
      <c r="C466" s="22" t="s">
        <v>66</v>
      </c>
      <c r="D466" s="58" t="s">
        <v>344</v>
      </c>
      <c r="E466" s="22" t="s">
        <v>113</v>
      </c>
      <c r="F466" s="23">
        <f t="shared" si="66"/>
        <v>22.8</v>
      </c>
      <c r="G466" s="23">
        <f t="shared" si="66"/>
        <v>0</v>
      </c>
      <c r="H466" s="159">
        <f t="shared" si="57"/>
        <v>0</v>
      </c>
    </row>
    <row r="467" spans="1:8" s="40" customFormat="1" ht="17.25" customHeight="1">
      <c r="A467" s="18" t="s">
        <v>118</v>
      </c>
      <c r="B467" s="22" t="s">
        <v>69</v>
      </c>
      <c r="C467" s="22" t="s">
        <v>66</v>
      </c>
      <c r="D467" s="58" t="s">
        <v>344</v>
      </c>
      <c r="E467" s="22" t="s">
        <v>119</v>
      </c>
      <c r="F467" s="23">
        <f t="shared" si="66"/>
        <v>22.8</v>
      </c>
      <c r="G467" s="23">
        <f t="shared" si="66"/>
        <v>0</v>
      </c>
      <c r="H467" s="159">
        <f t="shared" si="57"/>
        <v>0</v>
      </c>
    </row>
    <row r="468" spans="1:8" s="40" customFormat="1" ht="17.25" customHeight="1">
      <c r="A468" s="18" t="s">
        <v>122</v>
      </c>
      <c r="B468" s="22" t="s">
        <v>69</v>
      </c>
      <c r="C468" s="22" t="s">
        <v>66</v>
      </c>
      <c r="D468" s="58" t="s">
        <v>344</v>
      </c>
      <c r="E468" s="22" t="s">
        <v>123</v>
      </c>
      <c r="F468" s="23">
        <f>'4 исп.по вед.структ.'!G490</f>
        <v>22.8</v>
      </c>
      <c r="G468" s="23">
        <f>'4 исп.по вед.структ.'!H490</f>
        <v>0</v>
      </c>
      <c r="H468" s="159">
        <f t="shared" si="57"/>
        <v>0</v>
      </c>
    </row>
    <row r="469" spans="1:8" s="40" customFormat="1" ht="17.25" customHeight="1">
      <c r="A469" s="18" t="s">
        <v>548</v>
      </c>
      <c r="B469" s="22" t="s">
        <v>69</v>
      </c>
      <c r="C469" s="22" t="s">
        <v>66</v>
      </c>
      <c r="D469" s="58" t="s">
        <v>549</v>
      </c>
      <c r="E469" s="22"/>
      <c r="F469" s="23">
        <f aca="true" t="shared" si="67" ref="F469:G471">F470</f>
        <v>45</v>
      </c>
      <c r="G469" s="23">
        <f t="shared" si="67"/>
        <v>0</v>
      </c>
      <c r="H469" s="159">
        <f t="shared" si="57"/>
        <v>0</v>
      </c>
    </row>
    <row r="470" spans="1:8" s="40" customFormat="1" ht="17.25" customHeight="1">
      <c r="A470" s="18" t="s">
        <v>112</v>
      </c>
      <c r="B470" s="22" t="s">
        <v>69</v>
      </c>
      <c r="C470" s="22" t="s">
        <v>66</v>
      </c>
      <c r="D470" s="58" t="s">
        <v>549</v>
      </c>
      <c r="E470" s="22" t="s">
        <v>113</v>
      </c>
      <c r="F470" s="23">
        <f t="shared" si="67"/>
        <v>45</v>
      </c>
      <c r="G470" s="23">
        <f t="shared" si="67"/>
        <v>0</v>
      </c>
      <c r="H470" s="159">
        <f t="shared" si="57"/>
        <v>0</v>
      </c>
    </row>
    <row r="471" spans="1:8" s="40" customFormat="1" ht="17.25" customHeight="1">
      <c r="A471" s="18" t="s">
        <v>118</v>
      </c>
      <c r="B471" s="22" t="s">
        <v>69</v>
      </c>
      <c r="C471" s="22" t="s">
        <v>66</v>
      </c>
      <c r="D471" s="58" t="s">
        <v>549</v>
      </c>
      <c r="E471" s="22" t="s">
        <v>119</v>
      </c>
      <c r="F471" s="23">
        <f t="shared" si="67"/>
        <v>45</v>
      </c>
      <c r="G471" s="23">
        <f t="shared" si="67"/>
        <v>0</v>
      </c>
      <c r="H471" s="159">
        <f t="shared" si="57"/>
        <v>0</v>
      </c>
    </row>
    <row r="472" spans="1:8" s="40" customFormat="1" ht="17.25" customHeight="1">
      <c r="A472" s="18" t="s">
        <v>122</v>
      </c>
      <c r="B472" s="22" t="s">
        <v>69</v>
      </c>
      <c r="C472" s="22" t="s">
        <v>66</v>
      </c>
      <c r="D472" s="58" t="s">
        <v>549</v>
      </c>
      <c r="E472" s="22" t="s">
        <v>123</v>
      </c>
      <c r="F472" s="23">
        <f>'4 исп.по вед.структ.'!G494</f>
        <v>45</v>
      </c>
      <c r="G472" s="23">
        <f>'4 исп.по вед.структ.'!H494</f>
        <v>0</v>
      </c>
      <c r="H472" s="159">
        <f t="shared" si="57"/>
        <v>0</v>
      </c>
    </row>
    <row r="473" spans="1:8" s="40" customFormat="1" ht="16.5" customHeight="1">
      <c r="A473" s="18" t="s">
        <v>476</v>
      </c>
      <c r="B473" s="22" t="s">
        <v>69</v>
      </c>
      <c r="C473" s="22" t="s">
        <v>66</v>
      </c>
      <c r="D473" s="22" t="s">
        <v>477</v>
      </c>
      <c r="E473" s="22"/>
      <c r="F473" s="23">
        <f aca="true" t="shared" si="68" ref="F473:G477">F474</f>
        <v>10</v>
      </c>
      <c r="G473" s="23">
        <f t="shared" si="68"/>
        <v>0</v>
      </c>
      <c r="H473" s="159">
        <f t="shared" si="57"/>
        <v>0</v>
      </c>
    </row>
    <row r="474" spans="1:8" s="40" customFormat="1" ht="17.25" customHeight="1">
      <c r="A474" s="18" t="s">
        <v>488</v>
      </c>
      <c r="B474" s="22" t="s">
        <v>69</v>
      </c>
      <c r="C474" s="22" t="s">
        <v>66</v>
      </c>
      <c r="D474" s="22" t="s">
        <v>489</v>
      </c>
      <c r="E474" s="22"/>
      <c r="F474" s="20">
        <f t="shared" si="68"/>
        <v>10</v>
      </c>
      <c r="G474" s="20">
        <f t="shared" si="68"/>
        <v>0</v>
      </c>
      <c r="H474" s="159">
        <f t="shared" si="57"/>
        <v>0</v>
      </c>
    </row>
    <row r="475" spans="1:8" s="40" customFormat="1" ht="29.25" customHeight="1">
      <c r="A475" s="18" t="s">
        <v>490</v>
      </c>
      <c r="B475" s="22" t="s">
        <v>69</v>
      </c>
      <c r="C475" s="22" t="s">
        <v>66</v>
      </c>
      <c r="D475" s="22" t="s">
        <v>491</v>
      </c>
      <c r="E475" s="22"/>
      <c r="F475" s="23">
        <f t="shared" si="68"/>
        <v>10</v>
      </c>
      <c r="G475" s="23">
        <f t="shared" si="68"/>
        <v>0</v>
      </c>
      <c r="H475" s="159">
        <f t="shared" si="57"/>
        <v>0</v>
      </c>
    </row>
    <row r="476" spans="1:8" s="40" customFormat="1" ht="15.75" customHeight="1">
      <c r="A476" s="18" t="s">
        <v>112</v>
      </c>
      <c r="B476" s="22" t="s">
        <v>69</v>
      </c>
      <c r="C476" s="22" t="s">
        <v>66</v>
      </c>
      <c r="D476" s="22" t="s">
        <v>491</v>
      </c>
      <c r="E476" s="22" t="s">
        <v>113</v>
      </c>
      <c r="F476" s="23">
        <f t="shared" si="68"/>
        <v>10</v>
      </c>
      <c r="G476" s="23">
        <f t="shared" si="68"/>
        <v>0</v>
      </c>
      <c r="H476" s="159">
        <f t="shared" si="57"/>
        <v>0</v>
      </c>
    </row>
    <row r="477" spans="1:8" s="40" customFormat="1" ht="17.25" customHeight="1">
      <c r="A477" s="18" t="s">
        <v>118</v>
      </c>
      <c r="B477" s="22" t="s">
        <v>69</v>
      </c>
      <c r="C477" s="22" t="s">
        <v>66</v>
      </c>
      <c r="D477" s="22" t="s">
        <v>491</v>
      </c>
      <c r="E477" s="22" t="s">
        <v>119</v>
      </c>
      <c r="F477" s="23">
        <f t="shared" si="68"/>
        <v>10</v>
      </c>
      <c r="G477" s="23">
        <f t="shared" si="68"/>
        <v>0</v>
      </c>
      <c r="H477" s="159">
        <f t="shared" si="57"/>
        <v>0</v>
      </c>
    </row>
    <row r="478" spans="1:8" s="40" customFormat="1" ht="17.25" customHeight="1">
      <c r="A478" s="18" t="s">
        <v>122</v>
      </c>
      <c r="B478" s="22" t="s">
        <v>69</v>
      </c>
      <c r="C478" s="22" t="s">
        <v>66</v>
      </c>
      <c r="D478" s="22" t="s">
        <v>491</v>
      </c>
      <c r="E478" s="22" t="s">
        <v>123</v>
      </c>
      <c r="F478" s="23">
        <f>'4 исп.по вед.структ.'!G500</f>
        <v>10</v>
      </c>
      <c r="G478" s="23">
        <f>'4 исп.по вед.структ.'!H500</f>
        <v>0</v>
      </c>
      <c r="H478" s="159">
        <f t="shared" si="57"/>
        <v>0</v>
      </c>
    </row>
    <row r="479" spans="1:8" s="40" customFormat="1" ht="17.25" customHeight="1">
      <c r="A479" s="18" t="s">
        <v>376</v>
      </c>
      <c r="B479" s="22" t="s">
        <v>69</v>
      </c>
      <c r="C479" s="22" t="s">
        <v>66</v>
      </c>
      <c r="D479" s="22" t="s">
        <v>225</v>
      </c>
      <c r="E479" s="22"/>
      <c r="F479" s="23">
        <f>F480</f>
        <v>1461.4</v>
      </c>
      <c r="G479" s="23">
        <f>G480</f>
        <v>1125.2</v>
      </c>
      <c r="H479" s="159">
        <f t="shared" si="57"/>
        <v>76.99466265225126</v>
      </c>
    </row>
    <row r="480" spans="1:8" s="40" customFormat="1" ht="17.25" customHeight="1">
      <c r="A480" s="18" t="s">
        <v>377</v>
      </c>
      <c r="B480" s="22" t="s">
        <v>69</v>
      </c>
      <c r="C480" s="22" t="s">
        <v>66</v>
      </c>
      <c r="D480" s="22" t="s">
        <v>374</v>
      </c>
      <c r="E480" s="22"/>
      <c r="F480" s="23">
        <f>F481+F485</f>
        <v>1461.4</v>
      </c>
      <c r="G480" s="23">
        <f>G481+G485</f>
        <v>1125.2</v>
      </c>
      <c r="H480" s="159">
        <f t="shared" si="57"/>
        <v>76.99466265225126</v>
      </c>
    </row>
    <row r="481" spans="1:8" s="40" customFormat="1" ht="42" customHeight="1">
      <c r="A481" s="18" t="s">
        <v>298</v>
      </c>
      <c r="B481" s="22" t="s">
        <v>69</v>
      </c>
      <c r="C481" s="22" t="s">
        <v>66</v>
      </c>
      <c r="D481" s="22" t="s">
        <v>375</v>
      </c>
      <c r="E481" s="22"/>
      <c r="F481" s="23">
        <f aca="true" t="shared" si="69" ref="F481:G483">F482</f>
        <v>1400</v>
      </c>
      <c r="G481" s="23">
        <f t="shared" si="69"/>
        <v>1100</v>
      </c>
      <c r="H481" s="159">
        <f t="shared" si="57"/>
        <v>78.57142857142857</v>
      </c>
    </row>
    <row r="482" spans="1:8" s="40" customFormat="1" ht="15" customHeight="1">
      <c r="A482" s="18" t="s">
        <v>112</v>
      </c>
      <c r="B482" s="22" t="s">
        <v>69</v>
      </c>
      <c r="C482" s="22" t="s">
        <v>66</v>
      </c>
      <c r="D482" s="22" t="s">
        <v>375</v>
      </c>
      <c r="E482" s="22" t="s">
        <v>113</v>
      </c>
      <c r="F482" s="23">
        <f t="shared" si="69"/>
        <v>1400</v>
      </c>
      <c r="G482" s="23">
        <f t="shared" si="69"/>
        <v>1100</v>
      </c>
      <c r="H482" s="159">
        <f t="shared" si="57"/>
        <v>78.57142857142857</v>
      </c>
    </row>
    <row r="483" spans="1:8" s="40" customFormat="1" ht="17.25" customHeight="1">
      <c r="A483" s="18" t="s">
        <v>118</v>
      </c>
      <c r="B483" s="22" t="s">
        <v>69</v>
      </c>
      <c r="C483" s="22" t="s">
        <v>66</v>
      </c>
      <c r="D483" s="22" t="s">
        <v>375</v>
      </c>
      <c r="E483" s="22" t="s">
        <v>119</v>
      </c>
      <c r="F483" s="23">
        <f t="shared" si="69"/>
        <v>1400</v>
      </c>
      <c r="G483" s="23">
        <f t="shared" si="69"/>
        <v>1100</v>
      </c>
      <c r="H483" s="159">
        <f t="shared" si="57"/>
        <v>78.57142857142857</v>
      </c>
    </row>
    <row r="484" spans="1:8" s="40" customFormat="1" ht="17.25" customHeight="1">
      <c r="A484" s="18" t="s">
        <v>122</v>
      </c>
      <c r="B484" s="22" t="s">
        <v>69</v>
      </c>
      <c r="C484" s="22" t="s">
        <v>66</v>
      </c>
      <c r="D484" s="22" t="s">
        <v>375</v>
      </c>
      <c r="E484" s="22" t="s">
        <v>123</v>
      </c>
      <c r="F484" s="23">
        <f>'4 исп.по вед.структ.'!G506</f>
        <v>1400</v>
      </c>
      <c r="G484" s="23">
        <f>'4 исп.по вед.структ.'!H506</f>
        <v>1100</v>
      </c>
      <c r="H484" s="159">
        <f t="shared" si="57"/>
        <v>78.57142857142857</v>
      </c>
    </row>
    <row r="485" spans="1:8" s="40" customFormat="1" ht="17.25" customHeight="1">
      <c r="A485" s="18" t="s">
        <v>245</v>
      </c>
      <c r="B485" s="22" t="s">
        <v>69</v>
      </c>
      <c r="C485" s="22" t="s">
        <v>66</v>
      </c>
      <c r="D485" s="22" t="s">
        <v>378</v>
      </c>
      <c r="E485" s="22"/>
      <c r="F485" s="23">
        <f aca="true" t="shared" si="70" ref="F485:G487">F486</f>
        <v>61.4</v>
      </c>
      <c r="G485" s="23">
        <f t="shared" si="70"/>
        <v>25.2</v>
      </c>
      <c r="H485" s="159">
        <f t="shared" si="57"/>
        <v>41.042345276872965</v>
      </c>
    </row>
    <row r="486" spans="1:8" s="40" customFormat="1" ht="16.5" customHeight="1">
      <c r="A486" s="18" t="s">
        <v>112</v>
      </c>
      <c r="B486" s="22" t="s">
        <v>69</v>
      </c>
      <c r="C486" s="22" t="s">
        <v>66</v>
      </c>
      <c r="D486" s="22" t="s">
        <v>378</v>
      </c>
      <c r="E486" s="22" t="s">
        <v>113</v>
      </c>
      <c r="F486" s="23">
        <f t="shared" si="70"/>
        <v>61.4</v>
      </c>
      <c r="G486" s="23">
        <f t="shared" si="70"/>
        <v>25.2</v>
      </c>
      <c r="H486" s="159">
        <f t="shared" si="57"/>
        <v>41.042345276872965</v>
      </c>
    </row>
    <row r="487" spans="1:8" s="40" customFormat="1" ht="17.25" customHeight="1">
      <c r="A487" s="18" t="s">
        <v>118</v>
      </c>
      <c r="B487" s="22" t="s">
        <v>69</v>
      </c>
      <c r="C487" s="22" t="s">
        <v>66</v>
      </c>
      <c r="D487" s="22" t="s">
        <v>378</v>
      </c>
      <c r="E487" s="22" t="s">
        <v>119</v>
      </c>
      <c r="F487" s="23">
        <f t="shared" si="70"/>
        <v>61.4</v>
      </c>
      <c r="G487" s="23">
        <f t="shared" si="70"/>
        <v>25.2</v>
      </c>
      <c r="H487" s="159">
        <f t="shared" si="57"/>
        <v>41.042345276872965</v>
      </c>
    </row>
    <row r="488" spans="1:8" s="40" customFormat="1" ht="17.25" customHeight="1">
      <c r="A488" s="18" t="s">
        <v>122</v>
      </c>
      <c r="B488" s="22" t="s">
        <v>69</v>
      </c>
      <c r="C488" s="22" t="s">
        <v>66</v>
      </c>
      <c r="D488" s="22" t="s">
        <v>378</v>
      </c>
      <c r="E488" s="22" t="s">
        <v>123</v>
      </c>
      <c r="F488" s="23">
        <f>'4 исп.по вед.структ.'!G510</f>
        <v>61.4</v>
      </c>
      <c r="G488" s="23">
        <f>'4 исп.по вед.структ.'!H510</f>
        <v>25.2</v>
      </c>
      <c r="H488" s="159">
        <f t="shared" si="57"/>
        <v>41.042345276872965</v>
      </c>
    </row>
    <row r="489" spans="1:8" s="40" customFormat="1" ht="17.25" customHeight="1">
      <c r="A489" s="18" t="s">
        <v>59</v>
      </c>
      <c r="B489" s="22" t="s">
        <v>69</v>
      </c>
      <c r="C489" s="22" t="s">
        <v>66</v>
      </c>
      <c r="D489" s="22" t="s">
        <v>236</v>
      </c>
      <c r="E489" s="22"/>
      <c r="F489" s="23">
        <f aca="true" t="shared" si="71" ref="F489:G492">F490</f>
        <v>15843.2</v>
      </c>
      <c r="G489" s="23">
        <f t="shared" si="71"/>
        <v>3604</v>
      </c>
      <c r="H489" s="159">
        <f aca="true" t="shared" si="72" ref="H489:H552">G489/F489*100</f>
        <v>22.74792971116946</v>
      </c>
    </row>
    <row r="490" spans="1:8" s="40" customFormat="1" ht="30" customHeight="1">
      <c r="A490" s="18" t="s">
        <v>500</v>
      </c>
      <c r="B490" s="22" t="s">
        <v>69</v>
      </c>
      <c r="C490" s="22" t="s">
        <v>66</v>
      </c>
      <c r="D490" s="22" t="s">
        <v>385</v>
      </c>
      <c r="E490" s="22"/>
      <c r="F490" s="23">
        <f t="shared" si="71"/>
        <v>15843.2</v>
      </c>
      <c r="G490" s="23">
        <f t="shared" si="71"/>
        <v>3604</v>
      </c>
      <c r="H490" s="159">
        <f t="shared" si="72"/>
        <v>22.74792971116946</v>
      </c>
    </row>
    <row r="491" spans="1:8" s="40" customFormat="1" ht="17.25" customHeight="1">
      <c r="A491" s="18" t="s">
        <v>260</v>
      </c>
      <c r="B491" s="22" t="s">
        <v>69</v>
      </c>
      <c r="C491" s="22" t="s">
        <v>66</v>
      </c>
      <c r="D491" s="22" t="s">
        <v>386</v>
      </c>
      <c r="E491" s="22"/>
      <c r="F491" s="23">
        <f t="shared" si="71"/>
        <v>15843.2</v>
      </c>
      <c r="G491" s="23">
        <f t="shared" si="71"/>
        <v>3604</v>
      </c>
      <c r="H491" s="159">
        <f t="shared" si="72"/>
        <v>22.74792971116946</v>
      </c>
    </row>
    <row r="492" spans="1:8" s="40" customFormat="1" ht="15" customHeight="1">
      <c r="A492" s="18" t="s">
        <v>112</v>
      </c>
      <c r="B492" s="22" t="s">
        <v>69</v>
      </c>
      <c r="C492" s="22" t="s">
        <v>66</v>
      </c>
      <c r="D492" s="22" t="s">
        <v>386</v>
      </c>
      <c r="E492" s="22" t="s">
        <v>113</v>
      </c>
      <c r="F492" s="23">
        <f t="shared" si="71"/>
        <v>15843.2</v>
      </c>
      <c r="G492" s="23">
        <f t="shared" si="71"/>
        <v>3604</v>
      </c>
      <c r="H492" s="159">
        <f t="shared" si="72"/>
        <v>22.74792971116946</v>
      </c>
    </row>
    <row r="493" spans="1:8" s="40" customFormat="1" ht="17.25" customHeight="1">
      <c r="A493" s="18" t="s">
        <v>118</v>
      </c>
      <c r="B493" s="22" t="s">
        <v>69</v>
      </c>
      <c r="C493" s="22" t="s">
        <v>66</v>
      </c>
      <c r="D493" s="22" t="s">
        <v>386</v>
      </c>
      <c r="E493" s="22" t="s">
        <v>119</v>
      </c>
      <c r="F493" s="23">
        <f>F494+F495</f>
        <v>15843.2</v>
      </c>
      <c r="G493" s="23">
        <f>G494+G495</f>
        <v>3604</v>
      </c>
      <c r="H493" s="159">
        <f t="shared" si="72"/>
        <v>22.74792971116946</v>
      </c>
    </row>
    <row r="494" spans="1:8" s="40" customFormat="1" ht="27" customHeight="1">
      <c r="A494" s="18" t="s">
        <v>120</v>
      </c>
      <c r="B494" s="22" t="s">
        <v>69</v>
      </c>
      <c r="C494" s="22" t="s">
        <v>66</v>
      </c>
      <c r="D494" s="22" t="s">
        <v>386</v>
      </c>
      <c r="E494" s="22" t="s">
        <v>121</v>
      </c>
      <c r="F494" s="23">
        <f>'4 исп.по вед.структ.'!G516</f>
        <v>15393.2</v>
      </c>
      <c r="G494" s="23">
        <f>'4 исп.по вед.структ.'!H516</f>
        <v>3604</v>
      </c>
      <c r="H494" s="159">
        <f t="shared" si="72"/>
        <v>23.412935581945273</v>
      </c>
    </row>
    <row r="495" spans="1:8" s="40" customFormat="1" ht="17.25" customHeight="1">
      <c r="A495" s="18" t="s">
        <v>122</v>
      </c>
      <c r="B495" s="22" t="s">
        <v>69</v>
      </c>
      <c r="C495" s="22" t="s">
        <v>66</v>
      </c>
      <c r="D495" s="22" t="s">
        <v>386</v>
      </c>
      <c r="E495" s="22" t="s">
        <v>123</v>
      </c>
      <c r="F495" s="23">
        <f>'4 исп.по вед.структ.'!G517</f>
        <v>450</v>
      </c>
      <c r="G495" s="23">
        <f>'4 исп.по вед.структ.'!H517</f>
        <v>0</v>
      </c>
      <c r="H495" s="159">
        <f t="shared" si="72"/>
        <v>0</v>
      </c>
    </row>
    <row r="496" spans="1:8" s="40" customFormat="1" ht="17.25" customHeight="1">
      <c r="A496" s="17" t="s">
        <v>10</v>
      </c>
      <c r="B496" s="43" t="s">
        <v>69</v>
      </c>
      <c r="C496" s="43" t="s">
        <v>67</v>
      </c>
      <c r="D496" s="43"/>
      <c r="E496" s="43"/>
      <c r="F496" s="44">
        <f>F497+F519+F533+F559+F587+F597+F581</f>
        <v>163461.90000000002</v>
      </c>
      <c r="G496" s="44">
        <f>G497+G519+G533+G559+G587+G597+G581</f>
        <v>41562.7</v>
      </c>
      <c r="H496" s="158">
        <f>G496/F496*100</f>
        <v>25.42653670365999</v>
      </c>
    </row>
    <row r="497" spans="1:8" s="40" customFormat="1" ht="18.75" customHeight="1">
      <c r="A497" s="37" t="s">
        <v>469</v>
      </c>
      <c r="B497" s="22" t="s">
        <v>69</v>
      </c>
      <c r="C497" s="22" t="s">
        <v>67</v>
      </c>
      <c r="D497" s="22" t="s">
        <v>200</v>
      </c>
      <c r="E497" s="43"/>
      <c r="F497" s="23">
        <f>F498</f>
        <v>118236.00000000001</v>
      </c>
      <c r="G497" s="23">
        <f>G498</f>
        <v>28058.300000000003</v>
      </c>
      <c r="H497" s="159">
        <f t="shared" si="72"/>
        <v>23.73075882134037</v>
      </c>
    </row>
    <row r="498" spans="1:8" s="40" customFormat="1" ht="17.25" customHeight="1">
      <c r="A498" s="18" t="s">
        <v>535</v>
      </c>
      <c r="B498" s="22" t="s">
        <v>69</v>
      </c>
      <c r="C498" s="22" t="s">
        <v>67</v>
      </c>
      <c r="D498" s="22" t="s">
        <v>656</v>
      </c>
      <c r="E498" s="43"/>
      <c r="F498" s="23">
        <f>F499+F503+F507+F511+F515</f>
        <v>118236.00000000001</v>
      </c>
      <c r="G498" s="23">
        <f>G499+G503+G507+G511+G515</f>
        <v>28058.300000000003</v>
      </c>
      <c r="H498" s="159">
        <f t="shared" si="72"/>
        <v>23.73075882134037</v>
      </c>
    </row>
    <row r="499" spans="1:8" s="40" customFormat="1" ht="24.75" customHeight="1">
      <c r="A499" s="18" t="s">
        <v>550</v>
      </c>
      <c r="B499" s="22" t="s">
        <v>69</v>
      </c>
      <c r="C499" s="22" t="s">
        <v>67</v>
      </c>
      <c r="D499" s="22" t="s">
        <v>661</v>
      </c>
      <c r="E499" s="22"/>
      <c r="F499" s="23">
        <f aca="true" t="shared" si="73" ref="F499:G501">F500</f>
        <v>109547.8</v>
      </c>
      <c r="G499" s="23">
        <f t="shared" si="73"/>
        <v>26113.2</v>
      </c>
      <c r="H499" s="159">
        <f t="shared" si="72"/>
        <v>23.837265558961477</v>
      </c>
    </row>
    <row r="500" spans="1:8" s="40" customFormat="1" ht="18.75" customHeight="1">
      <c r="A500" s="18" t="s">
        <v>112</v>
      </c>
      <c r="B500" s="22" t="s">
        <v>69</v>
      </c>
      <c r="C500" s="22" t="s">
        <v>67</v>
      </c>
      <c r="D500" s="22" t="s">
        <v>661</v>
      </c>
      <c r="E500" s="22" t="s">
        <v>113</v>
      </c>
      <c r="F500" s="23">
        <f t="shared" si="73"/>
        <v>109547.8</v>
      </c>
      <c r="G500" s="23">
        <f t="shared" si="73"/>
        <v>26113.2</v>
      </c>
      <c r="H500" s="159">
        <f t="shared" si="72"/>
        <v>23.837265558961477</v>
      </c>
    </row>
    <row r="501" spans="1:8" s="40" customFormat="1" ht="17.25" customHeight="1">
      <c r="A501" s="18" t="s">
        <v>118</v>
      </c>
      <c r="B501" s="22" t="s">
        <v>69</v>
      </c>
      <c r="C501" s="22" t="s">
        <v>67</v>
      </c>
      <c r="D501" s="22" t="s">
        <v>661</v>
      </c>
      <c r="E501" s="22" t="s">
        <v>119</v>
      </c>
      <c r="F501" s="23">
        <f t="shared" si="73"/>
        <v>109547.8</v>
      </c>
      <c r="G501" s="23">
        <f t="shared" si="73"/>
        <v>26113.2</v>
      </c>
      <c r="H501" s="159">
        <f t="shared" si="72"/>
        <v>23.837265558961477</v>
      </c>
    </row>
    <row r="502" spans="1:8" s="40" customFormat="1" ht="30.75" customHeight="1">
      <c r="A502" s="18" t="s">
        <v>120</v>
      </c>
      <c r="B502" s="22" t="s">
        <v>69</v>
      </c>
      <c r="C502" s="22" t="s">
        <v>67</v>
      </c>
      <c r="D502" s="22" t="s">
        <v>661</v>
      </c>
      <c r="E502" s="22" t="s">
        <v>121</v>
      </c>
      <c r="F502" s="23">
        <f>'4 исп.по вед.структ.'!G524</f>
        <v>109547.8</v>
      </c>
      <c r="G502" s="23">
        <f>'4 исп.по вед.структ.'!H524</f>
        <v>26113.2</v>
      </c>
      <c r="H502" s="159">
        <f t="shared" si="72"/>
        <v>23.837265558961477</v>
      </c>
    </row>
    <row r="503" spans="1:8" s="40" customFormat="1" ht="23.25" customHeight="1">
      <c r="A503" s="18" t="s">
        <v>537</v>
      </c>
      <c r="B503" s="22" t="s">
        <v>69</v>
      </c>
      <c r="C503" s="22" t="s">
        <v>67</v>
      </c>
      <c r="D503" s="22" t="s">
        <v>657</v>
      </c>
      <c r="E503" s="22"/>
      <c r="F503" s="23">
        <f aca="true" t="shared" si="74" ref="F503:G505">F504</f>
        <v>1303</v>
      </c>
      <c r="G503" s="23">
        <f t="shared" si="74"/>
        <v>210.9</v>
      </c>
      <c r="H503" s="159">
        <f t="shared" si="72"/>
        <v>16.185725249424408</v>
      </c>
    </row>
    <row r="504" spans="1:8" s="40" customFormat="1" ht="20.25" customHeight="1">
      <c r="A504" s="18" t="s">
        <v>112</v>
      </c>
      <c r="B504" s="22" t="s">
        <v>69</v>
      </c>
      <c r="C504" s="22" t="s">
        <v>67</v>
      </c>
      <c r="D504" s="22" t="s">
        <v>657</v>
      </c>
      <c r="E504" s="22" t="s">
        <v>113</v>
      </c>
      <c r="F504" s="23">
        <f t="shared" si="74"/>
        <v>1303</v>
      </c>
      <c r="G504" s="23">
        <f t="shared" si="74"/>
        <v>210.9</v>
      </c>
      <c r="H504" s="159">
        <f t="shared" si="72"/>
        <v>16.185725249424408</v>
      </c>
    </row>
    <row r="505" spans="1:8" s="40" customFormat="1" ht="17.25" customHeight="1">
      <c r="A505" s="18" t="s">
        <v>118</v>
      </c>
      <c r="B505" s="22" t="s">
        <v>69</v>
      </c>
      <c r="C505" s="22" t="s">
        <v>67</v>
      </c>
      <c r="D505" s="22" t="s">
        <v>657</v>
      </c>
      <c r="E505" s="22" t="s">
        <v>119</v>
      </c>
      <c r="F505" s="23">
        <f t="shared" si="74"/>
        <v>1303</v>
      </c>
      <c r="G505" s="23">
        <f t="shared" si="74"/>
        <v>210.9</v>
      </c>
      <c r="H505" s="159">
        <f t="shared" si="72"/>
        <v>16.185725249424408</v>
      </c>
    </row>
    <row r="506" spans="1:8" s="40" customFormat="1" ht="25.5" customHeight="1">
      <c r="A506" s="18" t="s">
        <v>120</v>
      </c>
      <c r="B506" s="22" t="s">
        <v>69</v>
      </c>
      <c r="C506" s="22" t="s">
        <v>67</v>
      </c>
      <c r="D506" s="22" t="s">
        <v>657</v>
      </c>
      <c r="E506" s="22" t="s">
        <v>121</v>
      </c>
      <c r="F506" s="23">
        <f>'4 исп.по вед.структ.'!G528</f>
        <v>1303</v>
      </c>
      <c r="G506" s="23">
        <f>'4 исп.по вед.структ.'!H528</f>
        <v>210.9</v>
      </c>
      <c r="H506" s="159">
        <f t="shared" si="72"/>
        <v>16.185725249424408</v>
      </c>
    </row>
    <row r="507" spans="1:8" s="40" customFormat="1" ht="39" customHeight="1">
      <c r="A507" s="18" t="s">
        <v>538</v>
      </c>
      <c r="B507" s="22" t="s">
        <v>69</v>
      </c>
      <c r="C507" s="22" t="s">
        <v>67</v>
      </c>
      <c r="D507" s="22" t="s">
        <v>658</v>
      </c>
      <c r="E507" s="22"/>
      <c r="F507" s="23">
        <f aca="true" t="shared" si="75" ref="F507:G509">F508</f>
        <v>2692.1</v>
      </c>
      <c r="G507" s="23">
        <f t="shared" si="75"/>
        <v>762.1</v>
      </c>
      <c r="H507" s="159">
        <f t="shared" si="72"/>
        <v>28.30875524683333</v>
      </c>
    </row>
    <row r="508" spans="1:8" s="40" customFormat="1" ht="19.5" customHeight="1">
      <c r="A508" s="18" t="s">
        <v>112</v>
      </c>
      <c r="B508" s="22" t="s">
        <v>69</v>
      </c>
      <c r="C508" s="22" t="s">
        <v>67</v>
      </c>
      <c r="D508" s="22" t="s">
        <v>658</v>
      </c>
      <c r="E508" s="22" t="s">
        <v>113</v>
      </c>
      <c r="F508" s="23">
        <f t="shared" si="75"/>
        <v>2692.1</v>
      </c>
      <c r="G508" s="23">
        <f t="shared" si="75"/>
        <v>762.1</v>
      </c>
      <c r="H508" s="159">
        <f t="shared" si="72"/>
        <v>28.30875524683333</v>
      </c>
    </row>
    <row r="509" spans="1:8" s="40" customFormat="1" ht="17.25" customHeight="1">
      <c r="A509" s="18" t="s">
        <v>118</v>
      </c>
      <c r="B509" s="22" t="s">
        <v>69</v>
      </c>
      <c r="C509" s="22" t="s">
        <v>67</v>
      </c>
      <c r="D509" s="22" t="s">
        <v>658</v>
      </c>
      <c r="E509" s="22" t="s">
        <v>119</v>
      </c>
      <c r="F509" s="23">
        <f t="shared" si="75"/>
        <v>2692.1</v>
      </c>
      <c r="G509" s="23">
        <f t="shared" si="75"/>
        <v>762.1</v>
      </c>
      <c r="H509" s="159">
        <f t="shared" si="72"/>
        <v>28.30875524683333</v>
      </c>
    </row>
    <row r="510" spans="1:8" s="40" customFormat="1" ht="26.25" customHeight="1">
      <c r="A510" s="18" t="s">
        <v>120</v>
      </c>
      <c r="B510" s="22" t="s">
        <v>69</v>
      </c>
      <c r="C510" s="22" t="s">
        <v>67</v>
      </c>
      <c r="D510" s="22" t="s">
        <v>658</v>
      </c>
      <c r="E510" s="22" t="s">
        <v>121</v>
      </c>
      <c r="F510" s="23">
        <f>'4 исп.по вед.структ.'!G532</f>
        <v>2692.1</v>
      </c>
      <c r="G510" s="23">
        <f>'4 исп.по вед.структ.'!H532</f>
        <v>762.1</v>
      </c>
      <c r="H510" s="159">
        <f t="shared" si="72"/>
        <v>28.30875524683333</v>
      </c>
    </row>
    <row r="511" spans="1:8" s="40" customFormat="1" ht="24.75" customHeight="1">
      <c r="A511" s="18" t="s">
        <v>551</v>
      </c>
      <c r="B511" s="22" t="s">
        <v>69</v>
      </c>
      <c r="C511" s="22" t="s">
        <v>67</v>
      </c>
      <c r="D511" s="22" t="s">
        <v>662</v>
      </c>
      <c r="E511" s="22"/>
      <c r="F511" s="23">
        <f aca="true" t="shared" si="76" ref="F511:G513">F512</f>
        <v>1150.5</v>
      </c>
      <c r="G511" s="23">
        <f t="shared" si="76"/>
        <v>255.2</v>
      </c>
      <c r="H511" s="159">
        <f t="shared" si="72"/>
        <v>22.181660147761843</v>
      </c>
    </row>
    <row r="512" spans="1:8" s="40" customFormat="1" ht="20.25" customHeight="1">
      <c r="A512" s="18" t="s">
        <v>112</v>
      </c>
      <c r="B512" s="22" t="s">
        <v>69</v>
      </c>
      <c r="C512" s="22" t="s">
        <v>67</v>
      </c>
      <c r="D512" s="22" t="s">
        <v>662</v>
      </c>
      <c r="E512" s="22" t="s">
        <v>113</v>
      </c>
      <c r="F512" s="23">
        <f t="shared" si="76"/>
        <v>1150.5</v>
      </c>
      <c r="G512" s="23">
        <f t="shared" si="76"/>
        <v>255.2</v>
      </c>
      <c r="H512" s="159">
        <f t="shared" si="72"/>
        <v>22.181660147761843</v>
      </c>
    </row>
    <row r="513" spans="1:8" s="40" customFormat="1" ht="16.5" customHeight="1">
      <c r="A513" s="18" t="s">
        <v>118</v>
      </c>
      <c r="B513" s="22" t="s">
        <v>69</v>
      </c>
      <c r="C513" s="22" t="s">
        <v>67</v>
      </c>
      <c r="D513" s="22" t="s">
        <v>662</v>
      </c>
      <c r="E513" s="22" t="s">
        <v>119</v>
      </c>
      <c r="F513" s="23">
        <f t="shared" si="76"/>
        <v>1150.5</v>
      </c>
      <c r="G513" s="23">
        <f t="shared" si="76"/>
        <v>255.2</v>
      </c>
      <c r="H513" s="159">
        <f t="shared" si="72"/>
        <v>22.181660147761843</v>
      </c>
    </row>
    <row r="514" spans="1:8" s="40" customFormat="1" ht="27" customHeight="1">
      <c r="A514" s="18" t="s">
        <v>120</v>
      </c>
      <c r="B514" s="22" t="s">
        <v>69</v>
      </c>
      <c r="C514" s="22" t="s">
        <v>67</v>
      </c>
      <c r="D514" s="22" t="s">
        <v>662</v>
      </c>
      <c r="E514" s="22" t="s">
        <v>121</v>
      </c>
      <c r="F514" s="23">
        <f>'4 исп.по вед.структ.'!G536</f>
        <v>1150.5</v>
      </c>
      <c r="G514" s="23">
        <f>'4 исп.по вед.структ.'!H536</f>
        <v>255.2</v>
      </c>
      <c r="H514" s="159">
        <f t="shared" si="72"/>
        <v>22.181660147761843</v>
      </c>
    </row>
    <row r="515" spans="1:8" s="40" customFormat="1" ht="42" customHeight="1">
      <c r="A515" s="18" t="s">
        <v>540</v>
      </c>
      <c r="B515" s="22" t="s">
        <v>69</v>
      </c>
      <c r="C515" s="22" t="s">
        <v>67</v>
      </c>
      <c r="D515" s="22" t="s">
        <v>660</v>
      </c>
      <c r="E515" s="22"/>
      <c r="F515" s="23">
        <f aca="true" t="shared" si="77" ref="F515:G517">F516</f>
        <v>3542.6</v>
      </c>
      <c r="G515" s="23">
        <f t="shared" si="77"/>
        <v>716.9</v>
      </c>
      <c r="H515" s="159">
        <f t="shared" si="72"/>
        <v>20.236549426974538</v>
      </c>
    </row>
    <row r="516" spans="1:8" s="40" customFormat="1" ht="18" customHeight="1">
      <c r="A516" s="18" t="s">
        <v>112</v>
      </c>
      <c r="B516" s="22" t="s">
        <v>69</v>
      </c>
      <c r="C516" s="22" t="s">
        <v>67</v>
      </c>
      <c r="D516" s="22" t="s">
        <v>660</v>
      </c>
      <c r="E516" s="22" t="s">
        <v>113</v>
      </c>
      <c r="F516" s="23">
        <f t="shared" si="77"/>
        <v>3542.6</v>
      </c>
      <c r="G516" s="23">
        <f t="shared" si="77"/>
        <v>716.9</v>
      </c>
      <c r="H516" s="159">
        <f t="shared" si="72"/>
        <v>20.236549426974538</v>
      </c>
    </row>
    <row r="517" spans="1:8" s="40" customFormat="1" ht="17.25" customHeight="1">
      <c r="A517" s="18" t="s">
        <v>118</v>
      </c>
      <c r="B517" s="22" t="s">
        <v>69</v>
      </c>
      <c r="C517" s="22" t="s">
        <v>67</v>
      </c>
      <c r="D517" s="22" t="s">
        <v>660</v>
      </c>
      <c r="E517" s="22" t="s">
        <v>119</v>
      </c>
      <c r="F517" s="23">
        <f t="shared" si="77"/>
        <v>3542.6</v>
      </c>
      <c r="G517" s="23">
        <f t="shared" si="77"/>
        <v>716.9</v>
      </c>
      <c r="H517" s="159">
        <f t="shared" si="72"/>
        <v>20.236549426974538</v>
      </c>
    </row>
    <row r="518" spans="1:8" s="40" customFormat="1" ht="17.25" customHeight="1">
      <c r="A518" s="18" t="s">
        <v>122</v>
      </c>
      <c r="B518" s="22" t="s">
        <v>69</v>
      </c>
      <c r="C518" s="22" t="s">
        <v>67</v>
      </c>
      <c r="D518" s="22" t="s">
        <v>660</v>
      </c>
      <c r="E518" s="22" t="s">
        <v>123</v>
      </c>
      <c r="F518" s="23">
        <f>'4 исп.по вед.структ.'!G540</f>
        <v>3542.6</v>
      </c>
      <c r="G518" s="23">
        <f>'4 исп.по вед.структ.'!H540</f>
        <v>716.9</v>
      </c>
      <c r="H518" s="159">
        <f t="shared" si="72"/>
        <v>20.236549426974538</v>
      </c>
    </row>
    <row r="519" spans="1:8" s="40" customFormat="1" ht="26.25" customHeight="1">
      <c r="A519" s="37" t="s">
        <v>541</v>
      </c>
      <c r="B519" s="22" t="s">
        <v>69</v>
      </c>
      <c r="C519" s="21" t="s">
        <v>67</v>
      </c>
      <c r="D519" s="58" t="s">
        <v>185</v>
      </c>
      <c r="E519" s="22"/>
      <c r="F519" s="23">
        <f>F520</f>
        <v>777.2</v>
      </c>
      <c r="G519" s="23">
        <f>G520</f>
        <v>88.5</v>
      </c>
      <c r="H519" s="159">
        <f t="shared" si="72"/>
        <v>11.387030365414306</v>
      </c>
    </row>
    <row r="520" spans="1:8" s="40" customFormat="1" ht="28.5" customHeight="1">
      <c r="A520" s="37" t="s">
        <v>302</v>
      </c>
      <c r="B520" s="22" t="s">
        <v>69</v>
      </c>
      <c r="C520" s="22" t="s">
        <v>67</v>
      </c>
      <c r="D520" s="58" t="s">
        <v>542</v>
      </c>
      <c r="E520" s="22"/>
      <c r="F520" s="23">
        <f>F521+F525+F529</f>
        <v>777.2</v>
      </c>
      <c r="G520" s="23">
        <f>G521+G525+G529</f>
        <v>88.5</v>
      </c>
      <c r="H520" s="159">
        <f t="shared" si="72"/>
        <v>11.387030365414306</v>
      </c>
    </row>
    <row r="521" spans="1:8" s="40" customFormat="1" ht="17.25" customHeight="1">
      <c r="A521" s="37" t="s">
        <v>184</v>
      </c>
      <c r="B521" s="22" t="s">
        <v>69</v>
      </c>
      <c r="C521" s="22" t="s">
        <v>67</v>
      </c>
      <c r="D521" s="58" t="s">
        <v>543</v>
      </c>
      <c r="E521" s="22"/>
      <c r="F521" s="23">
        <f aca="true" t="shared" si="78" ref="F521:G523">F522</f>
        <v>532.2</v>
      </c>
      <c r="G521" s="23">
        <f t="shared" si="78"/>
        <v>88.5</v>
      </c>
      <c r="H521" s="159">
        <f t="shared" si="72"/>
        <v>16.629086809470124</v>
      </c>
    </row>
    <row r="522" spans="1:8" s="40" customFormat="1" ht="15" customHeight="1">
      <c r="A522" s="18" t="s">
        <v>112</v>
      </c>
      <c r="B522" s="22" t="s">
        <v>69</v>
      </c>
      <c r="C522" s="22" t="s">
        <v>67</v>
      </c>
      <c r="D522" s="58" t="s">
        <v>543</v>
      </c>
      <c r="E522" s="22" t="s">
        <v>113</v>
      </c>
      <c r="F522" s="23">
        <f t="shared" si="78"/>
        <v>532.2</v>
      </c>
      <c r="G522" s="23">
        <f t="shared" si="78"/>
        <v>88.5</v>
      </c>
      <c r="H522" s="159">
        <f t="shared" si="72"/>
        <v>16.629086809470124</v>
      </c>
    </row>
    <row r="523" spans="1:8" s="40" customFormat="1" ht="17.25" customHeight="1">
      <c r="A523" s="18" t="s">
        <v>118</v>
      </c>
      <c r="B523" s="22" t="s">
        <v>69</v>
      </c>
      <c r="C523" s="22" t="s">
        <v>67</v>
      </c>
      <c r="D523" s="58" t="s">
        <v>543</v>
      </c>
      <c r="E523" s="22" t="s">
        <v>119</v>
      </c>
      <c r="F523" s="23">
        <f t="shared" si="78"/>
        <v>532.2</v>
      </c>
      <c r="G523" s="23">
        <f t="shared" si="78"/>
        <v>88.5</v>
      </c>
      <c r="H523" s="159">
        <f t="shared" si="72"/>
        <v>16.629086809470124</v>
      </c>
    </row>
    <row r="524" spans="1:8" s="40" customFormat="1" ht="17.25" customHeight="1">
      <c r="A524" s="18" t="s">
        <v>122</v>
      </c>
      <c r="B524" s="22" t="s">
        <v>69</v>
      </c>
      <c r="C524" s="22" t="s">
        <v>67</v>
      </c>
      <c r="D524" s="58" t="s">
        <v>543</v>
      </c>
      <c r="E524" s="22" t="s">
        <v>123</v>
      </c>
      <c r="F524" s="23">
        <f>'4 исп.по вед.структ.'!G546</f>
        <v>532.2</v>
      </c>
      <c r="G524" s="23">
        <f>'4 исп.по вед.структ.'!H546</f>
        <v>88.5</v>
      </c>
      <c r="H524" s="159">
        <f t="shared" si="72"/>
        <v>16.629086809470124</v>
      </c>
    </row>
    <row r="525" spans="1:8" s="40" customFormat="1" ht="17.25" customHeight="1">
      <c r="A525" s="37" t="s">
        <v>552</v>
      </c>
      <c r="B525" s="22" t="s">
        <v>69</v>
      </c>
      <c r="C525" s="22" t="s">
        <v>67</v>
      </c>
      <c r="D525" s="58" t="s">
        <v>553</v>
      </c>
      <c r="E525" s="22"/>
      <c r="F525" s="23">
        <f aca="true" t="shared" si="79" ref="F525:G527">F526</f>
        <v>210</v>
      </c>
      <c r="G525" s="23">
        <f t="shared" si="79"/>
        <v>0</v>
      </c>
      <c r="H525" s="159">
        <f t="shared" si="72"/>
        <v>0</v>
      </c>
    </row>
    <row r="526" spans="1:8" s="40" customFormat="1" ht="15" customHeight="1">
      <c r="A526" s="18" t="s">
        <v>112</v>
      </c>
      <c r="B526" s="22" t="s">
        <v>69</v>
      </c>
      <c r="C526" s="22" t="s">
        <v>67</v>
      </c>
      <c r="D526" s="58" t="s">
        <v>553</v>
      </c>
      <c r="E526" s="22" t="s">
        <v>113</v>
      </c>
      <c r="F526" s="23">
        <f t="shared" si="79"/>
        <v>210</v>
      </c>
      <c r="G526" s="23">
        <f t="shared" si="79"/>
        <v>0</v>
      </c>
      <c r="H526" s="159">
        <f t="shared" si="72"/>
        <v>0</v>
      </c>
    </row>
    <row r="527" spans="1:8" s="40" customFormat="1" ht="17.25" customHeight="1">
      <c r="A527" s="18" t="s">
        <v>118</v>
      </c>
      <c r="B527" s="22" t="s">
        <v>69</v>
      </c>
      <c r="C527" s="22" t="s">
        <v>67</v>
      </c>
      <c r="D527" s="58" t="s">
        <v>553</v>
      </c>
      <c r="E527" s="22" t="s">
        <v>119</v>
      </c>
      <c r="F527" s="23">
        <f t="shared" si="79"/>
        <v>210</v>
      </c>
      <c r="G527" s="23">
        <f t="shared" si="79"/>
        <v>0</v>
      </c>
      <c r="H527" s="159">
        <f t="shared" si="72"/>
        <v>0</v>
      </c>
    </row>
    <row r="528" spans="1:8" s="40" customFormat="1" ht="17.25" customHeight="1">
      <c r="A528" s="18" t="s">
        <v>122</v>
      </c>
      <c r="B528" s="22" t="s">
        <v>69</v>
      </c>
      <c r="C528" s="22" t="s">
        <v>67</v>
      </c>
      <c r="D528" s="58" t="s">
        <v>553</v>
      </c>
      <c r="E528" s="22" t="s">
        <v>123</v>
      </c>
      <c r="F528" s="23">
        <f>'4 исп.по вед.структ.'!G550</f>
        <v>210</v>
      </c>
      <c r="G528" s="23">
        <f>'4 исп.по вед.структ.'!H550</f>
        <v>0</v>
      </c>
      <c r="H528" s="159">
        <f t="shared" si="72"/>
        <v>0</v>
      </c>
    </row>
    <row r="529" spans="1:8" s="40" customFormat="1" ht="17.25" customHeight="1">
      <c r="A529" s="37" t="s">
        <v>554</v>
      </c>
      <c r="B529" s="22" t="s">
        <v>69</v>
      </c>
      <c r="C529" s="22" t="s">
        <v>67</v>
      </c>
      <c r="D529" s="58" t="s">
        <v>555</v>
      </c>
      <c r="E529" s="22"/>
      <c r="F529" s="23">
        <f aca="true" t="shared" si="80" ref="F529:G531">F530</f>
        <v>35</v>
      </c>
      <c r="G529" s="23">
        <f t="shared" si="80"/>
        <v>0</v>
      </c>
      <c r="H529" s="159">
        <f t="shared" si="72"/>
        <v>0</v>
      </c>
    </row>
    <row r="530" spans="1:8" s="40" customFormat="1" ht="13.5" customHeight="1">
      <c r="A530" s="18" t="s">
        <v>112</v>
      </c>
      <c r="B530" s="22" t="s">
        <v>69</v>
      </c>
      <c r="C530" s="22" t="s">
        <v>67</v>
      </c>
      <c r="D530" s="58" t="s">
        <v>555</v>
      </c>
      <c r="E530" s="22" t="s">
        <v>113</v>
      </c>
      <c r="F530" s="23">
        <f t="shared" si="80"/>
        <v>35</v>
      </c>
      <c r="G530" s="23">
        <f t="shared" si="80"/>
        <v>0</v>
      </c>
      <c r="H530" s="159">
        <f t="shared" si="72"/>
        <v>0</v>
      </c>
    </row>
    <row r="531" spans="1:8" s="40" customFormat="1" ht="17.25" customHeight="1">
      <c r="A531" s="18" t="s">
        <v>118</v>
      </c>
      <c r="B531" s="22" t="s">
        <v>69</v>
      </c>
      <c r="C531" s="22" t="s">
        <v>67</v>
      </c>
      <c r="D531" s="58" t="s">
        <v>555</v>
      </c>
      <c r="E531" s="22" t="s">
        <v>119</v>
      </c>
      <c r="F531" s="23">
        <f t="shared" si="80"/>
        <v>35</v>
      </c>
      <c r="G531" s="23">
        <f t="shared" si="80"/>
        <v>0</v>
      </c>
      <c r="H531" s="159">
        <f t="shared" si="72"/>
        <v>0</v>
      </c>
    </row>
    <row r="532" spans="1:8" s="40" customFormat="1" ht="17.25" customHeight="1">
      <c r="A532" s="18" t="s">
        <v>122</v>
      </c>
      <c r="B532" s="22" t="s">
        <v>69</v>
      </c>
      <c r="C532" s="22" t="s">
        <v>67</v>
      </c>
      <c r="D532" s="58" t="s">
        <v>555</v>
      </c>
      <c r="E532" s="22" t="s">
        <v>123</v>
      </c>
      <c r="F532" s="23">
        <f>'4 исп.по вед.структ.'!G554</f>
        <v>35</v>
      </c>
      <c r="G532" s="23">
        <f>'4 исп.по вед.структ.'!H554</f>
        <v>0</v>
      </c>
      <c r="H532" s="159">
        <f t="shared" si="72"/>
        <v>0</v>
      </c>
    </row>
    <row r="533" spans="1:8" s="40" customFormat="1" ht="25.5" customHeight="1">
      <c r="A533" s="37" t="s">
        <v>544</v>
      </c>
      <c r="B533" s="21" t="s">
        <v>69</v>
      </c>
      <c r="C533" s="21" t="s">
        <v>67</v>
      </c>
      <c r="D533" s="58" t="s">
        <v>186</v>
      </c>
      <c r="E533" s="21"/>
      <c r="F533" s="23">
        <f>F534</f>
        <v>4953.4</v>
      </c>
      <c r="G533" s="23">
        <f>G534</f>
        <v>580.0999999999999</v>
      </c>
      <c r="H533" s="159">
        <f t="shared" si="72"/>
        <v>11.71114789841321</v>
      </c>
    </row>
    <row r="534" spans="1:8" s="40" customFormat="1" ht="24.75" customHeight="1">
      <c r="A534" s="37" t="s">
        <v>291</v>
      </c>
      <c r="B534" s="22" t="s">
        <v>69</v>
      </c>
      <c r="C534" s="22" t="s">
        <v>67</v>
      </c>
      <c r="D534" s="58" t="s">
        <v>340</v>
      </c>
      <c r="E534" s="22"/>
      <c r="F534" s="23">
        <f>F535+F539+F543+F547+F555+F551</f>
        <v>4953.4</v>
      </c>
      <c r="G534" s="23">
        <f>G535+G539+G543+G547+G555+G551</f>
        <v>580.0999999999999</v>
      </c>
      <c r="H534" s="159">
        <f t="shared" si="72"/>
        <v>11.71114789841321</v>
      </c>
    </row>
    <row r="535" spans="1:8" s="40" customFormat="1" ht="17.25" customHeight="1">
      <c r="A535" s="37" t="s">
        <v>545</v>
      </c>
      <c r="B535" s="22" t="s">
        <v>69</v>
      </c>
      <c r="C535" s="22" t="s">
        <v>67</v>
      </c>
      <c r="D535" s="58" t="s">
        <v>546</v>
      </c>
      <c r="E535" s="22"/>
      <c r="F535" s="23">
        <f aca="true" t="shared" si="81" ref="F535:G537">F536</f>
        <v>220</v>
      </c>
      <c r="G535" s="23">
        <f t="shared" si="81"/>
        <v>110</v>
      </c>
      <c r="H535" s="159">
        <f t="shared" si="72"/>
        <v>50</v>
      </c>
    </row>
    <row r="536" spans="1:8" s="40" customFormat="1" ht="15" customHeight="1">
      <c r="A536" s="18" t="s">
        <v>112</v>
      </c>
      <c r="B536" s="22" t="s">
        <v>69</v>
      </c>
      <c r="C536" s="22" t="s">
        <v>67</v>
      </c>
      <c r="D536" s="58" t="s">
        <v>546</v>
      </c>
      <c r="E536" s="22" t="s">
        <v>113</v>
      </c>
      <c r="F536" s="23">
        <f t="shared" si="81"/>
        <v>220</v>
      </c>
      <c r="G536" s="23">
        <f t="shared" si="81"/>
        <v>110</v>
      </c>
      <c r="H536" s="159">
        <f t="shared" si="72"/>
        <v>50</v>
      </c>
    </row>
    <row r="537" spans="1:8" s="40" customFormat="1" ht="17.25" customHeight="1">
      <c r="A537" s="18" t="s">
        <v>118</v>
      </c>
      <c r="B537" s="22" t="s">
        <v>69</v>
      </c>
      <c r="C537" s="22" t="s">
        <v>67</v>
      </c>
      <c r="D537" s="58" t="s">
        <v>546</v>
      </c>
      <c r="E537" s="22" t="s">
        <v>119</v>
      </c>
      <c r="F537" s="23">
        <f t="shared" si="81"/>
        <v>220</v>
      </c>
      <c r="G537" s="23">
        <f t="shared" si="81"/>
        <v>110</v>
      </c>
      <c r="H537" s="159">
        <f t="shared" si="72"/>
        <v>50</v>
      </c>
    </row>
    <row r="538" spans="1:8" s="40" customFormat="1" ht="17.25" customHeight="1">
      <c r="A538" s="18" t="s">
        <v>122</v>
      </c>
      <c r="B538" s="22" t="s">
        <v>69</v>
      </c>
      <c r="C538" s="22" t="s">
        <v>67</v>
      </c>
      <c r="D538" s="58" t="s">
        <v>546</v>
      </c>
      <c r="E538" s="22" t="s">
        <v>123</v>
      </c>
      <c r="F538" s="23">
        <f>'4 исп.по вед.структ.'!G560</f>
        <v>220</v>
      </c>
      <c r="G538" s="23">
        <f>'4 исп.по вед.структ.'!H560</f>
        <v>110</v>
      </c>
      <c r="H538" s="159">
        <f t="shared" si="72"/>
        <v>50</v>
      </c>
    </row>
    <row r="539" spans="1:8" s="40" customFormat="1" ht="27" customHeight="1">
      <c r="A539" s="18" t="s">
        <v>556</v>
      </c>
      <c r="B539" s="22" t="s">
        <v>69</v>
      </c>
      <c r="C539" s="22" t="s">
        <v>67</v>
      </c>
      <c r="D539" s="22" t="s">
        <v>557</v>
      </c>
      <c r="E539" s="43"/>
      <c r="F539" s="23">
        <f aca="true" t="shared" si="82" ref="F539:G541">F540</f>
        <v>1324.3</v>
      </c>
      <c r="G539" s="23">
        <f t="shared" si="82"/>
        <v>132.2</v>
      </c>
      <c r="H539" s="159">
        <f t="shared" si="72"/>
        <v>9.982632334063277</v>
      </c>
    </row>
    <row r="540" spans="1:8" s="40" customFormat="1" ht="18.75" customHeight="1">
      <c r="A540" s="18" t="s">
        <v>112</v>
      </c>
      <c r="B540" s="22" t="s">
        <v>69</v>
      </c>
      <c r="C540" s="22" t="s">
        <v>67</v>
      </c>
      <c r="D540" s="22" t="s">
        <v>557</v>
      </c>
      <c r="E540" s="22" t="s">
        <v>113</v>
      </c>
      <c r="F540" s="23">
        <f t="shared" si="82"/>
        <v>1324.3</v>
      </c>
      <c r="G540" s="23">
        <f t="shared" si="82"/>
        <v>132.2</v>
      </c>
      <c r="H540" s="159">
        <f t="shared" si="72"/>
        <v>9.982632334063277</v>
      </c>
    </row>
    <row r="541" spans="1:8" s="40" customFormat="1" ht="17.25" customHeight="1">
      <c r="A541" s="18" t="s">
        <v>118</v>
      </c>
      <c r="B541" s="22" t="s">
        <v>69</v>
      </c>
      <c r="C541" s="22" t="s">
        <v>67</v>
      </c>
      <c r="D541" s="22" t="s">
        <v>557</v>
      </c>
      <c r="E541" s="22" t="s">
        <v>119</v>
      </c>
      <c r="F541" s="23">
        <f t="shared" si="82"/>
        <v>1324.3</v>
      </c>
      <c r="G541" s="23">
        <f t="shared" si="82"/>
        <v>132.2</v>
      </c>
      <c r="H541" s="159">
        <f t="shared" si="72"/>
        <v>9.982632334063277</v>
      </c>
    </row>
    <row r="542" spans="1:8" s="40" customFormat="1" ht="17.25" customHeight="1">
      <c r="A542" s="18" t="s">
        <v>122</v>
      </c>
      <c r="B542" s="22" t="s">
        <v>69</v>
      </c>
      <c r="C542" s="22" t="s">
        <v>67</v>
      </c>
      <c r="D542" s="22" t="s">
        <v>557</v>
      </c>
      <c r="E542" s="22" t="s">
        <v>123</v>
      </c>
      <c r="F542" s="23">
        <f>'4 исп.по вед.структ.'!G564</f>
        <v>1324.3</v>
      </c>
      <c r="G542" s="23">
        <f>'4 исп.по вед.структ.'!H564</f>
        <v>132.2</v>
      </c>
      <c r="H542" s="159">
        <f t="shared" si="72"/>
        <v>9.982632334063277</v>
      </c>
    </row>
    <row r="543" spans="1:8" s="40" customFormat="1" ht="29.25" customHeight="1">
      <c r="A543" s="18" t="s">
        <v>558</v>
      </c>
      <c r="B543" s="22" t="s">
        <v>69</v>
      </c>
      <c r="C543" s="22" t="s">
        <v>67</v>
      </c>
      <c r="D543" s="22" t="s">
        <v>559</v>
      </c>
      <c r="E543" s="22"/>
      <c r="F543" s="23">
        <f aca="true" t="shared" si="83" ref="F543:G545">F544</f>
        <v>2516</v>
      </c>
      <c r="G543" s="23">
        <f t="shared" si="83"/>
        <v>251.3</v>
      </c>
      <c r="H543" s="159">
        <f t="shared" si="72"/>
        <v>9.988076311605724</v>
      </c>
    </row>
    <row r="544" spans="1:8" s="40" customFormat="1" ht="13.5" customHeight="1">
      <c r="A544" s="18" t="s">
        <v>112</v>
      </c>
      <c r="B544" s="22" t="s">
        <v>69</v>
      </c>
      <c r="C544" s="22" t="s">
        <v>67</v>
      </c>
      <c r="D544" s="22" t="s">
        <v>559</v>
      </c>
      <c r="E544" s="22" t="s">
        <v>113</v>
      </c>
      <c r="F544" s="23">
        <f t="shared" si="83"/>
        <v>2516</v>
      </c>
      <c r="G544" s="23">
        <f t="shared" si="83"/>
        <v>251.3</v>
      </c>
      <c r="H544" s="159">
        <f t="shared" si="72"/>
        <v>9.988076311605724</v>
      </c>
    </row>
    <row r="545" spans="1:8" s="40" customFormat="1" ht="17.25" customHeight="1">
      <c r="A545" s="18" t="s">
        <v>118</v>
      </c>
      <c r="B545" s="22" t="s">
        <v>69</v>
      </c>
      <c r="C545" s="22" t="s">
        <v>67</v>
      </c>
      <c r="D545" s="22" t="s">
        <v>559</v>
      </c>
      <c r="E545" s="22" t="s">
        <v>119</v>
      </c>
      <c r="F545" s="23">
        <f t="shared" si="83"/>
        <v>2516</v>
      </c>
      <c r="G545" s="23">
        <f t="shared" si="83"/>
        <v>251.3</v>
      </c>
      <c r="H545" s="159">
        <f t="shared" si="72"/>
        <v>9.988076311605724</v>
      </c>
    </row>
    <row r="546" spans="1:8" s="40" customFormat="1" ht="17.25" customHeight="1">
      <c r="A546" s="18" t="s">
        <v>122</v>
      </c>
      <c r="B546" s="22" t="s">
        <v>69</v>
      </c>
      <c r="C546" s="22" t="s">
        <v>67</v>
      </c>
      <c r="D546" s="22" t="s">
        <v>559</v>
      </c>
      <c r="E546" s="22" t="s">
        <v>123</v>
      </c>
      <c r="F546" s="23">
        <f>'4 исп.по вед.структ.'!G568</f>
        <v>2516</v>
      </c>
      <c r="G546" s="23">
        <f>'4 исп.по вед.структ.'!H568</f>
        <v>251.3</v>
      </c>
      <c r="H546" s="159">
        <f t="shared" si="72"/>
        <v>9.988076311605724</v>
      </c>
    </row>
    <row r="547" spans="1:8" s="40" customFormat="1" ht="24.75" customHeight="1">
      <c r="A547" s="37" t="s">
        <v>560</v>
      </c>
      <c r="B547" s="22" t="s">
        <v>69</v>
      </c>
      <c r="C547" s="22" t="s">
        <v>67</v>
      </c>
      <c r="D547" s="58" t="s">
        <v>561</v>
      </c>
      <c r="E547" s="22"/>
      <c r="F547" s="23">
        <f aca="true" t="shared" si="84" ref="F547:G549">F548</f>
        <v>510.9</v>
      </c>
      <c r="G547" s="23">
        <f t="shared" si="84"/>
        <v>51.8</v>
      </c>
      <c r="H547" s="159">
        <f t="shared" si="72"/>
        <v>10.138970444313955</v>
      </c>
    </row>
    <row r="548" spans="1:8" s="40" customFormat="1" ht="17.25" customHeight="1">
      <c r="A548" s="18" t="s">
        <v>112</v>
      </c>
      <c r="B548" s="22" t="s">
        <v>69</v>
      </c>
      <c r="C548" s="22" t="s">
        <v>67</v>
      </c>
      <c r="D548" s="58" t="s">
        <v>561</v>
      </c>
      <c r="E548" s="22" t="s">
        <v>113</v>
      </c>
      <c r="F548" s="23">
        <f t="shared" si="84"/>
        <v>510.9</v>
      </c>
      <c r="G548" s="23">
        <f t="shared" si="84"/>
        <v>51.8</v>
      </c>
      <c r="H548" s="159">
        <f t="shared" si="72"/>
        <v>10.138970444313955</v>
      </c>
    </row>
    <row r="549" spans="1:8" s="40" customFormat="1" ht="17.25" customHeight="1">
      <c r="A549" s="18" t="s">
        <v>118</v>
      </c>
      <c r="B549" s="22" t="s">
        <v>69</v>
      </c>
      <c r="C549" s="22" t="s">
        <v>67</v>
      </c>
      <c r="D549" s="58" t="s">
        <v>561</v>
      </c>
      <c r="E549" s="22" t="s">
        <v>119</v>
      </c>
      <c r="F549" s="23">
        <f t="shared" si="84"/>
        <v>510.9</v>
      </c>
      <c r="G549" s="23">
        <f t="shared" si="84"/>
        <v>51.8</v>
      </c>
      <c r="H549" s="159">
        <f t="shared" si="72"/>
        <v>10.138970444313955</v>
      </c>
    </row>
    <row r="550" spans="1:8" s="40" customFormat="1" ht="17.25" customHeight="1">
      <c r="A550" s="18" t="s">
        <v>122</v>
      </c>
      <c r="B550" s="22" t="s">
        <v>69</v>
      </c>
      <c r="C550" s="22" t="s">
        <v>67</v>
      </c>
      <c r="D550" s="58" t="s">
        <v>561</v>
      </c>
      <c r="E550" s="22" t="s">
        <v>123</v>
      </c>
      <c r="F550" s="23">
        <f>'4 исп.по вед.структ.'!G572</f>
        <v>510.9</v>
      </c>
      <c r="G550" s="23">
        <f>'4 исп.по вед.структ.'!H572</f>
        <v>51.8</v>
      </c>
      <c r="H550" s="159">
        <f t="shared" si="72"/>
        <v>10.138970444313955</v>
      </c>
    </row>
    <row r="551" spans="1:8" s="40" customFormat="1" ht="24" customHeight="1">
      <c r="A551" s="37" t="s">
        <v>562</v>
      </c>
      <c r="B551" s="22" t="s">
        <v>69</v>
      </c>
      <c r="C551" s="22" t="s">
        <v>67</v>
      </c>
      <c r="D551" s="58" t="s">
        <v>563</v>
      </c>
      <c r="E551" s="22"/>
      <c r="F551" s="23">
        <f aca="true" t="shared" si="85" ref="F551:G553">F552</f>
        <v>348</v>
      </c>
      <c r="G551" s="23">
        <f t="shared" si="85"/>
        <v>34.8</v>
      </c>
      <c r="H551" s="159">
        <f t="shared" si="72"/>
        <v>10</v>
      </c>
    </row>
    <row r="552" spans="1:8" s="40" customFormat="1" ht="15" customHeight="1">
      <c r="A552" s="18" t="s">
        <v>112</v>
      </c>
      <c r="B552" s="22" t="s">
        <v>69</v>
      </c>
      <c r="C552" s="22" t="s">
        <v>67</v>
      </c>
      <c r="D552" s="58" t="s">
        <v>563</v>
      </c>
      <c r="E552" s="22" t="s">
        <v>113</v>
      </c>
      <c r="F552" s="23">
        <f t="shared" si="85"/>
        <v>348</v>
      </c>
      <c r="G552" s="23">
        <f t="shared" si="85"/>
        <v>34.8</v>
      </c>
      <c r="H552" s="159">
        <f t="shared" si="72"/>
        <v>10</v>
      </c>
    </row>
    <row r="553" spans="1:8" s="40" customFormat="1" ht="17.25" customHeight="1">
      <c r="A553" s="18" t="s">
        <v>118</v>
      </c>
      <c r="B553" s="22" t="s">
        <v>69</v>
      </c>
      <c r="C553" s="22" t="s">
        <v>67</v>
      </c>
      <c r="D553" s="58" t="s">
        <v>563</v>
      </c>
      <c r="E553" s="22" t="s">
        <v>119</v>
      </c>
      <c r="F553" s="23">
        <f t="shared" si="85"/>
        <v>348</v>
      </c>
      <c r="G553" s="23">
        <f t="shared" si="85"/>
        <v>34.8</v>
      </c>
      <c r="H553" s="159">
        <f aca="true" t="shared" si="86" ref="H553:H616">G553/F553*100</f>
        <v>10</v>
      </c>
    </row>
    <row r="554" spans="1:8" s="40" customFormat="1" ht="17.25" customHeight="1">
      <c r="A554" s="18" t="s">
        <v>122</v>
      </c>
      <c r="B554" s="22" t="s">
        <v>69</v>
      </c>
      <c r="C554" s="22" t="s">
        <v>67</v>
      </c>
      <c r="D554" s="58" t="s">
        <v>563</v>
      </c>
      <c r="E554" s="22" t="s">
        <v>123</v>
      </c>
      <c r="F554" s="23">
        <f>'4 исп.по вед.структ.'!G576</f>
        <v>348</v>
      </c>
      <c r="G554" s="23">
        <f>'4 исп.по вед.структ.'!H576</f>
        <v>34.8</v>
      </c>
      <c r="H554" s="159">
        <f t="shared" si="86"/>
        <v>10</v>
      </c>
    </row>
    <row r="555" spans="1:8" s="40" customFormat="1" ht="17.25" customHeight="1">
      <c r="A555" s="37" t="s">
        <v>303</v>
      </c>
      <c r="B555" s="22" t="s">
        <v>69</v>
      </c>
      <c r="C555" s="22" t="s">
        <v>67</v>
      </c>
      <c r="D555" s="58" t="s">
        <v>345</v>
      </c>
      <c r="E555" s="22"/>
      <c r="F555" s="23">
        <f aca="true" t="shared" si="87" ref="F555:G557">F556</f>
        <v>34.2</v>
      </c>
      <c r="G555" s="23">
        <f t="shared" si="87"/>
        <v>0</v>
      </c>
      <c r="H555" s="159">
        <f t="shared" si="86"/>
        <v>0</v>
      </c>
    </row>
    <row r="556" spans="1:8" s="40" customFormat="1" ht="17.25" customHeight="1">
      <c r="A556" s="18" t="s">
        <v>112</v>
      </c>
      <c r="B556" s="22" t="s">
        <v>69</v>
      </c>
      <c r="C556" s="22" t="s">
        <v>67</v>
      </c>
      <c r="D556" s="58" t="s">
        <v>345</v>
      </c>
      <c r="E556" s="22" t="s">
        <v>113</v>
      </c>
      <c r="F556" s="23">
        <f t="shared" si="87"/>
        <v>34.2</v>
      </c>
      <c r="G556" s="23">
        <f t="shared" si="87"/>
        <v>0</v>
      </c>
      <c r="H556" s="159">
        <f t="shared" si="86"/>
        <v>0</v>
      </c>
    </row>
    <row r="557" spans="1:8" s="40" customFormat="1" ht="17.25" customHeight="1">
      <c r="A557" s="18" t="s">
        <v>118</v>
      </c>
      <c r="B557" s="22" t="s">
        <v>69</v>
      </c>
      <c r="C557" s="22" t="s">
        <v>67</v>
      </c>
      <c r="D557" s="58" t="s">
        <v>345</v>
      </c>
      <c r="E557" s="22" t="s">
        <v>119</v>
      </c>
      <c r="F557" s="23">
        <f t="shared" si="87"/>
        <v>34.2</v>
      </c>
      <c r="G557" s="23">
        <f t="shared" si="87"/>
        <v>0</v>
      </c>
      <c r="H557" s="159">
        <f t="shared" si="86"/>
        <v>0</v>
      </c>
    </row>
    <row r="558" spans="1:8" s="40" customFormat="1" ht="17.25" customHeight="1">
      <c r="A558" s="18" t="s">
        <v>122</v>
      </c>
      <c r="B558" s="22" t="s">
        <v>69</v>
      </c>
      <c r="C558" s="22" t="s">
        <v>67</v>
      </c>
      <c r="D558" s="58" t="s">
        <v>345</v>
      </c>
      <c r="E558" s="22" t="s">
        <v>123</v>
      </c>
      <c r="F558" s="23">
        <f>'4 исп.по вед.структ.'!G580</f>
        <v>34.2</v>
      </c>
      <c r="G558" s="23">
        <f>'4 исп.по вед.структ.'!H580</f>
        <v>0</v>
      </c>
      <c r="H558" s="159">
        <f t="shared" si="86"/>
        <v>0</v>
      </c>
    </row>
    <row r="559" spans="1:8" s="40" customFormat="1" ht="18" customHeight="1">
      <c r="A559" s="37" t="s">
        <v>547</v>
      </c>
      <c r="B559" s="22" t="s">
        <v>69</v>
      </c>
      <c r="C559" s="22" t="s">
        <v>67</v>
      </c>
      <c r="D559" s="58" t="s">
        <v>189</v>
      </c>
      <c r="E559" s="22"/>
      <c r="F559" s="23">
        <f>F560</f>
        <v>1313.5000000000002</v>
      </c>
      <c r="G559" s="23">
        <f>G560</f>
        <v>204</v>
      </c>
      <c r="H559" s="159">
        <f t="shared" si="86"/>
        <v>15.531023981728204</v>
      </c>
    </row>
    <row r="560" spans="1:8" s="40" customFormat="1" ht="24.75" customHeight="1">
      <c r="A560" s="37" t="s">
        <v>262</v>
      </c>
      <c r="B560" s="22" t="s">
        <v>69</v>
      </c>
      <c r="C560" s="22" t="s">
        <v>67</v>
      </c>
      <c r="D560" s="58" t="s">
        <v>341</v>
      </c>
      <c r="E560" s="22"/>
      <c r="F560" s="23">
        <f>F561+F565+F569+F573+F577</f>
        <v>1313.5000000000002</v>
      </c>
      <c r="G560" s="23">
        <f>G561+G565+G569+G573+G577</f>
        <v>204</v>
      </c>
      <c r="H560" s="159">
        <f t="shared" si="86"/>
        <v>15.531023981728204</v>
      </c>
    </row>
    <row r="561" spans="1:8" s="40" customFormat="1" ht="17.25" customHeight="1">
      <c r="A561" s="37" t="s">
        <v>188</v>
      </c>
      <c r="B561" s="22" t="s">
        <v>69</v>
      </c>
      <c r="C561" s="22" t="s">
        <v>67</v>
      </c>
      <c r="D561" s="58" t="s">
        <v>342</v>
      </c>
      <c r="E561" s="22"/>
      <c r="F561" s="23">
        <f aca="true" t="shared" si="88" ref="F561:G563">F562</f>
        <v>774.2</v>
      </c>
      <c r="G561" s="23">
        <f t="shared" si="88"/>
        <v>204</v>
      </c>
      <c r="H561" s="159">
        <f t="shared" si="86"/>
        <v>26.34978041849651</v>
      </c>
    </row>
    <row r="562" spans="1:8" s="40" customFormat="1" ht="15" customHeight="1">
      <c r="A562" s="18" t="s">
        <v>112</v>
      </c>
      <c r="B562" s="22" t="s">
        <v>69</v>
      </c>
      <c r="C562" s="22" t="s">
        <v>67</v>
      </c>
      <c r="D562" s="58" t="s">
        <v>342</v>
      </c>
      <c r="E562" s="22" t="s">
        <v>113</v>
      </c>
      <c r="F562" s="23">
        <f t="shared" si="88"/>
        <v>774.2</v>
      </c>
      <c r="G562" s="23">
        <f t="shared" si="88"/>
        <v>204</v>
      </c>
      <c r="H562" s="159">
        <f t="shared" si="86"/>
        <v>26.34978041849651</v>
      </c>
    </row>
    <row r="563" spans="1:8" s="40" customFormat="1" ht="17.25" customHeight="1">
      <c r="A563" s="18" t="s">
        <v>118</v>
      </c>
      <c r="B563" s="22" t="s">
        <v>69</v>
      </c>
      <c r="C563" s="22" t="s">
        <v>67</v>
      </c>
      <c r="D563" s="58" t="s">
        <v>342</v>
      </c>
      <c r="E563" s="22" t="s">
        <v>119</v>
      </c>
      <c r="F563" s="23">
        <f t="shared" si="88"/>
        <v>774.2</v>
      </c>
      <c r="G563" s="23">
        <f t="shared" si="88"/>
        <v>204</v>
      </c>
      <c r="H563" s="159">
        <f t="shared" si="86"/>
        <v>26.34978041849651</v>
      </c>
    </row>
    <row r="564" spans="1:8" s="40" customFormat="1" ht="17.25" customHeight="1">
      <c r="A564" s="18" t="s">
        <v>122</v>
      </c>
      <c r="B564" s="22" t="s">
        <v>69</v>
      </c>
      <c r="C564" s="22" t="s">
        <v>67</v>
      </c>
      <c r="D564" s="58" t="s">
        <v>342</v>
      </c>
      <c r="E564" s="22" t="s">
        <v>123</v>
      </c>
      <c r="F564" s="23">
        <f>'4 исп.по вед.структ.'!G586</f>
        <v>774.2</v>
      </c>
      <c r="G564" s="23">
        <f>'4 исп.по вед.структ.'!H586</f>
        <v>204</v>
      </c>
      <c r="H564" s="159">
        <f t="shared" si="86"/>
        <v>26.34978041849651</v>
      </c>
    </row>
    <row r="565" spans="1:8" s="40" customFormat="1" ht="17.25" customHeight="1">
      <c r="A565" s="37" t="s">
        <v>191</v>
      </c>
      <c r="B565" s="22" t="s">
        <v>69</v>
      </c>
      <c r="C565" s="22" t="s">
        <v>67</v>
      </c>
      <c r="D565" s="58" t="s">
        <v>346</v>
      </c>
      <c r="E565" s="22"/>
      <c r="F565" s="23">
        <f aca="true" t="shared" si="89" ref="F565:G567">F566</f>
        <v>124.2</v>
      </c>
      <c r="G565" s="23">
        <f t="shared" si="89"/>
        <v>0</v>
      </c>
      <c r="H565" s="159">
        <f t="shared" si="86"/>
        <v>0</v>
      </c>
    </row>
    <row r="566" spans="1:8" s="40" customFormat="1" ht="18.75" customHeight="1">
      <c r="A566" s="18" t="s">
        <v>112</v>
      </c>
      <c r="B566" s="22" t="s">
        <v>69</v>
      </c>
      <c r="C566" s="22" t="s">
        <v>67</v>
      </c>
      <c r="D566" s="58" t="s">
        <v>346</v>
      </c>
      <c r="E566" s="22" t="s">
        <v>113</v>
      </c>
      <c r="F566" s="23">
        <f t="shared" si="89"/>
        <v>124.2</v>
      </c>
      <c r="G566" s="23">
        <f t="shared" si="89"/>
        <v>0</v>
      </c>
      <c r="H566" s="159">
        <f t="shared" si="86"/>
        <v>0</v>
      </c>
    </row>
    <row r="567" spans="1:8" s="40" customFormat="1" ht="17.25" customHeight="1">
      <c r="A567" s="18" t="s">
        <v>118</v>
      </c>
      <c r="B567" s="22" t="s">
        <v>69</v>
      </c>
      <c r="C567" s="22" t="s">
        <v>67</v>
      </c>
      <c r="D567" s="58" t="s">
        <v>346</v>
      </c>
      <c r="E567" s="22" t="s">
        <v>119</v>
      </c>
      <c r="F567" s="23">
        <f t="shared" si="89"/>
        <v>124.2</v>
      </c>
      <c r="G567" s="23">
        <f t="shared" si="89"/>
        <v>0</v>
      </c>
      <c r="H567" s="159">
        <f t="shared" si="86"/>
        <v>0</v>
      </c>
    </row>
    <row r="568" spans="1:8" s="40" customFormat="1" ht="17.25" customHeight="1">
      <c r="A568" s="18" t="s">
        <v>122</v>
      </c>
      <c r="B568" s="22" t="s">
        <v>69</v>
      </c>
      <c r="C568" s="22" t="s">
        <v>67</v>
      </c>
      <c r="D568" s="58" t="s">
        <v>346</v>
      </c>
      <c r="E568" s="22" t="s">
        <v>123</v>
      </c>
      <c r="F568" s="23">
        <f>'4 исп.по вед.структ.'!G590</f>
        <v>124.2</v>
      </c>
      <c r="G568" s="23">
        <f>'4 исп.по вед.структ.'!H590</f>
        <v>0</v>
      </c>
      <c r="H568" s="159">
        <f t="shared" si="86"/>
        <v>0</v>
      </c>
    </row>
    <row r="569" spans="1:8" s="40" customFormat="1" ht="17.25" customHeight="1">
      <c r="A569" s="37" t="s">
        <v>301</v>
      </c>
      <c r="B569" s="22" t="s">
        <v>69</v>
      </c>
      <c r="C569" s="22" t="s">
        <v>67</v>
      </c>
      <c r="D569" s="58" t="s">
        <v>343</v>
      </c>
      <c r="E569" s="22"/>
      <c r="F569" s="23">
        <f aca="true" t="shared" si="90" ref="F569:G571">F570</f>
        <v>290.90000000000003</v>
      </c>
      <c r="G569" s="23">
        <f t="shared" si="90"/>
        <v>0</v>
      </c>
      <c r="H569" s="159">
        <f t="shared" si="86"/>
        <v>0</v>
      </c>
    </row>
    <row r="570" spans="1:8" s="40" customFormat="1" ht="20.25" customHeight="1">
      <c r="A570" s="18" t="s">
        <v>112</v>
      </c>
      <c r="B570" s="22" t="s">
        <v>69</v>
      </c>
      <c r="C570" s="22" t="s">
        <v>67</v>
      </c>
      <c r="D570" s="58" t="s">
        <v>343</v>
      </c>
      <c r="E570" s="22" t="s">
        <v>113</v>
      </c>
      <c r="F570" s="23">
        <f t="shared" si="90"/>
        <v>290.90000000000003</v>
      </c>
      <c r="G570" s="23">
        <f t="shared" si="90"/>
        <v>0</v>
      </c>
      <c r="H570" s="159">
        <f t="shared" si="86"/>
        <v>0</v>
      </c>
    </row>
    <row r="571" spans="1:8" s="40" customFormat="1" ht="17.25" customHeight="1">
      <c r="A571" s="18" t="s">
        <v>118</v>
      </c>
      <c r="B571" s="22" t="s">
        <v>69</v>
      </c>
      <c r="C571" s="22" t="s">
        <v>67</v>
      </c>
      <c r="D571" s="58" t="s">
        <v>343</v>
      </c>
      <c r="E571" s="22" t="s">
        <v>119</v>
      </c>
      <c r="F571" s="23">
        <f t="shared" si="90"/>
        <v>290.90000000000003</v>
      </c>
      <c r="G571" s="23">
        <f t="shared" si="90"/>
        <v>0</v>
      </c>
      <c r="H571" s="159">
        <f t="shared" si="86"/>
        <v>0</v>
      </c>
    </row>
    <row r="572" spans="1:8" s="40" customFormat="1" ht="17.25" customHeight="1">
      <c r="A572" s="18" t="s">
        <v>122</v>
      </c>
      <c r="B572" s="22" t="s">
        <v>69</v>
      </c>
      <c r="C572" s="22" t="s">
        <v>67</v>
      </c>
      <c r="D572" s="58" t="s">
        <v>343</v>
      </c>
      <c r="E572" s="22" t="s">
        <v>123</v>
      </c>
      <c r="F572" s="23">
        <f>'4 исп.по вед.структ.'!G594</f>
        <v>290.90000000000003</v>
      </c>
      <c r="G572" s="23">
        <f>'4 исп.по вед.структ.'!H594</f>
        <v>0</v>
      </c>
      <c r="H572" s="159">
        <f t="shared" si="86"/>
        <v>0</v>
      </c>
    </row>
    <row r="573" spans="1:8" s="40" customFormat="1" ht="30" customHeight="1">
      <c r="A573" s="37" t="s">
        <v>652</v>
      </c>
      <c r="B573" s="22" t="s">
        <v>69</v>
      </c>
      <c r="C573" s="22" t="s">
        <v>67</v>
      </c>
      <c r="D573" s="58" t="s">
        <v>344</v>
      </c>
      <c r="E573" s="22"/>
      <c r="F573" s="23">
        <f aca="true" t="shared" si="91" ref="F573:G575">F574</f>
        <v>49.2</v>
      </c>
      <c r="G573" s="23">
        <f t="shared" si="91"/>
        <v>0</v>
      </c>
      <c r="H573" s="159">
        <f t="shared" si="86"/>
        <v>0</v>
      </c>
    </row>
    <row r="574" spans="1:8" s="40" customFormat="1" ht="15.75" customHeight="1">
      <c r="A574" s="18" t="s">
        <v>112</v>
      </c>
      <c r="B574" s="22" t="s">
        <v>69</v>
      </c>
      <c r="C574" s="22" t="s">
        <v>67</v>
      </c>
      <c r="D574" s="58" t="s">
        <v>344</v>
      </c>
      <c r="E574" s="22" t="s">
        <v>113</v>
      </c>
      <c r="F574" s="23">
        <f t="shared" si="91"/>
        <v>49.2</v>
      </c>
      <c r="G574" s="23">
        <f t="shared" si="91"/>
        <v>0</v>
      </c>
      <c r="H574" s="159">
        <f t="shared" si="86"/>
        <v>0</v>
      </c>
    </row>
    <row r="575" spans="1:8" s="40" customFormat="1" ht="17.25" customHeight="1">
      <c r="A575" s="18" t="s">
        <v>118</v>
      </c>
      <c r="B575" s="22" t="s">
        <v>69</v>
      </c>
      <c r="C575" s="22" t="s">
        <v>67</v>
      </c>
      <c r="D575" s="58" t="s">
        <v>344</v>
      </c>
      <c r="E575" s="22" t="s">
        <v>119</v>
      </c>
      <c r="F575" s="23">
        <f t="shared" si="91"/>
        <v>49.2</v>
      </c>
      <c r="G575" s="23">
        <f t="shared" si="91"/>
        <v>0</v>
      </c>
      <c r="H575" s="159">
        <f t="shared" si="86"/>
        <v>0</v>
      </c>
    </row>
    <row r="576" spans="1:8" s="40" customFormat="1" ht="17.25" customHeight="1">
      <c r="A576" s="18" t="s">
        <v>122</v>
      </c>
      <c r="B576" s="22" t="s">
        <v>69</v>
      </c>
      <c r="C576" s="22" t="s">
        <v>67</v>
      </c>
      <c r="D576" s="58" t="s">
        <v>344</v>
      </c>
      <c r="E576" s="22" t="s">
        <v>123</v>
      </c>
      <c r="F576" s="23">
        <f>'4 исп.по вед.структ.'!G598</f>
        <v>49.2</v>
      </c>
      <c r="G576" s="23">
        <f>'4 исп.по вед.структ.'!H598</f>
        <v>0</v>
      </c>
      <c r="H576" s="159">
        <f t="shared" si="86"/>
        <v>0</v>
      </c>
    </row>
    <row r="577" spans="1:8" s="40" customFormat="1" ht="17.25" customHeight="1">
      <c r="A577" s="18" t="s">
        <v>548</v>
      </c>
      <c r="B577" s="22" t="s">
        <v>69</v>
      </c>
      <c r="C577" s="22" t="s">
        <v>67</v>
      </c>
      <c r="D577" s="58" t="s">
        <v>549</v>
      </c>
      <c r="E577" s="22"/>
      <c r="F577" s="23">
        <f aca="true" t="shared" si="92" ref="F577:G579">F578</f>
        <v>75</v>
      </c>
      <c r="G577" s="23">
        <f t="shared" si="92"/>
        <v>0</v>
      </c>
      <c r="H577" s="159">
        <f t="shared" si="86"/>
        <v>0</v>
      </c>
    </row>
    <row r="578" spans="1:8" s="40" customFormat="1" ht="15.75" customHeight="1">
      <c r="A578" s="18" t="s">
        <v>112</v>
      </c>
      <c r="B578" s="22" t="s">
        <v>69</v>
      </c>
      <c r="C578" s="22" t="s">
        <v>67</v>
      </c>
      <c r="D578" s="58" t="s">
        <v>549</v>
      </c>
      <c r="E578" s="22" t="s">
        <v>113</v>
      </c>
      <c r="F578" s="23">
        <f t="shared" si="92"/>
        <v>75</v>
      </c>
      <c r="G578" s="23">
        <f t="shared" si="92"/>
        <v>0</v>
      </c>
      <c r="H578" s="159">
        <f t="shared" si="86"/>
        <v>0</v>
      </c>
    </row>
    <row r="579" spans="1:8" s="40" customFormat="1" ht="17.25" customHeight="1">
      <c r="A579" s="18" t="s">
        <v>118</v>
      </c>
      <c r="B579" s="22" t="s">
        <v>69</v>
      </c>
      <c r="C579" s="22" t="s">
        <v>67</v>
      </c>
      <c r="D579" s="58" t="s">
        <v>549</v>
      </c>
      <c r="E579" s="22" t="s">
        <v>119</v>
      </c>
      <c r="F579" s="23">
        <f t="shared" si="92"/>
        <v>75</v>
      </c>
      <c r="G579" s="23">
        <f t="shared" si="92"/>
        <v>0</v>
      </c>
      <c r="H579" s="159">
        <f t="shared" si="86"/>
        <v>0</v>
      </c>
    </row>
    <row r="580" spans="1:8" s="40" customFormat="1" ht="17.25" customHeight="1">
      <c r="A580" s="18" t="s">
        <v>122</v>
      </c>
      <c r="B580" s="22" t="s">
        <v>69</v>
      </c>
      <c r="C580" s="22" t="s">
        <v>67</v>
      </c>
      <c r="D580" s="58" t="s">
        <v>549</v>
      </c>
      <c r="E580" s="22" t="s">
        <v>123</v>
      </c>
      <c r="F580" s="23">
        <f>'4 исп.по вед.структ.'!G602</f>
        <v>75</v>
      </c>
      <c r="G580" s="23">
        <f>'4 исп.по вед.структ.'!H602</f>
        <v>0</v>
      </c>
      <c r="H580" s="159">
        <f t="shared" si="86"/>
        <v>0</v>
      </c>
    </row>
    <row r="581" spans="1:8" s="40" customFormat="1" ht="17.25" customHeight="1">
      <c r="A581" s="18" t="s">
        <v>476</v>
      </c>
      <c r="B581" s="22" t="s">
        <v>69</v>
      </c>
      <c r="C581" s="22" t="s">
        <v>67</v>
      </c>
      <c r="D581" s="22" t="s">
        <v>477</v>
      </c>
      <c r="E581" s="22"/>
      <c r="F581" s="23">
        <f aca="true" t="shared" si="93" ref="F581:G585">F582</f>
        <v>25</v>
      </c>
      <c r="G581" s="23">
        <f t="shared" si="93"/>
        <v>0</v>
      </c>
      <c r="H581" s="159">
        <f t="shared" si="86"/>
        <v>0</v>
      </c>
    </row>
    <row r="582" spans="1:8" s="40" customFormat="1" ht="17.25" customHeight="1">
      <c r="A582" s="18" t="s">
        <v>488</v>
      </c>
      <c r="B582" s="22" t="s">
        <v>69</v>
      </c>
      <c r="C582" s="22" t="s">
        <v>67</v>
      </c>
      <c r="D582" s="22" t="s">
        <v>489</v>
      </c>
      <c r="E582" s="22"/>
      <c r="F582" s="20">
        <f t="shared" si="93"/>
        <v>25</v>
      </c>
      <c r="G582" s="20">
        <f t="shared" si="93"/>
        <v>0</v>
      </c>
      <c r="H582" s="159">
        <f t="shared" si="86"/>
        <v>0</v>
      </c>
    </row>
    <row r="583" spans="1:8" s="40" customFormat="1" ht="27" customHeight="1">
      <c r="A583" s="18" t="s">
        <v>490</v>
      </c>
      <c r="B583" s="22" t="s">
        <v>69</v>
      </c>
      <c r="C583" s="22" t="s">
        <v>67</v>
      </c>
      <c r="D583" s="22" t="s">
        <v>491</v>
      </c>
      <c r="E583" s="22"/>
      <c r="F583" s="23">
        <f t="shared" si="93"/>
        <v>25</v>
      </c>
      <c r="G583" s="23">
        <f t="shared" si="93"/>
        <v>0</v>
      </c>
      <c r="H583" s="159">
        <f t="shared" si="86"/>
        <v>0</v>
      </c>
    </row>
    <row r="584" spans="1:8" s="40" customFormat="1" ht="15" customHeight="1">
      <c r="A584" s="18" t="s">
        <v>112</v>
      </c>
      <c r="B584" s="22" t="s">
        <v>69</v>
      </c>
      <c r="C584" s="22" t="s">
        <v>67</v>
      </c>
      <c r="D584" s="22" t="s">
        <v>491</v>
      </c>
      <c r="E584" s="22" t="s">
        <v>113</v>
      </c>
      <c r="F584" s="23">
        <f t="shared" si="93"/>
        <v>25</v>
      </c>
      <c r="G584" s="23">
        <f t="shared" si="93"/>
        <v>0</v>
      </c>
      <c r="H584" s="159">
        <f t="shared" si="86"/>
        <v>0</v>
      </c>
    </row>
    <row r="585" spans="1:8" s="40" customFormat="1" ht="17.25" customHeight="1">
      <c r="A585" s="18" t="s">
        <v>118</v>
      </c>
      <c r="B585" s="22" t="s">
        <v>69</v>
      </c>
      <c r="C585" s="22" t="s">
        <v>67</v>
      </c>
      <c r="D585" s="22" t="s">
        <v>491</v>
      </c>
      <c r="E585" s="22" t="s">
        <v>119</v>
      </c>
      <c r="F585" s="23">
        <f t="shared" si="93"/>
        <v>25</v>
      </c>
      <c r="G585" s="23">
        <f t="shared" si="93"/>
        <v>0</v>
      </c>
      <c r="H585" s="159">
        <f t="shared" si="86"/>
        <v>0</v>
      </c>
    </row>
    <row r="586" spans="1:8" s="40" customFormat="1" ht="17.25" customHeight="1">
      <c r="A586" s="18" t="s">
        <v>122</v>
      </c>
      <c r="B586" s="22" t="s">
        <v>69</v>
      </c>
      <c r="C586" s="22" t="s">
        <v>67</v>
      </c>
      <c r="D586" s="22" t="s">
        <v>491</v>
      </c>
      <c r="E586" s="22" t="s">
        <v>123</v>
      </c>
      <c r="F586" s="23">
        <f>'4 исп.по вед.структ.'!G608</f>
        <v>25</v>
      </c>
      <c r="G586" s="23">
        <f>'4 исп.по вед.структ.'!H608</f>
        <v>0</v>
      </c>
      <c r="H586" s="159">
        <f t="shared" si="86"/>
        <v>0</v>
      </c>
    </row>
    <row r="587" spans="1:8" s="40" customFormat="1" ht="17.25" customHeight="1">
      <c r="A587" s="18" t="s">
        <v>376</v>
      </c>
      <c r="B587" s="22" t="s">
        <v>69</v>
      </c>
      <c r="C587" s="22" t="s">
        <v>67</v>
      </c>
      <c r="D587" s="22" t="s">
        <v>225</v>
      </c>
      <c r="E587" s="22"/>
      <c r="F587" s="23">
        <f>F588</f>
        <v>4207</v>
      </c>
      <c r="G587" s="23">
        <f>G588</f>
        <v>3007.8</v>
      </c>
      <c r="H587" s="159">
        <f t="shared" si="86"/>
        <v>71.49512716900405</v>
      </c>
    </row>
    <row r="588" spans="1:8" s="40" customFormat="1" ht="17.25" customHeight="1">
      <c r="A588" s="18" t="s">
        <v>379</v>
      </c>
      <c r="B588" s="22" t="s">
        <v>69</v>
      </c>
      <c r="C588" s="22" t="s">
        <v>67</v>
      </c>
      <c r="D588" s="22" t="s">
        <v>374</v>
      </c>
      <c r="E588" s="22"/>
      <c r="F588" s="23">
        <f>F589+F593</f>
        <v>4207</v>
      </c>
      <c r="G588" s="23">
        <f>G589+G593</f>
        <v>3007.8</v>
      </c>
      <c r="H588" s="159">
        <f t="shared" si="86"/>
        <v>71.49512716900405</v>
      </c>
    </row>
    <row r="589" spans="1:8" s="40" customFormat="1" ht="38.25" customHeight="1">
      <c r="A589" s="18" t="s">
        <v>298</v>
      </c>
      <c r="B589" s="22" t="s">
        <v>69</v>
      </c>
      <c r="C589" s="22" t="s">
        <v>67</v>
      </c>
      <c r="D589" s="22" t="s">
        <v>375</v>
      </c>
      <c r="E589" s="22"/>
      <c r="F589" s="23">
        <f aca="true" t="shared" si="94" ref="F589:G591">F590</f>
        <v>3800</v>
      </c>
      <c r="G589" s="23">
        <f t="shared" si="94"/>
        <v>2900</v>
      </c>
      <c r="H589" s="159">
        <f t="shared" si="86"/>
        <v>76.31578947368422</v>
      </c>
    </row>
    <row r="590" spans="1:8" s="40" customFormat="1" ht="15.75" customHeight="1">
      <c r="A590" s="18" t="s">
        <v>112</v>
      </c>
      <c r="B590" s="22" t="s">
        <v>69</v>
      </c>
      <c r="C590" s="22" t="s">
        <v>67</v>
      </c>
      <c r="D590" s="22" t="s">
        <v>375</v>
      </c>
      <c r="E590" s="22" t="s">
        <v>113</v>
      </c>
      <c r="F590" s="23">
        <f t="shared" si="94"/>
        <v>3800</v>
      </c>
      <c r="G590" s="23">
        <f t="shared" si="94"/>
        <v>2900</v>
      </c>
      <c r="H590" s="159">
        <f t="shared" si="86"/>
        <v>76.31578947368422</v>
      </c>
    </row>
    <row r="591" spans="1:8" s="40" customFormat="1" ht="17.25" customHeight="1">
      <c r="A591" s="18" t="s">
        <v>118</v>
      </c>
      <c r="B591" s="22" t="s">
        <v>69</v>
      </c>
      <c r="C591" s="22" t="s">
        <v>67</v>
      </c>
      <c r="D591" s="22" t="s">
        <v>375</v>
      </c>
      <c r="E591" s="22" t="s">
        <v>119</v>
      </c>
      <c r="F591" s="23">
        <f t="shared" si="94"/>
        <v>3800</v>
      </c>
      <c r="G591" s="23">
        <f t="shared" si="94"/>
        <v>2900</v>
      </c>
      <c r="H591" s="159">
        <f t="shared" si="86"/>
        <v>76.31578947368422</v>
      </c>
    </row>
    <row r="592" spans="1:8" s="40" customFormat="1" ht="17.25" customHeight="1">
      <c r="A592" s="18" t="s">
        <v>122</v>
      </c>
      <c r="B592" s="22" t="s">
        <v>69</v>
      </c>
      <c r="C592" s="22" t="s">
        <v>67</v>
      </c>
      <c r="D592" s="22" t="s">
        <v>375</v>
      </c>
      <c r="E592" s="22" t="s">
        <v>123</v>
      </c>
      <c r="F592" s="23">
        <f>'4 исп.по вед.структ.'!G614</f>
        <v>3800</v>
      </c>
      <c r="G592" s="23">
        <f>'4 исп.по вед.структ.'!H614</f>
        <v>2900</v>
      </c>
      <c r="H592" s="159">
        <f t="shared" si="86"/>
        <v>76.31578947368422</v>
      </c>
    </row>
    <row r="593" spans="1:8" s="40" customFormat="1" ht="17.25" customHeight="1">
      <c r="A593" s="18" t="s">
        <v>245</v>
      </c>
      <c r="B593" s="22" t="s">
        <v>69</v>
      </c>
      <c r="C593" s="22" t="s">
        <v>67</v>
      </c>
      <c r="D593" s="22" t="s">
        <v>378</v>
      </c>
      <c r="E593" s="22"/>
      <c r="F593" s="23">
        <f aca="true" t="shared" si="95" ref="F593:G595">F594</f>
        <v>407</v>
      </c>
      <c r="G593" s="23">
        <f t="shared" si="95"/>
        <v>107.8</v>
      </c>
      <c r="H593" s="159">
        <f t="shared" si="86"/>
        <v>26.486486486486488</v>
      </c>
    </row>
    <row r="594" spans="1:8" s="40" customFormat="1" ht="17.25" customHeight="1">
      <c r="A594" s="18" t="s">
        <v>112</v>
      </c>
      <c r="B594" s="22" t="s">
        <v>69</v>
      </c>
      <c r="C594" s="22" t="s">
        <v>67</v>
      </c>
      <c r="D594" s="22" t="s">
        <v>378</v>
      </c>
      <c r="E594" s="22" t="s">
        <v>113</v>
      </c>
      <c r="F594" s="23">
        <f t="shared" si="95"/>
        <v>407</v>
      </c>
      <c r="G594" s="23">
        <f t="shared" si="95"/>
        <v>107.8</v>
      </c>
      <c r="H594" s="159">
        <f t="shared" si="86"/>
        <v>26.486486486486488</v>
      </c>
    </row>
    <row r="595" spans="1:8" s="40" customFormat="1" ht="17.25" customHeight="1">
      <c r="A595" s="18" t="s">
        <v>118</v>
      </c>
      <c r="B595" s="22" t="s">
        <v>69</v>
      </c>
      <c r="C595" s="22" t="s">
        <v>67</v>
      </c>
      <c r="D595" s="22" t="s">
        <v>378</v>
      </c>
      <c r="E595" s="22" t="s">
        <v>119</v>
      </c>
      <c r="F595" s="23">
        <f t="shared" si="95"/>
        <v>407</v>
      </c>
      <c r="G595" s="23">
        <f t="shared" si="95"/>
        <v>107.8</v>
      </c>
      <c r="H595" s="159">
        <f t="shared" si="86"/>
        <v>26.486486486486488</v>
      </c>
    </row>
    <row r="596" spans="1:8" s="40" customFormat="1" ht="17.25" customHeight="1">
      <c r="A596" s="18" t="s">
        <v>122</v>
      </c>
      <c r="B596" s="22" t="s">
        <v>69</v>
      </c>
      <c r="C596" s="22" t="s">
        <v>67</v>
      </c>
      <c r="D596" s="22" t="s">
        <v>378</v>
      </c>
      <c r="E596" s="22" t="s">
        <v>123</v>
      </c>
      <c r="F596" s="23">
        <f>'4 исп.по вед.структ.'!G618</f>
        <v>407</v>
      </c>
      <c r="G596" s="23">
        <f>'4 исп.по вед.структ.'!H618</f>
        <v>107.8</v>
      </c>
      <c r="H596" s="159">
        <f t="shared" si="86"/>
        <v>26.486486486486488</v>
      </c>
    </row>
    <row r="597" spans="1:8" s="40" customFormat="1" ht="17.25" customHeight="1">
      <c r="A597" s="18" t="s">
        <v>60</v>
      </c>
      <c r="B597" s="22" t="s">
        <v>69</v>
      </c>
      <c r="C597" s="22" t="s">
        <v>67</v>
      </c>
      <c r="D597" s="22" t="s">
        <v>237</v>
      </c>
      <c r="E597" s="22"/>
      <c r="F597" s="23">
        <f aca="true" t="shared" si="96" ref="F597:G600">F598</f>
        <v>33949.8</v>
      </c>
      <c r="G597" s="23">
        <f t="shared" si="96"/>
        <v>9624</v>
      </c>
      <c r="H597" s="159">
        <f t="shared" si="86"/>
        <v>28.347736952795007</v>
      </c>
    </row>
    <row r="598" spans="1:8" s="40" customFormat="1" ht="30" customHeight="1">
      <c r="A598" s="18" t="s">
        <v>500</v>
      </c>
      <c r="B598" s="22" t="s">
        <v>69</v>
      </c>
      <c r="C598" s="22" t="s">
        <v>67</v>
      </c>
      <c r="D598" s="22" t="s">
        <v>387</v>
      </c>
      <c r="E598" s="22"/>
      <c r="F598" s="23">
        <f t="shared" si="96"/>
        <v>33949.8</v>
      </c>
      <c r="G598" s="23">
        <f t="shared" si="96"/>
        <v>9624</v>
      </c>
      <c r="H598" s="159">
        <f t="shared" si="86"/>
        <v>28.347736952795007</v>
      </c>
    </row>
    <row r="599" spans="1:8" s="40" customFormat="1" ht="17.25" customHeight="1">
      <c r="A599" s="18" t="s">
        <v>260</v>
      </c>
      <c r="B599" s="22" t="s">
        <v>69</v>
      </c>
      <c r="C599" s="22" t="s">
        <v>67</v>
      </c>
      <c r="D599" s="22" t="s">
        <v>388</v>
      </c>
      <c r="E599" s="22"/>
      <c r="F599" s="23">
        <f t="shared" si="96"/>
        <v>33949.8</v>
      </c>
      <c r="G599" s="23">
        <f t="shared" si="96"/>
        <v>9624</v>
      </c>
      <c r="H599" s="159">
        <f t="shared" si="86"/>
        <v>28.347736952795007</v>
      </c>
    </row>
    <row r="600" spans="1:8" s="40" customFormat="1" ht="16.5" customHeight="1">
      <c r="A600" s="18" t="s">
        <v>112</v>
      </c>
      <c r="B600" s="22" t="s">
        <v>69</v>
      </c>
      <c r="C600" s="22" t="s">
        <v>67</v>
      </c>
      <c r="D600" s="22" t="s">
        <v>388</v>
      </c>
      <c r="E600" s="22" t="s">
        <v>113</v>
      </c>
      <c r="F600" s="23">
        <f t="shared" si="96"/>
        <v>33949.8</v>
      </c>
      <c r="G600" s="23">
        <f t="shared" si="96"/>
        <v>9624</v>
      </c>
      <c r="H600" s="159">
        <f t="shared" si="86"/>
        <v>28.347736952795007</v>
      </c>
    </row>
    <row r="601" spans="1:8" s="40" customFormat="1" ht="17.25" customHeight="1">
      <c r="A601" s="18" t="s">
        <v>118</v>
      </c>
      <c r="B601" s="22" t="s">
        <v>69</v>
      </c>
      <c r="C601" s="22" t="s">
        <v>67</v>
      </c>
      <c r="D601" s="22" t="s">
        <v>388</v>
      </c>
      <c r="E601" s="22" t="s">
        <v>119</v>
      </c>
      <c r="F601" s="23">
        <f>F602+F603</f>
        <v>33949.8</v>
      </c>
      <c r="G601" s="23">
        <f>G602+G603</f>
        <v>9624</v>
      </c>
      <c r="H601" s="159">
        <f t="shared" si="86"/>
        <v>28.347736952795007</v>
      </c>
    </row>
    <row r="602" spans="1:8" s="40" customFormat="1" ht="30" customHeight="1">
      <c r="A602" s="18" t="s">
        <v>120</v>
      </c>
      <c r="B602" s="22" t="s">
        <v>69</v>
      </c>
      <c r="C602" s="22" t="s">
        <v>67</v>
      </c>
      <c r="D602" s="22" t="s">
        <v>388</v>
      </c>
      <c r="E602" s="22" t="s">
        <v>121</v>
      </c>
      <c r="F602" s="23">
        <f>'4 исп.по вед.структ.'!G624</f>
        <v>32599.8</v>
      </c>
      <c r="G602" s="23">
        <f>'4 исп.по вед.структ.'!H624</f>
        <v>8824</v>
      </c>
      <c r="H602" s="159">
        <f t="shared" si="86"/>
        <v>27.067650721783572</v>
      </c>
    </row>
    <row r="603" spans="1:8" s="40" customFormat="1" ht="17.25" customHeight="1">
      <c r="A603" s="18" t="s">
        <v>122</v>
      </c>
      <c r="B603" s="22" t="s">
        <v>69</v>
      </c>
      <c r="C603" s="22" t="s">
        <v>67</v>
      </c>
      <c r="D603" s="22" t="s">
        <v>388</v>
      </c>
      <c r="E603" s="22" t="s">
        <v>123</v>
      </c>
      <c r="F603" s="23">
        <f>'4 исп.по вед.структ.'!G625</f>
        <v>1350</v>
      </c>
      <c r="G603" s="23">
        <f>'4 исп.по вед.структ.'!H625</f>
        <v>800</v>
      </c>
      <c r="H603" s="159">
        <f t="shared" si="86"/>
        <v>59.25925925925925</v>
      </c>
    </row>
    <row r="604" spans="1:8" s="40" customFormat="1" ht="17.25" customHeight="1">
      <c r="A604" s="17" t="s">
        <v>564</v>
      </c>
      <c r="B604" s="43" t="s">
        <v>69</v>
      </c>
      <c r="C604" s="43" t="s">
        <v>70</v>
      </c>
      <c r="D604" s="43"/>
      <c r="E604" s="43"/>
      <c r="F604" s="44">
        <f>F605+F619+F625+F651+F657+F667</f>
        <v>54963.600000000006</v>
      </c>
      <c r="G604" s="44">
        <f>G605+G619+G625+G651+G657+G667</f>
        <v>13552.7</v>
      </c>
      <c r="H604" s="158">
        <f>G604/F604*100</f>
        <v>24.657591569693395</v>
      </c>
    </row>
    <row r="605" spans="1:8" s="40" customFormat="1" ht="18" customHeight="1">
      <c r="A605" s="37" t="s">
        <v>469</v>
      </c>
      <c r="B605" s="22" t="s">
        <v>69</v>
      </c>
      <c r="C605" s="22" t="s">
        <v>70</v>
      </c>
      <c r="D605" s="22" t="s">
        <v>200</v>
      </c>
      <c r="E605" s="43"/>
      <c r="F605" s="23">
        <f>F606</f>
        <v>3390.3</v>
      </c>
      <c r="G605" s="23">
        <f>G606</f>
        <v>979.5</v>
      </c>
      <c r="H605" s="159">
        <f t="shared" si="86"/>
        <v>28.89124856207415</v>
      </c>
    </row>
    <row r="606" spans="1:8" s="40" customFormat="1" ht="17.25" customHeight="1">
      <c r="A606" s="18" t="s">
        <v>535</v>
      </c>
      <c r="B606" s="22" t="s">
        <v>69</v>
      </c>
      <c r="C606" s="22" t="s">
        <v>70</v>
      </c>
      <c r="D606" s="22" t="s">
        <v>656</v>
      </c>
      <c r="E606" s="43"/>
      <c r="F606" s="23">
        <f>F607+F611+F615</f>
        <v>3390.3</v>
      </c>
      <c r="G606" s="23">
        <f>G607+G611+G615</f>
        <v>979.5</v>
      </c>
      <c r="H606" s="159">
        <f t="shared" si="86"/>
        <v>28.89124856207415</v>
      </c>
    </row>
    <row r="607" spans="1:8" s="40" customFormat="1" ht="30" customHeight="1">
      <c r="A607" s="18" t="s">
        <v>537</v>
      </c>
      <c r="B607" s="22" t="s">
        <v>69</v>
      </c>
      <c r="C607" s="22" t="s">
        <v>70</v>
      </c>
      <c r="D607" s="22" t="s">
        <v>657</v>
      </c>
      <c r="E607" s="22"/>
      <c r="F607" s="23">
        <f aca="true" t="shared" si="97" ref="F607:G609">F608</f>
        <v>441.5</v>
      </c>
      <c r="G607" s="23">
        <f t="shared" si="97"/>
        <v>65.5</v>
      </c>
      <c r="H607" s="159">
        <f t="shared" si="86"/>
        <v>14.835787089467722</v>
      </c>
    </row>
    <row r="608" spans="1:8" s="40" customFormat="1" ht="18" customHeight="1">
      <c r="A608" s="18" t="s">
        <v>112</v>
      </c>
      <c r="B608" s="22" t="s">
        <v>69</v>
      </c>
      <c r="C608" s="22" t="s">
        <v>70</v>
      </c>
      <c r="D608" s="22" t="s">
        <v>657</v>
      </c>
      <c r="E608" s="22" t="s">
        <v>113</v>
      </c>
      <c r="F608" s="23">
        <f t="shared" si="97"/>
        <v>441.5</v>
      </c>
      <c r="G608" s="23">
        <f t="shared" si="97"/>
        <v>65.5</v>
      </c>
      <c r="H608" s="159">
        <f t="shared" si="86"/>
        <v>14.835787089467722</v>
      </c>
    </row>
    <row r="609" spans="1:8" s="40" customFormat="1" ht="17.25" customHeight="1">
      <c r="A609" s="18" t="s">
        <v>118</v>
      </c>
      <c r="B609" s="22" t="s">
        <v>69</v>
      </c>
      <c r="C609" s="22" t="s">
        <v>70</v>
      </c>
      <c r="D609" s="22" t="s">
        <v>657</v>
      </c>
      <c r="E609" s="22" t="s">
        <v>119</v>
      </c>
      <c r="F609" s="23">
        <f t="shared" si="97"/>
        <v>441.5</v>
      </c>
      <c r="G609" s="23">
        <f t="shared" si="97"/>
        <v>65.5</v>
      </c>
      <c r="H609" s="159">
        <f t="shared" si="86"/>
        <v>14.835787089467722</v>
      </c>
    </row>
    <row r="610" spans="1:8" s="40" customFormat="1" ht="34.5" customHeight="1">
      <c r="A610" s="18" t="s">
        <v>120</v>
      </c>
      <c r="B610" s="22" t="s">
        <v>69</v>
      </c>
      <c r="C610" s="22" t="s">
        <v>70</v>
      </c>
      <c r="D610" s="22" t="s">
        <v>657</v>
      </c>
      <c r="E610" s="22" t="s">
        <v>121</v>
      </c>
      <c r="F610" s="23">
        <f>'4 исп.по вед.структ.'!G632+'4 исп.по вед.структ.'!G815</f>
        <v>441.5</v>
      </c>
      <c r="G610" s="23">
        <f>'4 исп.по вед.структ.'!H632+'4 исп.по вед.структ.'!H815</f>
        <v>65.5</v>
      </c>
      <c r="H610" s="159">
        <f t="shared" si="86"/>
        <v>14.835787089467722</v>
      </c>
    </row>
    <row r="611" spans="1:8" s="40" customFormat="1" ht="39" customHeight="1">
      <c r="A611" s="18" t="s">
        <v>538</v>
      </c>
      <c r="B611" s="22" t="s">
        <v>69</v>
      </c>
      <c r="C611" s="22" t="s">
        <v>70</v>
      </c>
      <c r="D611" s="22" t="s">
        <v>658</v>
      </c>
      <c r="E611" s="22"/>
      <c r="F611" s="23">
        <f aca="true" t="shared" si="98" ref="F611:G613">F612</f>
        <v>1230.6</v>
      </c>
      <c r="G611" s="23">
        <f t="shared" si="98"/>
        <v>296.79999999999995</v>
      </c>
      <c r="H611" s="159">
        <f t="shared" si="86"/>
        <v>24.118316268486915</v>
      </c>
    </row>
    <row r="612" spans="1:8" s="40" customFormat="1" ht="16.5" customHeight="1">
      <c r="A612" s="18" t="s">
        <v>112</v>
      </c>
      <c r="B612" s="22" t="s">
        <v>69</v>
      </c>
      <c r="C612" s="22" t="s">
        <v>70</v>
      </c>
      <c r="D612" s="22" t="s">
        <v>658</v>
      </c>
      <c r="E612" s="22" t="s">
        <v>113</v>
      </c>
      <c r="F612" s="23">
        <f t="shared" si="98"/>
        <v>1230.6</v>
      </c>
      <c r="G612" s="23">
        <f t="shared" si="98"/>
        <v>296.79999999999995</v>
      </c>
      <c r="H612" s="159">
        <f t="shared" si="86"/>
        <v>24.118316268486915</v>
      </c>
    </row>
    <row r="613" spans="1:8" s="40" customFormat="1" ht="17.25" customHeight="1">
      <c r="A613" s="18" t="s">
        <v>118</v>
      </c>
      <c r="B613" s="22" t="s">
        <v>69</v>
      </c>
      <c r="C613" s="22" t="s">
        <v>70</v>
      </c>
      <c r="D613" s="22" t="s">
        <v>658</v>
      </c>
      <c r="E613" s="22" t="s">
        <v>119</v>
      </c>
      <c r="F613" s="23">
        <f t="shared" si="98"/>
        <v>1230.6</v>
      </c>
      <c r="G613" s="23">
        <f t="shared" si="98"/>
        <v>296.79999999999995</v>
      </c>
      <c r="H613" s="159">
        <f t="shared" si="86"/>
        <v>24.118316268486915</v>
      </c>
    </row>
    <row r="614" spans="1:8" s="40" customFormat="1" ht="25.5" customHeight="1">
      <c r="A614" s="18" t="s">
        <v>120</v>
      </c>
      <c r="B614" s="22" t="s">
        <v>69</v>
      </c>
      <c r="C614" s="22" t="s">
        <v>70</v>
      </c>
      <c r="D614" s="22" t="s">
        <v>658</v>
      </c>
      <c r="E614" s="22" t="s">
        <v>121</v>
      </c>
      <c r="F614" s="23">
        <f>'4 исп.по вед.структ.'!G819+'4 исп.по вед.структ.'!G636</f>
        <v>1230.6</v>
      </c>
      <c r="G614" s="23">
        <f>'4 исп.по вед.структ.'!H819+'4 исп.по вед.структ.'!H636</f>
        <v>296.79999999999995</v>
      </c>
      <c r="H614" s="159">
        <f t="shared" si="86"/>
        <v>24.118316268486915</v>
      </c>
    </row>
    <row r="615" spans="1:8" s="40" customFormat="1" ht="42" customHeight="1">
      <c r="A615" s="18" t="s">
        <v>540</v>
      </c>
      <c r="B615" s="22" t="s">
        <v>69</v>
      </c>
      <c r="C615" s="22" t="s">
        <v>70</v>
      </c>
      <c r="D615" s="22" t="s">
        <v>660</v>
      </c>
      <c r="E615" s="22"/>
      <c r="F615" s="23">
        <f aca="true" t="shared" si="99" ref="F615:G617">F616</f>
        <v>1718.2</v>
      </c>
      <c r="G615" s="23">
        <f t="shared" si="99"/>
        <v>617.2</v>
      </c>
      <c r="H615" s="159">
        <f t="shared" si="86"/>
        <v>35.92131300197882</v>
      </c>
    </row>
    <row r="616" spans="1:8" s="40" customFormat="1" ht="18" customHeight="1">
      <c r="A616" s="18" t="s">
        <v>112</v>
      </c>
      <c r="B616" s="22" t="s">
        <v>69</v>
      </c>
      <c r="C616" s="22" t="s">
        <v>70</v>
      </c>
      <c r="D616" s="22" t="s">
        <v>660</v>
      </c>
      <c r="E616" s="22" t="s">
        <v>113</v>
      </c>
      <c r="F616" s="23">
        <f t="shared" si="99"/>
        <v>1718.2</v>
      </c>
      <c r="G616" s="23">
        <f t="shared" si="99"/>
        <v>617.2</v>
      </c>
      <c r="H616" s="159">
        <f t="shared" si="86"/>
        <v>35.92131300197882</v>
      </c>
    </row>
    <row r="617" spans="1:8" s="40" customFormat="1" ht="17.25" customHeight="1">
      <c r="A617" s="18" t="s">
        <v>118</v>
      </c>
      <c r="B617" s="22" t="s">
        <v>69</v>
      </c>
      <c r="C617" s="22" t="s">
        <v>70</v>
      </c>
      <c r="D617" s="22" t="s">
        <v>660</v>
      </c>
      <c r="E617" s="22" t="s">
        <v>119</v>
      </c>
      <c r="F617" s="23">
        <f t="shared" si="99"/>
        <v>1718.2</v>
      </c>
      <c r="G617" s="23">
        <f t="shared" si="99"/>
        <v>617.2</v>
      </c>
      <c r="H617" s="159">
        <f aca="true" t="shared" si="100" ref="H617:H680">G617/F617*100</f>
        <v>35.92131300197882</v>
      </c>
    </row>
    <row r="618" spans="1:8" s="40" customFormat="1" ht="17.25" customHeight="1">
      <c r="A618" s="18" t="s">
        <v>122</v>
      </c>
      <c r="B618" s="22" t="s">
        <v>69</v>
      </c>
      <c r="C618" s="22" t="s">
        <v>70</v>
      </c>
      <c r="D618" s="22" t="s">
        <v>660</v>
      </c>
      <c r="E618" s="22" t="s">
        <v>123</v>
      </c>
      <c r="F618" s="23">
        <f>'4 исп.по вед.структ.'!G640+'4 исп.по вед.структ.'!G823</f>
        <v>1718.2</v>
      </c>
      <c r="G618" s="23">
        <f>'4 исп.по вед.структ.'!H640+'4 исп.по вед.структ.'!H823</f>
        <v>617.2</v>
      </c>
      <c r="H618" s="159">
        <f t="shared" si="100"/>
        <v>35.92131300197882</v>
      </c>
    </row>
    <row r="619" spans="1:8" s="40" customFormat="1" ht="30.75" customHeight="1">
      <c r="A619" s="37" t="s">
        <v>541</v>
      </c>
      <c r="B619" s="22" t="s">
        <v>69</v>
      </c>
      <c r="C619" s="21" t="s">
        <v>70</v>
      </c>
      <c r="D619" s="58" t="s">
        <v>185</v>
      </c>
      <c r="E619" s="22"/>
      <c r="F619" s="23">
        <f aca="true" t="shared" si="101" ref="F619:G623">F620</f>
        <v>103</v>
      </c>
      <c r="G619" s="23">
        <f t="shared" si="101"/>
        <v>18.5</v>
      </c>
      <c r="H619" s="159">
        <f t="shared" si="100"/>
        <v>17.96116504854369</v>
      </c>
    </row>
    <row r="620" spans="1:8" s="40" customFormat="1" ht="30.75" customHeight="1">
      <c r="A620" s="37" t="s">
        <v>302</v>
      </c>
      <c r="B620" s="22" t="s">
        <v>69</v>
      </c>
      <c r="C620" s="22" t="s">
        <v>70</v>
      </c>
      <c r="D620" s="58" t="s">
        <v>542</v>
      </c>
      <c r="E620" s="22"/>
      <c r="F620" s="23">
        <f t="shared" si="101"/>
        <v>103</v>
      </c>
      <c r="G620" s="23">
        <f t="shared" si="101"/>
        <v>18.5</v>
      </c>
      <c r="H620" s="159">
        <f t="shared" si="100"/>
        <v>17.96116504854369</v>
      </c>
    </row>
    <row r="621" spans="1:8" s="40" customFormat="1" ht="17.25" customHeight="1">
      <c r="A621" s="37" t="s">
        <v>184</v>
      </c>
      <c r="B621" s="22" t="s">
        <v>69</v>
      </c>
      <c r="C621" s="22" t="s">
        <v>70</v>
      </c>
      <c r="D621" s="58" t="s">
        <v>543</v>
      </c>
      <c r="E621" s="22"/>
      <c r="F621" s="23">
        <f t="shared" si="101"/>
        <v>103</v>
      </c>
      <c r="G621" s="23">
        <f t="shared" si="101"/>
        <v>18.5</v>
      </c>
      <c r="H621" s="159">
        <f t="shared" si="100"/>
        <v>17.96116504854369</v>
      </c>
    </row>
    <row r="622" spans="1:8" s="40" customFormat="1" ht="17.25" customHeight="1">
      <c r="A622" s="18" t="s">
        <v>112</v>
      </c>
      <c r="B622" s="22" t="s">
        <v>69</v>
      </c>
      <c r="C622" s="22" t="s">
        <v>70</v>
      </c>
      <c r="D622" s="58" t="s">
        <v>543</v>
      </c>
      <c r="E622" s="22" t="s">
        <v>113</v>
      </c>
      <c r="F622" s="23">
        <f t="shared" si="101"/>
        <v>103</v>
      </c>
      <c r="G622" s="23">
        <f t="shared" si="101"/>
        <v>18.5</v>
      </c>
      <c r="H622" s="159">
        <f t="shared" si="100"/>
        <v>17.96116504854369</v>
      </c>
    </row>
    <row r="623" spans="1:8" s="40" customFormat="1" ht="17.25" customHeight="1">
      <c r="A623" s="18" t="s">
        <v>118</v>
      </c>
      <c r="B623" s="22" t="s">
        <v>69</v>
      </c>
      <c r="C623" s="22" t="s">
        <v>70</v>
      </c>
      <c r="D623" s="58" t="s">
        <v>543</v>
      </c>
      <c r="E623" s="22" t="s">
        <v>119</v>
      </c>
      <c r="F623" s="23">
        <f t="shared" si="101"/>
        <v>103</v>
      </c>
      <c r="G623" s="23">
        <f t="shared" si="101"/>
        <v>18.5</v>
      </c>
      <c r="H623" s="159">
        <f t="shared" si="100"/>
        <v>17.96116504854369</v>
      </c>
    </row>
    <row r="624" spans="1:8" s="40" customFormat="1" ht="17.25" customHeight="1">
      <c r="A624" s="18" t="s">
        <v>122</v>
      </c>
      <c r="B624" s="22" t="s">
        <v>69</v>
      </c>
      <c r="C624" s="22" t="s">
        <v>70</v>
      </c>
      <c r="D624" s="58" t="s">
        <v>543</v>
      </c>
      <c r="E624" s="22" t="s">
        <v>123</v>
      </c>
      <c r="F624" s="23">
        <f>'4 исп.по вед.структ.'!G646</f>
        <v>103</v>
      </c>
      <c r="G624" s="23">
        <f>'4 исп.по вед.структ.'!H646</f>
        <v>18.5</v>
      </c>
      <c r="H624" s="159">
        <f t="shared" si="100"/>
        <v>17.96116504854369</v>
      </c>
    </row>
    <row r="625" spans="1:8" s="40" customFormat="1" ht="18" customHeight="1">
      <c r="A625" s="37" t="s">
        <v>547</v>
      </c>
      <c r="B625" s="22" t="s">
        <v>69</v>
      </c>
      <c r="C625" s="22" t="s">
        <v>70</v>
      </c>
      <c r="D625" s="58" t="s">
        <v>189</v>
      </c>
      <c r="E625" s="22"/>
      <c r="F625" s="23">
        <f>F626</f>
        <v>567</v>
      </c>
      <c r="G625" s="23">
        <f>G626</f>
        <v>67.6</v>
      </c>
      <c r="H625" s="159">
        <f t="shared" si="100"/>
        <v>11.922398589065255</v>
      </c>
    </row>
    <row r="626" spans="1:8" s="40" customFormat="1" ht="27.75" customHeight="1">
      <c r="A626" s="37" t="s">
        <v>262</v>
      </c>
      <c r="B626" s="22" t="s">
        <v>69</v>
      </c>
      <c r="C626" s="22" t="s">
        <v>70</v>
      </c>
      <c r="D626" s="58" t="s">
        <v>341</v>
      </c>
      <c r="E626" s="22"/>
      <c r="F626" s="23">
        <f>F627+F631+F635+F639+F643+F647</f>
        <v>567</v>
      </c>
      <c r="G626" s="23">
        <f>G627+G631+G635+G639+G643+G647</f>
        <v>67.6</v>
      </c>
      <c r="H626" s="159">
        <f t="shared" si="100"/>
        <v>11.922398589065255</v>
      </c>
    </row>
    <row r="627" spans="1:8" s="40" customFormat="1" ht="17.25" customHeight="1">
      <c r="A627" s="37" t="s">
        <v>188</v>
      </c>
      <c r="B627" s="22" t="s">
        <v>69</v>
      </c>
      <c r="C627" s="22" t="s">
        <v>70</v>
      </c>
      <c r="D627" s="58" t="s">
        <v>342</v>
      </c>
      <c r="E627" s="22"/>
      <c r="F627" s="23">
        <f aca="true" t="shared" si="102" ref="F627:G629">F628</f>
        <v>351</v>
      </c>
      <c r="G627" s="23">
        <f t="shared" si="102"/>
        <v>67.6</v>
      </c>
      <c r="H627" s="159">
        <f t="shared" si="100"/>
        <v>19.259259259259256</v>
      </c>
    </row>
    <row r="628" spans="1:8" s="40" customFormat="1" ht="15.75" customHeight="1">
      <c r="A628" s="18" t="s">
        <v>112</v>
      </c>
      <c r="B628" s="22" t="s">
        <v>69</v>
      </c>
      <c r="C628" s="22" t="s">
        <v>70</v>
      </c>
      <c r="D628" s="58" t="s">
        <v>342</v>
      </c>
      <c r="E628" s="22" t="s">
        <v>113</v>
      </c>
      <c r="F628" s="23">
        <f t="shared" si="102"/>
        <v>351</v>
      </c>
      <c r="G628" s="23">
        <f t="shared" si="102"/>
        <v>67.6</v>
      </c>
      <c r="H628" s="159">
        <f t="shared" si="100"/>
        <v>19.259259259259256</v>
      </c>
    </row>
    <row r="629" spans="1:8" s="40" customFormat="1" ht="17.25" customHeight="1">
      <c r="A629" s="18" t="s">
        <v>118</v>
      </c>
      <c r="B629" s="22" t="s">
        <v>69</v>
      </c>
      <c r="C629" s="22" t="s">
        <v>70</v>
      </c>
      <c r="D629" s="58" t="s">
        <v>342</v>
      </c>
      <c r="E629" s="22" t="s">
        <v>119</v>
      </c>
      <c r="F629" s="23">
        <f t="shared" si="102"/>
        <v>351</v>
      </c>
      <c r="G629" s="23">
        <f t="shared" si="102"/>
        <v>67.6</v>
      </c>
      <c r="H629" s="159">
        <f t="shared" si="100"/>
        <v>19.259259259259256</v>
      </c>
    </row>
    <row r="630" spans="1:8" s="40" customFormat="1" ht="17.25" customHeight="1">
      <c r="A630" s="18" t="s">
        <v>122</v>
      </c>
      <c r="B630" s="22" t="s">
        <v>69</v>
      </c>
      <c r="C630" s="22" t="s">
        <v>70</v>
      </c>
      <c r="D630" s="58" t="s">
        <v>342</v>
      </c>
      <c r="E630" s="22" t="s">
        <v>123</v>
      </c>
      <c r="F630" s="23">
        <f>'4 исп.по вед.структ.'!G652+'4 исп.по вед.структ.'!G829</f>
        <v>351</v>
      </c>
      <c r="G630" s="23">
        <f>'4 исп.по вед.структ.'!H652+'4 исп.по вед.структ.'!H829</f>
        <v>67.6</v>
      </c>
      <c r="H630" s="159">
        <f t="shared" si="100"/>
        <v>19.259259259259256</v>
      </c>
    </row>
    <row r="631" spans="1:8" s="40" customFormat="1" ht="17.25" customHeight="1">
      <c r="A631" s="37" t="s">
        <v>191</v>
      </c>
      <c r="B631" s="22" t="s">
        <v>69</v>
      </c>
      <c r="C631" s="22" t="s">
        <v>70</v>
      </c>
      <c r="D631" s="58" t="s">
        <v>346</v>
      </c>
      <c r="E631" s="22"/>
      <c r="F631" s="23">
        <f aca="true" t="shared" si="103" ref="F631:G633">F632</f>
        <v>57</v>
      </c>
      <c r="G631" s="23">
        <f t="shared" si="103"/>
        <v>0</v>
      </c>
      <c r="H631" s="159">
        <f t="shared" si="100"/>
        <v>0</v>
      </c>
    </row>
    <row r="632" spans="1:8" s="40" customFormat="1" ht="17.25" customHeight="1">
      <c r="A632" s="18" t="s">
        <v>112</v>
      </c>
      <c r="B632" s="22" t="s">
        <v>69</v>
      </c>
      <c r="C632" s="22" t="s">
        <v>70</v>
      </c>
      <c r="D632" s="58" t="s">
        <v>346</v>
      </c>
      <c r="E632" s="22" t="s">
        <v>113</v>
      </c>
      <c r="F632" s="23">
        <f t="shared" si="103"/>
        <v>57</v>
      </c>
      <c r="G632" s="23">
        <f t="shared" si="103"/>
        <v>0</v>
      </c>
      <c r="H632" s="159">
        <f t="shared" si="100"/>
        <v>0</v>
      </c>
    </row>
    <row r="633" spans="1:8" s="40" customFormat="1" ht="17.25" customHeight="1">
      <c r="A633" s="18" t="s">
        <v>118</v>
      </c>
      <c r="B633" s="22" t="s">
        <v>69</v>
      </c>
      <c r="C633" s="22" t="s">
        <v>70</v>
      </c>
      <c r="D633" s="58" t="s">
        <v>346</v>
      </c>
      <c r="E633" s="22" t="s">
        <v>119</v>
      </c>
      <c r="F633" s="23">
        <f t="shared" si="103"/>
        <v>57</v>
      </c>
      <c r="G633" s="23">
        <f t="shared" si="103"/>
        <v>0</v>
      </c>
      <c r="H633" s="159">
        <f t="shared" si="100"/>
        <v>0</v>
      </c>
    </row>
    <row r="634" spans="1:8" s="40" customFormat="1" ht="17.25" customHeight="1">
      <c r="A634" s="18" t="s">
        <v>122</v>
      </c>
      <c r="B634" s="22" t="s">
        <v>69</v>
      </c>
      <c r="C634" s="22" t="s">
        <v>70</v>
      </c>
      <c r="D634" s="58" t="s">
        <v>346</v>
      </c>
      <c r="E634" s="22" t="s">
        <v>123</v>
      </c>
      <c r="F634" s="23">
        <f>'4 исп.по вед.структ.'!G833</f>
        <v>57</v>
      </c>
      <c r="G634" s="23">
        <f>'4 исп.по вед.структ.'!H833</f>
        <v>0</v>
      </c>
      <c r="H634" s="159">
        <f t="shared" si="100"/>
        <v>0</v>
      </c>
    </row>
    <row r="635" spans="1:8" s="40" customFormat="1" ht="17.25" customHeight="1">
      <c r="A635" s="37" t="s">
        <v>202</v>
      </c>
      <c r="B635" s="22" t="s">
        <v>69</v>
      </c>
      <c r="C635" s="22" t="s">
        <v>70</v>
      </c>
      <c r="D635" s="58" t="s">
        <v>358</v>
      </c>
      <c r="E635" s="22"/>
      <c r="F635" s="23">
        <f aca="true" t="shared" si="104" ref="F635:G637">F636</f>
        <v>96.2</v>
      </c>
      <c r="G635" s="23">
        <f t="shared" si="104"/>
        <v>0</v>
      </c>
      <c r="H635" s="159">
        <f t="shared" si="100"/>
        <v>0</v>
      </c>
    </row>
    <row r="636" spans="1:8" s="40" customFormat="1" ht="18" customHeight="1">
      <c r="A636" s="18" t="s">
        <v>112</v>
      </c>
      <c r="B636" s="22" t="s">
        <v>69</v>
      </c>
      <c r="C636" s="22" t="s">
        <v>70</v>
      </c>
      <c r="D636" s="58" t="s">
        <v>358</v>
      </c>
      <c r="E636" s="22" t="s">
        <v>113</v>
      </c>
      <c r="F636" s="23">
        <f t="shared" si="104"/>
        <v>96.2</v>
      </c>
      <c r="G636" s="23">
        <f t="shared" si="104"/>
        <v>0</v>
      </c>
      <c r="H636" s="159">
        <f t="shared" si="100"/>
        <v>0</v>
      </c>
    </row>
    <row r="637" spans="1:8" s="40" customFormat="1" ht="17.25" customHeight="1">
      <c r="A637" s="18" t="s">
        <v>118</v>
      </c>
      <c r="B637" s="22" t="s">
        <v>69</v>
      </c>
      <c r="C637" s="22" t="s">
        <v>70</v>
      </c>
      <c r="D637" s="58" t="s">
        <v>358</v>
      </c>
      <c r="E637" s="22" t="s">
        <v>119</v>
      </c>
      <c r="F637" s="23">
        <f t="shared" si="104"/>
        <v>96.2</v>
      </c>
      <c r="G637" s="23">
        <f t="shared" si="104"/>
        <v>0</v>
      </c>
      <c r="H637" s="159">
        <f t="shared" si="100"/>
        <v>0</v>
      </c>
    </row>
    <row r="638" spans="1:8" s="40" customFormat="1" ht="17.25" customHeight="1">
      <c r="A638" s="18" t="s">
        <v>122</v>
      </c>
      <c r="B638" s="22" t="s">
        <v>69</v>
      </c>
      <c r="C638" s="22" t="s">
        <v>70</v>
      </c>
      <c r="D638" s="58" t="s">
        <v>358</v>
      </c>
      <c r="E638" s="22" t="s">
        <v>123</v>
      </c>
      <c r="F638" s="23">
        <f>'4 исп.по вед.структ.'!G837</f>
        <v>96.2</v>
      </c>
      <c r="G638" s="23">
        <f>'4 исп.по вед.структ.'!H837</f>
        <v>0</v>
      </c>
      <c r="H638" s="159">
        <f t="shared" si="100"/>
        <v>0</v>
      </c>
    </row>
    <row r="639" spans="1:8" s="40" customFormat="1" ht="17.25" customHeight="1">
      <c r="A639" s="37" t="s">
        <v>301</v>
      </c>
      <c r="B639" s="22" t="s">
        <v>69</v>
      </c>
      <c r="C639" s="22" t="s">
        <v>70</v>
      </c>
      <c r="D639" s="58" t="s">
        <v>343</v>
      </c>
      <c r="E639" s="22"/>
      <c r="F639" s="23">
        <f aca="true" t="shared" si="105" ref="F639:G641">F640</f>
        <v>18.4</v>
      </c>
      <c r="G639" s="23">
        <f t="shared" si="105"/>
        <v>0</v>
      </c>
      <c r="H639" s="159">
        <f t="shared" si="100"/>
        <v>0</v>
      </c>
    </row>
    <row r="640" spans="1:8" s="40" customFormat="1" ht="15" customHeight="1">
      <c r="A640" s="18" t="s">
        <v>112</v>
      </c>
      <c r="B640" s="22" t="s">
        <v>69</v>
      </c>
      <c r="C640" s="22" t="s">
        <v>70</v>
      </c>
      <c r="D640" s="58" t="s">
        <v>343</v>
      </c>
      <c r="E640" s="22" t="s">
        <v>113</v>
      </c>
      <c r="F640" s="23">
        <f t="shared" si="105"/>
        <v>18.4</v>
      </c>
      <c r="G640" s="23">
        <f t="shared" si="105"/>
        <v>0</v>
      </c>
      <c r="H640" s="159">
        <f t="shared" si="100"/>
        <v>0</v>
      </c>
    </row>
    <row r="641" spans="1:8" s="40" customFormat="1" ht="17.25" customHeight="1">
      <c r="A641" s="18" t="s">
        <v>118</v>
      </c>
      <c r="B641" s="22" t="s">
        <v>69</v>
      </c>
      <c r="C641" s="22" t="s">
        <v>70</v>
      </c>
      <c r="D641" s="58" t="s">
        <v>343</v>
      </c>
      <c r="E641" s="22" t="s">
        <v>119</v>
      </c>
      <c r="F641" s="23">
        <f t="shared" si="105"/>
        <v>18.4</v>
      </c>
      <c r="G641" s="23">
        <f t="shared" si="105"/>
        <v>0</v>
      </c>
      <c r="H641" s="159">
        <f t="shared" si="100"/>
        <v>0</v>
      </c>
    </row>
    <row r="642" spans="1:8" s="40" customFormat="1" ht="17.25" customHeight="1">
      <c r="A642" s="18" t="s">
        <v>122</v>
      </c>
      <c r="B642" s="22" t="s">
        <v>69</v>
      </c>
      <c r="C642" s="22" t="s">
        <v>70</v>
      </c>
      <c r="D642" s="58" t="s">
        <v>343</v>
      </c>
      <c r="E642" s="22" t="s">
        <v>123</v>
      </c>
      <c r="F642" s="23">
        <f>'4 исп.по вед.структ.'!G656</f>
        <v>18.4</v>
      </c>
      <c r="G642" s="23">
        <f>'4 исп.по вед.структ.'!H656</f>
        <v>0</v>
      </c>
      <c r="H642" s="159">
        <f t="shared" si="100"/>
        <v>0</v>
      </c>
    </row>
    <row r="643" spans="1:8" s="40" customFormat="1" ht="29.25" customHeight="1">
      <c r="A643" s="37" t="s">
        <v>652</v>
      </c>
      <c r="B643" s="22" t="s">
        <v>69</v>
      </c>
      <c r="C643" s="22" t="s">
        <v>70</v>
      </c>
      <c r="D643" s="58" t="s">
        <v>344</v>
      </c>
      <c r="E643" s="22"/>
      <c r="F643" s="23">
        <f aca="true" t="shared" si="106" ref="F643:G645">F644</f>
        <v>14.4</v>
      </c>
      <c r="G643" s="23">
        <f t="shared" si="106"/>
        <v>0</v>
      </c>
      <c r="H643" s="159">
        <f t="shared" si="100"/>
        <v>0</v>
      </c>
    </row>
    <row r="644" spans="1:8" s="40" customFormat="1" ht="15.75" customHeight="1">
      <c r="A644" s="18" t="s">
        <v>112</v>
      </c>
      <c r="B644" s="22" t="s">
        <v>69</v>
      </c>
      <c r="C644" s="22" t="s">
        <v>70</v>
      </c>
      <c r="D644" s="58" t="s">
        <v>344</v>
      </c>
      <c r="E644" s="22" t="s">
        <v>113</v>
      </c>
      <c r="F644" s="23">
        <f t="shared" si="106"/>
        <v>14.4</v>
      </c>
      <c r="G644" s="23">
        <f t="shared" si="106"/>
        <v>0</v>
      </c>
      <c r="H644" s="159">
        <f t="shared" si="100"/>
        <v>0</v>
      </c>
    </row>
    <row r="645" spans="1:8" s="40" customFormat="1" ht="17.25" customHeight="1">
      <c r="A645" s="18" t="s">
        <v>118</v>
      </c>
      <c r="B645" s="22" t="s">
        <v>69</v>
      </c>
      <c r="C645" s="22" t="s">
        <v>70</v>
      </c>
      <c r="D645" s="58" t="s">
        <v>344</v>
      </c>
      <c r="E645" s="22" t="s">
        <v>119</v>
      </c>
      <c r="F645" s="23">
        <f t="shared" si="106"/>
        <v>14.4</v>
      </c>
      <c r="G645" s="23">
        <f t="shared" si="106"/>
        <v>0</v>
      </c>
      <c r="H645" s="159">
        <f t="shared" si="100"/>
        <v>0</v>
      </c>
    </row>
    <row r="646" spans="1:8" s="40" customFormat="1" ht="17.25" customHeight="1">
      <c r="A646" s="18" t="s">
        <v>122</v>
      </c>
      <c r="B646" s="22" t="s">
        <v>69</v>
      </c>
      <c r="C646" s="22" t="s">
        <v>70</v>
      </c>
      <c r="D646" s="58" t="s">
        <v>344</v>
      </c>
      <c r="E646" s="22" t="s">
        <v>123</v>
      </c>
      <c r="F646" s="23">
        <f>'4 исп.по вед.структ.'!G660</f>
        <v>14.4</v>
      </c>
      <c r="G646" s="23">
        <f>'4 исп.по вед.структ.'!H660</f>
        <v>0</v>
      </c>
      <c r="H646" s="159">
        <f t="shared" si="100"/>
        <v>0</v>
      </c>
    </row>
    <row r="647" spans="1:8" s="40" customFormat="1" ht="17.25" customHeight="1">
      <c r="A647" s="18" t="s">
        <v>548</v>
      </c>
      <c r="B647" s="22" t="s">
        <v>69</v>
      </c>
      <c r="C647" s="22" t="s">
        <v>70</v>
      </c>
      <c r="D647" s="58" t="s">
        <v>549</v>
      </c>
      <c r="E647" s="22"/>
      <c r="F647" s="23">
        <f aca="true" t="shared" si="107" ref="F647:G649">F648</f>
        <v>30</v>
      </c>
      <c r="G647" s="23">
        <f t="shared" si="107"/>
        <v>0</v>
      </c>
      <c r="H647" s="159">
        <f t="shared" si="100"/>
        <v>0</v>
      </c>
    </row>
    <row r="648" spans="1:8" s="40" customFormat="1" ht="14.25" customHeight="1">
      <c r="A648" s="18" t="s">
        <v>112</v>
      </c>
      <c r="B648" s="22" t="s">
        <v>69</v>
      </c>
      <c r="C648" s="22" t="s">
        <v>70</v>
      </c>
      <c r="D648" s="58" t="s">
        <v>549</v>
      </c>
      <c r="E648" s="22" t="s">
        <v>113</v>
      </c>
      <c r="F648" s="23">
        <f t="shared" si="107"/>
        <v>30</v>
      </c>
      <c r="G648" s="23">
        <f t="shared" si="107"/>
        <v>0</v>
      </c>
      <c r="H648" s="159">
        <f t="shared" si="100"/>
        <v>0</v>
      </c>
    </row>
    <row r="649" spans="1:8" s="40" customFormat="1" ht="17.25" customHeight="1">
      <c r="A649" s="18" t="s">
        <v>118</v>
      </c>
      <c r="B649" s="22" t="s">
        <v>69</v>
      </c>
      <c r="C649" s="22" t="s">
        <v>70</v>
      </c>
      <c r="D649" s="58" t="s">
        <v>549</v>
      </c>
      <c r="E649" s="22" t="s">
        <v>119</v>
      </c>
      <c r="F649" s="23">
        <f t="shared" si="107"/>
        <v>30</v>
      </c>
      <c r="G649" s="23">
        <f t="shared" si="107"/>
        <v>0</v>
      </c>
      <c r="H649" s="159">
        <f t="shared" si="100"/>
        <v>0</v>
      </c>
    </row>
    <row r="650" spans="1:8" s="40" customFormat="1" ht="17.25" customHeight="1">
      <c r="A650" s="18" t="s">
        <v>122</v>
      </c>
      <c r="B650" s="22" t="s">
        <v>69</v>
      </c>
      <c r="C650" s="22" t="s">
        <v>70</v>
      </c>
      <c r="D650" s="58" t="s">
        <v>549</v>
      </c>
      <c r="E650" s="22" t="s">
        <v>123</v>
      </c>
      <c r="F650" s="23">
        <f>'4 исп.по вед.структ.'!G664</f>
        <v>30</v>
      </c>
      <c r="G650" s="23">
        <f>'4 исп.по вед.структ.'!H664</f>
        <v>0</v>
      </c>
      <c r="H650" s="159">
        <f t="shared" si="100"/>
        <v>0</v>
      </c>
    </row>
    <row r="651" spans="1:8" s="40" customFormat="1" ht="12.75" customHeight="1">
      <c r="A651" s="18" t="s">
        <v>476</v>
      </c>
      <c r="B651" s="22" t="s">
        <v>69</v>
      </c>
      <c r="C651" s="22" t="s">
        <v>70</v>
      </c>
      <c r="D651" s="22" t="s">
        <v>477</v>
      </c>
      <c r="E651" s="22"/>
      <c r="F651" s="23">
        <f aca="true" t="shared" si="108" ref="F651:G655">F652</f>
        <v>160</v>
      </c>
      <c r="G651" s="23">
        <f t="shared" si="108"/>
        <v>0</v>
      </c>
      <c r="H651" s="159">
        <f t="shared" si="100"/>
        <v>0</v>
      </c>
    </row>
    <row r="652" spans="1:8" s="40" customFormat="1" ht="17.25" customHeight="1">
      <c r="A652" s="18" t="s">
        <v>488</v>
      </c>
      <c r="B652" s="22" t="s">
        <v>69</v>
      </c>
      <c r="C652" s="22" t="s">
        <v>70</v>
      </c>
      <c r="D652" s="22" t="s">
        <v>489</v>
      </c>
      <c r="E652" s="22"/>
      <c r="F652" s="20">
        <f t="shared" si="108"/>
        <v>160</v>
      </c>
      <c r="G652" s="20">
        <f t="shared" si="108"/>
        <v>0</v>
      </c>
      <c r="H652" s="159">
        <f t="shared" si="100"/>
        <v>0</v>
      </c>
    </row>
    <row r="653" spans="1:8" s="40" customFormat="1" ht="27" customHeight="1">
      <c r="A653" s="18" t="s">
        <v>490</v>
      </c>
      <c r="B653" s="22" t="s">
        <v>69</v>
      </c>
      <c r="C653" s="22" t="s">
        <v>70</v>
      </c>
      <c r="D653" s="22" t="s">
        <v>491</v>
      </c>
      <c r="E653" s="22"/>
      <c r="F653" s="23">
        <f t="shared" si="108"/>
        <v>160</v>
      </c>
      <c r="G653" s="23">
        <f t="shared" si="108"/>
        <v>0</v>
      </c>
      <c r="H653" s="159">
        <f t="shared" si="100"/>
        <v>0</v>
      </c>
    </row>
    <row r="654" spans="1:8" s="40" customFormat="1" ht="21" customHeight="1">
      <c r="A654" s="18" t="s">
        <v>112</v>
      </c>
      <c r="B654" s="22" t="s">
        <v>69</v>
      </c>
      <c r="C654" s="22" t="s">
        <v>70</v>
      </c>
      <c r="D654" s="22" t="s">
        <v>491</v>
      </c>
      <c r="E654" s="22" t="s">
        <v>113</v>
      </c>
      <c r="F654" s="23">
        <f t="shared" si="108"/>
        <v>160</v>
      </c>
      <c r="G654" s="23">
        <f t="shared" si="108"/>
        <v>0</v>
      </c>
      <c r="H654" s="159">
        <f t="shared" si="100"/>
        <v>0</v>
      </c>
    </row>
    <row r="655" spans="1:8" s="40" customFormat="1" ht="17.25" customHeight="1">
      <c r="A655" s="18" t="s">
        <v>118</v>
      </c>
      <c r="B655" s="22" t="s">
        <v>69</v>
      </c>
      <c r="C655" s="22" t="s">
        <v>70</v>
      </c>
      <c r="D655" s="22" t="s">
        <v>491</v>
      </c>
      <c r="E655" s="22" t="s">
        <v>119</v>
      </c>
      <c r="F655" s="23">
        <f t="shared" si="108"/>
        <v>160</v>
      </c>
      <c r="G655" s="23">
        <f t="shared" si="108"/>
        <v>0</v>
      </c>
      <c r="H655" s="159">
        <f t="shared" si="100"/>
        <v>0</v>
      </c>
    </row>
    <row r="656" spans="1:8" s="40" customFormat="1" ht="17.25" customHeight="1">
      <c r="A656" s="18" t="s">
        <v>122</v>
      </c>
      <c r="B656" s="22" t="s">
        <v>69</v>
      </c>
      <c r="C656" s="22" t="s">
        <v>70</v>
      </c>
      <c r="D656" s="22" t="s">
        <v>491</v>
      </c>
      <c r="E656" s="22" t="s">
        <v>123</v>
      </c>
      <c r="F656" s="23">
        <f>'4 исп.по вед.структ.'!G670+'4 исп.по вед.структ.'!G843</f>
        <v>160</v>
      </c>
      <c r="G656" s="23">
        <f>'4 исп.по вед.структ.'!H670+'4 исп.по вед.структ.'!H843</f>
        <v>0</v>
      </c>
      <c r="H656" s="159">
        <f t="shared" si="100"/>
        <v>0</v>
      </c>
    </row>
    <row r="657" spans="1:8" s="40" customFormat="1" ht="17.25" customHeight="1">
      <c r="A657" s="18" t="s">
        <v>376</v>
      </c>
      <c r="B657" s="22" t="s">
        <v>69</v>
      </c>
      <c r="C657" s="22" t="s">
        <v>70</v>
      </c>
      <c r="D657" s="22" t="s">
        <v>225</v>
      </c>
      <c r="E657" s="22"/>
      <c r="F657" s="23">
        <f>F658</f>
        <v>1170</v>
      </c>
      <c r="G657" s="23">
        <f>G658</f>
        <v>993.1</v>
      </c>
      <c r="H657" s="159">
        <f t="shared" si="100"/>
        <v>84.88034188034189</v>
      </c>
    </row>
    <row r="658" spans="1:8" s="40" customFormat="1" ht="17.25" customHeight="1">
      <c r="A658" s="18" t="s">
        <v>379</v>
      </c>
      <c r="B658" s="22" t="s">
        <v>69</v>
      </c>
      <c r="C658" s="22" t="s">
        <v>70</v>
      </c>
      <c r="D658" s="22" t="s">
        <v>374</v>
      </c>
      <c r="E658" s="22"/>
      <c r="F658" s="23">
        <f>F659+F663</f>
        <v>1170</v>
      </c>
      <c r="G658" s="23">
        <f>G659+G663</f>
        <v>993.1</v>
      </c>
      <c r="H658" s="159">
        <f t="shared" si="100"/>
        <v>84.88034188034189</v>
      </c>
    </row>
    <row r="659" spans="1:8" s="40" customFormat="1" ht="37.5" customHeight="1">
      <c r="A659" s="18" t="s">
        <v>298</v>
      </c>
      <c r="B659" s="22" t="s">
        <v>69</v>
      </c>
      <c r="C659" s="22" t="s">
        <v>70</v>
      </c>
      <c r="D659" s="22" t="s">
        <v>375</v>
      </c>
      <c r="E659" s="22"/>
      <c r="F659" s="23">
        <f aca="true" t="shared" si="109" ref="F659:G661">F660</f>
        <v>1070</v>
      </c>
      <c r="G659" s="23">
        <f t="shared" si="109"/>
        <v>955.1</v>
      </c>
      <c r="H659" s="159">
        <f t="shared" si="100"/>
        <v>89.26168224299066</v>
      </c>
    </row>
    <row r="660" spans="1:8" s="40" customFormat="1" ht="33.75" customHeight="1">
      <c r="A660" s="18" t="s">
        <v>112</v>
      </c>
      <c r="B660" s="22" t="s">
        <v>69</v>
      </c>
      <c r="C660" s="22" t="s">
        <v>70</v>
      </c>
      <c r="D660" s="22" t="s">
        <v>375</v>
      </c>
      <c r="E660" s="22" t="s">
        <v>113</v>
      </c>
      <c r="F660" s="23">
        <f t="shared" si="109"/>
        <v>1070</v>
      </c>
      <c r="G660" s="23">
        <f t="shared" si="109"/>
        <v>955.1</v>
      </c>
      <c r="H660" s="159">
        <f t="shared" si="100"/>
        <v>89.26168224299066</v>
      </c>
    </row>
    <row r="661" spans="1:8" s="40" customFormat="1" ht="17.25" customHeight="1">
      <c r="A661" s="18" t="s">
        <v>118</v>
      </c>
      <c r="B661" s="22" t="s">
        <v>69</v>
      </c>
      <c r="C661" s="22" t="s">
        <v>70</v>
      </c>
      <c r="D661" s="22" t="s">
        <v>375</v>
      </c>
      <c r="E661" s="22" t="s">
        <v>119</v>
      </c>
      <c r="F661" s="23">
        <f t="shared" si="109"/>
        <v>1070</v>
      </c>
      <c r="G661" s="23">
        <f t="shared" si="109"/>
        <v>955.1</v>
      </c>
      <c r="H661" s="159">
        <f t="shared" si="100"/>
        <v>89.26168224299066</v>
      </c>
    </row>
    <row r="662" spans="1:8" s="40" customFormat="1" ht="17.25" customHeight="1">
      <c r="A662" s="18" t="s">
        <v>122</v>
      </c>
      <c r="B662" s="22" t="s">
        <v>69</v>
      </c>
      <c r="C662" s="22" t="s">
        <v>70</v>
      </c>
      <c r="D662" s="22" t="s">
        <v>375</v>
      </c>
      <c r="E662" s="22" t="s">
        <v>123</v>
      </c>
      <c r="F662" s="23">
        <f>'4 исп.по вед.структ.'!G676+'4 исп.по вед.структ.'!G849</f>
        <v>1070</v>
      </c>
      <c r="G662" s="23">
        <f>'4 исп.по вед.структ.'!H676+'4 исп.по вед.структ.'!H849</f>
        <v>955.1</v>
      </c>
      <c r="H662" s="159">
        <f t="shared" si="100"/>
        <v>89.26168224299066</v>
      </c>
    </row>
    <row r="663" spans="1:8" s="40" customFormat="1" ht="17.25" customHeight="1">
      <c r="A663" s="18" t="s">
        <v>245</v>
      </c>
      <c r="B663" s="22" t="s">
        <v>69</v>
      </c>
      <c r="C663" s="22" t="s">
        <v>70</v>
      </c>
      <c r="D663" s="22" t="s">
        <v>378</v>
      </c>
      <c r="E663" s="22"/>
      <c r="F663" s="23">
        <f aca="true" t="shared" si="110" ref="F663:G665">F664</f>
        <v>100</v>
      </c>
      <c r="G663" s="23">
        <f t="shared" si="110"/>
        <v>38</v>
      </c>
      <c r="H663" s="159">
        <f t="shared" si="100"/>
        <v>38</v>
      </c>
    </row>
    <row r="664" spans="1:8" s="40" customFormat="1" ht="30" customHeight="1">
      <c r="A664" s="18" t="s">
        <v>112</v>
      </c>
      <c r="B664" s="22" t="s">
        <v>69</v>
      </c>
      <c r="C664" s="22" t="s">
        <v>70</v>
      </c>
      <c r="D664" s="22" t="s">
        <v>378</v>
      </c>
      <c r="E664" s="22" t="s">
        <v>113</v>
      </c>
      <c r="F664" s="23">
        <f t="shared" si="110"/>
        <v>100</v>
      </c>
      <c r="G664" s="23">
        <f t="shared" si="110"/>
        <v>38</v>
      </c>
      <c r="H664" s="159">
        <f t="shared" si="100"/>
        <v>38</v>
      </c>
    </row>
    <row r="665" spans="1:8" s="40" customFormat="1" ht="17.25" customHeight="1">
      <c r="A665" s="18" t="s">
        <v>118</v>
      </c>
      <c r="B665" s="22" t="s">
        <v>69</v>
      </c>
      <c r="C665" s="22" t="s">
        <v>70</v>
      </c>
      <c r="D665" s="22" t="s">
        <v>378</v>
      </c>
      <c r="E665" s="22" t="s">
        <v>119</v>
      </c>
      <c r="F665" s="23">
        <f t="shared" si="110"/>
        <v>100</v>
      </c>
      <c r="G665" s="23">
        <f t="shared" si="110"/>
        <v>38</v>
      </c>
      <c r="H665" s="159">
        <f t="shared" si="100"/>
        <v>38</v>
      </c>
    </row>
    <row r="666" spans="1:8" s="40" customFormat="1" ht="17.25" customHeight="1">
      <c r="A666" s="18" t="s">
        <v>122</v>
      </c>
      <c r="B666" s="22" t="s">
        <v>69</v>
      </c>
      <c r="C666" s="22" t="s">
        <v>70</v>
      </c>
      <c r="D666" s="22" t="s">
        <v>378</v>
      </c>
      <c r="E666" s="22" t="s">
        <v>123</v>
      </c>
      <c r="F666" s="23">
        <f>'4 исп.по вед.структ.'!G853+'4 исп.по вед.структ.'!G680</f>
        <v>100</v>
      </c>
      <c r="G666" s="23">
        <f>'4 исп.по вед.структ.'!H853+'4 исп.по вед.структ.'!H680</f>
        <v>38</v>
      </c>
      <c r="H666" s="159">
        <f t="shared" si="100"/>
        <v>38</v>
      </c>
    </row>
    <row r="667" spans="1:8" s="40" customFormat="1" ht="17.25" customHeight="1">
      <c r="A667" s="18" t="s">
        <v>331</v>
      </c>
      <c r="B667" s="22" t="s">
        <v>69</v>
      </c>
      <c r="C667" s="22" t="s">
        <v>70</v>
      </c>
      <c r="D667" s="22" t="s">
        <v>238</v>
      </c>
      <c r="E667" s="22"/>
      <c r="F667" s="23">
        <f aca="true" t="shared" si="111" ref="F667:G670">F668</f>
        <v>49573.3</v>
      </c>
      <c r="G667" s="23">
        <f t="shared" si="111"/>
        <v>11494</v>
      </c>
      <c r="H667" s="159">
        <f t="shared" si="100"/>
        <v>23.185868199212077</v>
      </c>
    </row>
    <row r="668" spans="1:8" s="40" customFormat="1" ht="29.25" customHeight="1">
      <c r="A668" s="18" t="s">
        <v>500</v>
      </c>
      <c r="B668" s="22" t="s">
        <v>69</v>
      </c>
      <c r="C668" s="22" t="s">
        <v>70</v>
      </c>
      <c r="D668" s="22" t="s">
        <v>389</v>
      </c>
      <c r="E668" s="22"/>
      <c r="F668" s="23">
        <f t="shared" si="111"/>
        <v>49573.3</v>
      </c>
      <c r="G668" s="23">
        <f t="shared" si="111"/>
        <v>11494</v>
      </c>
      <c r="H668" s="159">
        <f t="shared" si="100"/>
        <v>23.185868199212077</v>
      </c>
    </row>
    <row r="669" spans="1:8" s="40" customFormat="1" ht="17.25" customHeight="1">
      <c r="A669" s="18" t="s">
        <v>260</v>
      </c>
      <c r="B669" s="22" t="s">
        <v>69</v>
      </c>
      <c r="C669" s="22" t="s">
        <v>70</v>
      </c>
      <c r="D669" s="22" t="s">
        <v>390</v>
      </c>
      <c r="E669" s="22"/>
      <c r="F669" s="23">
        <f t="shared" si="111"/>
        <v>49573.3</v>
      </c>
      <c r="G669" s="23">
        <f t="shared" si="111"/>
        <v>11494</v>
      </c>
      <c r="H669" s="159">
        <f t="shared" si="100"/>
        <v>23.185868199212077</v>
      </c>
    </row>
    <row r="670" spans="1:8" s="40" customFormat="1" ht="27.75" customHeight="1">
      <c r="A670" s="18" t="s">
        <v>112</v>
      </c>
      <c r="B670" s="22" t="s">
        <v>69</v>
      </c>
      <c r="C670" s="22" t="s">
        <v>70</v>
      </c>
      <c r="D670" s="22" t="s">
        <v>390</v>
      </c>
      <c r="E670" s="22" t="s">
        <v>113</v>
      </c>
      <c r="F670" s="23">
        <f t="shared" si="111"/>
        <v>49573.3</v>
      </c>
      <c r="G670" s="23">
        <f t="shared" si="111"/>
        <v>11494</v>
      </c>
      <c r="H670" s="159">
        <f t="shared" si="100"/>
        <v>23.185868199212077</v>
      </c>
    </row>
    <row r="671" spans="1:8" s="40" customFormat="1" ht="17.25" customHeight="1">
      <c r="A671" s="18" t="s">
        <v>118</v>
      </c>
      <c r="B671" s="22" t="s">
        <v>69</v>
      </c>
      <c r="C671" s="22" t="s">
        <v>70</v>
      </c>
      <c r="D671" s="22" t="s">
        <v>390</v>
      </c>
      <c r="E671" s="22" t="s">
        <v>119</v>
      </c>
      <c r="F671" s="23">
        <f>F672+F673</f>
        <v>49573.3</v>
      </c>
      <c r="G671" s="23">
        <f>G672+G673</f>
        <v>11494</v>
      </c>
      <c r="H671" s="159">
        <f t="shared" si="100"/>
        <v>23.185868199212077</v>
      </c>
    </row>
    <row r="672" spans="1:8" s="40" customFormat="1" ht="42" customHeight="1">
      <c r="A672" s="18" t="s">
        <v>120</v>
      </c>
      <c r="B672" s="22" t="s">
        <v>69</v>
      </c>
      <c r="C672" s="22" t="s">
        <v>70</v>
      </c>
      <c r="D672" s="22" t="s">
        <v>390</v>
      </c>
      <c r="E672" s="22" t="s">
        <v>121</v>
      </c>
      <c r="F672" s="23">
        <f>'4 исп.по вед.структ.'!G686+'4 исп.по вед.структ.'!G859</f>
        <v>49373.3</v>
      </c>
      <c r="G672" s="23">
        <f>'4 исп.по вед.структ.'!H686+'4 исп.по вед.структ.'!H859</f>
        <v>11494</v>
      </c>
      <c r="H672" s="159">
        <f t="shared" si="100"/>
        <v>23.279788873743502</v>
      </c>
    </row>
    <row r="673" spans="1:8" s="40" customFormat="1" ht="17.25" customHeight="1">
      <c r="A673" s="18" t="s">
        <v>122</v>
      </c>
      <c r="B673" s="22" t="s">
        <v>69</v>
      </c>
      <c r="C673" s="22" t="s">
        <v>70</v>
      </c>
      <c r="D673" s="22" t="s">
        <v>390</v>
      </c>
      <c r="E673" s="22" t="s">
        <v>123</v>
      </c>
      <c r="F673" s="23">
        <f>'4 исп.по вед.структ.'!G860+'4 исп.по вед.структ.'!G687</f>
        <v>200</v>
      </c>
      <c r="G673" s="23">
        <f>'4 исп.по вед.структ.'!H860+'4 исп.по вед.структ.'!H687</f>
        <v>0</v>
      </c>
      <c r="H673" s="159">
        <f t="shared" si="100"/>
        <v>0</v>
      </c>
    </row>
    <row r="674" spans="1:8" s="40" customFormat="1" ht="17.25" customHeight="1">
      <c r="A674" s="16" t="s">
        <v>653</v>
      </c>
      <c r="B674" s="43" t="s">
        <v>69</v>
      </c>
      <c r="C674" s="43" t="s">
        <v>69</v>
      </c>
      <c r="D674" s="43"/>
      <c r="E674" s="43"/>
      <c r="F674" s="44">
        <f>F675+F688+F698+F708+F718+F729+F753</f>
        <v>8107.5</v>
      </c>
      <c r="G674" s="44">
        <f>G675+G688+G698+G708+G718+G729+G753</f>
        <v>174.50000000000003</v>
      </c>
      <c r="H674" s="158">
        <f>G674/F674*100</f>
        <v>2.1523280912735125</v>
      </c>
    </row>
    <row r="675" spans="1:8" s="40" customFormat="1" ht="17.25" customHeight="1">
      <c r="A675" s="37" t="s">
        <v>565</v>
      </c>
      <c r="B675" s="22" t="s">
        <v>69</v>
      </c>
      <c r="C675" s="22" t="s">
        <v>69</v>
      </c>
      <c r="D675" s="58" t="s">
        <v>192</v>
      </c>
      <c r="E675" s="22"/>
      <c r="F675" s="23">
        <f>F676</f>
        <v>342</v>
      </c>
      <c r="G675" s="23">
        <f>G676</f>
        <v>56</v>
      </c>
      <c r="H675" s="159">
        <f t="shared" si="100"/>
        <v>16.374269005847953</v>
      </c>
    </row>
    <row r="676" spans="1:8" s="40" customFormat="1" ht="18.75" customHeight="1">
      <c r="A676" s="37" t="s">
        <v>264</v>
      </c>
      <c r="B676" s="22" t="s">
        <v>69</v>
      </c>
      <c r="C676" s="22" t="s">
        <v>69</v>
      </c>
      <c r="D676" s="58" t="s">
        <v>347</v>
      </c>
      <c r="E676" s="22"/>
      <c r="F676" s="23">
        <f>F677+F684</f>
        <v>342</v>
      </c>
      <c r="G676" s="23">
        <f>G677+G684</f>
        <v>56</v>
      </c>
      <c r="H676" s="159">
        <f t="shared" si="100"/>
        <v>16.374269005847953</v>
      </c>
    </row>
    <row r="677" spans="1:8" s="40" customFormat="1" ht="17.25" customHeight="1">
      <c r="A677" s="37" t="s">
        <v>193</v>
      </c>
      <c r="B677" s="22" t="s">
        <v>69</v>
      </c>
      <c r="C677" s="22" t="s">
        <v>69</v>
      </c>
      <c r="D677" s="58" t="s">
        <v>348</v>
      </c>
      <c r="E677" s="22"/>
      <c r="F677" s="23">
        <f>F678+F681</f>
        <v>275</v>
      </c>
      <c r="G677" s="23">
        <f>G678+G681</f>
        <v>54</v>
      </c>
      <c r="H677" s="159">
        <f t="shared" si="100"/>
        <v>19.636363636363637</v>
      </c>
    </row>
    <row r="678" spans="1:8" s="40" customFormat="1" ht="17.25" customHeight="1">
      <c r="A678" s="18" t="s">
        <v>651</v>
      </c>
      <c r="B678" s="22" t="s">
        <v>69</v>
      </c>
      <c r="C678" s="22" t="s">
        <v>69</v>
      </c>
      <c r="D678" s="58" t="s">
        <v>348</v>
      </c>
      <c r="E678" s="22" t="s">
        <v>111</v>
      </c>
      <c r="F678" s="23">
        <f>F679</f>
        <v>20</v>
      </c>
      <c r="G678" s="23">
        <f>G679</f>
        <v>0</v>
      </c>
      <c r="H678" s="159">
        <f t="shared" si="100"/>
        <v>0</v>
      </c>
    </row>
    <row r="679" spans="1:8" s="40" customFormat="1" ht="17.25" customHeight="1">
      <c r="A679" s="18" t="s">
        <v>105</v>
      </c>
      <c r="B679" s="22" t="s">
        <v>69</v>
      </c>
      <c r="C679" s="22" t="s">
        <v>69</v>
      </c>
      <c r="D679" s="58" t="s">
        <v>348</v>
      </c>
      <c r="E679" s="22" t="s">
        <v>106</v>
      </c>
      <c r="F679" s="23">
        <f>F680</f>
        <v>20</v>
      </c>
      <c r="G679" s="23">
        <f>G680</f>
        <v>0</v>
      </c>
      <c r="H679" s="159">
        <f t="shared" si="100"/>
        <v>0</v>
      </c>
    </row>
    <row r="680" spans="1:8" s="40" customFormat="1" ht="17.25" customHeight="1">
      <c r="A680" s="18" t="s">
        <v>107</v>
      </c>
      <c r="B680" s="22" t="s">
        <v>69</v>
      </c>
      <c r="C680" s="22" t="s">
        <v>69</v>
      </c>
      <c r="D680" s="58" t="s">
        <v>348</v>
      </c>
      <c r="E680" s="22" t="s">
        <v>108</v>
      </c>
      <c r="F680" s="23">
        <f>'4 исп.по вед.структ.'!G694</f>
        <v>20</v>
      </c>
      <c r="G680" s="23">
        <f>'4 исп.по вед.структ.'!H694</f>
        <v>0</v>
      </c>
      <c r="H680" s="159">
        <f t="shared" si="100"/>
        <v>0</v>
      </c>
    </row>
    <row r="681" spans="1:8" s="40" customFormat="1" ht="17.25" customHeight="1">
      <c r="A681" s="18" t="s">
        <v>124</v>
      </c>
      <c r="B681" s="22" t="s">
        <v>69</v>
      </c>
      <c r="C681" s="22" t="s">
        <v>69</v>
      </c>
      <c r="D681" s="58" t="s">
        <v>348</v>
      </c>
      <c r="E681" s="22" t="s">
        <v>125</v>
      </c>
      <c r="F681" s="23">
        <f>F682+F683</f>
        <v>255</v>
      </c>
      <c r="G681" s="23">
        <f>G682+G683</f>
        <v>54</v>
      </c>
      <c r="H681" s="159">
        <f aca="true" t="shared" si="112" ref="H681:H744">G681/F681*100</f>
        <v>21.176470588235293</v>
      </c>
    </row>
    <row r="682" spans="1:8" s="40" customFormat="1" ht="17.25" customHeight="1">
      <c r="A682" s="18" t="s">
        <v>154</v>
      </c>
      <c r="B682" s="22" t="s">
        <v>69</v>
      </c>
      <c r="C682" s="22" t="s">
        <v>69</v>
      </c>
      <c r="D682" s="58" t="s">
        <v>348</v>
      </c>
      <c r="E682" s="22" t="s">
        <v>153</v>
      </c>
      <c r="F682" s="23">
        <f>'4 исп.по вед.структ.'!G696</f>
        <v>205</v>
      </c>
      <c r="G682" s="23">
        <f>'4 исп.по вед.структ.'!H696</f>
        <v>54</v>
      </c>
      <c r="H682" s="159">
        <f t="shared" si="112"/>
        <v>26.34146341463415</v>
      </c>
    </row>
    <row r="683" spans="1:8" s="40" customFormat="1" ht="17.25" customHeight="1">
      <c r="A683" s="18" t="s">
        <v>156</v>
      </c>
      <c r="B683" s="22" t="s">
        <v>69</v>
      </c>
      <c r="C683" s="22" t="s">
        <v>69</v>
      </c>
      <c r="D683" s="58" t="s">
        <v>348</v>
      </c>
      <c r="E683" s="22" t="s">
        <v>155</v>
      </c>
      <c r="F683" s="23">
        <f>'4 исп.по вед.структ.'!G697</f>
        <v>50</v>
      </c>
      <c r="G683" s="23">
        <f>'4 исп.по вед.структ.'!H697</f>
        <v>0</v>
      </c>
      <c r="H683" s="159">
        <f t="shared" si="112"/>
        <v>0</v>
      </c>
    </row>
    <row r="684" spans="1:8" s="40" customFormat="1" ht="17.25" customHeight="1">
      <c r="A684" s="18" t="s">
        <v>566</v>
      </c>
      <c r="B684" s="22" t="s">
        <v>69</v>
      </c>
      <c r="C684" s="22" t="s">
        <v>69</v>
      </c>
      <c r="D684" s="58" t="s">
        <v>567</v>
      </c>
      <c r="E684" s="22"/>
      <c r="F684" s="23">
        <f aca="true" t="shared" si="113" ref="F684:G686">F685</f>
        <v>67</v>
      </c>
      <c r="G684" s="23">
        <f t="shared" si="113"/>
        <v>2</v>
      </c>
      <c r="H684" s="159">
        <f t="shared" si="112"/>
        <v>2.9850746268656714</v>
      </c>
    </row>
    <row r="685" spans="1:8" s="40" customFormat="1" ht="17.25" customHeight="1">
      <c r="A685" s="18" t="s">
        <v>651</v>
      </c>
      <c r="B685" s="22" t="s">
        <v>69</v>
      </c>
      <c r="C685" s="22" t="s">
        <v>69</v>
      </c>
      <c r="D685" s="58" t="s">
        <v>567</v>
      </c>
      <c r="E685" s="22" t="s">
        <v>111</v>
      </c>
      <c r="F685" s="23">
        <f t="shared" si="113"/>
        <v>67</v>
      </c>
      <c r="G685" s="23">
        <f t="shared" si="113"/>
        <v>2</v>
      </c>
      <c r="H685" s="159">
        <f t="shared" si="112"/>
        <v>2.9850746268656714</v>
      </c>
    </row>
    <row r="686" spans="1:8" s="40" customFormat="1" ht="17.25" customHeight="1">
      <c r="A686" s="18" t="s">
        <v>105</v>
      </c>
      <c r="B686" s="22" t="s">
        <v>69</v>
      </c>
      <c r="C686" s="22" t="s">
        <v>69</v>
      </c>
      <c r="D686" s="58" t="s">
        <v>567</v>
      </c>
      <c r="E686" s="22" t="s">
        <v>106</v>
      </c>
      <c r="F686" s="23">
        <f t="shared" si="113"/>
        <v>67</v>
      </c>
      <c r="G686" s="23">
        <f t="shared" si="113"/>
        <v>2</v>
      </c>
      <c r="H686" s="159">
        <f t="shared" si="112"/>
        <v>2.9850746268656714</v>
      </c>
    </row>
    <row r="687" spans="1:8" s="40" customFormat="1" ht="17.25" customHeight="1">
      <c r="A687" s="18" t="s">
        <v>107</v>
      </c>
      <c r="B687" s="22" t="s">
        <v>69</v>
      </c>
      <c r="C687" s="22" t="s">
        <v>69</v>
      </c>
      <c r="D687" s="58" t="s">
        <v>567</v>
      </c>
      <c r="E687" s="22" t="s">
        <v>108</v>
      </c>
      <c r="F687" s="23">
        <f>'4 исп.по вед.структ.'!G701</f>
        <v>67</v>
      </c>
      <c r="G687" s="23">
        <f>'4 исп.по вед.структ.'!H701</f>
        <v>2</v>
      </c>
      <c r="H687" s="159">
        <f t="shared" si="112"/>
        <v>2.9850746268656714</v>
      </c>
    </row>
    <row r="688" spans="1:8" s="40" customFormat="1" ht="30" customHeight="1">
      <c r="A688" s="37" t="s">
        <v>568</v>
      </c>
      <c r="B688" s="22" t="s">
        <v>69</v>
      </c>
      <c r="C688" s="22" t="s">
        <v>69</v>
      </c>
      <c r="D688" s="58" t="s">
        <v>195</v>
      </c>
      <c r="E688" s="22"/>
      <c r="F688" s="23">
        <f>F689</f>
        <v>580</v>
      </c>
      <c r="G688" s="23">
        <f>G689</f>
        <v>0</v>
      </c>
      <c r="H688" s="159">
        <f t="shared" si="112"/>
        <v>0</v>
      </c>
    </row>
    <row r="689" spans="1:8" s="40" customFormat="1" ht="40.5" customHeight="1">
      <c r="A689" s="37" t="s">
        <v>569</v>
      </c>
      <c r="B689" s="22" t="s">
        <v>69</v>
      </c>
      <c r="C689" s="22" t="s">
        <v>69</v>
      </c>
      <c r="D689" s="58" t="s">
        <v>349</v>
      </c>
      <c r="E689" s="22"/>
      <c r="F689" s="23">
        <f>F690</f>
        <v>580</v>
      </c>
      <c r="G689" s="23">
        <f>G690</f>
        <v>0</v>
      </c>
      <c r="H689" s="159">
        <f t="shared" si="112"/>
        <v>0</v>
      </c>
    </row>
    <row r="690" spans="1:8" s="40" customFormat="1" ht="20.25" customHeight="1">
      <c r="A690" s="37" t="s">
        <v>194</v>
      </c>
      <c r="B690" s="55" t="s">
        <v>69</v>
      </c>
      <c r="C690" s="55" t="s">
        <v>69</v>
      </c>
      <c r="D690" s="58" t="s">
        <v>350</v>
      </c>
      <c r="E690" s="55"/>
      <c r="F690" s="23">
        <f>F691+F695</f>
        <v>580</v>
      </c>
      <c r="G690" s="23">
        <f>G691+G695</f>
        <v>0</v>
      </c>
      <c r="H690" s="159">
        <f t="shared" si="112"/>
        <v>0</v>
      </c>
    </row>
    <row r="691" spans="1:8" s="40" customFormat="1" ht="40.5" customHeight="1">
      <c r="A691" s="37" t="s">
        <v>109</v>
      </c>
      <c r="B691" s="55" t="s">
        <v>69</v>
      </c>
      <c r="C691" s="55" t="s">
        <v>69</v>
      </c>
      <c r="D691" s="58" t="s">
        <v>350</v>
      </c>
      <c r="E691" s="22" t="s">
        <v>110</v>
      </c>
      <c r="F691" s="23">
        <f>F692</f>
        <v>46.099999999999994</v>
      </c>
      <c r="G691" s="23">
        <f>G692</f>
        <v>0</v>
      </c>
      <c r="H691" s="159">
        <f t="shared" si="112"/>
        <v>0</v>
      </c>
    </row>
    <row r="692" spans="1:8" s="40" customFormat="1" ht="20.25" customHeight="1">
      <c r="A692" s="18" t="s">
        <v>306</v>
      </c>
      <c r="B692" s="55" t="s">
        <v>69</v>
      </c>
      <c r="C692" s="55" t="s">
        <v>69</v>
      </c>
      <c r="D692" s="58" t="s">
        <v>350</v>
      </c>
      <c r="E692" s="22" t="s">
        <v>308</v>
      </c>
      <c r="F692" s="23">
        <f>F693+F694</f>
        <v>46.099999999999994</v>
      </c>
      <c r="G692" s="23">
        <f>G693+G694</f>
        <v>0</v>
      </c>
      <c r="H692" s="159">
        <f t="shared" si="112"/>
        <v>0</v>
      </c>
    </row>
    <row r="693" spans="1:8" s="40" customFormat="1" ht="18.75" customHeight="1">
      <c r="A693" s="18" t="s">
        <v>579</v>
      </c>
      <c r="B693" s="55" t="s">
        <v>69</v>
      </c>
      <c r="C693" s="55" t="s">
        <v>69</v>
      </c>
      <c r="D693" s="58" t="s">
        <v>350</v>
      </c>
      <c r="E693" s="22" t="s">
        <v>309</v>
      </c>
      <c r="F693" s="23">
        <f>'4 исп.по вед.структ.'!G867</f>
        <v>35.4</v>
      </c>
      <c r="G693" s="23">
        <f>'4 исп.по вед.структ.'!H867</f>
        <v>0</v>
      </c>
      <c r="H693" s="159">
        <f t="shared" si="112"/>
        <v>0</v>
      </c>
    </row>
    <row r="694" spans="1:8" s="40" customFormat="1" ht="22.5" customHeight="1">
      <c r="A694" s="18" t="s">
        <v>459</v>
      </c>
      <c r="B694" s="55" t="s">
        <v>69</v>
      </c>
      <c r="C694" s="55" t="s">
        <v>69</v>
      </c>
      <c r="D694" s="58" t="s">
        <v>350</v>
      </c>
      <c r="E694" s="22" t="s">
        <v>310</v>
      </c>
      <c r="F694" s="23">
        <f>'4 исп.по вед.структ.'!G868</f>
        <v>10.7</v>
      </c>
      <c r="G694" s="23">
        <f>'4 исп.по вед.структ.'!H868</f>
        <v>0</v>
      </c>
      <c r="H694" s="159">
        <f t="shared" si="112"/>
        <v>0</v>
      </c>
    </row>
    <row r="695" spans="1:8" s="40" customFormat="1" ht="24.75" customHeight="1">
      <c r="A695" s="18" t="s">
        <v>112</v>
      </c>
      <c r="B695" s="22" t="s">
        <v>69</v>
      </c>
      <c r="C695" s="22" t="s">
        <v>69</v>
      </c>
      <c r="D695" s="58" t="s">
        <v>350</v>
      </c>
      <c r="E695" s="22" t="s">
        <v>113</v>
      </c>
      <c r="F695" s="23">
        <f>F696</f>
        <v>533.9</v>
      </c>
      <c r="G695" s="23">
        <f>G696</f>
        <v>0</v>
      </c>
      <c r="H695" s="159">
        <f t="shared" si="112"/>
        <v>0</v>
      </c>
    </row>
    <row r="696" spans="1:8" s="40" customFormat="1" ht="17.25" customHeight="1">
      <c r="A696" s="18" t="s">
        <v>118</v>
      </c>
      <c r="B696" s="22" t="s">
        <v>69</v>
      </c>
      <c r="C696" s="22" t="s">
        <v>69</v>
      </c>
      <c r="D696" s="58" t="s">
        <v>350</v>
      </c>
      <c r="E696" s="22" t="s">
        <v>119</v>
      </c>
      <c r="F696" s="23">
        <f>F697</f>
        <v>533.9</v>
      </c>
      <c r="G696" s="23">
        <f>G697</f>
        <v>0</v>
      </c>
      <c r="H696" s="159">
        <f t="shared" si="112"/>
        <v>0</v>
      </c>
    </row>
    <row r="697" spans="1:8" s="40" customFormat="1" ht="17.25" customHeight="1">
      <c r="A697" s="18" t="s">
        <v>122</v>
      </c>
      <c r="B697" s="22" t="s">
        <v>69</v>
      </c>
      <c r="C697" s="22" t="s">
        <v>69</v>
      </c>
      <c r="D697" s="58" t="s">
        <v>350</v>
      </c>
      <c r="E697" s="22" t="s">
        <v>123</v>
      </c>
      <c r="F697" s="23">
        <f>'4 исп.по вед.структ.'!G707</f>
        <v>533.9</v>
      </c>
      <c r="G697" s="23">
        <f>'4 исп.по вед.структ.'!H707</f>
        <v>0</v>
      </c>
      <c r="H697" s="159">
        <f t="shared" si="112"/>
        <v>0</v>
      </c>
    </row>
    <row r="698" spans="1:8" s="40" customFormat="1" ht="33" customHeight="1">
      <c r="A698" s="37" t="s">
        <v>570</v>
      </c>
      <c r="B698" s="22" t="s">
        <v>69</v>
      </c>
      <c r="C698" s="22" t="s">
        <v>69</v>
      </c>
      <c r="D698" s="58" t="s">
        <v>197</v>
      </c>
      <c r="E698" s="22"/>
      <c r="F698" s="23">
        <f>F699</f>
        <v>470.5</v>
      </c>
      <c r="G698" s="23">
        <f>G699</f>
        <v>89.3</v>
      </c>
      <c r="H698" s="159">
        <f t="shared" si="112"/>
        <v>18.9798087141339</v>
      </c>
    </row>
    <row r="699" spans="1:8" s="40" customFormat="1" ht="24.75" customHeight="1">
      <c r="A699" s="37" t="s">
        <v>265</v>
      </c>
      <c r="B699" s="22" t="s">
        <v>69</v>
      </c>
      <c r="C699" s="22" t="s">
        <v>69</v>
      </c>
      <c r="D699" s="58" t="s">
        <v>351</v>
      </c>
      <c r="E699" s="22"/>
      <c r="F699" s="23">
        <f>F700</f>
        <v>470.5</v>
      </c>
      <c r="G699" s="23">
        <f>G700</f>
        <v>89.3</v>
      </c>
      <c r="H699" s="159">
        <f t="shared" si="112"/>
        <v>18.9798087141339</v>
      </c>
    </row>
    <row r="700" spans="1:8" s="40" customFormat="1" ht="17.25" customHeight="1">
      <c r="A700" s="37" t="s">
        <v>196</v>
      </c>
      <c r="B700" s="22" t="s">
        <v>69</v>
      </c>
      <c r="C700" s="22" t="s">
        <v>69</v>
      </c>
      <c r="D700" s="58" t="s">
        <v>352</v>
      </c>
      <c r="E700" s="22"/>
      <c r="F700" s="23">
        <f>F702+F705</f>
        <v>470.5</v>
      </c>
      <c r="G700" s="23">
        <f>G702+G705</f>
        <v>89.3</v>
      </c>
      <c r="H700" s="159">
        <f t="shared" si="112"/>
        <v>18.9798087141339</v>
      </c>
    </row>
    <row r="701" spans="1:8" s="40" customFormat="1" ht="17.25" customHeight="1">
      <c r="A701" s="37" t="s">
        <v>196</v>
      </c>
      <c r="B701" s="22" t="s">
        <v>69</v>
      </c>
      <c r="C701" s="22" t="s">
        <v>69</v>
      </c>
      <c r="D701" s="58" t="s">
        <v>352</v>
      </c>
      <c r="E701" s="22"/>
      <c r="F701" s="23">
        <f aca="true" t="shared" si="114" ref="F701:G703">F702</f>
        <v>384.8</v>
      </c>
      <c r="G701" s="23">
        <f t="shared" si="114"/>
        <v>20</v>
      </c>
      <c r="H701" s="159">
        <f t="shared" si="112"/>
        <v>5.197505197505197</v>
      </c>
    </row>
    <row r="702" spans="1:8" s="40" customFormat="1" ht="17.25" customHeight="1">
      <c r="A702" s="18" t="s">
        <v>651</v>
      </c>
      <c r="B702" s="22" t="s">
        <v>69</v>
      </c>
      <c r="C702" s="22" t="s">
        <v>69</v>
      </c>
      <c r="D702" s="58" t="s">
        <v>352</v>
      </c>
      <c r="E702" s="22" t="s">
        <v>111</v>
      </c>
      <c r="F702" s="23">
        <f t="shared" si="114"/>
        <v>384.8</v>
      </c>
      <c r="G702" s="23">
        <f t="shared" si="114"/>
        <v>20</v>
      </c>
      <c r="H702" s="159">
        <f t="shared" si="112"/>
        <v>5.197505197505197</v>
      </c>
    </row>
    <row r="703" spans="1:8" s="40" customFormat="1" ht="17.25" customHeight="1">
      <c r="A703" s="18" t="s">
        <v>105</v>
      </c>
      <c r="B703" s="22" t="s">
        <v>69</v>
      </c>
      <c r="C703" s="22" t="s">
        <v>69</v>
      </c>
      <c r="D703" s="58" t="s">
        <v>352</v>
      </c>
      <c r="E703" s="22" t="s">
        <v>106</v>
      </c>
      <c r="F703" s="23">
        <f t="shared" si="114"/>
        <v>384.8</v>
      </c>
      <c r="G703" s="23">
        <f t="shared" si="114"/>
        <v>20</v>
      </c>
      <c r="H703" s="159">
        <f t="shared" si="112"/>
        <v>5.197505197505197</v>
      </c>
    </row>
    <row r="704" spans="1:8" s="40" customFormat="1" ht="17.25" customHeight="1">
      <c r="A704" s="18" t="s">
        <v>107</v>
      </c>
      <c r="B704" s="22" t="s">
        <v>69</v>
      </c>
      <c r="C704" s="22" t="s">
        <v>69</v>
      </c>
      <c r="D704" s="58" t="s">
        <v>352</v>
      </c>
      <c r="E704" s="22" t="s">
        <v>108</v>
      </c>
      <c r="F704" s="23">
        <f>'4 исп.по вед.структ.'!G874</f>
        <v>384.8</v>
      </c>
      <c r="G704" s="23">
        <f>'4 исп.по вед.структ.'!H874</f>
        <v>20</v>
      </c>
      <c r="H704" s="159">
        <f t="shared" si="112"/>
        <v>5.197505197505197</v>
      </c>
    </row>
    <row r="705" spans="1:8" s="40" customFormat="1" ht="31.5" customHeight="1">
      <c r="A705" s="18" t="s">
        <v>112</v>
      </c>
      <c r="B705" s="22" t="s">
        <v>69</v>
      </c>
      <c r="C705" s="22" t="s">
        <v>69</v>
      </c>
      <c r="D705" s="58" t="s">
        <v>352</v>
      </c>
      <c r="E705" s="22" t="s">
        <v>113</v>
      </c>
      <c r="F705" s="23">
        <f>F706</f>
        <v>85.7</v>
      </c>
      <c r="G705" s="23">
        <f>G706</f>
        <v>69.3</v>
      </c>
      <c r="H705" s="159">
        <f t="shared" si="112"/>
        <v>80.8634772462077</v>
      </c>
    </row>
    <row r="706" spans="1:8" s="40" customFormat="1" ht="17.25" customHeight="1">
      <c r="A706" s="18" t="s">
        <v>118</v>
      </c>
      <c r="B706" s="22" t="s">
        <v>69</v>
      </c>
      <c r="C706" s="22" t="s">
        <v>69</v>
      </c>
      <c r="D706" s="58" t="s">
        <v>352</v>
      </c>
      <c r="E706" s="22" t="s">
        <v>119</v>
      </c>
      <c r="F706" s="23">
        <f>F707</f>
        <v>85.7</v>
      </c>
      <c r="G706" s="23">
        <f>G707</f>
        <v>69.3</v>
      </c>
      <c r="H706" s="159">
        <f t="shared" si="112"/>
        <v>80.8634772462077</v>
      </c>
    </row>
    <row r="707" spans="1:8" s="40" customFormat="1" ht="17.25" customHeight="1">
      <c r="A707" s="18" t="s">
        <v>122</v>
      </c>
      <c r="B707" s="22" t="s">
        <v>69</v>
      </c>
      <c r="C707" s="22" t="s">
        <v>69</v>
      </c>
      <c r="D707" s="58" t="s">
        <v>352</v>
      </c>
      <c r="E707" s="22" t="s">
        <v>123</v>
      </c>
      <c r="F707" s="23">
        <f>'4 исп.по вед.структ.'!G713</f>
        <v>85.7</v>
      </c>
      <c r="G707" s="23">
        <f>'4 исп.по вед.структ.'!H713</f>
        <v>69.3</v>
      </c>
      <c r="H707" s="159">
        <f t="shared" si="112"/>
        <v>80.8634772462077</v>
      </c>
    </row>
    <row r="708" spans="1:8" s="40" customFormat="1" ht="17.25" customHeight="1">
      <c r="A708" s="37" t="s">
        <v>571</v>
      </c>
      <c r="B708" s="22" t="s">
        <v>69</v>
      </c>
      <c r="C708" s="22" t="s">
        <v>69</v>
      </c>
      <c r="D708" s="58" t="s">
        <v>190</v>
      </c>
      <c r="E708" s="22"/>
      <c r="F708" s="23">
        <f>F709</f>
        <v>6193.2</v>
      </c>
      <c r="G708" s="23">
        <f>G709</f>
        <v>0</v>
      </c>
      <c r="H708" s="159">
        <f t="shared" si="112"/>
        <v>0</v>
      </c>
    </row>
    <row r="709" spans="1:8" s="40" customFormat="1" ht="17.25" customHeight="1">
      <c r="A709" s="37" t="s">
        <v>263</v>
      </c>
      <c r="B709" s="22" t="s">
        <v>69</v>
      </c>
      <c r="C709" s="22" t="s">
        <v>69</v>
      </c>
      <c r="D709" s="58" t="s">
        <v>353</v>
      </c>
      <c r="E709" s="22"/>
      <c r="F709" s="23">
        <f>F710+F714</f>
        <v>6193.2</v>
      </c>
      <c r="G709" s="23">
        <f>G710+G714</f>
        <v>0</v>
      </c>
      <c r="H709" s="159">
        <f t="shared" si="112"/>
        <v>0</v>
      </c>
    </row>
    <row r="710" spans="1:8" s="40" customFormat="1" ht="29.25" customHeight="1">
      <c r="A710" s="18" t="s">
        <v>572</v>
      </c>
      <c r="B710" s="22" t="s">
        <v>69</v>
      </c>
      <c r="C710" s="22" t="s">
        <v>69</v>
      </c>
      <c r="D710" s="58" t="s">
        <v>573</v>
      </c>
      <c r="E710" s="22"/>
      <c r="F710" s="23">
        <f aca="true" t="shared" si="115" ref="F710:G712">F711</f>
        <v>2736.1</v>
      </c>
      <c r="G710" s="23">
        <f t="shared" si="115"/>
        <v>0</v>
      </c>
      <c r="H710" s="159">
        <f t="shared" si="112"/>
        <v>0</v>
      </c>
    </row>
    <row r="711" spans="1:8" s="40" customFormat="1" ht="30" customHeight="1">
      <c r="A711" s="18" t="s">
        <v>112</v>
      </c>
      <c r="B711" s="22" t="s">
        <v>69</v>
      </c>
      <c r="C711" s="22" t="s">
        <v>69</v>
      </c>
      <c r="D711" s="58" t="s">
        <v>573</v>
      </c>
      <c r="E711" s="22" t="s">
        <v>113</v>
      </c>
      <c r="F711" s="23">
        <f t="shared" si="115"/>
        <v>2736.1</v>
      </c>
      <c r="G711" s="23">
        <f t="shared" si="115"/>
        <v>0</v>
      </c>
      <c r="H711" s="159">
        <f t="shared" si="112"/>
        <v>0</v>
      </c>
    </row>
    <row r="712" spans="1:8" s="40" customFormat="1" ht="17.25" customHeight="1">
      <c r="A712" s="18" t="s">
        <v>118</v>
      </c>
      <c r="B712" s="22" t="s">
        <v>69</v>
      </c>
      <c r="C712" s="22" t="s">
        <v>69</v>
      </c>
      <c r="D712" s="58" t="s">
        <v>573</v>
      </c>
      <c r="E712" s="22" t="s">
        <v>119</v>
      </c>
      <c r="F712" s="23">
        <f t="shared" si="115"/>
        <v>2736.1</v>
      </c>
      <c r="G712" s="23">
        <f t="shared" si="115"/>
        <v>0</v>
      </c>
      <c r="H712" s="159">
        <f t="shared" si="112"/>
        <v>0</v>
      </c>
    </row>
    <row r="713" spans="1:8" s="40" customFormat="1" ht="17.25" customHeight="1">
      <c r="A713" s="18" t="s">
        <v>122</v>
      </c>
      <c r="B713" s="22" t="s">
        <v>69</v>
      </c>
      <c r="C713" s="22" t="s">
        <v>69</v>
      </c>
      <c r="D713" s="58" t="s">
        <v>573</v>
      </c>
      <c r="E713" s="22" t="s">
        <v>123</v>
      </c>
      <c r="F713" s="23">
        <f>'4 исп.по вед.структ.'!G719</f>
        <v>2736.1</v>
      </c>
      <c r="G713" s="23">
        <f>'4 исп.по вед.структ.'!H719</f>
        <v>0</v>
      </c>
      <c r="H713" s="159">
        <f t="shared" si="112"/>
        <v>0</v>
      </c>
    </row>
    <row r="714" spans="1:8" s="40" customFormat="1" ht="28.5" customHeight="1">
      <c r="A714" s="18" t="s">
        <v>574</v>
      </c>
      <c r="B714" s="22" t="s">
        <v>69</v>
      </c>
      <c r="C714" s="22" t="s">
        <v>69</v>
      </c>
      <c r="D714" s="58" t="s">
        <v>575</v>
      </c>
      <c r="E714" s="22"/>
      <c r="F714" s="23">
        <f aca="true" t="shared" si="116" ref="F714:G716">F715</f>
        <v>3457.1</v>
      </c>
      <c r="G714" s="23">
        <f t="shared" si="116"/>
        <v>0</v>
      </c>
      <c r="H714" s="159">
        <f t="shared" si="112"/>
        <v>0</v>
      </c>
    </row>
    <row r="715" spans="1:8" s="40" customFormat="1" ht="27" customHeight="1">
      <c r="A715" s="18" t="s">
        <v>112</v>
      </c>
      <c r="B715" s="22" t="s">
        <v>69</v>
      </c>
      <c r="C715" s="22" t="s">
        <v>69</v>
      </c>
      <c r="D715" s="58" t="s">
        <v>575</v>
      </c>
      <c r="E715" s="22" t="s">
        <v>113</v>
      </c>
      <c r="F715" s="23">
        <f t="shared" si="116"/>
        <v>3457.1</v>
      </c>
      <c r="G715" s="23">
        <f t="shared" si="116"/>
        <v>0</v>
      </c>
      <c r="H715" s="159">
        <f t="shared" si="112"/>
        <v>0</v>
      </c>
    </row>
    <row r="716" spans="1:8" s="40" customFormat="1" ht="17.25" customHeight="1">
      <c r="A716" s="18" t="s">
        <v>118</v>
      </c>
      <c r="B716" s="22" t="s">
        <v>69</v>
      </c>
      <c r="C716" s="22" t="s">
        <v>69</v>
      </c>
      <c r="D716" s="58" t="s">
        <v>575</v>
      </c>
      <c r="E716" s="22" t="s">
        <v>119</v>
      </c>
      <c r="F716" s="23">
        <f t="shared" si="116"/>
        <v>3457.1</v>
      </c>
      <c r="G716" s="23">
        <f t="shared" si="116"/>
        <v>0</v>
      </c>
      <c r="H716" s="159">
        <f t="shared" si="112"/>
        <v>0</v>
      </c>
    </row>
    <row r="717" spans="1:8" s="40" customFormat="1" ht="17.25" customHeight="1">
      <c r="A717" s="18" t="s">
        <v>122</v>
      </c>
      <c r="B717" s="22" t="s">
        <v>69</v>
      </c>
      <c r="C717" s="22" t="s">
        <v>69</v>
      </c>
      <c r="D717" s="58" t="s">
        <v>575</v>
      </c>
      <c r="E717" s="22" t="s">
        <v>123</v>
      </c>
      <c r="F717" s="23">
        <f>'4 исп.по вед.структ.'!G723</f>
        <v>3457.1</v>
      </c>
      <c r="G717" s="23">
        <f>'4 исп.по вед.структ.'!H723</f>
        <v>0</v>
      </c>
      <c r="H717" s="159">
        <f t="shared" si="112"/>
        <v>0</v>
      </c>
    </row>
    <row r="718" spans="1:8" s="40" customFormat="1" ht="31.5" customHeight="1">
      <c r="A718" s="37" t="s">
        <v>440</v>
      </c>
      <c r="B718" s="22" t="s">
        <v>69</v>
      </c>
      <c r="C718" s="22" t="s">
        <v>69</v>
      </c>
      <c r="D718" s="58" t="s">
        <v>198</v>
      </c>
      <c r="E718" s="22"/>
      <c r="F718" s="23">
        <f>F719</f>
        <v>186.8</v>
      </c>
      <c r="G718" s="23">
        <f>G719</f>
        <v>28.9</v>
      </c>
      <c r="H718" s="159">
        <f t="shared" si="112"/>
        <v>15.471092077087793</v>
      </c>
    </row>
    <row r="719" spans="1:8" s="40" customFormat="1" ht="17.25" customHeight="1">
      <c r="A719" s="18" t="s">
        <v>576</v>
      </c>
      <c r="B719" s="22" t="s">
        <v>69</v>
      </c>
      <c r="C719" s="22" t="s">
        <v>69</v>
      </c>
      <c r="D719" s="58" t="s">
        <v>577</v>
      </c>
      <c r="E719" s="22"/>
      <c r="F719" s="23">
        <f>F720+F724</f>
        <v>186.8</v>
      </c>
      <c r="G719" s="23">
        <f>G720+G724</f>
        <v>28.9</v>
      </c>
      <c r="H719" s="159">
        <f t="shared" si="112"/>
        <v>15.471092077087793</v>
      </c>
    </row>
    <row r="720" spans="1:8" s="40" customFormat="1" ht="17.25" customHeight="1">
      <c r="A720" s="37" t="s">
        <v>666</v>
      </c>
      <c r="B720" s="22" t="s">
        <v>69</v>
      </c>
      <c r="C720" s="22" t="s">
        <v>69</v>
      </c>
      <c r="D720" s="58" t="s">
        <v>667</v>
      </c>
      <c r="E720" s="22"/>
      <c r="F720" s="23">
        <f aca="true" t="shared" si="117" ref="F720:G722">F721</f>
        <v>86.80000000000001</v>
      </c>
      <c r="G720" s="23">
        <f t="shared" si="117"/>
        <v>28.9</v>
      </c>
      <c r="H720" s="159">
        <f t="shared" si="112"/>
        <v>33.29493087557603</v>
      </c>
    </row>
    <row r="721" spans="1:8" s="40" customFormat="1" ht="30.75" customHeight="1">
      <c r="A721" s="18" t="s">
        <v>112</v>
      </c>
      <c r="B721" s="22" t="s">
        <v>69</v>
      </c>
      <c r="C721" s="22" t="s">
        <v>69</v>
      </c>
      <c r="D721" s="58" t="s">
        <v>667</v>
      </c>
      <c r="E721" s="22" t="s">
        <v>113</v>
      </c>
      <c r="F721" s="23">
        <f t="shared" si="117"/>
        <v>86.80000000000001</v>
      </c>
      <c r="G721" s="23">
        <f t="shared" si="117"/>
        <v>28.9</v>
      </c>
      <c r="H721" s="159">
        <f t="shared" si="112"/>
        <v>33.29493087557603</v>
      </c>
    </row>
    <row r="722" spans="1:8" s="40" customFormat="1" ht="17.25" customHeight="1">
      <c r="A722" s="18" t="s">
        <v>118</v>
      </c>
      <c r="B722" s="22" t="s">
        <v>69</v>
      </c>
      <c r="C722" s="22" t="s">
        <v>69</v>
      </c>
      <c r="D722" s="58" t="s">
        <v>667</v>
      </c>
      <c r="E722" s="22" t="s">
        <v>119</v>
      </c>
      <c r="F722" s="23">
        <f t="shared" si="117"/>
        <v>86.80000000000001</v>
      </c>
      <c r="G722" s="23">
        <f t="shared" si="117"/>
        <v>28.9</v>
      </c>
      <c r="H722" s="159">
        <f t="shared" si="112"/>
        <v>33.29493087557603</v>
      </c>
    </row>
    <row r="723" spans="1:8" s="40" customFormat="1" ht="17.25" customHeight="1">
      <c r="A723" s="18" t="s">
        <v>122</v>
      </c>
      <c r="B723" s="22" t="s">
        <v>69</v>
      </c>
      <c r="C723" s="22" t="s">
        <v>69</v>
      </c>
      <c r="D723" s="58" t="s">
        <v>667</v>
      </c>
      <c r="E723" s="22" t="s">
        <v>123</v>
      </c>
      <c r="F723" s="23">
        <f>'4 исп.по вед.структ.'!G729</f>
        <v>86.80000000000001</v>
      </c>
      <c r="G723" s="23">
        <f>'4 исп.по вед.структ.'!H729</f>
        <v>28.9</v>
      </c>
      <c r="H723" s="159">
        <f t="shared" si="112"/>
        <v>33.29493087557603</v>
      </c>
    </row>
    <row r="724" spans="1:8" s="40" customFormat="1" ht="18" customHeight="1">
      <c r="A724" s="37" t="s">
        <v>645</v>
      </c>
      <c r="B724" s="22" t="s">
        <v>69</v>
      </c>
      <c r="C724" s="22" t="s">
        <v>69</v>
      </c>
      <c r="D724" s="58" t="s">
        <v>578</v>
      </c>
      <c r="E724" s="22"/>
      <c r="F724" s="23">
        <f aca="true" t="shared" si="118" ref="F724:G727">F725</f>
        <v>100</v>
      </c>
      <c r="G724" s="23">
        <f t="shared" si="118"/>
        <v>0</v>
      </c>
      <c r="H724" s="159">
        <f t="shared" si="112"/>
        <v>0</v>
      </c>
    </row>
    <row r="725" spans="1:8" s="40" customFormat="1" ht="17.25" customHeight="1">
      <c r="A725" s="37" t="s">
        <v>199</v>
      </c>
      <c r="B725" s="22" t="s">
        <v>69</v>
      </c>
      <c r="C725" s="22" t="s">
        <v>69</v>
      </c>
      <c r="D725" s="58" t="s">
        <v>578</v>
      </c>
      <c r="E725" s="22"/>
      <c r="F725" s="23">
        <f t="shared" si="118"/>
        <v>100</v>
      </c>
      <c r="G725" s="23">
        <f t="shared" si="118"/>
        <v>0</v>
      </c>
      <c r="H725" s="159">
        <f t="shared" si="112"/>
        <v>0</v>
      </c>
    </row>
    <row r="726" spans="1:8" s="40" customFormat="1" ht="17.25" customHeight="1">
      <c r="A726" s="18" t="s">
        <v>124</v>
      </c>
      <c r="B726" s="22" t="s">
        <v>69</v>
      </c>
      <c r="C726" s="22" t="s">
        <v>69</v>
      </c>
      <c r="D726" s="58" t="s">
        <v>578</v>
      </c>
      <c r="E726" s="22" t="s">
        <v>125</v>
      </c>
      <c r="F726" s="23">
        <f t="shared" si="118"/>
        <v>100</v>
      </c>
      <c r="G726" s="23">
        <f t="shared" si="118"/>
        <v>0</v>
      </c>
      <c r="H726" s="159">
        <f t="shared" si="112"/>
        <v>0</v>
      </c>
    </row>
    <row r="727" spans="1:8" s="40" customFormat="1" ht="17.25" customHeight="1">
      <c r="A727" s="18" t="s">
        <v>144</v>
      </c>
      <c r="B727" s="22" t="s">
        <v>69</v>
      </c>
      <c r="C727" s="22" t="s">
        <v>69</v>
      </c>
      <c r="D727" s="58" t="s">
        <v>578</v>
      </c>
      <c r="E727" s="22" t="s">
        <v>143</v>
      </c>
      <c r="F727" s="23">
        <f t="shared" si="118"/>
        <v>100</v>
      </c>
      <c r="G727" s="23">
        <f t="shared" si="118"/>
        <v>0</v>
      </c>
      <c r="H727" s="159">
        <f t="shared" si="112"/>
        <v>0</v>
      </c>
    </row>
    <row r="728" spans="1:8" s="40" customFormat="1" ht="30.75" customHeight="1">
      <c r="A728" s="18" t="s">
        <v>145</v>
      </c>
      <c r="B728" s="22" t="s">
        <v>69</v>
      </c>
      <c r="C728" s="22" t="s">
        <v>69</v>
      </c>
      <c r="D728" s="58" t="s">
        <v>578</v>
      </c>
      <c r="E728" s="22" t="s">
        <v>146</v>
      </c>
      <c r="F728" s="23">
        <f>'4 исп.по вед.структ.'!G734</f>
        <v>100</v>
      </c>
      <c r="G728" s="23">
        <f>'4 исп.по вед.структ.'!H734</f>
        <v>0</v>
      </c>
      <c r="H728" s="159">
        <f t="shared" si="112"/>
        <v>0</v>
      </c>
    </row>
    <row r="729" spans="1:8" s="40" customFormat="1" ht="30.75" customHeight="1">
      <c r="A729" s="37" t="s">
        <v>581</v>
      </c>
      <c r="B729" s="22" t="s">
        <v>69</v>
      </c>
      <c r="C729" s="22" t="s">
        <v>69</v>
      </c>
      <c r="D729" s="58" t="s">
        <v>203</v>
      </c>
      <c r="E729" s="22"/>
      <c r="F729" s="23">
        <f>F730+F735</f>
        <v>300</v>
      </c>
      <c r="G729" s="23">
        <f>G730+G735</f>
        <v>0</v>
      </c>
      <c r="H729" s="159">
        <f t="shared" si="112"/>
        <v>0</v>
      </c>
    </row>
    <row r="730" spans="1:8" s="40" customFormat="1" ht="12" customHeight="1">
      <c r="A730" s="37" t="s">
        <v>267</v>
      </c>
      <c r="B730" s="22" t="s">
        <v>69</v>
      </c>
      <c r="C730" s="22" t="s">
        <v>69</v>
      </c>
      <c r="D730" s="58" t="s">
        <v>359</v>
      </c>
      <c r="E730" s="22"/>
      <c r="F730" s="23">
        <f aca="true" t="shared" si="119" ref="F730:G733">F731</f>
        <v>50</v>
      </c>
      <c r="G730" s="23">
        <f t="shared" si="119"/>
        <v>0</v>
      </c>
      <c r="H730" s="159">
        <f t="shared" si="112"/>
        <v>0</v>
      </c>
    </row>
    <row r="731" spans="1:8" s="40" customFormat="1" ht="17.25" customHeight="1">
      <c r="A731" s="37" t="s">
        <v>187</v>
      </c>
      <c r="B731" s="22" t="s">
        <v>69</v>
      </c>
      <c r="C731" s="22" t="s">
        <v>69</v>
      </c>
      <c r="D731" s="58" t="s">
        <v>360</v>
      </c>
      <c r="E731" s="22"/>
      <c r="F731" s="23">
        <f t="shared" si="119"/>
        <v>50</v>
      </c>
      <c r="G731" s="23">
        <f t="shared" si="119"/>
        <v>0</v>
      </c>
      <c r="H731" s="159">
        <f t="shared" si="112"/>
        <v>0</v>
      </c>
    </row>
    <row r="732" spans="1:8" s="40" customFormat="1" ht="14.25" customHeight="1">
      <c r="A732" s="18" t="s">
        <v>651</v>
      </c>
      <c r="B732" s="22" t="s">
        <v>69</v>
      </c>
      <c r="C732" s="22" t="s">
        <v>69</v>
      </c>
      <c r="D732" s="58" t="s">
        <v>360</v>
      </c>
      <c r="E732" s="22" t="s">
        <v>111</v>
      </c>
      <c r="F732" s="23">
        <f t="shared" si="119"/>
        <v>50</v>
      </c>
      <c r="G732" s="23">
        <f t="shared" si="119"/>
        <v>0</v>
      </c>
      <c r="H732" s="159">
        <f t="shared" si="112"/>
        <v>0</v>
      </c>
    </row>
    <row r="733" spans="1:8" s="40" customFormat="1" ht="15" customHeight="1">
      <c r="A733" s="18" t="s">
        <v>105</v>
      </c>
      <c r="B733" s="22" t="s">
        <v>69</v>
      </c>
      <c r="C733" s="22" t="s">
        <v>69</v>
      </c>
      <c r="D733" s="58" t="s">
        <v>360</v>
      </c>
      <c r="E733" s="22" t="s">
        <v>106</v>
      </c>
      <c r="F733" s="23">
        <f t="shared" si="119"/>
        <v>50</v>
      </c>
      <c r="G733" s="23">
        <f t="shared" si="119"/>
        <v>0</v>
      </c>
      <c r="H733" s="159">
        <f t="shared" si="112"/>
        <v>0</v>
      </c>
    </row>
    <row r="734" spans="1:8" s="40" customFormat="1" ht="18.75" customHeight="1">
      <c r="A734" s="18" t="s">
        <v>107</v>
      </c>
      <c r="B734" s="22" t="s">
        <v>69</v>
      </c>
      <c r="C734" s="22" t="s">
        <v>69</v>
      </c>
      <c r="D734" s="58" t="s">
        <v>360</v>
      </c>
      <c r="E734" s="22" t="s">
        <v>108</v>
      </c>
      <c r="F734" s="23">
        <f>'4 исп.по вед.структ.'!G880</f>
        <v>50</v>
      </c>
      <c r="G734" s="23">
        <f>'4 исп.по вед.структ.'!H880</f>
        <v>0</v>
      </c>
      <c r="H734" s="159">
        <f t="shared" si="112"/>
        <v>0</v>
      </c>
    </row>
    <row r="735" spans="1:8" s="40" customFormat="1" ht="15" customHeight="1">
      <c r="A735" s="37" t="s">
        <v>268</v>
      </c>
      <c r="B735" s="22" t="s">
        <v>69</v>
      </c>
      <c r="C735" s="22" t="s">
        <v>69</v>
      </c>
      <c r="D735" s="58" t="s">
        <v>361</v>
      </c>
      <c r="E735" s="22"/>
      <c r="F735" s="23">
        <f>F736+F740+F745+F749</f>
        <v>250</v>
      </c>
      <c r="G735" s="23">
        <f>G736+G740+G745+G749</f>
        <v>0</v>
      </c>
      <c r="H735" s="159">
        <f t="shared" si="112"/>
        <v>0</v>
      </c>
    </row>
    <row r="736" spans="1:8" s="40" customFormat="1" ht="18" customHeight="1">
      <c r="A736" s="37" t="s">
        <v>204</v>
      </c>
      <c r="B736" s="22" t="s">
        <v>69</v>
      </c>
      <c r="C736" s="22" t="s">
        <v>69</v>
      </c>
      <c r="D736" s="58" t="s">
        <v>362</v>
      </c>
      <c r="E736" s="22"/>
      <c r="F736" s="23">
        <f aca="true" t="shared" si="120" ref="F736:G738">F737</f>
        <v>95</v>
      </c>
      <c r="G736" s="23">
        <f t="shared" si="120"/>
        <v>0</v>
      </c>
      <c r="H736" s="159">
        <f t="shared" si="112"/>
        <v>0</v>
      </c>
    </row>
    <row r="737" spans="1:8" s="40" customFormat="1" ht="18.75" customHeight="1">
      <c r="A737" s="18" t="s">
        <v>651</v>
      </c>
      <c r="B737" s="22" t="s">
        <v>69</v>
      </c>
      <c r="C737" s="22" t="s">
        <v>69</v>
      </c>
      <c r="D737" s="58" t="s">
        <v>362</v>
      </c>
      <c r="E737" s="22" t="s">
        <v>111</v>
      </c>
      <c r="F737" s="23">
        <f t="shared" si="120"/>
        <v>95</v>
      </c>
      <c r="G737" s="23">
        <f t="shared" si="120"/>
        <v>0</v>
      </c>
      <c r="H737" s="159">
        <f t="shared" si="112"/>
        <v>0</v>
      </c>
    </row>
    <row r="738" spans="1:8" s="40" customFormat="1" ht="18.75" customHeight="1">
      <c r="A738" s="18" t="s">
        <v>105</v>
      </c>
      <c r="B738" s="22" t="s">
        <v>69</v>
      </c>
      <c r="C738" s="22" t="s">
        <v>69</v>
      </c>
      <c r="D738" s="58" t="s">
        <v>362</v>
      </c>
      <c r="E738" s="22" t="s">
        <v>106</v>
      </c>
      <c r="F738" s="23">
        <f t="shared" si="120"/>
        <v>95</v>
      </c>
      <c r="G738" s="23">
        <f t="shared" si="120"/>
        <v>0</v>
      </c>
      <c r="H738" s="159">
        <f t="shared" si="112"/>
        <v>0</v>
      </c>
    </row>
    <row r="739" spans="1:8" s="40" customFormat="1" ht="16.5" customHeight="1">
      <c r="A739" s="18" t="s">
        <v>107</v>
      </c>
      <c r="B739" s="22" t="s">
        <v>69</v>
      </c>
      <c r="C739" s="22" t="s">
        <v>69</v>
      </c>
      <c r="D739" s="58" t="s">
        <v>362</v>
      </c>
      <c r="E739" s="22" t="s">
        <v>108</v>
      </c>
      <c r="F739" s="23">
        <f>'4 исп.по вед.структ.'!G885</f>
        <v>95</v>
      </c>
      <c r="G739" s="23">
        <f>'4 исп.по вед.структ.'!H885</f>
        <v>0</v>
      </c>
      <c r="H739" s="159">
        <f t="shared" si="112"/>
        <v>0</v>
      </c>
    </row>
    <row r="740" spans="1:8" s="40" customFormat="1" ht="17.25" customHeight="1">
      <c r="A740" s="37" t="s">
        <v>205</v>
      </c>
      <c r="B740" s="22" t="s">
        <v>69</v>
      </c>
      <c r="C740" s="22" t="s">
        <v>69</v>
      </c>
      <c r="D740" s="58" t="s">
        <v>363</v>
      </c>
      <c r="E740" s="22"/>
      <c r="F740" s="23">
        <f>F741</f>
        <v>100</v>
      </c>
      <c r="G740" s="23">
        <f>G741</f>
        <v>0</v>
      </c>
      <c r="H740" s="159">
        <f t="shared" si="112"/>
        <v>0</v>
      </c>
    </row>
    <row r="741" spans="1:8" s="40" customFormat="1" ht="40.5" customHeight="1">
      <c r="A741" s="37" t="s">
        <v>109</v>
      </c>
      <c r="B741" s="22" t="s">
        <v>69</v>
      </c>
      <c r="C741" s="22" t="s">
        <v>69</v>
      </c>
      <c r="D741" s="58" t="s">
        <v>363</v>
      </c>
      <c r="E741" s="22" t="s">
        <v>110</v>
      </c>
      <c r="F741" s="23">
        <f>F742</f>
        <v>100</v>
      </c>
      <c r="G741" s="23">
        <f>G742</f>
        <v>0</v>
      </c>
      <c r="H741" s="159">
        <f t="shared" si="112"/>
        <v>0</v>
      </c>
    </row>
    <row r="742" spans="1:8" s="40" customFormat="1" ht="16.5" customHeight="1">
      <c r="A742" s="18" t="s">
        <v>306</v>
      </c>
      <c r="B742" s="22" t="s">
        <v>69</v>
      </c>
      <c r="C742" s="22" t="s">
        <v>69</v>
      </c>
      <c r="D742" s="58" t="s">
        <v>363</v>
      </c>
      <c r="E742" s="22" t="s">
        <v>308</v>
      </c>
      <c r="F742" s="23">
        <f>F743+F744</f>
        <v>100</v>
      </c>
      <c r="G742" s="23">
        <f>G743+G744</f>
        <v>0</v>
      </c>
      <c r="H742" s="159">
        <f t="shared" si="112"/>
        <v>0</v>
      </c>
    </row>
    <row r="743" spans="1:8" s="40" customFormat="1" ht="15" customHeight="1">
      <c r="A743" s="18" t="s">
        <v>455</v>
      </c>
      <c r="B743" s="22" t="s">
        <v>69</v>
      </c>
      <c r="C743" s="22" t="s">
        <v>69</v>
      </c>
      <c r="D743" s="58" t="s">
        <v>363</v>
      </c>
      <c r="E743" s="22" t="s">
        <v>307</v>
      </c>
      <c r="F743" s="23">
        <f>'4 исп.по вед.структ.'!G889</f>
        <v>20</v>
      </c>
      <c r="G743" s="23">
        <f>'4 исп.по вед.структ.'!H889</f>
        <v>0</v>
      </c>
      <c r="H743" s="159">
        <f t="shared" si="112"/>
        <v>0</v>
      </c>
    </row>
    <row r="744" spans="1:8" s="40" customFormat="1" ht="30.75" customHeight="1">
      <c r="A744" s="18" t="s">
        <v>582</v>
      </c>
      <c r="B744" s="22" t="s">
        <v>69</v>
      </c>
      <c r="C744" s="22" t="s">
        <v>69</v>
      </c>
      <c r="D744" s="58" t="s">
        <v>363</v>
      </c>
      <c r="E744" s="22" t="s">
        <v>583</v>
      </c>
      <c r="F744" s="23">
        <f>'4 исп.по вед.структ.'!G890</f>
        <v>80</v>
      </c>
      <c r="G744" s="23">
        <f>'4 исп.по вед.структ.'!H890</f>
        <v>0</v>
      </c>
      <c r="H744" s="159">
        <f t="shared" si="112"/>
        <v>0</v>
      </c>
    </row>
    <row r="745" spans="1:8" s="40" customFormat="1" ht="15" customHeight="1">
      <c r="A745" s="37" t="s">
        <v>206</v>
      </c>
      <c r="B745" s="22" t="s">
        <v>69</v>
      </c>
      <c r="C745" s="22" t="s">
        <v>69</v>
      </c>
      <c r="D745" s="58" t="s">
        <v>364</v>
      </c>
      <c r="E745" s="22"/>
      <c r="F745" s="23">
        <f aca="true" t="shared" si="121" ref="F745:G747">F746</f>
        <v>35</v>
      </c>
      <c r="G745" s="23">
        <f t="shared" si="121"/>
        <v>0</v>
      </c>
      <c r="H745" s="159">
        <f aca="true" t="shared" si="122" ref="H745:H808">G745/F745*100</f>
        <v>0</v>
      </c>
    </row>
    <row r="746" spans="1:8" s="40" customFormat="1" ht="13.5" customHeight="1">
      <c r="A746" s="18" t="s">
        <v>651</v>
      </c>
      <c r="B746" s="22" t="s">
        <v>69</v>
      </c>
      <c r="C746" s="22" t="s">
        <v>69</v>
      </c>
      <c r="D746" s="58" t="s">
        <v>364</v>
      </c>
      <c r="E746" s="22" t="s">
        <v>111</v>
      </c>
      <c r="F746" s="23">
        <f t="shared" si="121"/>
        <v>35</v>
      </c>
      <c r="G746" s="23">
        <f t="shared" si="121"/>
        <v>0</v>
      </c>
      <c r="H746" s="159">
        <f t="shared" si="122"/>
        <v>0</v>
      </c>
    </row>
    <row r="747" spans="1:8" s="40" customFormat="1" ht="18" customHeight="1">
      <c r="A747" s="18" t="s">
        <v>105</v>
      </c>
      <c r="B747" s="22" t="s">
        <v>69</v>
      </c>
      <c r="C747" s="22" t="s">
        <v>69</v>
      </c>
      <c r="D747" s="58" t="s">
        <v>364</v>
      </c>
      <c r="E747" s="22" t="s">
        <v>106</v>
      </c>
      <c r="F747" s="23">
        <f t="shared" si="121"/>
        <v>35</v>
      </c>
      <c r="G747" s="23">
        <f t="shared" si="121"/>
        <v>0</v>
      </c>
      <c r="H747" s="159">
        <f t="shared" si="122"/>
        <v>0</v>
      </c>
    </row>
    <row r="748" spans="1:8" s="40" customFormat="1" ht="16.5" customHeight="1">
      <c r="A748" s="18" t="s">
        <v>107</v>
      </c>
      <c r="B748" s="22" t="s">
        <v>69</v>
      </c>
      <c r="C748" s="22" t="s">
        <v>69</v>
      </c>
      <c r="D748" s="58" t="s">
        <v>364</v>
      </c>
      <c r="E748" s="22" t="s">
        <v>108</v>
      </c>
      <c r="F748" s="23">
        <f>'4 исп.по вед.структ.'!G894</f>
        <v>35</v>
      </c>
      <c r="G748" s="23">
        <f>'4 исп.по вед.структ.'!H894</f>
        <v>0</v>
      </c>
      <c r="H748" s="159">
        <f t="shared" si="122"/>
        <v>0</v>
      </c>
    </row>
    <row r="749" spans="1:8" s="40" customFormat="1" ht="18" customHeight="1">
      <c r="A749" s="37" t="s">
        <v>207</v>
      </c>
      <c r="B749" s="22" t="s">
        <v>69</v>
      </c>
      <c r="C749" s="22" t="s">
        <v>69</v>
      </c>
      <c r="D749" s="58" t="s">
        <v>365</v>
      </c>
      <c r="E749" s="22"/>
      <c r="F749" s="23">
        <f aca="true" t="shared" si="123" ref="F749:G751">F750</f>
        <v>20</v>
      </c>
      <c r="G749" s="23">
        <f t="shared" si="123"/>
        <v>0</v>
      </c>
      <c r="H749" s="159">
        <f t="shared" si="122"/>
        <v>0</v>
      </c>
    </row>
    <row r="750" spans="1:8" s="40" customFormat="1" ht="15" customHeight="1">
      <c r="A750" s="18" t="s">
        <v>651</v>
      </c>
      <c r="B750" s="22" t="s">
        <v>69</v>
      </c>
      <c r="C750" s="22" t="s">
        <v>69</v>
      </c>
      <c r="D750" s="58" t="s">
        <v>365</v>
      </c>
      <c r="E750" s="22" t="s">
        <v>111</v>
      </c>
      <c r="F750" s="23">
        <f t="shared" si="123"/>
        <v>20</v>
      </c>
      <c r="G750" s="23">
        <f t="shared" si="123"/>
        <v>0</v>
      </c>
      <c r="H750" s="159">
        <f t="shared" si="122"/>
        <v>0</v>
      </c>
    </row>
    <row r="751" spans="1:8" s="40" customFormat="1" ht="14.25" customHeight="1">
      <c r="A751" s="18" t="s">
        <v>105</v>
      </c>
      <c r="B751" s="22" t="s">
        <v>69</v>
      </c>
      <c r="C751" s="22" t="s">
        <v>69</v>
      </c>
      <c r="D751" s="58" t="s">
        <v>365</v>
      </c>
      <c r="E751" s="22" t="s">
        <v>106</v>
      </c>
      <c r="F751" s="23">
        <f t="shared" si="123"/>
        <v>20</v>
      </c>
      <c r="G751" s="23">
        <f t="shared" si="123"/>
        <v>0</v>
      </c>
      <c r="H751" s="159">
        <f t="shared" si="122"/>
        <v>0</v>
      </c>
    </row>
    <row r="752" spans="1:8" s="40" customFormat="1" ht="15" customHeight="1">
      <c r="A752" s="18" t="s">
        <v>107</v>
      </c>
      <c r="B752" s="22" t="s">
        <v>69</v>
      </c>
      <c r="C752" s="22" t="s">
        <v>69</v>
      </c>
      <c r="D752" s="58" t="s">
        <v>365</v>
      </c>
      <c r="E752" s="22" t="s">
        <v>108</v>
      </c>
      <c r="F752" s="23">
        <f>'4 исп.по вед.структ.'!G898</f>
        <v>20</v>
      </c>
      <c r="G752" s="23">
        <f>'4 исп.по вед.структ.'!H898</f>
        <v>0</v>
      </c>
      <c r="H752" s="159">
        <f t="shared" si="122"/>
        <v>0</v>
      </c>
    </row>
    <row r="753" spans="1:8" s="40" customFormat="1" ht="13.5" customHeight="1">
      <c r="A753" s="18" t="s">
        <v>51</v>
      </c>
      <c r="B753" s="22" t="s">
        <v>69</v>
      </c>
      <c r="C753" s="22" t="s">
        <v>69</v>
      </c>
      <c r="D753" s="22" t="s">
        <v>223</v>
      </c>
      <c r="E753" s="22"/>
      <c r="F753" s="23">
        <f aca="true" t="shared" si="124" ref="F753:G756">F754</f>
        <v>35</v>
      </c>
      <c r="G753" s="23">
        <f t="shared" si="124"/>
        <v>0.3</v>
      </c>
      <c r="H753" s="159">
        <f t="shared" si="122"/>
        <v>0.8571428571428572</v>
      </c>
    </row>
    <row r="754" spans="1:8" s="40" customFormat="1" ht="14.25" customHeight="1">
      <c r="A754" s="18" t="s">
        <v>393</v>
      </c>
      <c r="B754" s="22" t="s">
        <v>69</v>
      </c>
      <c r="C754" s="22" t="s">
        <v>69</v>
      </c>
      <c r="D754" s="22" t="s">
        <v>421</v>
      </c>
      <c r="E754" s="22"/>
      <c r="F754" s="23">
        <f t="shared" si="124"/>
        <v>35</v>
      </c>
      <c r="G754" s="23">
        <f t="shared" si="124"/>
        <v>0.3</v>
      </c>
      <c r="H754" s="159">
        <f t="shared" si="122"/>
        <v>0.8571428571428572</v>
      </c>
    </row>
    <row r="755" spans="1:8" s="40" customFormat="1" ht="13.5" customHeight="1">
      <c r="A755" s="18" t="s">
        <v>651</v>
      </c>
      <c r="B755" s="22" t="s">
        <v>69</v>
      </c>
      <c r="C755" s="22" t="s">
        <v>69</v>
      </c>
      <c r="D755" s="22" t="s">
        <v>421</v>
      </c>
      <c r="E755" s="22" t="s">
        <v>111</v>
      </c>
      <c r="F755" s="23">
        <f t="shared" si="124"/>
        <v>35</v>
      </c>
      <c r="G755" s="23">
        <f t="shared" si="124"/>
        <v>0.3</v>
      </c>
      <c r="H755" s="159">
        <f t="shared" si="122"/>
        <v>0.8571428571428572</v>
      </c>
    </row>
    <row r="756" spans="1:8" s="40" customFormat="1" ht="12.75" customHeight="1">
      <c r="A756" s="18" t="s">
        <v>105</v>
      </c>
      <c r="B756" s="22" t="s">
        <v>69</v>
      </c>
      <c r="C756" s="22" t="s">
        <v>69</v>
      </c>
      <c r="D756" s="22" t="s">
        <v>421</v>
      </c>
      <c r="E756" s="22" t="s">
        <v>106</v>
      </c>
      <c r="F756" s="23">
        <f t="shared" si="124"/>
        <v>35</v>
      </c>
      <c r="G756" s="23">
        <f t="shared" si="124"/>
        <v>0.3</v>
      </c>
      <c r="H756" s="159">
        <f t="shared" si="122"/>
        <v>0.8571428571428572</v>
      </c>
    </row>
    <row r="757" spans="1:8" s="40" customFormat="1" ht="15" customHeight="1">
      <c r="A757" s="18" t="s">
        <v>107</v>
      </c>
      <c r="B757" s="22" t="s">
        <v>69</v>
      </c>
      <c r="C757" s="22" t="s">
        <v>69</v>
      </c>
      <c r="D757" s="22" t="s">
        <v>421</v>
      </c>
      <c r="E757" s="22" t="s">
        <v>108</v>
      </c>
      <c r="F757" s="23">
        <f>'4 исп.по вед.структ.'!G903</f>
        <v>35</v>
      </c>
      <c r="G757" s="23">
        <f>'4 исп.по вед.структ.'!H903</f>
        <v>0.3</v>
      </c>
      <c r="H757" s="159">
        <f t="shared" si="122"/>
        <v>0.8571428571428572</v>
      </c>
    </row>
    <row r="758" spans="1:8" s="40" customFormat="1" ht="19.5" customHeight="1">
      <c r="A758" s="17" t="s">
        <v>11</v>
      </c>
      <c r="B758" s="43" t="s">
        <v>69</v>
      </c>
      <c r="C758" s="43" t="s">
        <v>75</v>
      </c>
      <c r="D758" s="43"/>
      <c r="E758" s="43"/>
      <c r="F758" s="44">
        <f>F759+F773+F789+F818</f>
        <v>38138.3</v>
      </c>
      <c r="G758" s="44">
        <f>G759+G773+G789+G818</f>
        <v>9082.3</v>
      </c>
      <c r="H758" s="158">
        <f>G758/F758*100</f>
        <v>23.81411861566981</v>
      </c>
    </row>
    <row r="759" spans="1:8" s="40" customFormat="1" ht="14.25" customHeight="1">
      <c r="A759" s="18" t="s">
        <v>376</v>
      </c>
      <c r="B759" s="22" t="s">
        <v>69</v>
      </c>
      <c r="C759" s="22" t="s">
        <v>75</v>
      </c>
      <c r="D759" s="22" t="s">
        <v>225</v>
      </c>
      <c r="E759" s="22"/>
      <c r="F759" s="23">
        <f>F760</f>
        <v>1031.2</v>
      </c>
      <c r="G759" s="23">
        <f>G760</f>
        <v>582.2</v>
      </c>
      <c r="H759" s="159">
        <f t="shared" si="122"/>
        <v>56.45849495733126</v>
      </c>
    </row>
    <row r="760" spans="1:8" s="40" customFormat="1" ht="16.5" customHeight="1">
      <c r="A760" s="18" t="s">
        <v>377</v>
      </c>
      <c r="B760" s="22" t="s">
        <v>69</v>
      </c>
      <c r="C760" s="22" t="s">
        <v>75</v>
      </c>
      <c r="D760" s="22" t="s">
        <v>374</v>
      </c>
      <c r="E760" s="22"/>
      <c r="F760" s="23">
        <f>F761+F767</f>
        <v>1031.2</v>
      </c>
      <c r="G760" s="23">
        <f>G761+G767</f>
        <v>582.2</v>
      </c>
      <c r="H760" s="159">
        <f t="shared" si="122"/>
        <v>56.45849495733126</v>
      </c>
    </row>
    <row r="761" spans="1:8" s="40" customFormat="1" ht="38.25" customHeight="1">
      <c r="A761" s="18" t="s">
        <v>298</v>
      </c>
      <c r="B761" s="22" t="s">
        <v>69</v>
      </c>
      <c r="C761" s="22" t="s">
        <v>75</v>
      </c>
      <c r="D761" s="22" t="s">
        <v>375</v>
      </c>
      <c r="E761" s="22"/>
      <c r="F761" s="23">
        <f>F762</f>
        <v>1000</v>
      </c>
      <c r="G761" s="23">
        <f>G762</f>
        <v>581.7</v>
      </c>
      <c r="H761" s="159">
        <f t="shared" si="122"/>
        <v>58.17</v>
      </c>
    </row>
    <row r="762" spans="1:8" s="40" customFormat="1" ht="43.5" customHeight="1">
      <c r="A762" s="18" t="s">
        <v>109</v>
      </c>
      <c r="B762" s="22" t="s">
        <v>69</v>
      </c>
      <c r="C762" s="22" t="s">
        <v>75</v>
      </c>
      <c r="D762" s="22" t="s">
        <v>375</v>
      </c>
      <c r="E762" s="22" t="s">
        <v>110</v>
      </c>
      <c r="F762" s="23">
        <f>F763+F765</f>
        <v>1000</v>
      </c>
      <c r="G762" s="23">
        <f>G763+G765</f>
        <v>581.7</v>
      </c>
      <c r="H762" s="159">
        <f t="shared" si="122"/>
        <v>58.17</v>
      </c>
    </row>
    <row r="763" spans="1:8" s="40" customFormat="1" ht="18.75" customHeight="1">
      <c r="A763" s="18" t="s">
        <v>306</v>
      </c>
      <c r="B763" s="22" t="s">
        <v>69</v>
      </c>
      <c r="C763" s="22" t="s">
        <v>75</v>
      </c>
      <c r="D763" s="22" t="s">
        <v>375</v>
      </c>
      <c r="E763" s="22" t="s">
        <v>308</v>
      </c>
      <c r="F763" s="23">
        <f>F764</f>
        <v>740</v>
      </c>
      <c r="G763" s="23">
        <f>G764</f>
        <v>454</v>
      </c>
      <c r="H763" s="159">
        <f t="shared" si="122"/>
        <v>61.35135135135135</v>
      </c>
    </row>
    <row r="764" spans="1:8" s="40" customFormat="1" ht="18" customHeight="1">
      <c r="A764" s="18" t="s">
        <v>455</v>
      </c>
      <c r="B764" s="22" t="s">
        <v>69</v>
      </c>
      <c r="C764" s="22" t="s">
        <v>75</v>
      </c>
      <c r="D764" s="22" t="s">
        <v>375</v>
      </c>
      <c r="E764" s="22" t="s">
        <v>307</v>
      </c>
      <c r="F764" s="23">
        <f>'4 исп.по вед.структ.'!G741</f>
        <v>740</v>
      </c>
      <c r="G764" s="23">
        <f>'4 исп.по вед.структ.'!H741</f>
        <v>454</v>
      </c>
      <c r="H764" s="159">
        <f t="shared" si="122"/>
        <v>61.35135135135135</v>
      </c>
    </row>
    <row r="765" spans="1:8" s="40" customFormat="1" ht="15" customHeight="1">
      <c r="A765" s="18" t="s">
        <v>100</v>
      </c>
      <c r="B765" s="22" t="s">
        <v>69</v>
      </c>
      <c r="C765" s="22" t="s">
        <v>75</v>
      </c>
      <c r="D765" s="22" t="s">
        <v>375</v>
      </c>
      <c r="E765" s="22" t="s">
        <v>101</v>
      </c>
      <c r="F765" s="23">
        <f>F766</f>
        <v>260</v>
      </c>
      <c r="G765" s="23">
        <f>G766</f>
        <v>127.7</v>
      </c>
      <c r="H765" s="159">
        <f t="shared" si="122"/>
        <v>49.11538461538461</v>
      </c>
    </row>
    <row r="766" spans="1:8" s="40" customFormat="1" ht="27.75" customHeight="1">
      <c r="A766" s="18" t="s">
        <v>103</v>
      </c>
      <c r="B766" s="22" t="s">
        <v>69</v>
      </c>
      <c r="C766" s="22" t="s">
        <v>75</v>
      </c>
      <c r="D766" s="22" t="s">
        <v>375</v>
      </c>
      <c r="E766" s="22" t="s">
        <v>104</v>
      </c>
      <c r="F766" s="23">
        <f>'4 исп.по вед.структ.'!G743</f>
        <v>260</v>
      </c>
      <c r="G766" s="23">
        <f>'4 исп.по вед.структ.'!H743</f>
        <v>127.7</v>
      </c>
      <c r="H766" s="159">
        <f t="shared" si="122"/>
        <v>49.11538461538461</v>
      </c>
    </row>
    <row r="767" spans="1:8" s="40" customFormat="1" ht="18" customHeight="1">
      <c r="A767" s="18" t="s">
        <v>245</v>
      </c>
      <c r="B767" s="22" t="s">
        <v>69</v>
      </c>
      <c r="C767" s="22" t="s">
        <v>75</v>
      </c>
      <c r="D767" s="22" t="s">
        <v>378</v>
      </c>
      <c r="E767" s="22"/>
      <c r="F767" s="23">
        <f>F768</f>
        <v>31.2</v>
      </c>
      <c r="G767" s="23">
        <f>G768</f>
        <v>0.5</v>
      </c>
      <c r="H767" s="159">
        <f t="shared" si="122"/>
        <v>1.6025641025641029</v>
      </c>
    </row>
    <row r="768" spans="1:8" s="40" customFormat="1" ht="36" customHeight="1">
      <c r="A768" s="18" t="s">
        <v>109</v>
      </c>
      <c r="B768" s="22" t="s">
        <v>69</v>
      </c>
      <c r="C768" s="22" t="s">
        <v>75</v>
      </c>
      <c r="D768" s="22" t="s">
        <v>378</v>
      </c>
      <c r="E768" s="22" t="s">
        <v>110</v>
      </c>
      <c r="F768" s="23">
        <f>F769+F771</f>
        <v>31.2</v>
      </c>
      <c r="G768" s="23">
        <f>G769+G771</f>
        <v>0.5</v>
      </c>
      <c r="H768" s="159">
        <f t="shared" si="122"/>
        <v>1.6025641025641029</v>
      </c>
    </row>
    <row r="769" spans="1:8" s="40" customFormat="1" ht="15.75" customHeight="1">
      <c r="A769" s="18" t="s">
        <v>306</v>
      </c>
      <c r="B769" s="22" t="s">
        <v>69</v>
      </c>
      <c r="C769" s="22" t="s">
        <v>75</v>
      </c>
      <c r="D769" s="22" t="s">
        <v>378</v>
      </c>
      <c r="E769" s="22" t="s">
        <v>308</v>
      </c>
      <c r="F769" s="23">
        <f>F770</f>
        <v>11.2</v>
      </c>
      <c r="G769" s="23">
        <f>G770</f>
        <v>0.5</v>
      </c>
      <c r="H769" s="159">
        <f t="shared" si="122"/>
        <v>4.464285714285714</v>
      </c>
    </row>
    <row r="770" spans="1:8" s="40" customFormat="1" ht="18" customHeight="1">
      <c r="A770" s="18" t="s">
        <v>455</v>
      </c>
      <c r="B770" s="22" t="s">
        <v>69</v>
      </c>
      <c r="C770" s="22" t="s">
        <v>75</v>
      </c>
      <c r="D770" s="22" t="s">
        <v>378</v>
      </c>
      <c r="E770" s="22" t="s">
        <v>307</v>
      </c>
      <c r="F770" s="23">
        <f>'4 исп.по вед.структ.'!G747</f>
        <v>11.2</v>
      </c>
      <c r="G770" s="23">
        <f>'4 исп.по вед.структ.'!H747</f>
        <v>0.5</v>
      </c>
      <c r="H770" s="159">
        <f t="shared" si="122"/>
        <v>4.464285714285714</v>
      </c>
    </row>
    <row r="771" spans="1:8" s="40" customFormat="1" ht="17.25" customHeight="1">
      <c r="A771" s="18" t="s">
        <v>100</v>
      </c>
      <c r="B771" s="22" t="s">
        <v>69</v>
      </c>
      <c r="C771" s="22" t="s">
        <v>75</v>
      </c>
      <c r="D771" s="22" t="s">
        <v>378</v>
      </c>
      <c r="E771" s="22" t="s">
        <v>101</v>
      </c>
      <c r="F771" s="23">
        <f>F772</f>
        <v>20</v>
      </c>
      <c r="G771" s="23">
        <f>G772</f>
        <v>0</v>
      </c>
      <c r="H771" s="159">
        <f t="shared" si="122"/>
        <v>0</v>
      </c>
    </row>
    <row r="772" spans="1:8" s="40" customFormat="1" ht="29.25" customHeight="1">
      <c r="A772" s="18" t="s">
        <v>103</v>
      </c>
      <c r="B772" s="22" t="s">
        <v>69</v>
      </c>
      <c r="C772" s="22" t="s">
        <v>75</v>
      </c>
      <c r="D772" s="22" t="s">
        <v>378</v>
      </c>
      <c r="E772" s="22" t="s">
        <v>104</v>
      </c>
      <c r="F772" s="23">
        <f>'4 исп.по вед.структ.'!G749</f>
        <v>20</v>
      </c>
      <c r="G772" s="23">
        <f>'4 исп.по вед.структ.'!H749</f>
        <v>0</v>
      </c>
      <c r="H772" s="159">
        <f t="shared" si="122"/>
        <v>0</v>
      </c>
    </row>
    <row r="773" spans="1:8" s="40" customFormat="1" ht="30" customHeight="1">
      <c r="A773" s="18" t="s">
        <v>433</v>
      </c>
      <c r="B773" s="22" t="s">
        <v>69</v>
      </c>
      <c r="C773" s="22" t="s">
        <v>75</v>
      </c>
      <c r="D773" s="22" t="s">
        <v>224</v>
      </c>
      <c r="E773" s="22"/>
      <c r="F773" s="23">
        <f>F774</f>
        <v>8563.2</v>
      </c>
      <c r="G773" s="23">
        <f>G774</f>
        <v>1666.1</v>
      </c>
      <c r="H773" s="159">
        <f t="shared" si="122"/>
        <v>19.456511584454404</v>
      </c>
    </row>
    <row r="774" spans="1:8" s="40" customFormat="1" ht="17.25" customHeight="1">
      <c r="A774" s="18" t="s">
        <v>50</v>
      </c>
      <c r="B774" s="22" t="s">
        <v>69</v>
      </c>
      <c r="C774" s="22" t="s">
        <v>75</v>
      </c>
      <c r="D774" s="22" t="s">
        <v>250</v>
      </c>
      <c r="E774" s="22"/>
      <c r="F774" s="23">
        <f>F775+F781</f>
        <v>8563.2</v>
      </c>
      <c r="G774" s="23">
        <f>G775+G781</f>
        <v>1666.1</v>
      </c>
      <c r="H774" s="159">
        <f t="shared" si="122"/>
        <v>19.456511584454404</v>
      </c>
    </row>
    <row r="775" spans="1:8" s="40" customFormat="1" ht="17.25" customHeight="1">
      <c r="A775" s="18" t="s">
        <v>246</v>
      </c>
      <c r="B775" s="22" t="s">
        <v>69</v>
      </c>
      <c r="C775" s="22" t="s">
        <v>75</v>
      </c>
      <c r="D775" s="22" t="s">
        <v>251</v>
      </c>
      <c r="E775" s="22"/>
      <c r="F775" s="23">
        <f>F776</f>
        <v>8206.2</v>
      </c>
      <c r="G775" s="23">
        <f>G776</f>
        <v>1634.5</v>
      </c>
      <c r="H775" s="159">
        <f t="shared" si="122"/>
        <v>19.917866978625913</v>
      </c>
    </row>
    <row r="776" spans="1:8" s="40" customFormat="1" ht="42" customHeight="1">
      <c r="A776" s="18" t="s">
        <v>109</v>
      </c>
      <c r="B776" s="22" t="s">
        <v>69</v>
      </c>
      <c r="C776" s="22" t="s">
        <v>75</v>
      </c>
      <c r="D776" s="22" t="s">
        <v>251</v>
      </c>
      <c r="E776" s="22" t="s">
        <v>110</v>
      </c>
      <c r="F776" s="23">
        <f>F777</f>
        <v>8206.2</v>
      </c>
      <c r="G776" s="23">
        <f>G777</f>
        <v>1634.5</v>
      </c>
      <c r="H776" s="159">
        <f t="shared" si="122"/>
        <v>19.917866978625913</v>
      </c>
    </row>
    <row r="777" spans="1:8" s="40" customFormat="1" ht="17.25" customHeight="1">
      <c r="A777" s="18" t="s">
        <v>100</v>
      </c>
      <c r="B777" s="22" t="s">
        <v>69</v>
      </c>
      <c r="C777" s="22" t="s">
        <v>75</v>
      </c>
      <c r="D777" s="22" t="s">
        <v>251</v>
      </c>
      <c r="E777" s="22" t="s">
        <v>101</v>
      </c>
      <c r="F777" s="23">
        <f>F778+F779+F780</f>
        <v>8206.2</v>
      </c>
      <c r="G777" s="23">
        <f>G778+G779+G780</f>
        <v>1634.5</v>
      </c>
      <c r="H777" s="159">
        <f t="shared" si="122"/>
        <v>19.917866978625913</v>
      </c>
    </row>
    <row r="778" spans="1:8" s="40" customFormat="1" ht="17.25" customHeight="1">
      <c r="A778" s="18" t="s">
        <v>165</v>
      </c>
      <c r="B778" s="22" t="s">
        <v>69</v>
      </c>
      <c r="C778" s="22" t="s">
        <v>75</v>
      </c>
      <c r="D778" s="22" t="s">
        <v>251</v>
      </c>
      <c r="E778" s="22" t="s">
        <v>102</v>
      </c>
      <c r="F778" s="23">
        <f>'4 исп.по вед.структ.'!G755</f>
        <v>6227.2</v>
      </c>
      <c r="G778" s="23">
        <f>'4 исп.по вед.структ.'!H755</f>
        <v>1335.5</v>
      </c>
      <c r="H778" s="159">
        <f t="shared" si="122"/>
        <v>21.4462358684481</v>
      </c>
    </row>
    <row r="779" spans="1:8" s="40" customFormat="1" ht="29.25" customHeight="1">
      <c r="A779" s="18" t="s">
        <v>103</v>
      </c>
      <c r="B779" s="22" t="s">
        <v>69</v>
      </c>
      <c r="C779" s="22" t="s">
        <v>75</v>
      </c>
      <c r="D779" s="22" t="s">
        <v>251</v>
      </c>
      <c r="E779" s="22" t="s">
        <v>104</v>
      </c>
      <c r="F779" s="23">
        <f>'4 исп.по вед.структ.'!G756</f>
        <v>111</v>
      </c>
      <c r="G779" s="23">
        <f>'4 исп.по вед.структ.'!H756</f>
        <v>28.3</v>
      </c>
      <c r="H779" s="159">
        <f t="shared" si="122"/>
        <v>25.495495495495497</v>
      </c>
    </row>
    <row r="780" spans="1:8" s="40" customFormat="1" ht="27" customHeight="1">
      <c r="A780" s="18" t="s">
        <v>167</v>
      </c>
      <c r="B780" s="22" t="s">
        <v>69</v>
      </c>
      <c r="C780" s="22" t="s">
        <v>75</v>
      </c>
      <c r="D780" s="22" t="s">
        <v>251</v>
      </c>
      <c r="E780" s="22" t="s">
        <v>166</v>
      </c>
      <c r="F780" s="23">
        <f>'4 исп.по вед.структ.'!G757</f>
        <v>1868</v>
      </c>
      <c r="G780" s="23">
        <f>'4 исп.по вед.структ.'!H757</f>
        <v>270.7</v>
      </c>
      <c r="H780" s="159">
        <f t="shared" si="122"/>
        <v>14.491434689507493</v>
      </c>
    </row>
    <row r="781" spans="1:8" s="40" customFormat="1" ht="17.25" customHeight="1">
      <c r="A781" s="18" t="s">
        <v>247</v>
      </c>
      <c r="B781" s="22" t="s">
        <v>69</v>
      </c>
      <c r="C781" s="22" t="s">
        <v>75</v>
      </c>
      <c r="D781" s="22" t="s">
        <v>252</v>
      </c>
      <c r="E781" s="22"/>
      <c r="F781" s="23">
        <f>F782+F785</f>
        <v>357</v>
      </c>
      <c r="G781" s="23">
        <f>G782+G785</f>
        <v>31.6</v>
      </c>
      <c r="H781" s="159">
        <f t="shared" si="122"/>
        <v>8.8515406162465</v>
      </c>
    </row>
    <row r="782" spans="1:8" s="40" customFormat="1" ht="17.25" customHeight="1">
      <c r="A782" s="18" t="s">
        <v>651</v>
      </c>
      <c r="B782" s="22" t="s">
        <v>69</v>
      </c>
      <c r="C782" s="22" t="s">
        <v>75</v>
      </c>
      <c r="D782" s="22" t="s">
        <v>252</v>
      </c>
      <c r="E782" s="22" t="s">
        <v>111</v>
      </c>
      <c r="F782" s="23">
        <f>F783</f>
        <v>354</v>
      </c>
      <c r="G782" s="23">
        <f>G783</f>
        <v>30.6</v>
      </c>
      <c r="H782" s="159">
        <f t="shared" si="122"/>
        <v>8.64406779661017</v>
      </c>
    </row>
    <row r="783" spans="1:8" s="40" customFormat="1" ht="17.25" customHeight="1">
      <c r="A783" s="18" t="s">
        <v>105</v>
      </c>
      <c r="B783" s="22" t="s">
        <v>69</v>
      </c>
      <c r="C783" s="22" t="s">
        <v>75</v>
      </c>
      <c r="D783" s="22" t="s">
        <v>252</v>
      </c>
      <c r="E783" s="22" t="s">
        <v>106</v>
      </c>
      <c r="F783" s="23">
        <f>F784</f>
        <v>354</v>
      </c>
      <c r="G783" s="23">
        <f>G784</f>
        <v>30.6</v>
      </c>
      <c r="H783" s="159">
        <f t="shared" si="122"/>
        <v>8.64406779661017</v>
      </c>
    </row>
    <row r="784" spans="1:8" s="40" customFormat="1" ht="17.25" customHeight="1">
      <c r="A784" s="18" t="s">
        <v>107</v>
      </c>
      <c r="B784" s="22" t="s">
        <v>69</v>
      </c>
      <c r="C784" s="22" t="s">
        <v>75</v>
      </c>
      <c r="D784" s="22" t="s">
        <v>252</v>
      </c>
      <c r="E784" s="22" t="s">
        <v>108</v>
      </c>
      <c r="F784" s="23">
        <f>'4 исп.по вед.структ.'!G761</f>
        <v>354</v>
      </c>
      <c r="G784" s="23">
        <f>'4 исп.по вед.структ.'!H761</f>
        <v>30.6</v>
      </c>
      <c r="H784" s="159">
        <f t="shared" si="122"/>
        <v>8.64406779661017</v>
      </c>
    </row>
    <row r="785" spans="1:8" s="40" customFormat="1" ht="17.25" customHeight="1">
      <c r="A785" s="18" t="s">
        <v>135</v>
      </c>
      <c r="B785" s="22" t="s">
        <v>69</v>
      </c>
      <c r="C785" s="22" t="s">
        <v>75</v>
      </c>
      <c r="D785" s="22" t="s">
        <v>252</v>
      </c>
      <c r="E785" s="22" t="s">
        <v>136</v>
      </c>
      <c r="F785" s="23">
        <f>F786</f>
        <v>3</v>
      </c>
      <c r="G785" s="23">
        <f>G786</f>
        <v>1</v>
      </c>
      <c r="H785" s="159">
        <f t="shared" si="122"/>
        <v>33.33333333333333</v>
      </c>
    </row>
    <row r="786" spans="1:8" s="40" customFormat="1" ht="17.25" customHeight="1">
      <c r="A786" s="18" t="s">
        <v>138</v>
      </c>
      <c r="B786" s="22" t="s">
        <v>69</v>
      </c>
      <c r="C786" s="22" t="s">
        <v>75</v>
      </c>
      <c r="D786" s="22" t="s">
        <v>252</v>
      </c>
      <c r="E786" s="22" t="s">
        <v>139</v>
      </c>
      <c r="F786" s="23">
        <f>F787+F788</f>
        <v>3</v>
      </c>
      <c r="G786" s="23">
        <f>G787+G788</f>
        <v>1</v>
      </c>
      <c r="H786" s="159">
        <f t="shared" si="122"/>
        <v>33.33333333333333</v>
      </c>
    </row>
    <row r="787" spans="1:8" s="40" customFormat="1" ht="17.25" customHeight="1">
      <c r="A787" s="18" t="s">
        <v>140</v>
      </c>
      <c r="B787" s="22" t="s">
        <v>69</v>
      </c>
      <c r="C787" s="22" t="s">
        <v>75</v>
      </c>
      <c r="D787" s="22" t="s">
        <v>252</v>
      </c>
      <c r="E787" s="22" t="s">
        <v>141</v>
      </c>
      <c r="F787" s="23">
        <f>'4 исп.по вед.структ.'!G764</f>
        <v>1</v>
      </c>
      <c r="G787" s="23">
        <f>'4 исп.по вед.структ.'!H764</f>
        <v>0.2</v>
      </c>
      <c r="H787" s="159">
        <f t="shared" si="122"/>
        <v>20</v>
      </c>
    </row>
    <row r="788" spans="1:8" s="40" customFormat="1" ht="17.25" customHeight="1">
      <c r="A788" s="18" t="s">
        <v>168</v>
      </c>
      <c r="B788" s="22" t="s">
        <v>69</v>
      </c>
      <c r="C788" s="22" t="s">
        <v>75</v>
      </c>
      <c r="D788" s="22" t="s">
        <v>252</v>
      </c>
      <c r="E788" s="22" t="s">
        <v>142</v>
      </c>
      <c r="F788" s="23">
        <f>'4 исп.по вед.структ.'!G765</f>
        <v>2</v>
      </c>
      <c r="G788" s="23">
        <f>'4 исп.по вед.структ.'!H765</f>
        <v>0.8</v>
      </c>
      <c r="H788" s="159">
        <f t="shared" si="122"/>
        <v>40</v>
      </c>
    </row>
    <row r="789" spans="1:8" s="40" customFormat="1" ht="45.75" customHeight="1">
      <c r="A789" s="18" t="s">
        <v>305</v>
      </c>
      <c r="B789" s="22" t="s">
        <v>69</v>
      </c>
      <c r="C789" s="22" t="s">
        <v>75</v>
      </c>
      <c r="D789" s="22" t="s">
        <v>239</v>
      </c>
      <c r="E789" s="22"/>
      <c r="F789" s="23">
        <f>F790</f>
        <v>26651</v>
      </c>
      <c r="G789" s="23">
        <f>G790</f>
        <v>6340.2</v>
      </c>
      <c r="H789" s="159">
        <f t="shared" si="122"/>
        <v>23.789726464297775</v>
      </c>
    </row>
    <row r="790" spans="1:8" s="40" customFormat="1" ht="33.75" customHeight="1">
      <c r="A790" s="18" t="s">
        <v>500</v>
      </c>
      <c r="B790" s="22" t="s">
        <v>69</v>
      </c>
      <c r="C790" s="22" t="s">
        <v>75</v>
      </c>
      <c r="D790" s="22" t="s">
        <v>391</v>
      </c>
      <c r="E790" s="22"/>
      <c r="F790" s="23">
        <f>F791+F804</f>
        <v>26651</v>
      </c>
      <c r="G790" s="23">
        <f>G791+G804</f>
        <v>6340.2</v>
      </c>
      <c r="H790" s="159">
        <f t="shared" si="122"/>
        <v>23.789726464297775</v>
      </c>
    </row>
    <row r="791" spans="1:8" s="40" customFormat="1" ht="17.25" customHeight="1">
      <c r="A791" s="18" t="s">
        <v>392</v>
      </c>
      <c r="B791" s="22" t="s">
        <v>69</v>
      </c>
      <c r="C791" s="22" t="s">
        <v>75</v>
      </c>
      <c r="D791" s="22" t="s">
        <v>423</v>
      </c>
      <c r="E791" s="22"/>
      <c r="F791" s="23">
        <f>F792+F797+F800</f>
        <v>13746.6</v>
      </c>
      <c r="G791" s="23">
        <f>G792+G797+G800</f>
        <v>3635.9</v>
      </c>
      <c r="H791" s="159">
        <f t="shared" si="122"/>
        <v>26.449449318376907</v>
      </c>
    </row>
    <row r="792" spans="1:8" s="40" customFormat="1" ht="47.25" customHeight="1">
      <c r="A792" s="18" t="s">
        <v>109</v>
      </c>
      <c r="B792" s="22" t="s">
        <v>69</v>
      </c>
      <c r="C792" s="22" t="s">
        <v>75</v>
      </c>
      <c r="D792" s="22" t="s">
        <v>423</v>
      </c>
      <c r="E792" s="22" t="s">
        <v>110</v>
      </c>
      <c r="F792" s="23">
        <f>F793</f>
        <v>13052.5</v>
      </c>
      <c r="G792" s="23">
        <f>G793</f>
        <v>3513.8</v>
      </c>
      <c r="H792" s="159">
        <f t="shared" si="122"/>
        <v>26.920513311626127</v>
      </c>
    </row>
    <row r="793" spans="1:8" s="40" customFormat="1" ht="17.25" customHeight="1">
      <c r="A793" s="18" t="s">
        <v>306</v>
      </c>
      <c r="B793" s="22" t="s">
        <v>69</v>
      </c>
      <c r="C793" s="22" t="s">
        <v>75</v>
      </c>
      <c r="D793" s="22" t="s">
        <v>423</v>
      </c>
      <c r="E793" s="22" t="s">
        <v>308</v>
      </c>
      <c r="F793" s="23">
        <f>F794+F795+F796</f>
        <v>13052.5</v>
      </c>
      <c r="G793" s="23">
        <f>G794+G795+G796</f>
        <v>3513.8</v>
      </c>
      <c r="H793" s="159">
        <f t="shared" si="122"/>
        <v>26.920513311626127</v>
      </c>
    </row>
    <row r="794" spans="1:8" s="40" customFormat="1" ht="17.25" customHeight="1">
      <c r="A794" s="18" t="s">
        <v>579</v>
      </c>
      <c r="B794" s="22" t="s">
        <v>69</v>
      </c>
      <c r="C794" s="22" t="s">
        <v>75</v>
      </c>
      <c r="D794" s="22" t="s">
        <v>423</v>
      </c>
      <c r="E794" s="22" t="s">
        <v>309</v>
      </c>
      <c r="F794" s="23">
        <f>'4 исп.по вед.структ.'!G771</f>
        <v>10401.5</v>
      </c>
      <c r="G794" s="23">
        <f>'4 исп.по вед.структ.'!H771</f>
        <v>2909.4</v>
      </c>
      <c r="H794" s="159">
        <f t="shared" si="122"/>
        <v>27.970965726097198</v>
      </c>
    </row>
    <row r="795" spans="1:8" s="40" customFormat="1" ht="17.25" customHeight="1">
      <c r="A795" s="18" t="s">
        <v>455</v>
      </c>
      <c r="B795" s="22" t="s">
        <v>69</v>
      </c>
      <c r="C795" s="22" t="s">
        <v>75</v>
      </c>
      <c r="D795" s="22" t="s">
        <v>423</v>
      </c>
      <c r="E795" s="22" t="s">
        <v>307</v>
      </c>
      <c r="F795" s="23">
        <f>'4 исп.по вед.структ.'!G772</f>
        <v>34.6</v>
      </c>
      <c r="G795" s="23">
        <f>'4 исп.по вед.структ.'!H772</f>
        <v>0</v>
      </c>
      <c r="H795" s="159">
        <f t="shared" si="122"/>
        <v>0</v>
      </c>
    </row>
    <row r="796" spans="1:8" s="40" customFormat="1" ht="30.75" customHeight="1">
      <c r="A796" s="18" t="s">
        <v>459</v>
      </c>
      <c r="B796" s="22" t="s">
        <v>69</v>
      </c>
      <c r="C796" s="22" t="s">
        <v>75</v>
      </c>
      <c r="D796" s="22" t="s">
        <v>423</v>
      </c>
      <c r="E796" s="22" t="s">
        <v>310</v>
      </c>
      <c r="F796" s="23">
        <f>'4 исп.по вед.структ.'!G773</f>
        <v>2616.4</v>
      </c>
      <c r="G796" s="23">
        <f>'4 исп.по вед.структ.'!H773</f>
        <v>604.4</v>
      </c>
      <c r="H796" s="159">
        <f t="shared" si="122"/>
        <v>23.100443357284817</v>
      </c>
    </row>
    <row r="797" spans="1:8" s="40" customFormat="1" ht="17.25" customHeight="1">
      <c r="A797" s="18" t="s">
        <v>651</v>
      </c>
      <c r="B797" s="22" t="s">
        <v>69</v>
      </c>
      <c r="C797" s="22" t="s">
        <v>75</v>
      </c>
      <c r="D797" s="22" t="s">
        <v>423</v>
      </c>
      <c r="E797" s="22" t="s">
        <v>111</v>
      </c>
      <c r="F797" s="23">
        <f>F798</f>
        <v>688.1</v>
      </c>
      <c r="G797" s="23">
        <f>G798</f>
        <v>121.1</v>
      </c>
      <c r="H797" s="159">
        <f t="shared" si="122"/>
        <v>17.599186164801626</v>
      </c>
    </row>
    <row r="798" spans="1:8" s="40" customFormat="1" ht="17.25" customHeight="1">
      <c r="A798" s="18" t="s">
        <v>105</v>
      </c>
      <c r="B798" s="22" t="s">
        <v>69</v>
      </c>
      <c r="C798" s="22" t="s">
        <v>75</v>
      </c>
      <c r="D798" s="22" t="s">
        <v>423</v>
      </c>
      <c r="E798" s="22" t="s">
        <v>106</v>
      </c>
      <c r="F798" s="23">
        <f>F799</f>
        <v>688.1</v>
      </c>
      <c r="G798" s="23">
        <f>G799</f>
        <v>121.1</v>
      </c>
      <c r="H798" s="159">
        <f t="shared" si="122"/>
        <v>17.599186164801626</v>
      </c>
    </row>
    <row r="799" spans="1:8" s="40" customFormat="1" ht="17.25" customHeight="1">
      <c r="A799" s="18" t="s">
        <v>107</v>
      </c>
      <c r="B799" s="22" t="s">
        <v>69</v>
      </c>
      <c r="C799" s="22" t="s">
        <v>75</v>
      </c>
      <c r="D799" s="22" t="s">
        <v>423</v>
      </c>
      <c r="E799" s="22" t="s">
        <v>108</v>
      </c>
      <c r="F799" s="23">
        <f>'4 исп.по вед.структ.'!G776</f>
        <v>688.1</v>
      </c>
      <c r="G799" s="23">
        <f>'4 исп.по вед.структ.'!H776</f>
        <v>121.1</v>
      </c>
      <c r="H799" s="159">
        <f t="shared" si="122"/>
        <v>17.599186164801626</v>
      </c>
    </row>
    <row r="800" spans="1:8" s="40" customFormat="1" ht="17.25" customHeight="1">
      <c r="A800" s="18" t="s">
        <v>135</v>
      </c>
      <c r="B800" s="22" t="s">
        <v>69</v>
      </c>
      <c r="C800" s="22" t="s">
        <v>75</v>
      </c>
      <c r="D800" s="22" t="s">
        <v>423</v>
      </c>
      <c r="E800" s="22" t="s">
        <v>136</v>
      </c>
      <c r="F800" s="23">
        <f>F801</f>
        <v>6</v>
      </c>
      <c r="G800" s="23">
        <f>G801</f>
        <v>1</v>
      </c>
      <c r="H800" s="159">
        <f t="shared" si="122"/>
        <v>16.666666666666664</v>
      </c>
    </row>
    <row r="801" spans="1:8" s="40" customFormat="1" ht="17.25" customHeight="1">
      <c r="A801" s="18" t="s">
        <v>138</v>
      </c>
      <c r="B801" s="22" t="s">
        <v>69</v>
      </c>
      <c r="C801" s="22" t="s">
        <v>75</v>
      </c>
      <c r="D801" s="22" t="s">
        <v>423</v>
      </c>
      <c r="E801" s="22" t="s">
        <v>139</v>
      </c>
      <c r="F801" s="23">
        <f>F802+F803</f>
        <v>6</v>
      </c>
      <c r="G801" s="23">
        <f>G802+G803</f>
        <v>1</v>
      </c>
      <c r="H801" s="159">
        <f t="shared" si="122"/>
        <v>16.666666666666664</v>
      </c>
    </row>
    <row r="802" spans="1:8" s="40" customFormat="1" ht="17.25" customHeight="1">
      <c r="A802" s="18" t="s">
        <v>140</v>
      </c>
      <c r="B802" s="22" t="s">
        <v>69</v>
      </c>
      <c r="C802" s="22" t="s">
        <v>75</v>
      </c>
      <c r="D802" s="22" t="s">
        <v>423</v>
      </c>
      <c r="E802" s="22" t="s">
        <v>141</v>
      </c>
      <c r="F802" s="23">
        <f>'4 исп.по вед.структ.'!G779</f>
        <v>4</v>
      </c>
      <c r="G802" s="23">
        <f>'4 исп.по вед.структ.'!H779</f>
        <v>1</v>
      </c>
      <c r="H802" s="159">
        <f t="shared" si="122"/>
        <v>25</v>
      </c>
    </row>
    <row r="803" spans="1:8" s="40" customFormat="1" ht="17.25" customHeight="1">
      <c r="A803" s="18" t="s">
        <v>168</v>
      </c>
      <c r="B803" s="22" t="s">
        <v>69</v>
      </c>
      <c r="C803" s="22" t="s">
        <v>75</v>
      </c>
      <c r="D803" s="22" t="s">
        <v>423</v>
      </c>
      <c r="E803" s="22" t="s">
        <v>142</v>
      </c>
      <c r="F803" s="23">
        <f>'4 исп.по вед.структ.'!G780</f>
        <v>2</v>
      </c>
      <c r="G803" s="23">
        <f>'4 исп.по вед.структ.'!H780</f>
        <v>0</v>
      </c>
      <c r="H803" s="159">
        <f t="shared" si="122"/>
        <v>0</v>
      </c>
    </row>
    <row r="804" spans="1:8" s="40" customFormat="1" ht="17.25" customHeight="1">
      <c r="A804" s="18" t="s">
        <v>400</v>
      </c>
      <c r="B804" s="22" t="s">
        <v>69</v>
      </c>
      <c r="C804" s="22" t="s">
        <v>75</v>
      </c>
      <c r="D804" s="22" t="s">
        <v>424</v>
      </c>
      <c r="E804" s="22"/>
      <c r="F804" s="23">
        <f>F805+F810+F813</f>
        <v>12904.4</v>
      </c>
      <c r="G804" s="23">
        <f>G805+G810+G813</f>
        <v>2704.2999999999997</v>
      </c>
      <c r="H804" s="159">
        <f t="shared" si="122"/>
        <v>20.956417965965095</v>
      </c>
    </row>
    <row r="805" spans="1:8" s="40" customFormat="1" ht="43.5" customHeight="1">
      <c r="A805" s="18" t="s">
        <v>109</v>
      </c>
      <c r="B805" s="22" t="s">
        <v>69</v>
      </c>
      <c r="C805" s="22" t="s">
        <v>75</v>
      </c>
      <c r="D805" s="22" t="s">
        <v>424</v>
      </c>
      <c r="E805" s="22" t="s">
        <v>110</v>
      </c>
      <c r="F805" s="23">
        <f>F806</f>
        <v>9346</v>
      </c>
      <c r="G805" s="23">
        <f>G806</f>
        <v>1969.3999999999999</v>
      </c>
      <c r="H805" s="159">
        <f t="shared" si="122"/>
        <v>21.072116413438902</v>
      </c>
    </row>
    <row r="806" spans="1:8" s="40" customFormat="1" ht="17.25" customHeight="1">
      <c r="A806" s="18" t="s">
        <v>306</v>
      </c>
      <c r="B806" s="22" t="s">
        <v>69</v>
      </c>
      <c r="C806" s="22" t="s">
        <v>75</v>
      </c>
      <c r="D806" s="22" t="s">
        <v>424</v>
      </c>
      <c r="E806" s="22" t="s">
        <v>308</v>
      </c>
      <c r="F806" s="23">
        <f>F807+F808+F809</f>
        <v>9346</v>
      </c>
      <c r="G806" s="23">
        <f>G807+G808+G809</f>
        <v>1969.3999999999999</v>
      </c>
      <c r="H806" s="159">
        <f t="shared" si="122"/>
        <v>21.072116413438902</v>
      </c>
    </row>
    <row r="807" spans="1:8" s="40" customFormat="1" ht="17.25" customHeight="1">
      <c r="A807" s="18" t="s">
        <v>579</v>
      </c>
      <c r="B807" s="22" t="s">
        <v>69</v>
      </c>
      <c r="C807" s="22" t="s">
        <v>75</v>
      </c>
      <c r="D807" s="22" t="s">
        <v>424</v>
      </c>
      <c r="E807" s="22" t="s">
        <v>309</v>
      </c>
      <c r="F807" s="23">
        <f>'4 исп.по вед.структ.'!G784</f>
        <v>7200</v>
      </c>
      <c r="G807" s="23">
        <f>'4 исп.по вед.структ.'!H784</f>
        <v>1523.8</v>
      </c>
      <c r="H807" s="159">
        <f t="shared" si="122"/>
        <v>21.163888888888888</v>
      </c>
    </row>
    <row r="808" spans="1:8" s="40" customFormat="1" ht="17.25" customHeight="1">
      <c r="A808" s="18" t="s">
        <v>455</v>
      </c>
      <c r="B808" s="22" t="s">
        <v>69</v>
      </c>
      <c r="C808" s="22" t="s">
        <v>75</v>
      </c>
      <c r="D808" s="22" t="s">
        <v>424</v>
      </c>
      <c r="E808" s="22" t="s">
        <v>307</v>
      </c>
      <c r="F808" s="23">
        <f>'4 исп.по вед.структ.'!G785</f>
        <v>346</v>
      </c>
      <c r="G808" s="23">
        <f>'4 исп.по вед.структ.'!H785</f>
        <v>79.3</v>
      </c>
      <c r="H808" s="159">
        <f t="shared" si="122"/>
        <v>22.919075144508668</v>
      </c>
    </row>
    <row r="809" spans="1:8" s="40" customFormat="1" ht="36" customHeight="1">
      <c r="A809" s="18" t="s">
        <v>459</v>
      </c>
      <c r="B809" s="22" t="s">
        <v>69</v>
      </c>
      <c r="C809" s="22" t="s">
        <v>75</v>
      </c>
      <c r="D809" s="22" t="s">
        <v>424</v>
      </c>
      <c r="E809" s="22" t="s">
        <v>310</v>
      </c>
      <c r="F809" s="23">
        <f>'4 исп.по вед.структ.'!G786</f>
        <v>1800</v>
      </c>
      <c r="G809" s="23">
        <f>'4 исп.по вед.структ.'!H786</f>
        <v>366.3</v>
      </c>
      <c r="H809" s="159">
        <f aca="true" t="shared" si="125" ref="H809:H835">G809/F809*100</f>
        <v>20.35</v>
      </c>
    </row>
    <row r="810" spans="1:8" s="40" customFormat="1" ht="17.25" customHeight="1">
      <c r="A810" s="18" t="s">
        <v>651</v>
      </c>
      <c r="B810" s="22" t="s">
        <v>69</v>
      </c>
      <c r="C810" s="22" t="s">
        <v>75</v>
      </c>
      <c r="D810" s="22" t="s">
        <v>424</v>
      </c>
      <c r="E810" s="22" t="s">
        <v>111</v>
      </c>
      <c r="F810" s="23">
        <f>F811</f>
        <v>3371.8</v>
      </c>
      <c r="G810" s="23">
        <f>G811</f>
        <v>701.3</v>
      </c>
      <c r="H810" s="159">
        <f t="shared" si="125"/>
        <v>20.798979773414793</v>
      </c>
    </row>
    <row r="811" spans="1:8" s="40" customFormat="1" ht="17.25" customHeight="1">
      <c r="A811" s="18" t="s">
        <v>105</v>
      </c>
      <c r="B811" s="22" t="s">
        <v>69</v>
      </c>
      <c r="C811" s="22" t="s">
        <v>75</v>
      </c>
      <c r="D811" s="22" t="s">
        <v>424</v>
      </c>
      <c r="E811" s="22" t="s">
        <v>106</v>
      </c>
      <c r="F811" s="23">
        <f>F812</f>
        <v>3371.8</v>
      </c>
      <c r="G811" s="23">
        <f>G812</f>
        <v>701.3</v>
      </c>
      <c r="H811" s="159">
        <f t="shared" si="125"/>
        <v>20.798979773414793</v>
      </c>
    </row>
    <row r="812" spans="1:8" s="40" customFormat="1" ht="17.25" customHeight="1">
      <c r="A812" s="18" t="s">
        <v>107</v>
      </c>
      <c r="B812" s="22" t="s">
        <v>69</v>
      </c>
      <c r="C812" s="22" t="s">
        <v>75</v>
      </c>
      <c r="D812" s="22" t="s">
        <v>424</v>
      </c>
      <c r="E812" s="22" t="s">
        <v>108</v>
      </c>
      <c r="F812" s="23">
        <f>'4 исп.по вед.структ.'!G789</f>
        <v>3371.8</v>
      </c>
      <c r="G812" s="23">
        <f>'4 исп.по вед.структ.'!H789</f>
        <v>701.3</v>
      </c>
      <c r="H812" s="159">
        <f t="shared" si="125"/>
        <v>20.798979773414793</v>
      </c>
    </row>
    <row r="813" spans="1:8" s="40" customFormat="1" ht="17.25" customHeight="1">
      <c r="A813" s="18" t="s">
        <v>135</v>
      </c>
      <c r="B813" s="22" t="s">
        <v>69</v>
      </c>
      <c r="C813" s="22" t="s">
        <v>75</v>
      </c>
      <c r="D813" s="22" t="s">
        <v>424</v>
      </c>
      <c r="E813" s="22" t="s">
        <v>136</v>
      </c>
      <c r="F813" s="23">
        <f>F814</f>
        <v>186.60000000000002</v>
      </c>
      <c r="G813" s="23">
        <f>G814</f>
        <v>33.6</v>
      </c>
      <c r="H813" s="159">
        <f t="shared" si="125"/>
        <v>18.0064308681672</v>
      </c>
    </row>
    <row r="814" spans="1:8" s="40" customFormat="1" ht="17.25" customHeight="1">
      <c r="A814" s="18" t="s">
        <v>138</v>
      </c>
      <c r="B814" s="22" t="s">
        <v>69</v>
      </c>
      <c r="C814" s="22" t="s">
        <v>75</v>
      </c>
      <c r="D814" s="22" t="s">
        <v>424</v>
      </c>
      <c r="E814" s="22" t="s">
        <v>139</v>
      </c>
      <c r="F814" s="23">
        <f>F815+F816+F817</f>
        <v>186.60000000000002</v>
      </c>
      <c r="G814" s="23">
        <f>G815+G816+G817</f>
        <v>33.6</v>
      </c>
      <c r="H814" s="159">
        <f t="shared" si="125"/>
        <v>18.0064308681672</v>
      </c>
    </row>
    <row r="815" spans="1:8" s="40" customFormat="1" ht="17.25" customHeight="1">
      <c r="A815" s="18" t="s">
        <v>140</v>
      </c>
      <c r="B815" s="22" t="s">
        <v>69</v>
      </c>
      <c r="C815" s="22" t="s">
        <v>75</v>
      </c>
      <c r="D815" s="22" t="s">
        <v>424</v>
      </c>
      <c r="E815" s="22" t="s">
        <v>141</v>
      </c>
      <c r="F815" s="23">
        <f>'4 исп.по вед.структ.'!G792</f>
        <v>65.2</v>
      </c>
      <c r="G815" s="23">
        <f>'4 исп.по вед.структ.'!H792</f>
        <v>15.9</v>
      </c>
      <c r="H815" s="159">
        <f t="shared" si="125"/>
        <v>24.386503067484664</v>
      </c>
    </row>
    <row r="816" spans="1:8" s="40" customFormat="1" ht="17.25" customHeight="1">
      <c r="A816" s="18" t="s">
        <v>168</v>
      </c>
      <c r="B816" s="22" t="s">
        <v>69</v>
      </c>
      <c r="C816" s="22" t="s">
        <v>75</v>
      </c>
      <c r="D816" s="22" t="s">
        <v>424</v>
      </c>
      <c r="E816" s="22" t="s">
        <v>142</v>
      </c>
      <c r="F816" s="23">
        <f>'4 исп.по вед.структ.'!G793</f>
        <v>49.2</v>
      </c>
      <c r="G816" s="23">
        <f>'4 исп.по вед.структ.'!H793</f>
        <v>11.7</v>
      </c>
      <c r="H816" s="159">
        <f t="shared" si="125"/>
        <v>23.780487804878046</v>
      </c>
    </row>
    <row r="817" spans="1:8" s="40" customFormat="1" ht="17.25" customHeight="1">
      <c r="A817" s="18" t="s">
        <v>169</v>
      </c>
      <c r="B817" s="22" t="s">
        <v>69</v>
      </c>
      <c r="C817" s="22" t="s">
        <v>75</v>
      </c>
      <c r="D817" s="22" t="s">
        <v>424</v>
      </c>
      <c r="E817" s="22" t="s">
        <v>170</v>
      </c>
      <c r="F817" s="23">
        <f>'4 исп.по вед.структ.'!G794</f>
        <v>72.2</v>
      </c>
      <c r="G817" s="23">
        <f>'4 исп.по вед.структ.'!H794</f>
        <v>6</v>
      </c>
      <c r="H817" s="159">
        <f t="shared" si="125"/>
        <v>8.310249307479225</v>
      </c>
    </row>
    <row r="818" spans="1:8" s="40" customFormat="1" ht="24.75" customHeight="1">
      <c r="A818" s="37" t="s">
        <v>469</v>
      </c>
      <c r="B818" s="22" t="s">
        <v>69</v>
      </c>
      <c r="C818" s="22" t="s">
        <v>75</v>
      </c>
      <c r="D818" s="58" t="s">
        <v>200</v>
      </c>
      <c r="E818" s="22"/>
      <c r="F818" s="23">
        <f>F819+F830</f>
        <v>1892.9</v>
      </c>
      <c r="G818" s="23">
        <f>G819+G830</f>
        <v>493.8</v>
      </c>
      <c r="H818" s="159">
        <f t="shared" si="125"/>
        <v>26.08695652173913</v>
      </c>
    </row>
    <row r="819" spans="1:8" s="40" customFormat="1" ht="17.25" customHeight="1">
      <c r="A819" s="37" t="s">
        <v>266</v>
      </c>
      <c r="B819" s="22" t="s">
        <v>69</v>
      </c>
      <c r="C819" s="22" t="s">
        <v>75</v>
      </c>
      <c r="D819" s="58" t="s">
        <v>355</v>
      </c>
      <c r="E819" s="22"/>
      <c r="F819" s="23">
        <f>F824+F820</f>
        <v>140</v>
      </c>
      <c r="G819" s="23">
        <f>G824+G820</f>
        <v>2.6</v>
      </c>
      <c r="H819" s="159">
        <f t="shared" si="125"/>
        <v>1.8571428571428572</v>
      </c>
    </row>
    <row r="820" spans="1:8" s="40" customFormat="1" ht="17.25" customHeight="1">
      <c r="A820" s="37" t="s">
        <v>580</v>
      </c>
      <c r="B820" s="22" t="s">
        <v>69</v>
      </c>
      <c r="C820" s="22" t="s">
        <v>75</v>
      </c>
      <c r="D820" s="58" t="s">
        <v>356</v>
      </c>
      <c r="E820" s="22"/>
      <c r="F820" s="23">
        <f aca="true" t="shared" si="126" ref="F820:G822">F821</f>
        <v>30</v>
      </c>
      <c r="G820" s="23">
        <f t="shared" si="126"/>
        <v>0</v>
      </c>
      <c r="H820" s="159">
        <f t="shared" si="125"/>
        <v>0</v>
      </c>
    </row>
    <row r="821" spans="1:8" s="40" customFormat="1" ht="17.25" customHeight="1">
      <c r="A821" s="18" t="s">
        <v>651</v>
      </c>
      <c r="B821" s="22" t="s">
        <v>69</v>
      </c>
      <c r="C821" s="22" t="s">
        <v>75</v>
      </c>
      <c r="D821" s="58" t="s">
        <v>356</v>
      </c>
      <c r="E821" s="22" t="s">
        <v>111</v>
      </c>
      <c r="F821" s="23">
        <f t="shared" si="126"/>
        <v>30</v>
      </c>
      <c r="G821" s="23">
        <f t="shared" si="126"/>
        <v>0</v>
      </c>
      <c r="H821" s="159">
        <f t="shared" si="125"/>
        <v>0</v>
      </c>
    </row>
    <row r="822" spans="1:8" s="40" customFormat="1" ht="17.25" customHeight="1">
      <c r="A822" s="18" t="s">
        <v>105</v>
      </c>
      <c r="B822" s="22" t="s">
        <v>69</v>
      </c>
      <c r="C822" s="22" t="s">
        <v>75</v>
      </c>
      <c r="D822" s="58" t="s">
        <v>356</v>
      </c>
      <c r="E822" s="22" t="s">
        <v>106</v>
      </c>
      <c r="F822" s="23">
        <f t="shared" si="126"/>
        <v>30</v>
      </c>
      <c r="G822" s="23">
        <f t="shared" si="126"/>
        <v>0</v>
      </c>
      <c r="H822" s="159">
        <f t="shared" si="125"/>
        <v>0</v>
      </c>
    </row>
    <row r="823" spans="1:8" s="40" customFormat="1" ht="17.25" customHeight="1">
      <c r="A823" s="18" t="s">
        <v>107</v>
      </c>
      <c r="B823" s="22" t="s">
        <v>69</v>
      </c>
      <c r="C823" s="22" t="s">
        <v>75</v>
      </c>
      <c r="D823" s="58" t="s">
        <v>356</v>
      </c>
      <c r="E823" s="22" t="s">
        <v>108</v>
      </c>
      <c r="F823" s="23">
        <f>'4 исп.по вед.структ.'!G800</f>
        <v>30</v>
      </c>
      <c r="G823" s="23">
        <f>'4 исп.по вед.структ.'!H800</f>
        <v>0</v>
      </c>
      <c r="H823" s="159">
        <f t="shared" si="125"/>
        <v>0</v>
      </c>
    </row>
    <row r="824" spans="1:8" s="40" customFormat="1" ht="33.75" customHeight="1">
      <c r="A824" s="37" t="s">
        <v>201</v>
      </c>
      <c r="B824" s="22" t="s">
        <v>69</v>
      </c>
      <c r="C824" s="22" t="s">
        <v>75</v>
      </c>
      <c r="D824" s="58" t="s">
        <v>357</v>
      </c>
      <c r="E824" s="22"/>
      <c r="F824" s="23">
        <f>F825+F828</f>
        <v>110</v>
      </c>
      <c r="G824" s="23">
        <f>G825+G828</f>
        <v>2.6</v>
      </c>
      <c r="H824" s="159">
        <f t="shared" si="125"/>
        <v>2.3636363636363638</v>
      </c>
    </row>
    <row r="825" spans="1:8" s="40" customFormat="1" ht="17.25" customHeight="1">
      <c r="A825" s="18" t="s">
        <v>651</v>
      </c>
      <c r="B825" s="22" t="s">
        <v>69</v>
      </c>
      <c r="C825" s="22" t="s">
        <v>75</v>
      </c>
      <c r="D825" s="58" t="s">
        <v>357</v>
      </c>
      <c r="E825" s="22" t="s">
        <v>111</v>
      </c>
      <c r="F825" s="23">
        <f>F826</f>
        <v>70</v>
      </c>
      <c r="G825" s="23">
        <f>G826</f>
        <v>0</v>
      </c>
      <c r="H825" s="159">
        <f t="shared" si="125"/>
        <v>0</v>
      </c>
    </row>
    <row r="826" spans="1:8" s="40" customFormat="1" ht="17.25" customHeight="1">
      <c r="A826" s="18" t="s">
        <v>105</v>
      </c>
      <c r="B826" s="22" t="s">
        <v>69</v>
      </c>
      <c r="C826" s="22" t="s">
        <v>75</v>
      </c>
      <c r="D826" s="58" t="s">
        <v>357</v>
      </c>
      <c r="E826" s="22" t="s">
        <v>106</v>
      </c>
      <c r="F826" s="23">
        <f>F827</f>
        <v>70</v>
      </c>
      <c r="G826" s="23">
        <f>G827</f>
        <v>0</v>
      </c>
      <c r="H826" s="159">
        <f t="shared" si="125"/>
        <v>0</v>
      </c>
    </row>
    <row r="827" spans="1:8" s="40" customFormat="1" ht="17.25" customHeight="1">
      <c r="A827" s="18" t="s">
        <v>107</v>
      </c>
      <c r="B827" s="22" t="s">
        <v>69</v>
      </c>
      <c r="C827" s="22" t="s">
        <v>75</v>
      </c>
      <c r="D827" s="58" t="s">
        <v>357</v>
      </c>
      <c r="E827" s="22" t="s">
        <v>108</v>
      </c>
      <c r="F827" s="23">
        <f>'4 исп.по вед.структ.'!G804</f>
        <v>70</v>
      </c>
      <c r="G827" s="23">
        <f>'4 исп.по вед.структ.'!H804</f>
        <v>0</v>
      </c>
      <c r="H827" s="159">
        <f t="shared" si="125"/>
        <v>0</v>
      </c>
    </row>
    <row r="828" spans="1:8" s="40" customFormat="1" ht="17.25" customHeight="1">
      <c r="A828" s="18" t="s">
        <v>124</v>
      </c>
      <c r="B828" s="22" t="s">
        <v>69</v>
      </c>
      <c r="C828" s="22" t="s">
        <v>75</v>
      </c>
      <c r="D828" s="58" t="s">
        <v>357</v>
      </c>
      <c r="E828" s="22" t="s">
        <v>125</v>
      </c>
      <c r="F828" s="23">
        <f>F829</f>
        <v>40</v>
      </c>
      <c r="G828" s="23">
        <f>G829</f>
        <v>2.6</v>
      </c>
      <c r="H828" s="159">
        <f t="shared" si="125"/>
        <v>6.5</v>
      </c>
    </row>
    <row r="829" spans="1:8" s="40" customFormat="1" ht="17.25" customHeight="1">
      <c r="A829" s="18" t="s">
        <v>156</v>
      </c>
      <c r="B829" s="22" t="s">
        <v>69</v>
      </c>
      <c r="C829" s="22" t="s">
        <v>75</v>
      </c>
      <c r="D829" s="58" t="s">
        <v>357</v>
      </c>
      <c r="E829" s="22" t="s">
        <v>155</v>
      </c>
      <c r="F829" s="23">
        <f>'4 исп.по вед.структ.'!G806</f>
        <v>40</v>
      </c>
      <c r="G829" s="23">
        <f>'4 исп.по вед.структ.'!H806</f>
        <v>2.6</v>
      </c>
      <c r="H829" s="159">
        <f t="shared" si="125"/>
        <v>6.5</v>
      </c>
    </row>
    <row r="830" spans="1:8" s="40" customFormat="1" ht="27.75" customHeight="1">
      <c r="A830" s="18" t="s">
        <v>471</v>
      </c>
      <c r="B830" s="22" t="s">
        <v>69</v>
      </c>
      <c r="C830" s="22" t="s">
        <v>75</v>
      </c>
      <c r="D830" s="22" t="s">
        <v>536</v>
      </c>
      <c r="E830" s="22"/>
      <c r="F830" s="23">
        <f aca="true" t="shared" si="127" ref="F830:G832">F831</f>
        <v>1752.9</v>
      </c>
      <c r="G830" s="23">
        <f t="shared" si="127"/>
        <v>491.2</v>
      </c>
      <c r="H830" s="159">
        <f t="shared" si="125"/>
        <v>28.022134748131666</v>
      </c>
    </row>
    <row r="831" spans="1:8" s="40" customFormat="1" ht="30" customHeight="1">
      <c r="A831" s="18" t="s">
        <v>472</v>
      </c>
      <c r="B831" s="22" t="s">
        <v>69</v>
      </c>
      <c r="C831" s="22" t="s">
        <v>75</v>
      </c>
      <c r="D831" s="22" t="s">
        <v>655</v>
      </c>
      <c r="E831" s="22"/>
      <c r="F831" s="23">
        <f t="shared" si="127"/>
        <v>1752.9</v>
      </c>
      <c r="G831" s="23">
        <f t="shared" si="127"/>
        <v>491.2</v>
      </c>
      <c r="H831" s="159">
        <f t="shared" si="125"/>
        <v>28.022134748131666</v>
      </c>
    </row>
    <row r="832" spans="1:8" s="40" customFormat="1" ht="24.75" customHeight="1">
      <c r="A832" s="18" t="s">
        <v>109</v>
      </c>
      <c r="B832" s="22" t="s">
        <v>69</v>
      </c>
      <c r="C832" s="22" t="s">
        <v>75</v>
      </c>
      <c r="D832" s="22" t="s">
        <v>655</v>
      </c>
      <c r="E832" s="22" t="s">
        <v>110</v>
      </c>
      <c r="F832" s="23">
        <f t="shared" si="127"/>
        <v>1752.9</v>
      </c>
      <c r="G832" s="23">
        <f t="shared" si="127"/>
        <v>491.2</v>
      </c>
      <c r="H832" s="159">
        <f t="shared" si="125"/>
        <v>28.022134748131666</v>
      </c>
    </row>
    <row r="833" spans="1:8" s="40" customFormat="1" ht="17.25" customHeight="1">
      <c r="A833" s="18" t="s">
        <v>100</v>
      </c>
      <c r="B833" s="22" t="s">
        <v>69</v>
      </c>
      <c r="C833" s="22" t="s">
        <v>75</v>
      </c>
      <c r="D833" s="22" t="s">
        <v>655</v>
      </c>
      <c r="E833" s="22" t="s">
        <v>101</v>
      </c>
      <c r="F833" s="23">
        <f>F834+F835</f>
        <v>1752.9</v>
      </c>
      <c r="G833" s="23">
        <f>G834+G835</f>
        <v>491.2</v>
      </c>
      <c r="H833" s="159">
        <f t="shared" si="125"/>
        <v>28.022134748131666</v>
      </c>
    </row>
    <row r="834" spans="1:8" s="40" customFormat="1" ht="17.25" customHeight="1">
      <c r="A834" s="18" t="s">
        <v>165</v>
      </c>
      <c r="B834" s="22" t="s">
        <v>69</v>
      </c>
      <c r="C834" s="22" t="s">
        <v>75</v>
      </c>
      <c r="D834" s="22" t="s">
        <v>655</v>
      </c>
      <c r="E834" s="22" t="s">
        <v>102</v>
      </c>
      <c r="F834" s="23">
        <f>'4 исп.по вед.структ.'!G188</f>
        <v>1346.3</v>
      </c>
      <c r="G834" s="23">
        <f>'4 исп.по вед.структ.'!H188</f>
        <v>338.5</v>
      </c>
      <c r="H834" s="159">
        <f t="shared" si="125"/>
        <v>25.14298447597118</v>
      </c>
    </row>
    <row r="835" spans="1:8" s="40" customFormat="1" ht="33" customHeight="1">
      <c r="A835" s="18" t="s">
        <v>167</v>
      </c>
      <c r="B835" s="22" t="s">
        <v>69</v>
      </c>
      <c r="C835" s="22" t="s">
        <v>75</v>
      </c>
      <c r="D835" s="22" t="s">
        <v>655</v>
      </c>
      <c r="E835" s="22" t="s">
        <v>166</v>
      </c>
      <c r="F835" s="23">
        <f>'4 исп.по вед.структ.'!G189</f>
        <v>406.6</v>
      </c>
      <c r="G835" s="23">
        <f>'4 исп.по вед.структ.'!H189</f>
        <v>152.7</v>
      </c>
      <c r="H835" s="159">
        <f t="shared" si="125"/>
        <v>37.55533694048204</v>
      </c>
    </row>
    <row r="836" spans="1:8" s="40" customFormat="1" ht="17.25" customHeight="1">
      <c r="A836" s="17" t="s">
        <v>152</v>
      </c>
      <c r="B836" s="43" t="s">
        <v>73</v>
      </c>
      <c r="C836" s="43" t="s">
        <v>36</v>
      </c>
      <c r="D836" s="43"/>
      <c r="E836" s="43"/>
      <c r="F836" s="44">
        <f>F837+F923</f>
        <v>46346.6</v>
      </c>
      <c r="G836" s="44">
        <f>G837+G923</f>
        <v>8965.3</v>
      </c>
      <c r="H836" s="158">
        <f>G836/F836*100</f>
        <v>19.34402955125079</v>
      </c>
    </row>
    <row r="837" spans="1:8" s="40" customFormat="1" ht="17.25" customHeight="1">
      <c r="A837" s="17" t="s">
        <v>12</v>
      </c>
      <c r="B837" s="43" t="s">
        <v>73</v>
      </c>
      <c r="C837" s="43" t="s">
        <v>66</v>
      </c>
      <c r="D837" s="43"/>
      <c r="E837" s="43"/>
      <c r="F837" s="44">
        <f>F838+F844+F862+F884+F896+F903+F917+F877</f>
        <v>34099.7</v>
      </c>
      <c r="G837" s="44">
        <f>G838+G844+G862+G884+G896+G903+G917+G877</f>
        <v>6638.9</v>
      </c>
      <c r="H837" s="158">
        <f>G837/F837*100</f>
        <v>19.469086238295354</v>
      </c>
    </row>
    <row r="838" spans="1:8" s="40" customFormat="1" ht="30.75" customHeight="1">
      <c r="A838" s="37" t="s">
        <v>440</v>
      </c>
      <c r="B838" s="22" t="s">
        <v>73</v>
      </c>
      <c r="C838" s="22" t="s">
        <v>66</v>
      </c>
      <c r="D838" s="58" t="s">
        <v>198</v>
      </c>
      <c r="E838" s="22"/>
      <c r="F838" s="23">
        <f aca="true" t="shared" si="128" ref="F838:G842">F839</f>
        <v>300</v>
      </c>
      <c r="G838" s="23">
        <f t="shared" si="128"/>
        <v>0</v>
      </c>
      <c r="H838" s="159">
        <f aca="true" t="shared" si="129" ref="H838:H901">G838/F838*100</f>
        <v>0</v>
      </c>
    </row>
    <row r="839" spans="1:8" s="40" customFormat="1" ht="18" customHeight="1">
      <c r="A839" s="37" t="s">
        <v>269</v>
      </c>
      <c r="B839" s="22" t="s">
        <v>73</v>
      </c>
      <c r="C839" s="22" t="s">
        <v>66</v>
      </c>
      <c r="D839" s="58" t="s">
        <v>584</v>
      </c>
      <c r="E839" s="22"/>
      <c r="F839" s="23">
        <f t="shared" si="128"/>
        <v>300</v>
      </c>
      <c r="G839" s="23">
        <f t="shared" si="128"/>
        <v>0</v>
      </c>
      <c r="H839" s="159">
        <f t="shared" si="129"/>
        <v>0</v>
      </c>
    </row>
    <row r="840" spans="1:8" s="40" customFormat="1" ht="17.25" customHeight="1">
      <c r="A840" s="37" t="s">
        <v>208</v>
      </c>
      <c r="B840" s="22" t="s">
        <v>73</v>
      </c>
      <c r="C840" s="22" t="s">
        <v>66</v>
      </c>
      <c r="D840" s="58" t="s">
        <v>585</v>
      </c>
      <c r="E840" s="22"/>
      <c r="F840" s="23">
        <f t="shared" si="128"/>
        <v>300</v>
      </c>
      <c r="G840" s="23">
        <f t="shared" si="128"/>
        <v>0</v>
      </c>
      <c r="H840" s="159">
        <f t="shared" si="129"/>
        <v>0</v>
      </c>
    </row>
    <row r="841" spans="1:8" s="40" customFormat="1" ht="18" customHeight="1">
      <c r="A841" s="18" t="s">
        <v>112</v>
      </c>
      <c r="B841" s="22" t="s">
        <v>73</v>
      </c>
      <c r="C841" s="22" t="s">
        <v>66</v>
      </c>
      <c r="D841" s="58" t="s">
        <v>585</v>
      </c>
      <c r="E841" s="22" t="s">
        <v>113</v>
      </c>
      <c r="F841" s="23">
        <f t="shared" si="128"/>
        <v>300</v>
      </c>
      <c r="G841" s="23">
        <f t="shared" si="128"/>
        <v>0</v>
      </c>
      <c r="H841" s="159">
        <f t="shared" si="129"/>
        <v>0</v>
      </c>
    </row>
    <row r="842" spans="1:8" s="40" customFormat="1" ht="17.25" customHeight="1">
      <c r="A842" s="18" t="s">
        <v>118</v>
      </c>
      <c r="B842" s="22" t="s">
        <v>73</v>
      </c>
      <c r="C842" s="22" t="s">
        <v>66</v>
      </c>
      <c r="D842" s="58" t="s">
        <v>585</v>
      </c>
      <c r="E842" s="22" t="s">
        <v>119</v>
      </c>
      <c r="F842" s="23">
        <f t="shared" si="128"/>
        <v>300</v>
      </c>
      <c r="G842" s="23">
        <f t="shared" si="128"/>
        <v>0</v>
      </c>
      <c r="H842" s="159">
        <f t="shared" si="129"/>
        <v>0</v>
      </c>
    </row>
    <row r="843" spans="1:8" s="40" customFormat="1" ht="17.25" customHeight="1">
      <c r="A843" s="18" t="s">
        <v>122</v>
      </c>
      <c r="B843" s="22" t="s">
        <v>73</v>
      </c>
      <c r="C843" s="22" t="s">
        <v>66</v>
      </c>
      <c r="D843" s="58" t="s">
        <v>585</v>
      </c>
      <c r="E843" s="22" t="s">
        <v>123</v>
      </c>
      <c r="F843" s="23">
        <f>'4 исп.по вед.структ.'!G911</f>
        <v>300</v>
      </c>
      <c r="G843" s="23">
        <f>'4 исп.по вед.структ.'!H911</f>
        <v>0</v>
      </c>
      <c r="H843" s="159">
        <f t="shared" si="129"/>
        <v>0</v>
      </c>
    </row>
    <row r="844" spans="1:8" s="40" customFormat="1" ht="13.5" customHeight="1">
      <c r="A844" s="37" t="s">
        <v>547</v>
      </c>
      <c r="B844" s="22" t="s">
        <v>73</v>
      </c>
      <c r="C844" s="22" t="s">
        <v>66</v>
      </c>
      <c r="D844" s="58" t="s">
        <v>189</v>
      </c>
      <c r="E844" s="22"/>
      <c r="F844" s="23">
        <f>F845</f>
        <v>434</v>
      </c>
      <c r="G844" s="23">
        <f>G845</f>
        <v>0</v>
      </c>
      <c r="H844" s="159">
        <f t="shared" si="129"/>
        <v>0</v>
      </c>
    </row>
    <row r="845" spans="1:8" s="40" customFormat="1" ht="25.5" customHeight="1">
      <c r="A845" s="37" t="s">
        <v>262</v>
      </c>
      <c r="B845" s="22" t="s">
        <v>73</v>
      </c>
      <c r="C845" s="22" t="s">
        <v>66</v>
      </c>
      <c r="D845" s="58" t="s">
        <v>341</v>
      </c>
      <c r="E845" s="22"/>
      <c r="F845" s="23">
        <f>F846+F850+F854+F858</f>
        <v>434</v>
      </c>
      <c r="G845" s="23">
        <f>G846+G850+G854+G858</f>
        <v>0</v>
      </c>
      <c r="H845" s="159">
        <f t="shared" si="129"/>
        <v>0</v>
      </c>
    </row>
    <row r="846" spans="1:8" s="40" customFormat="1" ht="17.25" customHeight="1">
      <c r="A846" s="37" t="s">
        <v>188</v>
      </c>
      <c r="B846" s="22" t="s">
        <v>73</v>
      </c>
      <c r="C846" s="22" t="s">
        <v>66</v>
      </c>
      <c r="D846" s="58" t="s">
        <v>342</v>
      </c>
      <c r="E846" s="22"/>
      <c r="F846" s="23">
        <f aca="true" t="shared" si="130" ref="F846:G848">F847</f>
        <v>275</v>
      </c>
      <c r="G846" s="23">
        <f t="shared" si="130"/>
        <v>0</v>
      </c>
      <c r="H846" s="159">
        <f t="shared" si="129"/>
        <v>0</v>
      </c>
    </row>
    <row r="847" spans="1:8" s="40" customFormat="1" ht="14.25" customHeight="1">
      <c r="A847" s="18" t="s">
        <v>112</v>
      </c>
      <c r="B847" s="22" t="s">
        <v>73</v>
      </c>
      <c r="C847" s="22" t="s">
        <v>66</v>
      </c>
      <c r="D847" s="58" t="s">
        <v>342</v>
      </c>
      <c r="E847" s="22" t="s">
        <v>113</v>
      </c>
      <c r="F847" s="23">
        <f t="shared" si="130"/>
        <v>275</v>
      </c>
      <c r="G847" s="23">
        <f t="shared" si="130"/>
        <v>0</v>
      </c>
      <c r="H847" s="159">
        <f t="shared" si="129"/>
        <v>0</v>
      </c>
    </row>
    <row r="848" spans="1:8" s="40" customFormat="1" ht="17.25" customHeight="1">
      <c r="A848" s="18" t="s">
        <v>118</v>
      </c>
      <c r="B848" s="22" t="s">
        <v>73</v>
      </c>
      <c r="C848" s="22" t="s">
        <v>66</v>
      </c>
      <c r="D848" s="58" t="s">
        <v>342</v>
      </c>
      <c r="E848" s="22" t="s">
        <v>119</v>
      </c>
      <c r="F848" s="23">
        <f t="shared" si="130"/>
        <v>275</v>
      </c>
      <c r="G848" s="23">
        <f t="shared" si="130"/>
        <v>0</v>
      </c>
      <c r="H848" s="159">
        <f t="shared" si="129"/>
        <v>0</v>
      </c>
    </row>
    <row r="849" spans="1:8" s="40" customFormat="1" ht="17.25" customHeight="1">
      <c r="A849" s="18" t="s">
        <v>122</v>
      </c>
      <c r="B849" s="22" t="s">
        <v>73</v>
      </c>
      <c r="C849" s="22" t="s">
        <v>66</v>
      </c>
      <c r="D849" s="58" t="s">
        <v>342</v>
      </c>
      <c r="E849" s="22" t="s">
        <v>123</v>
      </c>
      <c r="F849" s="23">
        <f>'4 исп.по вед.структ.'!G917</f>
        <v>275</v>
      </c>
      <c r="G849" s="23">
        <f>'4 исп.по вед.структ.'!H917</f>
        <v>0</v>
      </c>
      <c r="H849" s="159">
        <f t="shared" si="129"/>
        <v>0</v>
      </c>
    </row>
    <row r="850" spans="1:8" s="40" customFormat="1" ht="17.25" customHeight="1">
      <c r="A850" s="37" t="s">
        <v>191</v>
      </c>
      <c r="B850" s="22" t="s">
        <v>73</v>
      </c>
      <c r="C850" s="22" t="s">
        <v>66</v>
      </c>
      <c r="D850" s="58" t="s">
        <v>346</v>
      </c>
      <c r="E850" s="22"/>
      <c r="F850" s="23">
        <f aca="true" t="shared" si="131" ref="F850:G852">F851</f>
        <v>80</v>
      </c>
      <c r="G850" s="23">
        <f t="shared" si="131"/>
        <v>0</v>
      </c>
      <c r="H850" s="159">
        <f t="shared" si="129"/>
        <v>0</v>
      </c>
    </row>
    <row r="851" spans="1:8" s="40" customFormat="1" ht="14.25" customHeight="1">
      <c r="A851" s="18" t="s">
        <v>112</v>
      </c>
      <c r="B851" s="22" t="s">
        <v>73</v>
      </c>
      <c r="C851" s="22" t="s">
        <v>66</v>
      </c>
      <c r="D851" s="58" t="s">
        <v>346</v>
      </c>
      <c r="E851" s="22" t="s">
        <v>113</v>
      </c>
      <c r="F851" s="23">
        <f t="shared" si="131"/>
        <v>80</v>
      </c>
      <c r="G851" s="23">
        <f t="shared" si="131"/>
        <v>0</v>
      </c>
      <c r="H851" s="159">
        <f t="shared" si="129"/>
        <v>0</v>
      </c>
    </row>
    <row r="852" spans="1:8" s="40" customFormat="1" ht="17.25" customHeight="1">
      <c r="A852" s="18" t="s">
        <v>118</v>
      </c>
      <c r="B852" s="22" t="s">
        <v>73</v>
      </c>
      <c r="C852" s="22" t="s">
        <v>66</v>
      </c>
      <c r="D852" s="58" t="s">
        <v>346</v>
      </c>
      <c r="E852" s="22" t="s">
        <v>119</v>
      </c>
      <c r="F852" s="23">
        <f t="shared" si="131"/>
        <v>80</v>
      </c>
      <c r="G852" s="23">
        <f t="shared" si="131"/>
        <v>0</v>
      </c>
      <c r="H852" s="159">
        <f t="shared" si="129"/>
        <v>0</v>
      </c>
    </row>
    <row r="853" spans="1:8" s="40" customFormat="1" ht="17.25" customHeight="1">
      <c r="A853" s="18" t="s">
        <v>122</v>
      </c>
      <c r="B853" s="22" t="s">
        <v>73</v>
      </c>
      <c r="C853" s="22" t="s">
        <v>66</v>
      </c>
      <c r="D853" s="58" t="s">
        <v>346</v>
      </c>
      <c r="E853" s="22" t="s">
        <v>123</v>
      </c>
      <c r="F853" s="23">
        <f>'4 исп.по вед.структ.'!G921</f>
        <v>80</v>
      </c>
      <c r="G853" s="23">
        <f>'4 исп.по вед.структ.'!H921</f>
        <v>0</v>
      </c>
      <c r="H853" s="159">
        <f t="shared" si="129"/>
        <v>0</v>
      </c>
    </row>
    <row r="854" spans="1:8" s="40" customFormat="1" ht="17.25" customHeight="1">
      <c r="A854" s="37" t="s">
        <v>202</v>
      </c>
      <c r="B854" s="22" t="s">
        <v>73</v>
      </c>
      <c r="C854" s="22" t="s">
        <v>66</v>
      </c>
      <c r="D854" s="58" t="s">
        <v>358</v>
      </c>
      <c r="E854" s="22"/>
      <c r="F854" s="23">
        <f aca="true" t="shared" si="132" ref="F854:G856">F855</f>
        <v>59</v>
      </c>
      <c r="G854" s="23">
        <f t="shared" si="132"/>
        <v>0</v>
      </c>
      <c r="H854" s="159">
        <f t="shared" si="129"/>
        <v>0</v>
      </c>
    </row>
    <row r="855" spans="1:8" s="40" customFormat="1" ht="16.5" customHeight="1">
      <c r="A855" s="18" t="s">
        <v>112</v>
      </c>
      <c r="B855" s="22" t="s">
        <v>73</v>
      </c>
      <c r="C855" s="22" t="s">
        <v>66</v>
      </c>
      <c r="D855" s="58" t="s">
        <v>358</v>
      </c>
      <c r="E855" s="22" t="s">
        <v>113</v>
      </c>
      <c r="F855" s="23">
        <f t="shared" si="132"/>
        <v>59</v>
      </c>
      <c r="G855" s="23">
        <f t="shared" si="132"/>
        <v>0</v>
      </c>
      <c r="H855" s="159">
        <f t="shared" si="129"/>
        <v>0</v>
      </c>
    </row>
    <row r="856" spans="1:8" s="40" customFormat="1" ht="17.25" customHeight="1">
      <c r="A856" s="18" t="s">
        <v>118</v>
      </c>
      <c r="B856" s="22" t="s">
        <v>73</v>
      </c>
      <c r="C856" s="22" t="s">
        <v>66</v>
      </c>
      <c r="D856" s="58" t="s">
        <v>358</v>
      </c>
      <c r="E856" s="22" t="s">
        <v>119</v>
      </c>
      <c r="F856" s="23">
        <f t="shared" si="132"/>
        <v>59</v>
      </c>
      <c r="G856" s="23">
        <f t="shared" si="132"/>
        <v>0</v>
      </c>
      <c r="H856" s="159">
        <f t="shared" si="129"/>
        <v>0</v>
      </c>
    </row>
    <row r="857" spans="1:8" s="40" customFormat="1" ht="17.25" customHeight="1">
      <c r="A857" s="18" t="s">
        <v>122</v>
      </c>
      <c r="B857" s="22" t="s">
        <v>73</v>
      </c>
      <c r="C857" s="22" t="s">
        <v>66</v>
      </c>
      <c r="D857" s="58" t="s">
        <v>358</v>
      </c>
      <c r="E857" s="22" t="s">
        <v>123</v>
      </c>
      <c r="F857" s="23">
        <f>'4 исп.по вед.структ.'!G925</f>
        <v>59</v>
      </c>
      <c r="G857" s="23">
        <f>'4 исп.по вед.структ.'!H925</f>
        <v>0</v>
      </c>
      <c r="H857" s="159">
        <f t="shared" si="129"/>
        <v>0</v>
      </c>
    </row>
    <row r="858" spans="1:8" s="40" customFormat="1" ht="30.75" customHeight="1">
      <c r="A858" s="37" t="s">
        <v>652</v>
      </c>
      <c r="B858" s="22" t="s">
        <v>73</v>
      </c>
      <c r="C858" s="22" t="s">
        <v>66</v>
      </c>
      <c r="D858" s="58" t="s">
        <v>344</v>
      </c>
      <c r="E858" s="22"/>
      <c r="F858" s="23">
        <f aca="true" t="shared" si="133" ref="F858:G860">F859</f>
        <v>20</v>
      </c>
      <c r="G858" s="23">
        <f t="shared" si="133"/>
        <v>0</v>
      </c>
      <c r="H858" s="159">
        <f t="shared" si="129"/>
        <v>0</v>
      </c>
    </row>
    <row r="859" spans="1:8" s="40" customFormat="1" ht="18.75" customHeight="1">
      <c r="A859" s="18" t="s">
        <v>112</v>
      </c>
      <c r="B859" s="22" t="s">
        <v>73</v>
      </c>
      <c r="C859" s="22" t="s">
        <v>66</v>
      </c>
      <c r="D859" s="58" t="s">
        <v>344</v>
      </c>
      <c r="E859" s="22" t="s">
        <v>113</v>
      </c>
      <c r="F859" s="23">
        <f t="shared" si="133"/>
        <v>20</v>
      </c>
      <c r="G859" s="23">
        <f t="shared" si="133"/>
        <v>0</v>
      </c>
      <c r="H859" s="159">
        <f t="shared" si="129"/>
        <v>0</v>
      </c>
    </row>
    <row r="860" spans="1:8" s="40" customFormat="1" ht="17.25" customHeight="1">
      <c r="A860" s="18" t="s">
        <v>118</v>
      </c>
      <c r="B860" s="22" t="s">
        <v>73</v>
      </c>
      <c r="C860" s="22" t="s">
        <v>66</v>
      </c>
      <c r="D860" s="58" t="s">
        <v>344</v>
      </c>
      <c r="E860" s="22" t="s">
        <v>119</v>
      </c>
      <c r="F860" s="23">
        <f t="shared" si="133"/>
        <v>20</v>
      </c>
      <c r="G860" s="23">
        <f t="shared" si="133"/>
        <v>0</v>
      </c>
      <c r="H860" s="159">
        <f t="shared" si="129"/>
        <v>0</v>
      </c>
    </row>
    <row r="861" spans="1:8" s="40" customFormat="1" ht="17.25" customHeight="1">
      <c r="A861" s="18" t="s">
        <v>122</v>
      </c>
      <c r="B861" s="22" t="s">
        <v>73</v>
      </c>
      <c r="C861" s="22" t="s">
        <v>66</v>
      </c>
      <c r="D861" s="58" t="s">
        <v>344</v>
      </c>
      <c r="E861" s="22" t="s">
        <v>123</v>
      </c>
      <c r="F861" s="23">
        <f>'4 исп.по вед.структ.'!G929</f>
        <v>20</v>
      </c>
      <c r="G861" s="23">
        <f>'4 исп.по вед.структ.'!H929</f>
        <v>0</v>
      </c>
      <c r="H861" s="159">
        <f t="shared" si="129"/>
        <v>0</v>
      </c>
    </row>
    <row r="862" spans="1:8" s="40" customFormat="1" ht="17.25" customHeight="1">
      <c r="A862" s="37" t="s">
        <v>586</v>
      </c>
      <c r="B862" s="22" t="s">
        <v>73</v>
      </c>
      <c r="C862" s="22" t="s">
        <v>66</v>
      </c>
      <c r="D862" s="58" t="s">
        <v>210</v>
      </c>
      <c r="E862" s="22"/>
      <c r="F862" s="23">
        <f>F863+F872</f>
        <v>955</v>
      </c>
      <c r="G862" s="23">
        <f>G863+G872</f>
        <v>0</v>
      </c>
      <c r="H862" s="159">
        <f t="shared" si="129"/>
        <v>0</v>
      </c>
    </row>
    <row r="863" spans="1:8" s="40" customFormat="1" ht="16.5" customHeight="1">
      <c r="A863" s="18" t="s">
        <v>587</v>
      </c>
      <c r="B863" s="22" t="s">
        <v>73</v>
      </c>
      <c r="C863" s="22" t="s">
        <v>66</v>
      </c>
      <c r="D863" s="58" t="s">
        <v>366</v>
      </c>
      <c r="E863" s="22"/>
      <c r="F863" s="23">
        <f>F864+F868</f>
        <v>113.6</v>
      </c>
      <c r="G863" s="23">
        <f>G864+G868</f>
        <v>0</v>
      </c>
      <c r="H863" s="159">
        <f t="shared" si="129"/>
        <v>0</v>
      </c>
    </row>
    <row r="864" spans="1:8" s="40" customFormat="1" ht="30.75" customHeight="1">
      <c r="A864" s="18" t="s">
        <v>670</v>
      </c>
      <c r="B864" s="22" t="s">
        <v>73</v>
      </c>
      <c r="C864" s="22" t="s">
        <v>66</v>
      </c>
      <c r="D864" s="22" t="s">
        <v>588</v>
      </c>
      <c r="E864" s="22"/>
      <c r="F864" s="23">
        <f aca="true" t="shared" si="134" ref="F864:G866">F865</f>
        <v>103.6</v>
      </c>
      <c r="G864" s="23">
        <f t="shared" si="134"/>
        <v>0</v>
      </c>
      <c r="H864" s="159">
        <f t="shared" si="129"/>
        <v>0</v>
      </c>
    </row>
    <row r="865" spans="1:8" s="40" customFormat="1" ht="17.25" customHeight="1">
      <c r="A865" s="18" t="s">
        <v>112</v>
      </c>
      <c r="B865" s="22" t="s">
        <v>73</v>
      </c>
      <c r="C865" s="22" t="s">
        <v>66</v>
      </c>
      <c r="D865" s="22" t="s">
        <v>588</v>
      </c>
      <c r="E865" s="22" t="s">
        <v>113</v>
      </c>
      <c r="F865" s="23">
        <f t="shared" si="134"/>
        <v>103.6</v>
      </c>
      <c r="G865" s="23">
        <f t="shared" si="134"/>
        <v>0</v>
      </c>
      <c r="H865" s="159">
        <f t="shared" si="129"/>
        <v>0</v>
      </c>
    </row>
    <row r="866" spans="1:8" s="40" customFormat="1" ht="17.25" customHeight="1">
      <c r="A866" s="18" t="s">
        <v>118</v>
      </c>
      <c r="B866" s="22" t="s">
        <v>73</v>
      </c>
      <c r="C866" s="22" t="s">
        <v>66</v>
      </c>
      <c r="D866" s="22" t="s">
        <v>588</v>
      </c>
      <c r="E866" s="22" t="s">
        <v>119</v>
      </c>
      <c r="F866" s="23">
        <f t="shared" si="134"/>
        <v>103.6</v>
      </c>
      <c r="G866" s="23">
        <f t="shared" si="134"/>
        <v>0</v>
      </c>
      <c r="H866" s="159">
        <f t="shared" si="129"/>
        <v>0</v>
      </c>
    </row>
    <row r="867" spans="1:8" s="40" customFormat="1" ht="17.25" customHeight="1">
      <c r="A867" s="18" t="s">
        <v>122</v>
      </c>
      <c r="B867" s="22" t="s">
        <v>73</v>
      </c>
      <c r="C867" s="22" t="s">
        <v>66</v>
      </c>
      <c r="D867" s="22" t="s">
        <v>588</v>
      </c>
      <c r="E867" s="22" t="s">
        <v>123</v>
      </c>
      <c r="F867" s="23">
        <f>'4 исп.по вед.структ.'!G935</f>
        <v>103.6</v>
      </c>
      <c r="G867" s="23">
        <f>'4 исп.по вед.структ.'!H935</f>
        <v>0</v>
      </c>
      <c r="H867" s="159">
        <f t="shared" si="129"/>
        <v>0</v>
      </c>
    </row>
    <row r="868" spans="1:8" s="40" customFormat="1" ht="29.25" customHeight="1">
      <c r="A868" s="18" t="s">
        <v>589</v>
      </c>
      <c r="B868" s="22" t="s">
        <v>73</v>
      </c>
      <c r="C868" s="22" t="s">
        <v>66</v>
      </c>
      <c r="D868" s="22" t="s">
        <v>590</v>
      </c>
      <c r="E868" s="22"/>
      <c r="F868" s="23">
        <f aca="true" t="shared" si="135" ref="F868:G870">F869</f>
        <v>10</v>
      </c>
      <c r="G868" s="23">
        <f t="shared" si="135"/>
        <v>0</v>
      </c>
      <c r="H868" s="159">
        <f t="shared" si="129"/>
        <v>0</v>
      </c>
    </row>
    <row r="869" spans="1:8" s="40" customFormat="1" ht="18" customHeight="1">
      <c r="A869" s="18" t="s">
        <v>112</v>
      </c>
      <c r="B869" s="22" t="s">
        <v>73</v>
      </c>
      <c r="C869" s="22" t="s">
        <v>66</v>
      </c>
      <c r="D869" s="22" t="s">
        <v>590</v>
      </c>
      <c r="E869" s="22" t="s">
        <v>113</v>
      </c>
      <c r="F869" s="23">
        <f t="shared" si="135"/>
        <v>10</v>
      </c>
      <c r="G869" s="23">
        <f t="shared" si="135"/>
        <v>0</v>
      </c>
      <c r="H869" s="159">
        <f t="shared" si="129"/>
        <v>0</v>
      </c>
    </row>
    <row r="870" spans="1:8" s="40" customFormat="1" ht="17.25" customHeight="1">
      <c r="A870" s="18" t="s">
        <v>118</v>
      </c>
      <c r="B870" s="22" t="s">
        <v>73</v>
      </c>
      <c r="C870" s="22" t="s">
        <v>66</v>
      </c>
      <c r="D870" s="22" t="s">
        <v>590</v>
      </c>
      <c r="E870" s="22" t="s">
        <v>119</v>
      </c>
      <c r="F870" s="23">
        <f t="shared" si="135"/>
        <v>10</v>
      </c>
      <c r="G870" s="23">
        <f t="shared" si="135"/>
        <v>0</v>
      </c>
      <c r="H870" s="159">
        <f t="shared" si="129"/>
        <v>0</v>
      </c>
    </row>
    <row r="871" spans="1:8" s="40" customFormat="1" ht="17.25" customHeight="1">
      <c r="A871" s="18" t="s">
        <v>122</v>
      </c>
      <c r="B871" s="22" t="s">
        <v>73</v>
      </c>
      <c r="C871" s="22" t="s">
        <v>66</v>
      </c>
      <c r="D871" s="22" t="s">
        <v>590</v>
      </c>
      <c r="E871" s="22" t="s">
        <v>123</v>
      </c>
      <c r="F871" s="23">
        <f>'4 исп.по вед.структ.'!G939</f>
        <v>10</v>
      </c>
      <c r="G871" s="23">
        <f>'4 исп.по вед.структ.'!H939</f>
        <v>0</v>
      </c>
      <c r="H871" s="159">
        <f t="shared" si="129"/>
        <v>0</v>
      </c>
    </row>
    <row r="872" spans="1:8" s="40" customFormat="1" ht="27" customHeight="1">
      <c r="A872" s="18" t="s">
        <v>500</v>
      </c>
      <c r="B872" s="22" t="s">
        <v>73</v>
      </c>
      <c r="C872" s="22" t="s">
        <v>66</v>
      </c>
      <c r="D872" s="58" t="s">
        <v>591</v>
      </c>
      <c r="E872" s="22"/>
      <c r="F872" s="23">
        <f aca="true" t="shared" si="136" ref="F872:G875">F873</f>
        <v>841.4</v>
      </c>
      <c r="G872" s="23">
        <f t="shared" si="136"/>
        <v>0</v>
      </c>
      <c r="H872" s="159">
        <f t="shared" si="129"/>
        <v>0</v>
      </c>
    </row>
    <row r="873" spans="1:8" s="40" customFormat="1" ht="27.75" customHeight="1">
      <c r="A873" s="18" t="s">
        <v>540</v>
      </c>
      <c r="B873" s="22" t="s">
        <v>73</v>
      </c>
      <c r="C873" s="22" t="s">
        <v>66</v>
      </c>
      <c r="D873" s="58" t="s">
        <v>592</v>
      </c>
      <c r="E873" s="22"/>
      <c r="F873" s="23">
        <f t="shared" si="136"/>
        <v>841.4</v>
      </c>
      <c r="G873" s="23">
        <f t="shared" si="136"/>
        <v>0</v>
      </c>
      <c r="H873" s="159">
        <f t="shared" si="129"/>
        <v>0</v>
      </c>
    </row>
    <row r="874" spans="1:8" s="40" customFormat="1" ht="17.25" customHeight="1">
      <c r="A874" s="18" t="s">
        <v>112</v>
      </c>
      <c r="B874" s="22" t="s">
        <v>73</v>
      </c>
      <c r="C874" s="22" t="s">
        <v>66</v>
      </c>
      <c r="D874" s="58" t="s">
        <v>592</v>
      </c>
      <c r="E874" s="22" t="s">
        <v>113</v>
      </c>
      <c r="F874" s="23">
        <f t="shared" si="136"/>
        <v>841.4</v>
      </c>
      <c r="G874" s="23">
        <f t="shared" si="136"/>
        <v>0</v>
      </c>
      <c r="H874" s="159">
        <f t="shared" si="129"/>
        <v>0</v>
      </c>
    </row>
    <row r="875" spans="1:8" s="40" customFormat="1" ht="17.25" customHeight="1">
      <c r="A875" s="18" t="s">
        <v>118</v>
      </c>
      <c r="B875" s="22" t="s">
        <v>73</v>
      </c>
      <c r="C875" s="22" t="s">
        <v>66</v>
      </c>
      <c r="D875" s="58" t="s">
        <v>592</v>
      </c>
      <c r="E875" s="22" t="s">
        <v>119</v>
      </c>
      <c r="F875" s="23">
        <f t="shared" si="136"/>
        <v>841.4</v>
      </c>
      <c r="G875" s="23">
        <f t="shared" si="136"/>
        <v>0</v>
      </c>
      <c r="H875" s="159">
        <f t="shared" si="129"/>
        <v>0</v>
      </c>
    </row>
    <row r="876" spans="1:8" s="40" customFormat="1" ht="17.25" customHeight="1">
      <c r="A876" s="18" t="s">
        <v>122</v>
      </c>
      <c r="B876" s="22" t="s">
        <v>73</v>
      </c>
      <c r="C876" s="22" t="s">
        <v>66</v>
      </c>
      <c r="D876" s="58" t="s">
        <v>592</v>
      </c>
      <c r="E876" s="22" t="s">
        <v>123</v>
      </c>
      <c r="F876" s="23">
        <f>'4 исп.по вед.структ.'!G944</f>
        <v>841.4</v>
      </c>
      <c r="G876" s="23">
        <f>'4 исп.по вед.структ.'!H944</f>
        <v>0</v>
      </c>
      <c r="H876" s="159">
        <f t="shared" si="129"/>
        <v>0</v>
      </c>
    </row>
    <row r="877" spans="1:8" s="40" customFormat="1" ht="18" customHeight="1">
      <c r="A877" s="18" t="s">
        <v>476</v>
      </c>
      <c r="B877" s="22" t="s">
        <v>73</v>
      </c>
      <c r="C877" s="22" t="s">
        <v>66</v>
      </c>
      <c r="D877" s="22" t="s">
        <v>477</v>
      </c>
      <c r="E877" s="22"/>
      <c r="F877" s="23">
        <f aca="true" t="shared" si="137" ref="F877:G881">F878</f>
        <v>100</v>
      </c>
      <c r="G877" s="23">
        <f t="shared" si="137"/>
        <v>0</v>
      </c>
      <c r="H877" s="159">
        <f t="shared" si="129"/>
        <v>0</v>
      </c>
    </row>
    <row r="878" spans="1:8" s="40" customFormat="1" ht="17.25" customHeight="1">
      <c r="A878" s="18" t="s">
        <v>488</v>
      </c>
      <c r="B878" s="22" t="s">
        <v>73</v>
      </c>
      <c r="C878" s="22" t="s">
        <v>66</v>
      </c>
      <c r="D878" s="22" t="s">
        <v>489</v>
      </c>
      <c r="E878" s="22"/>
      <c r="F878" s="20">
        <f t="shared" si="137"/>
        <v>100</v>
      </c>
      <c r="G878" s="20">
        <f t="shared" si="137"/>
        <v>0</v>
      </c>
      <c r="H878" s="159">
        <f t="shared" si="129"/>
        <v>0</v>
      </c>
    </row>
    <row r="879" spans="1:8" s="40" customFormat="1" ht="28.5" customHeight="1">
      <c r="A879" s="18" t="s">
        <v>490</v>
      </c>
      <c r="B879" s="22" t="s">
        <v>73</v>
      </c>
      <c r="C879" s="22" t="s">
        <v>66</v>
      </c>
      <c r="D879" s="22" t="s">
        <v>491</v>
      </c>
      <c r="E879" s="22"/>
      <c r="F879" s="23">
        <f t="shared" si="137"/>
        <v>100</v>
      </c>
      <c r="G879" s="23">
        <f t="shared" si="137"/>
        <v>0</v>
      </c>
      <c r="H879" s="159">
        <f t="shared" si="129"/>
        <v>0</v>
      </c>
    </row>
    <row r="880" spans="1:8" s="40" customFormat="1" ht="18" customHeight="1">
      <c r="A880" s="18" t="s">
        <v>112</v>
      </c>
      <c r="B880" s="22" t="s">
        <v>73</v>
      </c>
      <c r="C880" s="22" t="s">
        <v>66</v>
      </c>
      <c r="D880" s="22" t="s">
        <v>491</v>
      </c>
      <c r="E880" s="22" t="s">
        <v>113</v>
      </c>
      <c r="F880" s="23">
        <f t="shared" si="137"/>
        <v>100</v>
      </c>
      <c r="G880" s="23">
        <f t="shared" si="137"/>
        <v>0</v>
      </c>
      <c r="H880" s="159">
        <f t="shared" si="129"/>
        <v>0</v>
      </c>
    </row>
    <row r="881" spans="1:8" s="40" customFormat="1" ht="17.25" customHeight="1">
      <c r="A881" s="18" t="s">
        <v>118</v>
      </c>
      <c r="B881" s="22" t="s">
        <v>73</v>
      </c>
      <c r="C881" s="22" t="s">
        <v>66</v>
      </c>
      <c r="D881" s="22" t="s">
        <v>491</v>
      </c>
      <c r="E881" s="22" t="s">
        <v>119</v>
      </c>
      <c r="F881" s="23">
        <f t="shared" si="137"/>
        <v>100</v>
      </c>
      <c r="G881" s="23">
        <f t="shared" si="137"/>
        <v>0</v>
      </c>
      <c r="H881" s="159">
        <f t="shared" si="129"/>
        <v>0</v>
      </c>
    </row>
    <row r="882" spans="1:8" s="40" customFormat="1" ht="17.25" customHeight="1">
      <c r="A882" s="18" t="s">
        <v>122</v>
      </c>
      <c r="B882" s="22" t="s">
        <v>73</v>
      </c>
      <c r="C882" s="22" t="s">
        <v>66</v>
      </c>
      <c r="D882" s="22" t="s">
        <v>491</v>
      </c>
      <c r="E882" s="22" t="s">
        <v>123</v>
      </c>
      <c r="F882" s="23">
        <f>'4 исп.по вед.структ.'!G950</f>
        <v>100</v>
      </c>
      <c r="G882" s="23">
        <f>'4 исп.по вед.структ.'!H950</f>
        <v>0</v>
      </c>
      <c r="H882" s="159">
        <f t="shared" si="129"/>
        <v>0</v>
      </c>
    </row>
    <row r="883" spans="1:8" s="40" customFormat="1" ht="17.25" customHeight="1">
      <c r="A883" s="18" t="s">
        <v>376</v>
      </c>
      <c r="B883" s="22" t="s">
        <v>73</v>
      </c>
      <c r="C883" s="22" t="s">
        <v>66</v>
      </c>
      <c r="D883" s="22" t="s">
        <v>225</v>
      </c>
      <c r="E883" s="22"/>
      <c r="F883" s="23">
        <f>F884</f>
        <v>1036</v>
      </c>
      <c r="G883" s="23">
        <f>G884</f>
        <v>566</v>
      </c>
      <c r="H883" s="159">
        <f t="shared" si="129"/>
        <v>54.633204633204635</v>
      </c>
    </row>
    <row r="884" spans="1:8" s="40" customFormat="1" ht="17.25" customHeight="1">
      <c r="A884" s="18" t="s">
        <v>379</v>
      </c>
      <c r="B884" s="22" t="s">
        <v>73</v>
      </c>
      <c r="C884" s="22" t="s">
        <v>66</v>
      </c>
      <c r="D884" s="22" t="s">
        <v>374</v>
      </c>
      <c r="E884" s="22"/>
      <c r="F884" s="23">
        <f>F885+F892</f>
        <v>1036</v>
      </c>
      <c r="G884" s="23">
        <f>G885+G892</f>
        <v>566</v>
      </c>
      <c r="H884" s="159">
        <f t="shared" si="129"/>
        <v>54.633204633204635</v>
      </c>
    </row>
    <row r="885" spans="1:8" s="40" customFormat="1" ht="42" customHeight="1">
      <c r="A885" s="18" t="s">
        <v>298</v>
      </c>
      <c r="B885" s="22" t="s">
        <v>73</v>
      </c>
      <c r="C885" s="22" t="s">
        <v>66</v>
      </c>
      <c r="D885" s="22" t="s">
        <v>375</v>
      </c>
      <c r="E885" s="22"/>
      <c r="F885" s="23">
        <f>F889+F886</f>
        <v>818</v>
      </c>
      <c r="G885" s="23">
        <f>G889+G886</f>
        <v>560</v>
      </c>
      <c r="H885" s="159">
        <f t="shared" si="129"/>
        <v>68.45965770171149</v>
      </c>
    </row>
    <row r="886" spans="1:8" s="40" customFormat="1" ht="45" customHeight="1">
      <c r="A886" s="18" t="s">
        <v>109</v>
      </c>
      <c r="B886" s="22" t="s">
        <v>73</v>
      </c>
      <c r="C886" s="22" t="s">
        <v>68</v>
      </c>
      <c r="D886" s="22" t="s">
        <v>375</v>
      </c>
      <c r="E886" s="22" t="s">
        <v>110</v>
      </c>
      <c r="F886" s="23">
        <f>F887</f>
        <v>50</v>
      </c>
      <c r="G886" s="23">
        <f>G887</f>
        <v>40</v>
      </c>
      <c r="H886" s="159">
        <f t="shared" si="129"/>
        <v>80</v>
      </c>
    </row>
    <row r="887" spans="1:8" s="40" customFormat="1" ht="18" customHeight="1">
      <c r="A887" s="18" t="s">
        <v>306</v>
      </c>
      <c r="B887" s="22" t="s">
        <v>73</v>
      </c>
      <c r="C887" s="22" t="s">
        <v>68</v>
      </c>
      <c r="D887" s="22" t="s">
        <v>375</v>
      </c>
      <c r="E887" s="22" t="s">
        <v>308</v>
      </c>
      <c r="F887" s="23">
        <f>F888</f>
        <v>50</v>
      </c>
      <c r="G887" s="23">
        <f>G888</f>
        <v>40</v>
      </c>
      <c r="H887" s="159">
        <f t="shared" si="129"/>
        <v>80</v>
      </c>
    </row>
    <row r="888" spans="1:8" s="40" customFormat="1" ht="18.75" customHeight="1">
      <c r="A888" s="18" t="s">
        <v>455</v>
      </c>
      <c r="B888" s="22" t="s">
        <v>73</v>
      </c>
      <c r="C888" s="22" t="s">
        <v>68</v>
      </c>
      <c r="D888" s="22" t="s">
        <v>375</v>
      </c>
      <c r="E888" s="22" t="s">
        <v>307</v>
      </c>
      <c r="F888" s="23">
        <f>'4 исп.по вед.структ.'!G956</f>
        <v>50</v>
      </c>
      <c r="G888" s="23">
        <f>'4 исп.по вед.структ.'!H956</f>
        <v>40</v>
      </c>
      <c r="H888" s="159">
        <f t="shared" si="129"/>
        <v>80</v>
      </c>
    </row>
    <row r="889" spans="1:8" s="40" customFormat="1" ht="21" customHeight="1">
      <c r="A889" s="38" t="s">
        <v>112</v>
      </c>
      <c r="B889" s="22" t="s">
        <v>73</v>
      </c>
      <c r="C889" s="22" t="s">
        <v>66</v>
      </c>
      <c r="D889" s="22" t="s">
        <v>375</v>
      </c>
      <c r="E889" s="22" t="s">
        <v>113</v>
      </c>
      <c r="F889" s="23">
        <f>F890</f>
        <v>768</v>
      </c>
      <c r="G889" s="23">
        <f>G890</f>
        <v>520</v>
      </c>
      <c r="H889" s="159">
        <f t="shared" si="129"/>
        <v>67.70833333333334</v>
      </c>
    </row>
    <row r="890" spans="1:8" s="40" customFormat="1" ht="17.25" customHeight="1">
      <c r="A890" s="38" t="s">
        <v>118</v>
      </c>
      <c r="B890" s="22" t="s">
        <v>73</v>
      </c>
      <c r="C890" s="22" t="s">
        <v>66</v>
      </c>
      <c r="D890" s="22" t="s">
        <v>375</v>
      </c>
      <c r="E890" s="22" t="s">
        <v>119</v>
      </c>
      <c r="F890" s="23">
        <f>F891</f>
        <v>768</v>
      </c>
      <c r="G890" s="23">
        <f>G891</f>
        <v>520</v>
      </c>
      <c r="H890" s="159">
        <f t="shared" si="129"/>
        <v>67.70833333333334</v>
      </c>
    </row>
    <row r="891" spans="1:8" s="40" customFormat="1" ht="17.25" customHeight="1">
      <c r="A891" s="18" t="s">
        <v>122</v>
      </c>
      <c r="B891" s="22" t="s">
        <v>73</v>
      </c>
      <c r="C891" s="22" t="s">
        <v>66</v>
      </c>
      <c r="D891" s="22" t="s">
        <v>375</v>
      </c>
      <c r="E891" s="22" t="s">
        <v>123</v>
      </c>
      <c r="F891" s="23">
        <f>'4 исп.по вед.структ.'!G959</f>
        <v>768</v>
      </c>
      <c r="G891" s="23">
        <f>'4 исп.по вед.структ.'!H959</f>
        <v>520</v>
      </c>
      <c r="H891" s="159">
        <f t="shared" si="129"/>
        <v>67.70833333333334</v>
      </c>
    </row>
    <row r="892" spans="1:8" s="40" customFormat="1" ht="17.25" customHeight="1">
      <c r="A892" s="18" t="s">
        <v>245</v>
      </c>
      <c r="B892" s="22" t="s">
        <v>73</v>
      </c>
      <c r="C892" s="22" t="s">
        <v>66</v>
      </c>
      <c r="D892" s="22" t="s">
        <v>378</v>
      </c>
      <c r="E892" s="22"/>
      <c r="F892" s="23">
        <f aca="true" t="shared" si="138" ref="F892:G894">F893</f>
        <v>218</v>
      </c>
      <c r="G892" s="23">
        <f t="shared" si="138"/>
        <v>6</v>
      </c>
      <c r="H892" s="159">
        <f t="shared" si="129"/>
        <v>2.7522935779816518</v>
      </c>
    </row>
    <row r="893" spans="1:8" s="40" customFormat="1" ht="16.5" customHeight="1">
      <c r="A893" s="38" t="s">
        <v>112</v>
      </c>
      <c r="B893" s="22" t="s">
        <v>73</v>
      </c>
      <c r="C893" s="22" t="s">
        <v>66</v>
      </c>
      <c r="D893" s="22" t="s">
        <v>378</v>
      </c>
      <c r="E893" s="22" t="s">
        <v>113</v>
      </c>
      <c r="F893" s="23">
        <f t="shared" si="138"/>
        <v>218</v>
      </c>
      <c r="G893" s="23">
        <f t="shared" si="138"/>
        <v>6</v>
      </c>
      <c r="H893" s="159">
        <f t="shared" si="129"/>
        <v>2.7522935779816518</v>
      </c>
    </row>
    <row r="894" spans="1:8" s="40" customFormat="1" ht="17.25" customHeight="1">
      <c r="A894" s="38" t="s">
        <v>118</v>
      </c>
      <c r="B894" s="22" t="s">
        <v>73</v>
      </c>
      <c r="C894" s="22" t="s">
        <v>66</v>
      </c>
      <c r="D894" s="22" t="s">
        <v>378</v>
      </c>
      <c r="E894" s="22" t="s">
        <v>119</v>
      </c>
      <c r="F894" s="23">
        <f t="shared" si="138"/>
        <v>218</v>
      </c>
      <c r="G894" s="23">
        <f t="shared" si="138"/>
        <v>6</v>
      </c>
      <c r="H894" s="159">
        <f t="shared" si="129"/>
        <v>2.7522935779816518</v>
      </c>
    </row>
    <row r="895" spans="1:8" s="40" customFormat="1" ht="17.25" customHeight="1">
      <c r="A895" s="18" t="s">
        <v>122</v>
      </c>
      <c r="B895" s="22" t="s">
        <v>73</v>
      </c>
      <c r="C895" s="22" t="s">
        <v>66</v>
      </c>
      <c r="D895" s="22" t="s">
        <v>378</v>
      </c>
      <c r="E895" s="22" t="s">
        <v>123</v>
      </c>
      <c r="F895" s="23">
        <f>'4 исп.по вед.структ.'!G963</f>
        <v>218</v>
      </c>
      <c r="G895" s="23">
        <f>'4 исп.по вед.структ.'!H963</f>
        <v>6</v>
      </c>
      <c r="H895" s="159">
        <f t="shared" si="129"/>
        <v>2.7522935779816518</v>
      </c>
    </row>
    <row r="896" spans="1:8" s="40" customFormat="1" ht="17.25" customHeight="1">
      <c r="A896" s="18" t="s">
        <v>282</v>
      </c>
      <c r="B896" s="22" t="s">
        <v>73</v>
      </c>
      <c r="C896" s="22" t="s">
        <v>66</v>
      </c>
      <c r="D896" s="22" t="s">
        <v>222</v>
      </c>
      <c r="E896" s="22"/>
      <c r="F896" s="23">
        <f>F897</f>
        <v>18983.2</v>
      </c>
      <c r="G896" s="23">
        <f>G897</f>
        <v>3856</v>
      </c>
      <c r="H896" s="159">
        <f t="shared" si="129"/>
        <v>20.31269754309073</v>
      </c>
    </row>
    <row r="897" spans="1:8" s="40" customFormat="1" ht="30" customHeight="1">
      <c r="A897" s="18" t="s">
        <v>500</v>
      </c>
      <c r="B897" s="22" t="s">
        <v>73</v>
      </c>
      <c r="C897" s="22" t="s">
        <v>66</v>
      </c>
      <c r="D897" s="22" t="s">
        <v>394</v>
      </c>
      <c r="E897" s="22"/>
      <c r="F897" s="23">
        <f>F899</f>
        <v>18983.2</v>
      </c>
      <c r="G897" s="23">
        <f>G899</f>
        <v>3856</v>
      </c>
      <c r="H897" s="159">
        <f t="shared" si="129"/>
        <v>20.31269754309073</v>
      </c>
    </row>
    <row r="898" spans="1:8" s="40" customFormat="1" ht="17.25" customHeight="1">
      <c r="A898" s="38" t="s">
        <v>260</v>
      </c>
      <c r="B898" s="22" t="s">
        <v>73</v>
      </c>
      <c r="C898" s="22" t="s">
        <v>66</v>
      </c>
      <c r="D898" s="22" t="s">
        <v>395</v>
      </c>
      <c r="E898" s="22"/>
      <c r="F898" s="23">
        <f>F899</f>
        <v>18983.2</v>
      </c>
      <c r="G898" s="23">
        <f>G899</f>
        <v>3856</v>
      </c>
      <c r="H898" s="159">
        <f t="shared" si="129"/>
        <v>20.31269754309073</v>
      </c>
    </row>
    <row r="899" spans="1:8" s="40" customFormat="1" ht="12" customHeight="1">
      <c r="A899" s="38" t="s">
        <v>112</v>
      </c>
      <c r="B899" s="22" t="s">
        <v>73</v>
      </c>
      <c r="C899" s="22" t="s">
        <v>66</v>
      </c>
      <c r="D899" s="22" t="s">
        <v>395</v>
      </c>
      <c r="E899" s="22" t="s">
        <v>113</v>
      </c>
      <c r="F899" s="23">
        <f>F900</f>
        <v>18983.2</v>
      </c>
      <c r="G899" s="23">
        <f>G900</f>
        <v>3856</v>
      </c>
      <c r="H899" s="159">
        <f t="shared" si="129"/>
        <v>20.31269754309073</v>
      </c>
    </row>
    <row r="900" spans="1:8" s="40" customFormat="1" ht="17.25" customHeight="1">
      <c r="A900" s="38" t="s">
        <v>118</v>
      </c>
      <c r="B900" s="22" t="s">
        <v>73</v>
      </c>
      <c r="C900" s="22" t="s">
        <v>66</v>
      </c>
      <c r="D900" s="22" t="s">
        <v>395</v>
      </c>
      <c r="E900" s="22" t="s">
        <v>119</v>
      </c>
      <c r="F900" s="23">
        <f>F901+F902</f>
        <v>18983.2</v>
      </c>
      <c r="G900" s="23">
        <f>G901+G902</f>
        <v>3856</v>
      </c>
      <c r="H900" s="159">
        <f t="shared" si="129"/>
        <v>20.31269754309073</v>
      </c>
    </row>
    <row r="901" spans="1:8" s="40" customFormat="1" ht="29.25" customHeight="1">
      <c r="A901" s="18" t="s">
        <v>120</v>
      </c>
      <c r="B901" s="22" t="s">
        <v>73</v>
      </c>
      <c r="C901" s="22" t="s">
        <v>66</v>
      </c>
      <c r="D901" s="22" t="s">
        <v>395</v>
      </c>
      <c r="E901" s="22" t="s">
        <v>121</v>
      </c>
      <c r="F901" s="23">
        <f>'4 исп.по вед.структ.'!G969</f>
        <v>18733.2</v>
      </c>
      <c r="G901" s="23">
        <f>'4 исп.по вед.структ.'!H969</f>
        <v>3856</v>
      </c>
      <c r="H901" s="159">
        <f t="shared" si="129"/>
        <v>20.58377639698503</v>
      </c>
    </row>
    <row r="902" spans="1:8" s="40" customFormat="1" ht="17.25" customHeight="1">
      <c r="A902" s="18" t="s">
        <v>122</v>
      </c>
      <c r="B902" s="22" t="s">
        <v>73</v>
      </c>
      <c r="C902" s="22" t="s">
        <v>66</v>
      </c>
      <c r="D902" s="22" t="s">
        <v>395</v>
      </c>
      <c r="E902" s="22" t="s">
        <v>123</v>
      </c>
      <c r="F902" s="23">
        <f>'4 исп.по вед.структ.'!G970</f>
        <v>250</v>
      </c>
      <c r="G902" s="23">
        <f>'4 исп.по вед.структ.'!H970</f>
        <v>0</v>
      </c>
      <c r="H902" s="159">
        <f aca="true" t="shared" si="139" ref="H902:H965">G902/F902*100</f>
        <v>0</v>
      </c>
    </row>
    <row r="903" spans="1:8" s="40" customFormat="1" ht="17.25" customHeight="1">
      <c r="A903" s="18" t="s">
        <v>83</v>
      </c>
      <c r="B903" s="22" t="s">
        <v>73</v>
      </c>
      <c r="C903" s="22" t="s">
        <v>66</v>
      </c>
      <c r="D903" s="22" t="s">
        <v>235</v>
      </c>
      <c r="E903" s="22"/>
      <c r="F903" s="23">
        <f>F904</f>
        <v>1740.2</v>
      </c>
      <c r="G903" s="23">
        <f>G904</f>
        <v>251.2</v>
      </c>
      <c r="H903" s="159">
        <f t="shared" si="139"/>
        <v>14.435122399724168</v>
      </c>
    </row>
    <row r="904" spans="1:8" s="40" customFormat="1" ht="30.75" customHeight="1">
      <c r="A904" s="38" t="s">
        <v>261</v>
      </c>
      <c r="B904" s="22" t="s">
        <v>73</v>
      </c>
      <c r="C904" s="22" t="s">
        <v>66</v>
      </c>
      <c r="D904" s="22" t="s">
        <v>396</v>
      </c>
      <c r="E904" s="22"/>
      <c r="F904" s="23">
        <f>F905</f>
        <v>1740.2</v>
      </c>
      <c r="G904" s="23">
        <f>G905</f>
        <v>251.2</v>
      </c>
      <c r="H904" s="159">
        <f t="shared" si="139"/>
        <v>14.435122399724168</v>
      </c>
    </row>
    <row r="905" spans="1:8" s="40" customFormat="1" ht="17.25" customHeight="1">
      <c r="A905" s="18" t="s">
        <v>397</v>
      </c>
      <c r="B905" s="22" t="s">
        <v>73</v>
      </c>
      <c r="C905" s="22" t="s">
        <v>66</v>
      </c>
      <c r="D905" s="22" t="s">
        <v>422</v>
      </c>
      <c r="E905" s="22"/>
      <c r="F905" s="23">
        <f>F906+F911+F914</f>
        <v>1740.2</v>
      </c>
      <c r="G905" s="23">
        <f>G906+G911+G914</f>
        <v>251.2</v>
      </c>
      <c r="H905" s="159">
        <f t="shared" si="139"/>
        <v>14.435122399724168</v>
      </c>
    </row>
    <row r="906" spans="1:8" s="40" customFormat="1" ht="39" customHeight="1">
      <c r="A906" s="18" t="s">
        <v>109</v>
      </c>
      <c r="B906" s="22" t="s">
        <v>73</v>
      </c>
      <c r="C906" s="22" t="s">
        <v>66</v>
      </c>
      <c r="D906" s="22" t="s">
        <v>422</v>
      </c>
      <c r="E906" s="22" t="s">
        <v>110</v>
      </c>
      <c r="F906" s="23">
        <f>F907</f>
        <v>1439.2</v>
      </c>
      <c r="G906" s="23">
        <f>G907</f>
        <v>244.7</v>
      </c>
      <c r="H906" s="159">
        <f t="shared" si="139"/>
        <v>17.00250138966092</v>
      </c>
    </row>
    <row r="907" spans="1:8" s="40" customFormat="1" ht="17.25" customHeight="1">
      <c r="A907" s="18" t="s">
        <v>306</v>
      </c>
      <c r="B907" s="22" t="s">
        <v>73</v>
      </c>
      <c r="C907" s="22" t="s">
        <v>66</v>
      </c>
      <c r="D907" s="22" t="s">
        <v>422</v>
      </c>
      <c r="E907" s="22" t="s">
        <v>308</v>
      </c>
      <c r="F907" s="23">
        <f>F908+F909+F910</f>
        <v>1439.2</v>
      </c>
      <c r="G907" s="23">
        <f>G908+G909+G910</f>
        <v>244.7</v>
      </c>
      <c r="H907" s="159">
        <f t="shared" si="139"/>
        <v>17.00250138966092</v>
      </c>
    </row>
    <row r="908" spans="1:8" s="40" customFormat="1" ht="17.25" customHeight="1">
      <c r="A908" s="18" t="s">
        <v>579</v>
      </c>
      <c r="B908" s="22" t="s">
        <v>73</v>
      </c>
      <c r="C908" s="22" t="s">
        <v>66</v>
      </c>
      <c r="D908" s="22" t="s">
        <v>422</v>
      </c>
      <c r="E908" s="22" t="s">
        <v>309</v>
      </c>
      <c r="F908" s="23">
        <f>'4 исп.по вед.структ.'!G976</f>
        <v>1100</v>
      </c>
      <c r="G908" s="23">
        <f>'4 исп.по вед.структ.'!H976</f>
        <v>183.7</v>
      </c>
      <c r="H908" s="159">
        <f t="shared" si="139"/>
        <v>16.7</v>
      </c>
    </row>
    <row r="909" spans="1:8" s="40" customFormat="1" ht="17.25" customHeight="1">
      <c r="A909" s="18" t="s">
        <v>455</v>
      </c>
      <c r="B909" s="22" t="s">
        <v>73</v>
      </c>
      <c r="C909" s="22" t="s">
        <v>66</v>
      </c>
      <c r="D909" s="22" t="s">
        <v>422</v>
      </c>
      <c r="E909" s="22" t="s">
        <v>307</v>
      </c>
      <c r="F909" s="23">
        <f>'4 исп.по вед.структ.'!G977</f>
        <v>7</v>
      </c>
      <c r="G909" s="23">
        <f>'4 исп.по вед.структ.'!H977</f>
        <v>0</v>
      </c>
      <c r="H909" s="159">
        <f t="shared" si="139"/>
        <v>0</v>
      </c>
    </row>
    <row r="910" spans="1:8" s="40" customFormat="1" ht="31.5" customHeight="1">
      <c r="A910" s="18" t="s">
        <v>459</v>
      </c>
      <c r="B910" s="22" t="s">
        <v>73</v>
      </c>
      <c r="C910" s="22" t="s">
        <v>66</v>
      </c>
      <c r="D910" s="22" t="s">
        <v>422</v>
      </c>
      <c r="E910" s="22" t="s">
        <v>310</v>
      </c>
      <c r="F910" s="23">
        <f>'4 исп.по вед.структ.'!G978</f>
        <v>332.2</v>
      </c>
      <c r="G910" s="23">
        <f>'4 исп.по вед.структ.'!H978</f>
        <v>61</v>
      </c>
      <c r="H910" s="159">
        <f t="shared" si="139"/>
        <v>18.36243226971704</v>
      </c>
    </row>
    <row r="911" spans="1:8" s="40" customFormat="1" ht="17.25" customHeight="1">
      <c r="A911" s="18" t="s">
        <v>651</v>
      </c>
      <c r="B911" s="22" t="s">
        <v>73</v>
      </c>
      <c r="C911" s="22" t="s">
        <v>66</v>
      </c>
      <c r="D911" s="22" t="s">
        <v>422</v>
      </c>
      <c r="E911" s="22" t="s">
        <v>111</v>
      </c>
      <c r="F911" s="23">
        <f>F912</f>
        <v>298</v>
      </c>
      <c r="G911" s="23">
        <f>G912</f>
        <v>5.9</v>
      </c>
      <c r="H911" s="159">
        <f t="shared" si="139"/>
        <v>1.9798657718120807</v>
      </c>
    </row>
    <row r="912" spans="1:8" s="40" customFormat="1" ht="17.25" customHeight="1">
      <c r="A912" s="18" t="s">
        <v>105</v>
      </c>
      <c r="B912" s="22" t="s">
        <v>73</v>
      </c>
      <c r="C912" s="22" t="s">
        <v>66</v>
      </c>
      <c r="D912" s="22" t="s">
        <v>422</v>
      </c>
      <c r="E912" s="22" t="s">
        <v>106</v>
      </c>
      <c r="F912" s="23">
        <f>F913</f>
        <v>298</v>
      </c>
      <c r="G912" s="23">
        <f>G913</f>
        <v>5.9</v>
      </c>
      <c r="H912" s="159">
        <f t="shared" si="139"/>
        <v>1.9798657718120807</v>
      </c>
    </row>
    <row r="913" spans="1:8" s="40" customFormat="1" ht="17.25" customHeight="1">
      <c r="A913" s="18" t="s">
        <v>107</v>
      </c>
      <c r="B913" s="22" t="s">
        <v>73</v>
      </c>
      <c r="C913" s="22" t="s">
        <v>66</v>
      </c>
      <c r="D913" s="22" t="s">
        <v>422</v>
      </c>
      <c r="E913" s="22" t="s">
        <v>108</v>
      </c>
      <c r="F913" s="23">
        <f>'4 исп.по вед.структ.'!G981</f>
        <v>298</v>
      </c>
      <c r="G913" s="23">
        <f>'4 исп.по вед.структ.'!H981</f>
        <v>5.9</v>
      </c>
      <c r="H913" s="159">
        <f t="shared" si="139"/>
        <v>1.9798657718120807</v>
      </c>
    </row>
    <row r="914" spans="1:8" s="40" customFormat="1" ht="17.25" customHeight="1">
      <c r="A914" s="18" t="s">
        <v>135</v>
      </c>
      <c r="B914" s="22" t="s">
        <v>73</v>
      </c>
      <c r="C914" s="22" t="s">
        <v>66</v>
      </c>
      <c r="D914" s="22" t="s">
        <v>422</v>
      </c>
      <c r="E914" s="22" t="s">
        <v>136</v>
      </c>
      <c r="F914" s="23">
        <f>F915</f>
        <v>3</v>
      </c>
      <c r="G914" s="23">
        <f>G915</f>
        <v>0.6</v>
      </c>
      <c r="H914" s="159">
        <f t="shared" si="139"/>
        <v>20</v>
      </c>
    </row>
    <row r="915" spans="1:8" s="40" customFormat="1" ht="17.25" customHeight="1">
      <c r="A915" s="18" t="s">
        <v>138</v>
      </c>
      <c r="B915" s="22" t="s">
        <v>73</v>
      </c>
      <c r="C915" s="22" t="s">
        <v>66</v>
      </c>
      <c r="D915" s="22" t="s">
        <v>422</v>
      </c>
      <c r="E915" s="22" t="s">
        <v>139</v>
      </c>
      <c r="F915" s="23">
        <f>F916</f>
        <v>3</v>
      </c>
      <c r="G915" s="23">
        <f>G916</f>
        <v>0.6</v>
      </c>
      <c r="H915" s="159">
        <f t="shared" si="139"/>
        <v>20</v>
      </c>
    </row>
    <row r="916" spans="1:8" s="40" customFormat="1" ht="17.25" customHeight="1">
      <c r="A916" s="18" t="s">
        <v>140</v>
      </c>
      <c r="B916" s="22" t="s">
        <v>73</v>
      </c>
      <c r="C916" s="22" t="s">
        <v>66</v>
      </c>
      <c r="D916" s="22" t="s">
        <v>422</v>
      </c>
      <c r="E916" s="22" t="s">
        <v>141</v>
      </c>
      <c r="F916" s="23">
        <f>'4 исп.по вед.структ.'!G984</f>
        <v>3</v>
      </c>
      <c r="G916" s="23">
        <f>'4 исп.по вед.структ.'!H984</f>
        <v>0.6</v>
      </c>
      <c r="H916" s="159">
        <f t="shared" si="139"/>
        <v>20</v>
      </c>
    </row>
    <row r="917" spans="1:8" s="40" customFormat="1" ht="17.25" customHeight="1">
      <c r="A917" s="18" t="s">
        <v>172</v>
      </c>
      <c r="B917" s="22" t="s">
        <v>73</v>
      </c>
      <c r="C917" s="22" t="s">
        <v>66</v>
      </c>
      <c r="D917" s="22" t="s">
        <v>240</v>
      </c>
      <c r="E917" s="22"/>
      <c r="F917" s="23">
        <f aca="true" t="shared" si="140" ref="F917:G921">F918</f>
        <v>10551.3</v>
      </c>
      <c r="G917" s="23">
        <f t="shared" si="140"/>
        <v>1965.7</v>
      </c>
      <c r="H917" s="159">
        <f t="shared" si="139"/>
        <v>18.629931856738033</v>
      </c>
    </row>
    <row r="918" spans="1:8" s="40" customFormat="1" ht="29.25" customHeight="1">
      <c r="A918" s="18" t="s">
        <v>500</v>
      </c>
      <c r="B918" s="22" t="s">
        <v>73</v>
      </c>
      <c r="C918" s="22" t="s">
        <v>66</v>
      </c>
      <c r="D918" s="22" t="s">
        <v>398</v>
      </c>
      <c r="E918" s="22"/>
      <c r="F918" s="23">
        <f t="shared" si="140"/>
        <v>10551.3</v>
      </c>
      <c r="G918" s="23">
        <f t="shared" si="140"/>
        <v>1965.7</v>
      </c>
      <c r="H918" s="159">
        <f t="shared" si="139"/>
        <v>18.629931856738033</v>
      </c>
    </row>
    <row r="919" spans="1:8" s="40" customFormat="1" ht="17.25" customHeight="1">
      <c r="A919" s="18" t="s">
        <v>260</v>
      </c>
      <c r="B919" s="22" t="s">
        <v>73</v>
      </c>
      <c r="C919" s="22" t="s">
        <v>66</v>
      </c>
      <c r="D919" s="22" t="s">
        <v>399</v>
      </c>
      <c r="E919" s="22"/>
      <c r="F919" s="23">
        <f t="shared" si="140"/>
        <v>10551.3</v>
      </c>
      <c r="G919" s="23">
        <f t="shared" si="140"/>
        <v>1965.7</v>
      </c>
      <c r="H919" s="159">
        <f t="shared" si="139"/>
        <v>18.629931856738033</v>
      </c>
    </row>
    <row r="920" spans="1:8" s="40" customFormat="1" ht="18" customHeight="1">
      <c r="A920" s="18" t="s">
        <v>112</v>
      </c>
      <c r="B920" s="22" t="s">
        <v>73</v>
      </c>
      <c r="C920" s="22" t="s">
        <v>66</v>
      </c>
      <c r="D920" s="22" t="s">
        <v>399</v>
      </c>
      <c r="E920" s="22" t="s">
        <v>113</v>
      </c>
      <c r="F920" s="23">
        <f t="shared" si="140"/>
        <v>10551.3</v>
      </c>
      <c r="G920" s="23">
        <f t="shared" si="140"/>
        <v>1965.7</v>
      </c>
      <c r="H920" s="159">
        <f t="shared" si="139"/>
        <v>18.629931856738033</v>
      </c>
    </row>
    <row r="921" spans="1:8" s="40" customFormat="1" ht="17.25" customHeight="1">
      <c r="A921" s="18" t="s">
        <v>118</v>
      </c>
      <c r="B921" s="22" t="s">
        <v>73</v>
      </c>
      <c r="C921" s="22" t="s">
        <v>66</v>
      </c>
      <c r="D921" s="22" t="s">
        <v>399</v>
      </c>
      <c r="E921" s="22" t="s">
        <v>119</v>
      </c>
      <c r="F921" s="23">
        <f t="shared" si="140"/>
        <v>10551.3</v>
      </c>
      <c r="G921" s="23">
        <f t="shared" si="140"/>
        <v>1965.7</v>
      </c>
      <c r="H921" s="159">
        <f t="shared" si="139"/>
        <v>18.629931856738033</v>
      </c>
    </row>
    <row r="922" spans="1:8" s="40" customFormat="1" ht="34.5" customHeight="1">
      <c r="A922" s="18" t="s">
        <v>120</v>
      </c>
      <c r="B922" s="22" t="s">
        <v>73</v>
      </c>
      <c r="C922" s="22" t="s">
        <v>66</v>
      </c>
      <c r="D922" s="22" t="s">
        <v>399</v>
      </c>
      <c r="E922" s="22" t="s">
        <v>121</v>
      </c>
      <c r="F922" s="23">
        <f>'4 исп.по вед.структ.'!G990</f>
        <v>10551.3</v>
      </c>
      <c r="G922" s="23">
        <f>'4 исп.по вед.структ.'!H990</f>
        <v>1965.7</v>
      </c>
      <c r="H922" s="159">
        <f t="shared" si="139"/>
        <v>18.629931856738033</v>
      </c>
    </row>
    <row r="923" spans="1:8" s="40" customFormat="1" ht="17.25" customHeight="1">
      <c r="A923" s="17" t="s">
        <v>88</v>
      </c>
      <c r="B923" s="43" t="s">
        <v>73</v>
      </c>
      <c r="C923" s="43" t="s">
        <v>68</v>
      </c>
      <c r="D923" s="43"/>
      <c r="E923" s="43"/>
      <c r="F923" s="44">
        <f>F924+F930+F943+F957+F973</f>
        <v>12246.9</v>
      </c>
      <c r="G923" s="44">
        <f>G924+G930+G943+G957+G973</f>
        <v>2326.4</v>
      </c>
      <c r="H923" s="158">
        <f>G923/F923*100</f>
        <v>18.995827515534543</v>
      </c>
    </row>
    <row r="924" spans="1:8" s="40" customFormat="1" ht="29.25" customHeight="1">
      <c r="A924" s="37" t="s">
        <v>547</v>
      </c>
      <c r="B924" s="22" t="s">
        <v>73</v>
      </c>
      <c r="C924" s="22" t="s">
        <v>68</v>
      </c>
      <c r="D924" s="58" t="s">
        <v>189</v>
      </c>
      <c r="E924" s="22"/>
      <c r="F924" s="23">
        <f aca="true" t="shared" si="141" ref="F924:G928">F925</f>
        <v>39</v>
      </c>
      <c r="G924" s="23">
        <f t="shared" si="141"/>
        <v>0</v>
      </c>
      <c r="H924" s="159">
        <f t="shared" si="139"/>
        <v>0</v>
      </c>
    </row>
    <row r="925" spans="1:8" s="40" customFormat="1" ht="29.25" customHeight="1">
      <c r="A925" s="37" t="s">
        <v>262</v>
      </c>
      <c r="B925" s="22" t="s">
        <v>73</v>
      </c>
      <c r="C925" s="22" t="s">
        <v>68</v>
      </c>
      <c r="D925" s="58" t="s">
        <v>341</v>
      </c>
      <c r="E925" s="22"/>
      <c r="F925" s="23">
        <f t="shared" si="141"/>
        <v>39</v>
      </c>
      <c r="G925" s="23">
        <f t="shared" si="141"/>
        <v>0</v>
      </c>
      <c r="H925" s="159">
        <f t="shared" si="139"/>
        <v>0</v>
      </c>
    </row>
    <row r="926" spans="1:8" s="40" customFormat="1" ht="17.25" customHeight="1">
      <c r="A926" s="37" t="s">
        <v>202</v>
      </c>
      <c r="B926" s="22" t="s">
        <v>73</v>
      </c>
      <c r="C926" s="22" t="s">
        <v>68</v>
      </c>
      <c r="D926" s="58" t="s">
        <v>358</v>
      </c>
      <c r="E926" s="22"/>
      <c r="F926" s="23">
        <f t="shared" si="141"/>
        <v>39</v>
      </c>
      <c r="G926" s="23">
        <f t="shared" si="141"/>
        <v>0</v>
      </c>
      <c r="H926" s="159">
        <f t="shared" si="139"/>
        <v>0</v>
      </c>
    </row>
    <row r="927" spans="1:8" s="40" customFormat="1" ht="17.25" customHeight="1">
      <c r="A927" s="18" t="s">
        <v>651</v>
      </c>
      <c r="B927" s="22" t="s">
        <v>73</v>
      </c>
      <c r="C927" s="22" t="s">
        <v>68</v>
      </c>
      <c r="D927" s="58" t="s">
        <v>358</v>
      </c>
      <c r="E927" s="22" t="s">
        <v>111</v>
      </c>
      <c r="F927" s="23">
        <f t="shared" si="141"/>
        <v>39</v>
      </c>
      <c r="G927" s="23">
        <f t="shared" si="141"/>
        <v>0</v>
      </c>
      <c r="H927" s="159">
        <f t="shared" si="139"/>
        <v>0</v>
      </c>
    </row>
    <row r="928" spans="1:8" s="40" customFormat="1" ht="17.25" customHeight="1">
      <c r="A928" s="18" t="s">
        <v>105</v>
      </c>
      <c r="B928" s="22" t="s">
        <v>73</v>
      </c>
      <c r="C928" s="22" t="s">
        <v>68</v>
      </c>
      <c r="D928" s="58" t="s">
        <v>358</v>
      </c>
      <c r="E928" s="22" t="s">
        <v>106</v>
      </c>
      <c r="F928" s="23">
        <f t="shared" si="141"/>
        <v>39</v>
      </c>
      <c r="G928" s="23">
        <f t="shared" si="141"/>
        <v>0</v>
      </c>
      <c r="H928" s="159">
        <f t="shared" si="139"/>
        <v>0</v>
      </c>
    </row>
    <row r="929" spans="1:8" s="40" customFormat="1" ht="17.25" customHeight="1">
      <c r="A929" s="18" t="s">
        <v>107</v>
      </c>
      <c r="B929" s="22" t="s">
        <v>73</v>
      </c>
      <c r="C929" s="22" t="s">
        <v>68</v>
      </c>
      <c r="D929" s="58" t="s">
        <v>358</v>
      </c>
      <c r="E929" s="22" t="s">
        <v>108</v>
      </c>
      <c r="F929" s="23">
        <f>'4 исп.по вед.структ.'!G997</f>
        <v>39</v>
      </c>
      <c r="G929" s="23">
        <f>'4 исп.по вед.структ.'!H997</f>
        <v>0</v>
      </c>
      <c r="H929" s="159">
        <f t="shared" si="139"/>
        <v>0</v>
      </c>
    </row>
    <row r="930" spans="1:8" s="40" customFormat="1" ht="17.25" customHeight="1">
      <c r="A930" s="37" t="s">
        <v>586</v>
      </c>
      <c r="B930" s="22" t="s">
        <v>73</v>
      </c>
      <c r="C930" s="22" t="s">
        <v>68</v>
      </c>
      <c r="D930" s="58" t="s">
        <v>210</v>
      </c>
      <c r="E930" s="22"/>
      <c r="F930" s="23">
        <f>F931</f>
        <v>336.1</v>
      </c>
      <c r="G930" s="23">
        <f>G931</f>
        <v>62</v>
      </c>
      <c r="H930" s="159">
        <f t="shared" si="139"/>
        <v>18.446890806307646</v>
      </c>
    </row>
    <row r="931" spans="1:8" s="40" customFormat="1" ht="17.25" customHeight="1">
      <c r="A931" s="37" t="s">
        <v>270</v>
      </c>
      <c r="B931" s="22" t="s">
        <v>73</v>
      </c>
      <c r="C931" s="22" t="s">
        <v>68</v>
      </c>
      <c r="D931" s="58" t="s">
        <v>593</v>
      </c>
      <c r="E931" s="22"/>
      <c r="F931" s="23">
        <f>F932+F936</f>
        <v>336.1</v>
      </c>
      <c r="G931" s="23">
        <f>G932+G936</f>
        <v>62</v>
      </c>
      <c r="H931" s="159">
        <f t="shared" si="139"/>
        <v>18.446890806307646</v>
      </c>
    </row>
    <row r="932" spans="1:8" s="40" customFormat="1" ht="17.25" customHeight="1">
      <c r="A932" s="37" t="s">
        <v>209</v>
      </c>
      <c r="B932" s="22" t="s">
        <v>73</v>
      </c>
      <c r="C932" s="22" t="s">
        <v>68</v>
      </c>
      <c r="D932" s="58" t="s">
        <v>594</v>
      </c>
      <c r="E932" s="22"/>
      <c r="F932" s="23">
        <f aca="true" t="shared" si="142" ref="F932:G934">F933</f>
        <v>74.5</v>
      </c>
      <c r="G932" s="23">
        <f t="shared" si="142"/>
        <v>0</v>
      </c>
      <c r="H932" s="159">
        <f t="shared" si="139"/>
        <v>0</v>
      </c>
    </row>
    <row r="933" spans="1:8" s="40" customFormat="1" ht="17.25" customHeight="1">
      <c r="A933" s="18" t="s">
        <v>651</v>
      </c>
      <c r="B933" s="22" t="s">
        <v>73</v>
      </c>
      <c r="C933" s="22" t="s">
        <v>68</v>
      </c>
      <c r="D933" s="58" t="s">
        <v>594</v>
      </c>
      <c r="E933" s="22" t="s">
        <v>111</v>
      </c>
      <c r="F933" s="23">
        <f t="shared" si="142"/>
        <v>74.5</v>
      </c>
      <c r="G933" s="23">
        <f t="shared" si="142"/>
        <v>0</v>
      </c>
      <c r="H933" s="159">
        <f t="shared" si="139"/>
        <v>0</v>
      </c>
    </row>
    <row r="934" spans="1:8" s="40" customFormat="1" ht="17.25" customHeight="1">
      <c r="A934" s="18" t="s">
        <v>105</v>
      </c>
      <c r="B934" s="22" t="s">
        <v>73</v>
      </c>
      <c r="C934" s="22" t="s">
        <v>68</v>
      </c>
      <c r="D934" s="58" t="s">
        <v>594</v>
      </c>
      <c r="E934" s="22" t="s">
        <v>106</v>
      </c>
      <c r="F934" s="23">
        <f t="shared" si="142"/>
        <v>74.5</v>
      </c>
      <c r="G934" s="23">
        <f t="shared" si="142"/>
        <v>0</v>
      </c>
      <c r="H934" s="159">
        <f t="shared" si="139"/>
        <v>0</v>
      </c>
    </row>
    <row r="935" spans="1:8" s="40" customFormat="1" ht="17.25" customHeight="1">
      <c r="A935" s="18" t="s">
        <v>107</v>
      </c>
      <c r="B935" s="22" t="s">
        <v>73</v>
      </c>
      <c r="C935" s="22" t="s">
        <v>68</v>
      </c>
      <c r="D935" s="58" t="s">
        <v>594</v>
      </c>
      <c r="E935" s="22" t="s">
        <v>108</v>
      </c>
      <c r="F935" s="23">
        <f>'4 исп.по вед.структ.'!G1003</f>
        <v>74.5</v>
      </c>
      <c r="G935" s="23">
        <f>'4 исп.по вед.структ.'!H1003</f>
        <v>0</v>
      </c>
      <c r="H935" s="159">
        <f t="shared" si="139"/>
        <v>0</v>
      </c>
    </row>
    <row r="936" spans="1:8" s="40" customFormat="1" ht="17.25" customHeight="1">
      <c r="A936" s="18" t="s">
        <v>668</v>
      </c>
      <c r="B936" s="22" t="s">
        <v>73</v>
      </c>
      <c r="C936" s="22" t="s">
        <v>68</v>
      </c>
      <c r="D936" s="58" t="s">
        <v>669</v>
      </c>
      <c r="E936" s="43"/>
      <c r="F936" s="23">
        <f>F937+F940</f>
        <v>261.6</v>
      </c>
      <c r="G936" s="23">
        <f>G937+G940</f>
        <v>62</v>
      </c>
      <c r="H936" s="159">
        <f t="shared" si="139"/>
        <v>23.700305810397552</v>
      </c>
    </row>
    <row r="937" spans="1:8" s="40" customFormat="1" ht="43.5" customHeight="1">
      <c r="A937" s="18" t="s">
        <v>109</v>
      </c>
      <c r="B937" s="22" t="s">
        <v>73</v>
      </c>
      <c r="C937" s="22" t="s">
        <v>68</v>
      </c>
      <c r="D937" s="58" t="s">
        <v>669</v>
      </c>
      <c r="E937" s="22" t="s">
        <v>110</v>
      </c>
      <c r="F937" s="23">
        <f>F938</f>
        <v>90</v>
      </c>
      <c r="G937" s="23">
        <f>G938</f>
        <v>42</v>
      </c>
      <c r="H937" s="159">
        <f t="shared" si="139"/>
        <v>46.666666666666664</v>
      </c>
    </row>
    <row r="938" spans="1:8" s="40" customFormat="1" ht="17.25" customHeight="1">
      <c r="A938" s="18" t="s">
        <v>306</v>
      </c>
      <c r="B938" s="22" t="s">
        <v>73</v>
      </c>
      <c r="C938" s="22" t="s">
        <v>68</v>
      </c>
      <c r="D938" s="58" t="s">
        <v>669</v>
      </c>
      <c r="E938" s="22" t="s">
        <v>308</v>
      </c>
      <c r="F938" s="23">
        <f>F939</f>
        <v>90</v>
      </c>
      <c r="G938" s="23">
        <f>G939</f>
        <v>42</v>
      </c>
      <c r="H938" s="159">
        <f t="shared" si="139"/>
        <v>46.666666666666664</v>
      </c>
    </row>
    <row r="939" spans="1:8" s="40" customFormat="1" ht="33" customHeight="1">
      <c r="A939" s="18" t="s">
        <v>582</v>
      </c>
      <c r="B939" s="22" t="s">
        <v>73</v>
      </c>
      <c r="C939" s="22" t="s">
        <v>68</v>
      </c>
      <c r="D939" s="58" t="s">
        <v>669</v>
      </c>
      <c r="E939" s="22" t="s">
        <v>583</v>
      </c>
      <c r="F939" s="23">
        <f>'4 исп.по вед.структ.'!G1007</f>
        <v>90</v>
      </c>
      <c r="G939" s="23">
        <f>'4 исп.по вед.структ.'!H1007</f>
        <v>42</v>
      </c>
      <c r="H939" s="159">
        <f t="shared" si="139"/>
        <v>46.666666666666664</v>
      </c>
    </row>
    <row r="940" spans="1:8" s="40" customFormat="1" ht="17.25" customHeight="1">
      <c r="A940" s="18" t="s">
        <v>651</v>
      </c>
      <c r="B940" s="22" t="s">
        <v>73</v>
      </c>
      <c r="C940" s="22" t="s">
        <v>68</v>
      </c>
      <c r="D940" s="58" t="s">
        <v>669</v>
      </c>
      <c r="E940" s="22" t="s">
        <v>111</v>
      </c>
      <c r="F940" s="23">
        <f>F941</f>
        <v>171.6</v>
      </c>
      <c r="G940" s="23">
        <f>G941</f>
        <v>20</v>
      </c>
      <c r="H940" s="159">
        <f t="shared" si="139"/>
        <v>11.655011655011656</v>
      </c>
    </row>
    <row r="941" spans="1:8" s="40" customFormat="1" ht="17.25" customHeight="1">
      <c r="A941" s="18" t="s">
        <v>105</v>
      </c>
      <c r="B941" s="22" t="s">
        <v>73</v>
      </c>
      <c r="C941" s="22" t="s">
        <v>68</v>
      </c>
      <c r="D941" s="58" t="s">
        <v>669</v>
      </c>
      <c r="E941" s="22" t="s">
        <v>106</v>
      </c>
      <c r="F941" s="23">
        <f>F942</f>
        <v>171.6</v>
      </c>
      <c r="G941" s="23">
        <f>G942</f>
        <v>20</v>
      </c>
      <c r="H941" s="159">
        <f t="shared" si="139"/>
        <v>11.655011655011656</v>
      </c>
    </row>
    <row r="942" spans="1:8" s="40" customFormat="1" ht="17.25" customHeight="1">
      <c r="A942" s="18" t="s">
        <v>107</v>
      </c>
      <c r="B942" s="22" t="s">
        <v>73</v>
      </c>
      <c r="C942" s="22" t="s">
        <v>68</v>
      </c>
      <c r="D942" s="58" t="s">
        <v>669</v>
      </c>
      <c r="E942" s="22" t="s">
        <v>108</v>
      </c>
      <c r="F942" s="23">
        <f>'4 исп.по вед.структ.'!G1010</f>
        <v>171.6</v>
      </c>
      <c r="G942" s="23">
        <f>'4 исп.по вед.структ.'!H1010</f>
        <v>20</v>
      </c>
      <c r="H942" s="159">
        <f t="shared" si="139"/>
        <v>11.655011655011656</v>
      </c>
    </row>
    <row r="943" spans="1:8" s="40" customFormat="1" ht="17.25" customHeight="1">
      <c r="A943" s="18" t="s">
        <v>376</v>
      </c>
      <c r="B943" s="22" t="s">
        <v>73</v>
      </c>
      <c r="C943" s="22" t="s">
        <v>68</v>
      </c>
      <c r="D943" s="22" t="s">
        <v>225</v>
      </c>
      <c r="E943" s="22"/>
      <c r="F943" s="23">
        <f>F944</f>
        <v>750</v>
      </c>
      <c r="G943" s="23">
        <f>G944</f>
        <v>230</v>
      </c>
      <c r="H943" s="159">
        <f t="shared" si="139"/>
        <v>30.666666666666664</v>
      </c>
    </row>
    <row r="944" spans="1:8" s="40" customFormat="1" ht="17.25" customHeight="1">
      <c r="A944" s="18" t="s">
        <v>377</v>
      </c>
      <c r="B944" s="22" t="s">
        <v>73</v>
      </c>
      <c r="C944" s="22" t="s">
        <v>68</v>
      </c>
      <c r="D944" s="22" t="s">
        <v>374</v>
      </c>
      <c r="E944" s="22"/>
      <c r="F944" s="23">
        <f>F945+F952</f>
        <v>750</v>
      </c>
      <c r="G944" s="23">
        <f>G945+G952</f>
        <v>230</v>
      </c>
      <c r="H944" s="159">
        <f t="shared" si="139"/>
        <v>30.666666666666664</v>
      </c>
    </row>
    <row r="945" spans="1:8" s="40" customFormat="1" ht="41.25" customHeight="1">
      <c r="A945" s="18" t="s">
        <v>298</v>
      </c>
      <c r="B945" s="22" t="s">
        <v>73</v>
      </c>
      <c r="C945" s="22" t="s">
        <v>68</v>
      </c>
      <c r="D945" s="22" t="s">
        <v>375</v>
      </c>
      <c r="E945" s="22"/>
      <c r="F945" s="23">
        <f>F946</f>
        <v>540</v>
      </c>
      <c r="G945" s="23">
        <f>G946</f>
        <v>230</v>
      </c>
      <c r="H945" s="159">
        <f t="shared" si="139"/>
        <v>42.592592592592595</v>
      </c>
    </row>
    <row r="946" spans="1:8" s="40" customFormat="1" ht="42" customHeight="1">
      <c r="A946" s="18" t="s">
        <v>109</v>
      </c>
      <c r="B946" s="22" t="s">
        <v>73</v>
      </c>
      <c r="C946" s="22" t="s">
        <v>68</v>
      </c>
      <c r="D946" s="22" t="s">
        <v>375</v>
      </c>
      <c r="E946" s="22" t="s">
        <v>110</v>
      </c>
      <c r="F946" s="23">
        <f>F947+F949</f>
        <v>540</v>
      </c>
      <c r="G946" s="23">
        <f>G947+G949</f>
        <v>230</v>
      </c>
      <c r="H946" s="159">
        <f t="shared" si="139"/>
        <v>42.592592592592595</v>
      </c>
    </row>
    <row r="947" spans="1:8" s="40" customFormat="1" ht="17.25" customHeight="1">
      <c r="A947" s="18" t="s">
        <v>306</v>
      </c>
      <c r="B947" s="22" t="s">
        <v>73</v>
      </c>
      <c r="C947" s="22" t="s">
        <v>68</v>
      </c>
      <c r="D947" s="22" t="s">
        <v>375</v>
      </c>
      <c r="E947" s="22" t="s">
        <v>308</v>
      </c>
      <c r="F947" s="23">
        <f>F948</f>
        <v>280</v>
      </c>
      <c r="G947" s="23">
        <f>G948</f>
        <v>230</v>
      </c>
      <c r="H947" s="159">
        <f t="shared" si="139"/>
        <v>82.14285714285714</v>
      </c>
    </row>
    <row r="948" spans="1:8" s="40" customFormat="1" ht="17.25" customHeight="1">
      <c r="A948" s="18" t="s">
        <v>455</v>
      </c>
      <c r="B948" s="22" t="s">
        <v>73</v>
      </c>
      <c r="C948" s="22" t="s">
        <v>68</v>
      </c>
      <c r="D948" s="22" t="s">
        <v>375</v>
      </c>
      <c r="E948" s="22" t="s">
        <v>307</v>
      </c>
      <c r="F948" s="23">
        <f>'4 исп.по вед.структ.'!G1016</f>
        <v>280</v>
      </c>
      <c r="G948" s="23">
        <f>'4 исп.по вед.структ.'!H1016</f>
        <v>230</v>
      </c>
      <c r="H948" s="159">
        <f t="shared" si="139"/>
        <v>82.14285714285714</v>
      </c>
    </row>
    <row r="949" spans="1:8" s="40" customFormat="1" ht="17.25" customHeight="1">
      <c r="A949" s="18" t="s">
        <v>100</v>
      </c>
      <c r="B949" s="22" t="s">
        <v>73</v>
      </c>
      <c r="C949" s="22" t="s">
        <v>68</v>
      </c>
      <c r="D949" s="22" t="s">
        <v>375</v>
      </c>
      <c r="E949" s="22" t="s">
        <v>101</v>
      </c>
      <c r="F949" s="23">
        <f>F950</f>
        <v>260</v>
      </c>
      <c r="G949" s="23">
        <f>G950</f>
        <v>0</v>
      </c>
      <c r="H949" s="159">
        <f t="shared" si="139"/>
        <v>0</v>
      </c>
    </row>
    <row r="950" spans="1:8" s="40" customFormat="1" ht="13.5" customHeight="1">
      <c r="A950" s="18" t="s">
        <v>103</v>
      </c>
      <c r="B950" s="22" t="s">
        <v>73</v>
      </c>
      <c r="C950" s="22" t="s">
        <v>68</v>
      </c>
      <c r="D950" s="22" t="s">
        <v>375</v>
      </c>
      <c r="E950" s="22" t="s">
        <v>104</v>
      </c>
      <c r="F950" s="23">
        <f>'4 исп.по вед.структ.'!G1018</f>
        <v>260</v>
      </c>
      <c r="G950" s="23">
        <f>'4 исп.по вед.структ.'!H1018</f>
        <v>0</v>
      </c>
      <c r="H950" s="159">
        <f t="shared" si="139"/>
        <v>0</v>
      </c>
    </row>
    <row r="951" spans="1:8" s="40" customFormat="1" ht="17.25" customHeight="1">
      <c r="A951" s="18" t="s">
        <v>245</v>
      </c>
      <c r="B951" s="22" t="s">
        <v>73</v>
      </c>
      <c r="C951" s="22" t="s">
        <v>68</v>
      </c>
      <c r="D951" s="22" t="s">
        <v>378</v>
      </c>
      <c r="E951" s="22"/>
      <c r="F951" s="23">
        <f>F952</f>
        <v>210</v>
      </c>
      <c r="G951" s="23">
        <f>G952</f>
        <v>0</v>
      </c>
      <c r="H951" s="159">
        <f t="shared" si="139"/>
        <v>0</v>
      </c>
    </row>
    <row r="952" spans="1:8" s="40" customFormat="1" ht="42" customHeight="1">
      <c r="A952" s="18" t="s">
        <v>109</v>
      </c>
      <c r="B952" s="22" t="s">
        <v>73</v>
      </c>
      <c r="C952" s="22" t="s">
        <v>68</v>
      </c>
      <c r="D952" s="22" t="s">
        <v>378</v>
      </c>
      <c r="E952" s="22" t="s">
        <v>110</v>
      </c>
      <c r="F952" s="23">
        <f>F953+F956</f>
        <v>210</v>
      </c>
      <c r="G952" s="23">
        <f>G953+G956</f>
        <v>0</v>
      </c>
      <c r="H952" s="159">
        <f t="shared" si="139"/>
        <v>0</v>
      </c>
    </row>
    <row r="953" spans="1:8" s="40" customFormat="1" ht="17.25" customHeight="1">
      <c r="A953" s="18" t="s">
        <v>306</v>
      </c>
      <c r="B953" s="22" t="s">
        <v>73</v>
      </c>
      <c r="C953" s="22" t="s">
        <v>68</v>
      </c>
      <c r="D953" s="22" t="s">
        <v>378</v>
      </c>
      <c r="E953" s="22" t="s">
        <v>308</v>
      </c>
      <c r="F953" s="23">
        <f>F954</f>
        <v>10</v>
      </c>
      <c r="G953" s="23">
        <f>G954</f>
        <v>0</v>
      </c>
      <c r="H953" s="159">
        <f t="shared" si="139"/>
        <v>0</v>
      </c>
    </row>
    <row r="954" spans="1:8" s="40" customFormat="1" ht="17.25" customHeight="1">
      <c r="A954" s="18" t="s">
        <v>455</v>
      </c>
      <c r="B954" s="22" t="s">
        <v>73</v>
      </c>
      <c r="C954" s="22" t="s">
        <v>68</v>
      </c>
      <c r="D954" s="22" t="s">
        <v>378</v>
      </c>
      <c r="E954" s="22" t="s">
        <v>307</v>
      </c>
      <c r="F954" s="23">
        <f>'4 исп.по вед.структ.'!G1022</f>
        <v>10</v>
      </c>
      <c r="G954" s="23">
        <f>'4 исп.по вед.структ.'!H1022</f>
        <v>0</v>
      </c>
      <c r="H954" s="159">
        <f t="shared" si="139"/>
        <v>0</v>
      </c>
    </row>
    <row r="955" spans="1:8" s="40" customFormat="1" ht="17.25" customHeight="1">
      <c r="A955" s="18" t="s">
        <v>100</v>
      </c>
      <c r="B955" s="22" t="s">
        <v>73</v>
      </c>
      <c r="C955" s="22" t="s">
        <v>68</v>
      </c>
      <c r="D955" s="22" t="s">
        <v>378</v>
      </c>
      <c r="E955" s="22" t="s">
        <v>101</v>
      </c>
      <c r="F955" s="23">
        <f>F956</f>
        <v>200</v>
      </c>
      <c r="G955" s="23">
        <f>G956</f>
        <v>0</v>
      </c>
      <c r="H955" s="159">
        <f t="shared" si="139"/>
        <v>0</v>
      </c>
    </row>
    <row r="956" spans="1:8" s="40" customFormat="1" ht="15.75" customHeight="1">
      <c r="A956" s="18" t="s">
        <v>103</v>
      </c>
      <c r="B956" s="22" t="s">
        <v>73</v>
      </c>
      <c r="C956" s="22" t="s">
        <v>68</v>
      </c>
      <c r="D956" s="22" t="s">
        <v>378</v>
      </c>
      <c r="E956" s="22" t="s">
        <v>104</v>
      </c>
      <c r="F956" s="23">
        <f>'4 исп.по вед.структ.'!G1024</f>
        <v>200</v>
      </c>
      <c r="G956" s="23">
        <f>'4 исп.по вед.структ.'!H1024</f>
        <v>0</v>
      </c>
      <c r="H956" s="159">
        <f t="shared" si="139"/>
        <v>0</v>
      </c>
    </row>
    <row r="957" spans="1:8" s="40" customFormat="1" ht="30.75" customHeight="1">
      <c r="A957" s="18" t="s">
        <v>433</v>
      </c>
      <c r="B957" s="22" t="s">
        <v>73</v>
      </c>
      <c r="C957" s="22" t="s">
        <v>68</v>
      </c>
      <c r="D957" s="22" t="s">
        <v>224</v>
      </c>
      <c r="E957" s="22"/>
      <c r="F957" s="23">
        <f>F958</f>
        <v>5656.3</v>
      </c>
      <c r="G957" s="23">
        <f>G958</f>
        <v>957.8</v>
      </c>
      <c r="H957" s="159">
        <f t="shared" si="139"/>
        <v>16.93333097607977</v>
      </c>
    </row>
    <row r="958" spans="1:8" s="40" customFormat="1" ht="17.25" customHeight="1">
      <c r="A958" s="18" t="s">
        <v>50</v>
      </c>
      <c r="B958" s="22" t="s">
        <v>73</v>
      </c>
      <c r="C958" s="22" t="s">
        <v>68</v>
      </c>
      <c r="D958" s="22" t="s">
        <v>250</v>
      </c>
      <c r="E958" s="22"/>
      <c r="F958" s="23">
        <f>F959+F965</f>
        <v>5656.3</v>
      </c>
      <c r="G958" s="23">
        <f>G959+G965</f>
        <v>957.8</v>
      </c>
      <c r="H958" s="159">
        <f t="shared" si="139"/>
        <v>16.93333097607977</v>
      </c>
    </row>
    <row r="959" spans="1:8" s="40" customFormat="1" ht="17.25" customHeight="1">
      <c r="A959" s="18" t="s">
        <v>246</v>
      </c>
      <c r="B959" s="22" t="s">
        <v>73</v>
      </c>
      <c r="C959" s="22" t="s">
        <v>68</v>
      </c>
      <c r="D959" s="22" t="s">
        <v>251</v>
      </c>
      <c r="E959" s="22"/>
      <c r="F959" s="23">
        <f>F960</f>
        <v>5339.1</v>
      </c>
      <c r="G959" s="23">
        <f>G960</f>
        <v>946.5999999999999</v>
      </c>
      <c r="H959" s="159">
        <f t="shared" si="139"/>
        <v>17.729579891742052</v>
      </c>
    </row>
    <row r="960" spans="1:8" s="40" customFormat="1" ht="42" customHeight="1">
      <c r="A960" s="18" t="s">
        <v>109</v>
      </c>
      <c r="B960" s="22" t="s">
        <v>73</v>
      </c>
      <c r="C960" s="22" t="s">
        <v>68</v>
      </c>
      <c r="D960" s="22" t="s">
        <v>251</v>
      </c>
      <c r="E960" s="22" t="s">
        <v>110</v>
      </c>
      <c r="F960" s="23">
        <f>F961</f>
        <v>5339.1</v>
      </c>
      <c r="G960" s="23">
        <f>G961</f>
        <v>946.5999999999999</v>
      </c>
      <c r="H960" s="159">
        <f t="shared" si="139"/>
        <v>17.729579891742052</v>
      </c>
    </row>
    <row r="961" spans="1:8" s="40" customFormat="1" ht="17.25" customHeight="1">
      <c r="A961" s="18" t="s">
        <v>100</v>
      </c>
      <c r="B961" s="22" t="s">
        <v>73</v>
      </c>
      <c r="C961" s="22" t="s">
        <v>68</v>
      </c>
      <c r="D961" s="22" t="s">
        <v>251</v>
      </c>
      <c r="E961" s="22" t="s">
        <v>101</v>
      </c>
      <c r="F961" s="23">
        <f>F962+F963+F964</f>
        <v>5339.1</v>
      </c>
      <c r="G961" s="23">
        <f>G962+G963+G964</f>
        <v>946.5999999999999</v>
      </c>
      <c r="H961" s="159">
        <f t="shared" si="139"/>
        <v>17.729579891742052</v>
      </c>
    </row>
    <row r="962" spans="1:8" s="40" customFormat="1" ht="30.75" customHeight="1">
      <c r="A962" s="18" t="s">
        <v>595</v>
      </c>
      <c r="B962" s="22" t="s">
        <v>73</v>
      </c>
      <c r="C962" s="22" t="s">
        <v>68</v>
      </c>
      <c r="D962" s="22" t="s">
        <v>251</v>
      </c>
      <c r="E962" s="22" t="s">
        <v>102</v>
      </c>
      <c r="F962" s="23">
        <f>'4 исп.по вед.структ.'!G1030</f>
        <v>4080.2</v>
      </c>
      <c r="G962" s="23">
        <f>'4 исп.по вед.структ.'!H1030</f>
        <v>744.3</v>
      </c>
      <c r="H962" s="159">
        <f t="shared" si="139"/>
        <v>18.241752855252194</v>
      </c>
    </row>
    <row r="963" spans="1:8" s="40" customFormat="1" ht="18" customHeight="1">
      <c r="A963" s="18" t="s">
        <v>103</v>
      </c>
      <c r="B963" s="22" t="s">
        <v>73</v>
      </c>
      <c r="C963" s="22" t="s">
        <v>68</v>
      </c>
      <c r="D963" s="22" t="s">
        <v>251</v>
      </c>
      <c r="E963" s="22" t="s">
        <v>104</v>
      </c>
      <c r="F963" s="23">
        <f>'4 исп.по вед.структ.'!G1031</f>
        <v>28</v>
      </c>
      <c r="G963" s="23">
        <f>'4 исп.по вед.структ.'!H1031</f>
        <v>2</v>
      </c>
      <c r="H963" s="159">
        <f t="shared" si="139"/>
        <v>7.142857142857142</v>
      </c>
    </row>
    <row r="964" spans="1:8" s="40" customFormat="1" ht="24.75" customHeight="1">
      <c r="A964" s="18" t="s">
        <v>167</v>
      </c>
      <c r="B964" s="22" t="s">
        <v>73</v>
      </c>
      <c r="C964" s="22" t="s">
        <v>68</v>
      </c>
      <c r="D964" s="22" t="s">
        <v>251</v>
      </c>
      <c r="E964" s="22" t="s">
        <v>166</v>
      </c>
      <c r="F964" s="23">
        <f>'4 исп.по вед.структ.'!G1032</f>
        <v>1230.9</v>
      </c>
      <c r="G964" s="23">
        <f>'4 исп.по вед.структ.'!H1032</f>
        <v>200.3</v>
      </c>
      <c r="H964" s="159">
        <f t="shared" si="139"/>
        <v>16.272646031359166</v>
      </c>
    </row>
    <row r="965" spans="1:8" s="40" customFormat="1" ht="17.25" customHeight="1">
      <c r="A965" s="18" t="s">
        <v>247</v>
      </c>
      <c r="B965" s="22" t="s">
        <v>73</v>
      </c>
      <c r="C965" s="22" t="s">
        <v>68</v>
      </c>
      <c r="D965" s="22" t="s">
        <v>252</v>
      </c>
      <c r="E965" s="22"/>
      <c r="F965" s="23">
        <f>F966+F969</f>
        <v>317.2</v>
      </c>
      <c r="G965" s="23">
        <f>G966+G969</f>
        <v>11.2</v>
      </c>
      <c r="H965" s="159">
        <f t="shared" si="139"/>
        <v>3.5308953341740223</v>
      </c>
    </row>
    <row r="966" spans="1:8" s="40" customFormat="1" ht="17.25" customHeight="1">
      <c r="A966" s="18" t="s">
        <v>651</v>
      </c>
      <c r="B966" s="22" t="s">
        <v>73</v>
      </c>
      <c r="C966" s="22" t="s">
        <v>68</v>
      </c>
      <c r="D966" s="22" t="s">
        <v>252</v>
      </c>
      <c r="E966" s="22" t="s">
        <v>111</v>
      </c>
      <c r="F966" s="23">
        <f>F967</f>
        <v>300.2</v>
      </c>
      <c r="G966" s="23">
        <f>G967</f>
        <v>8.1</v>
      </c>
      <c r="H966" s="159">
        <f aca="true" t="shared" si="143" ref="H966:H986">G966/F966*100</f>
        <v>2.698201199200533</v>
      </c>
    </row>
    <row r="967" spans="1:8" s="40" customFormat="1" ht="17.25" customHeight="1">
      <c r="A967" s="18" t="s">
        <v>105</v>
      </c>
      <c r="B967" s="22" t="s">
        <v>73</v>
      </c>
      <c r="C967" s="22" t="s">
        <v>68</v>
      </c>
      <c r="D967" s="22" t="s">
        <v>252</v>
      </c>
      <c r="E967" s="22" t="s">
        <v>106</v>
      </c>
      <c r="F967" s="23">
        <f>F968</f>
        <v>300.2</v>
      </c>
      <c r="G967" s="23">
        <f>G968</f>
        <v>8.1</v>
      </c>
      <c r="H967" s="159">
        <f t="shared" si="143"/>
        <v>2.698201199200533</v>
      </c>
    </row>
    <row r="968" spans="1:8" s="40" customFormat="1" ht="17.25" customHeight="1">
      <c r="A968" s="18" t="s">
        <v>107</v>
      </c>
      <c r="B968" s="22" t="s">
        <v>73</v>
      </c>
      <c r="C968" s="22" t="s">
        <v>68</v>
      </c>
      <c r="D968" s="22" t="s">
        <v>252</v>
      </c>
      <c r="E968" s="22" t="s">
        <v>108</v>
      </c>
      <c r="F968" s="23">
        <f>'4 исп.по вед.структ.'!G1036</f>
        <v>300.2</v>
      </c>
      <c r="G968" s="23">
        <f>'4 исп.по вед.структ.'!H1036</f>
        <v>8.1</v>
      </c>
      <c r="H968" s="159">
        <f t="shared" si="143"/>
        <v>2.698201199200533</v>
      </c>
    </row>
    <row r="969" spans="1:8" s="40" customFormat="1" ht="17.25" customHeight="1">
      <c r="A969" s="18" t="s">
        <v>135</v>
      </c>
      <c r="B969" s="22" t="s">
        <v>73</v>
      </c>
      <c r="C969" s="22" t="s">
        <v>68</v>
      </c>
      <c r="D969" s="22" t="s">
        <v>252</v>
      </c>
      <c r="E969" s="22" t="s">
        <v>136</v>
      </c>
      <c r="F969" s="23">
        <f>F970</f>
        <v>17</v>
      </c>
      <c r="G969" s="23">
        <f>G970</f>
        <v>3.1</v>
      </c>
      <c r="H969" s="159">
        <f t="shared" si="143"/>
        <v>18.23529411764706</v>
      </c>
    </row>
    <row r="970" spans="1:8" s="40" customFormat="1" ht="17.25" customHeight="1">
      <c r="A970" s="18" t="s">
        <v>138</v>
      </c>
      <c r="B970" s="22" t="s">
        <v>73</v>
      </c>
      <c r="C970" s="22" t="s">
        <v>68</v>
      </c>
      <c r="D970" s="22" t="s">
        <v>252</v>
      </c>
      <c r="E970" s="22" t="s">
        <v>139</v>
      </c>
      <c r="F970" s="23">
        <f>F971+F972</f>
        <v>17</v>
      </c>
      <c r="G970" s="23">
        <f>G971+G972</f>
        <v>3.1</v>
      </c>
      <c r="H970" s="159">
        <f t="shared" si="143"/>
        <v>18.23529411764706</v>
      </c>
    </row>
    <row r="971" spans="1:8" s="40" customFormat="1" ht="17.25" customHeight="1">
      <c r="A971" s="18" t="s">
        <v>140</v>
      </c>
      <c r="B971" s="22" t="s">
        <v>73</v>
      </c>
      <c r="C971" s="22" t="s">
        <v>68</v>
      </c>
      <c r="D971" s="22" t="s">
        <v>252</v>
      </c>
      <c r="E971" s="22" t="s">
        <v>141</v>
      </c>
      <c r="F971" s="23">
        <f>'4 исп.по вед.структ.'!G1039</f>
        <v>16</v>
      </c>
      <c r="G971" s="23">
        <f>'4 исп.по вед.структ.'!H1039</f>
        <v>2.9</v>
      </c>
      <c r="H971" s="159">
        <f t="shared" si="143"/>
        <v>18.125</v>
      </c>
    </row>
    <row r="972" spans="1:8" s="40" customFormat="1" ht="17.25" customHeight="1">
      <c r="A972" s="18" t="s">
        <v>168</v>
      </c>
      <c r="B972" s="22" t="s">
        <v>73</v>
      </c>
      <c r="C972" s="22" t="s">
        <v>68</v>
      </c>
      <c r="D972" s="22" t="s">
        <v>252</v>
      </c>
      <c r="E972" s="22" t="s">
        <v>142</v>
      </c>
      <c r="F972" s="23">
        <f>'4 исп.по вед.структ.'!G1040</f>
        <v>1</v>
      </c>
      <c r="G972" s="23">
        <f>'4 исп.по вед.структ.'!H1040</f>
        <v>0.2</v>
      </c>
      <c r="H972" s="159">
        <f t="shared" si="143"/>
        <v>20</v>
      </c>
    </row>
    <row r="973" spans="1:8" s="40" customFormat="1" ht="24" customHeight="1">
      <c r="A973" s="18" t="s">
        <v>305</v>
      </c>
      <c r="B973" s="22" t="s">
        <v>73</v>
      </c>
      <c r="C973" s="22" t="s">
        <v>68</v>
      </c>
      <c r="D973" s="22" t="s">
        <v>239</v>
      </c>
      <c r="E973" s="22"/>
      <c r="F973" s="23">
        <f>F974</f>
        <v>5465.5</v>
      </c>
      <c r="G973" s="23">
        <f>G974</f>
        <v>1076.6000000000001</v>
      </c>
      <c r="H973" s="159">
        <f t="shared" si="143"/>
        <v>19.69810630317446</v>
      </c>
    </row>
    <row r="974" spans="1:8" s="40" customFormat="1" ht="31.5" customHeight="1">
      <c r="A974" s="18" t="s">
        <v>500</v>
      </c>
      <c r="B974" s="22" t="s">
        <v>73</v>
      </c>
      <c r="C974" s="22" t="s">
        <v>68</v>
      </c>
      <c r="D974" s="22" t="s">
        <v>391</v>
      </c>
      <c r="E974" s="22"/>
      <c r="F974" s="23">
        <f>F975</f>
        <v>5465.5</v>
      </c>
      <c r="G974" s="23">
        <f>G975</f>
        <v>1076.6000000000001</v>
      </c>
      <c r="H974" s="159">
        <f t="shared" si="143"/>
        <v>19.69810630317446</v>
      </c>
    </row>
    <row r="975" spans="1:8" s="40" customFormat="1" ht="17.25" customHeight="1">
      <c r="A975" s="18" t="s">
        <v>392</v>
      </c>
      <c r="B975" s="22" t="s">
        <v>73</v>
      </c>
      <c r="C975" s="22" t="s">
        <v>68</v>
      </c>
      <c r="D975" s="22" t="s">
        <v>423</v>
      </c>
      <c r="E975" s="22"/>
      <c r="F975" s="23">
        <f>F976+F981+F984</f>
        <v>5465.5</v>
      </c>
      <c r="G975" s="23">
        <f>G976+G981+G984</f>
        <v>1076.6000000000001</v>
      </c>
      <c r="H975" s="159">
        <f t="shared" si="143"/>
        <v>19.69810630317446</v>
      </c>
    </row>
    <row r="976" spans="1:8" s="40" customFormat="1" ht="30" customHeight="1">
      <c r="A976" s="18" t="s">
        <v>109</v>
      </c>
      <c r="B976" s="22" t="s">
        <v>73</v>
      </c>
      <c r="C976" s="22" t="s">
        <v>68</v>
      </c>
      <c r="D976" s="22" t="s">
        <v>423</v>
      </c>
      <c r="E976" s="22" t="s">
        <v>110</v>
      </c>
      <c r="F976" s="23">
        <f>F977</f>
        <v>4889.5</v>
      </c>
      <c r="G976" s="23">
        <f>G977</f>
        <v>930.4000000000001</v>
      </c>
      <c r="H976" s="159">
        <f t="shared" si="143"/>
        <v>19.028530524593517</v>
      </c>
    </row>
    <row r="977" spans="1:8" s="40" customFormat="1" ht="17.25" customHeight="1">
      <c r="A977" s="18" t="s">
        <v>306</v>
      </c>
      <c r="B977" s="22" t="s">
        <v>73</v>
      </c>
      <c r="C977" s="22" t="s">
        <v>68</v>
      </c>
      <c r="D977" s="22" t="s">
        <v>423</v>
      </c>
      <c r="E977" s="22" t="s">
        <v>308</v>
      </c>
      <c r="F977" s="23">
        <f>F978+F979+F980</f>
        <v>4889.5</v>
      </c>
      <c r="G977" s="23">
        <f>G978+G979+G980</f>
        <v>930.4000000000001</v>
      </c>
      <c r="H977" s="159">
        <f t="shared" si="143"/>
        <v>19.028530524593517</v>
      </c>
    </row>
    <row r="978" spans="1:8" s="40" customFormat="1" ht="17.25" customHeight="1">
      <c r="A978" s="18" t="s">
        <v>579</v>
      </c>
      <c r="B978" s="22" t="s">
        <v>73</v>
      </c>
      <c r="C978" s="22" t="s">
        <v>68</v>
      </c>
      <c r="D978" s="22" t="s">
        <v>423</v>
      </c>
      <c r="E978" s="22" t="s">
        <v>309</v>
      </c>
      <c r="F978" s="23">
        <f>'4 исп.по вед.структ.'!G1046</f>
        <v>3750</v>
      </c>
      <c r="G978" s="23">
        <f>'4 исп.по вед.структ.'!H1046</f>
        <v>718.6</v>
      </c>
      <c r="H978" s="159">
        <f t="shared" si="143"/>
        <v>19.162666666666667</v>
      </c>
    </row>
    <row r="979" spans="1:8" s="40" customFormat="1" ht="17.25" customHeight="1">
      <c r="A979" s="18" t="s">
        <v>455</v>
      </c>
      <c r="B979" s="22" t="s">
        <v>73</v>
      </c>
      <c r="C979" s="22" t="s">
        <v>68</v>
      </c>
      <c r="D979" s="22" t="s">
        <v>423</v>
      </c>
      <c r="E979" s="22" t="s">
        <v>307</v>
      </c>
      <c r="F979" s="23">
        <f>'4 исп.по вед.структ.'!G1047</f>
        <v>7</v>
      </c>
      <c r="G979" s="23">
        <f>'4 исп.по вед.структ.'!H1047</f>
        <v>0</v>
      </c>
      <c r="H979" s="159">
        <f t="shared" si="143"/>
        <v>0</v>
      </c>
    </row>
    <row r="980" spans="1:8" s="40" customFormat="1" ht="30" customHeight="1">
      <c r="A980" s="18" t="s">
        <v>459</v>
      </c>
      <c r="B980" s="22" t="s">
        <v>73</v>
      </c>
      <c r="C980" s="22" t="s">
        <v>68</v>
      </c>
      <c r="D980" s="22" t="s">
        <v>423</v>
      </c>
      <c r="E980" s="22" t="s">
        <v>310</v>
      </c>
      <c r="F980" s="23">
        <f>'4 исп.по вед.структ.'!G1048</f>
        <v>1132.5</v>
      </c>
      <c r="G980" s="23">
        <f>'4 исп.по вед.структ.'!H1048</f>
        <v>211.8</v>
      </c>
      <c r="H980" s="159">
        <f t="shared" si="143"/>
        <v>18.70198675496689</v>
      </c>
    </row>
    <row r="981" spans="1:8" s="40" customFormat="1" ht="17.25" customHeight="1">
      <c r="A981" s="18" t="s">
        <v>651</v>
      </c>
      <c r="B981" s="88" t="s">
        <v>73</v>
      </c>
      <c r="C981" s="88" t="s">
        <v>68</v>
      </c>
      <c r="D981" s="88" t="s">
        <v>423</v>
      </c>
      <c r="E981" s="88" t="s">
        <v>111</v>
      </c>
      <c r="F981" s="87">
        <f>F982</f>
        <v>566</v>
      </c>
      <c r="G981" s="87">
        <f>G982</f>
        <v>144.9</v>
      </c>
      <c r="H981" s="159">
        <f t="shared" si="143"/>
        <v>25.60070671378092</v>
      </c>
    </row>
    <row r="982" spans="1:8" s="40" customFormat="1" ht="17.25" customHeight="1">
      <c r="A982" s="18" t="s">
        <v>105</v>
      </c>
      <c r="B982" s="22" t="s">
        <v>73</v>
      </c>
      <c r="C982" s="22" t="s">
        <v>68</v>
      </c>
      <c r="D982" s="22" t="s">
        <v>423</v>
      </c>
      <c r="E982" s="22" t="s">
        <v>106</v>
      </c>
      <c r="F982" s="23">
        <f>F983</f>
        <v>566</v>
      </c>
      <c r="G982" s="23">
        <f>G983</f>
        <v>144.9</v>
      </c>
      <c r="H982" s="159">
        <f t="shared" si="143"/>
        <v>25.60070671378092</v>
      </c>
    </row>
    <row r="983" spans="1:8" s="40" customFormat="1" ht="17.25" customHeight="1">
      <c r="A983" s="18" t="s">
        <v>107</v>
      </c>
      <c r="B983" s="22" t="s">
        <v>73</v>
      </c>
      <c r="C983" s="22" t="s">
        <v>68</v>
      </c>
      <c r="D983" s="22" t="s">
        <v>423</v>
      </c>
      <c r="E983" s="22" t="s">
        <v>108</v>
      </c>
      <c r="F983" s="23">
        <f>'4 исп.по вед.структ.'!G1051</f>
        <v>566</v>
      </c>
      <c r="G983" s="23">
        <f>'4 исп.по вед.структ.'!H1051</f>
        <v>144.9</v>
      </c>
      <c r="H983" s="159">
        <f t="shared" si="143"/>
        <v>25.60070671378092</v>
      </c>
    </row>
    <row r="984" spans="1:8" s="40" customFormat="1" ht="17.25" customHeight="1">
      <c r="A984" s="18" t="s">
        <v>135</v>
      </c>
      <c r="B984" s="22" t="s">
        <v>73</v>
      </c>
      <c r="C984" s="22" t="s">
        <v>68</v>
      </c>
      <c r="D984" s="22" t="s">
        <v>423</v>
      </c>
      <c r="E984" s="22" t="s">
        <v>136</v>
      </c>
      <c r="F984" s="23">
        <f>F985</f>
        <v>10</v>
      </c>
      <c r="G984" s="23">
        <f>G985</f>
        <v>1.3</v>
      </c>
      <c r="H984" s="159">
        <f t="shared" si="143"/>
        <v>13</v>
      </c>
    </row>
    <row r="985" spans="1:8" s="40" customFormat="1" ht="17.25" customHeight="1">
      <c r="A985" s="18" t="s">
        <v>138</v>
      </c>
      <c r="B985" s="22" t="s">
        <v>73</v>
      </c>
      <c r="C985" s="22" t="s">
        <v>68</v>
      </c>
      <c r="D985" s="22" t="s">
        <v>423</v>
      </c>
      <c r="E985" s="22" t="s">
        <v>139</v>
      </c>
      <c r="F985" s="23">
        <f>F986</f>
        <v>10</v>
      </c>
      <c r="G985" s="23">
        <f>G986</f>
        <v>1.3</v>
      </c>
      <c r="H985" s="159">
        <f t="shared" si="143"/>
        <v>13</v>
      </c>
    </row>
    <row r="986" spans="1:8" s="40" customFormat="1" ht="17.25" customHeight="1">
      <c r="A986" s="18" t="s">
        <v>140</v>
      </c>
      <c r="B986" s="22" t="s">
        <v>73</v>
      </c>
      <c r="C986" s="22" t="s">
        <v>68</v>
      </c>
      <c r="D986" s="22" t="s">
        <v>423</v>
      </c>
      <c r="E986" s="22" t="s">
        <v>141</v>
      </c>
      <c r="F986" s="23">
        <f>'4 исп.по вед.структ.'!G1054</f>
        <v>10</v>
      </c>
      <c r="G986" s="23">
        <f>'4 исп.по вед.структ.'!H1054</f>
        <v>1.3</v>
      </c>
      <c r="H986" s="159">
        <f t="shared" si="143"/>
        <v>13</v>
      </c>
    </row>
    <row r="987" spans="1:8" s="40" customFormat="1" ht="12.75">
      <c r="A987" s="17" t="s">
        <v>62</v>
      </c>
      <c r="B987" s="43" t="s">
        <v>71</v>
      </c>
      <c r="C987" s="43" t="s">
        <v>36</v>
      </c>
      <c r="D987" s="22"/>
      <c r="E987" s="22"/>
      <c r="F987" s="44">
        <f>F988+F994+F1012+F1019</f>
        <v>8224.2</v>
      </c>
      <c r="G987" s="44">
        <f>G988+G994+G1012+G1019</f>
        <v>1403.1999999999998</v>
      </c>
      <c r="H987" s="158">
        <f>G987/F987*100</f>
        <v>17.061841881277203</v>
      </c>
    </row>
    <row r="988" spans="1:8" s="40" customFormat="1" ht="12.75">
      <c r="A988" s="17" t="s">
        <v>58</v>
      </c>
      <c r="B988" s="43" t="s">
        <v>71</v>
      </c>
      <c r="C988" s="43" t="s">
        <v>66</v>
      </c>
      <c r="D988" s="22"/>
      <c r="E988" s="22"/>
      <c r="F988" s="44">
        <f aca="true" t="shared" si="144" ref="F988:G992">F989</f>
        <v>3500</v>
      </c>
      <c r="G988" s="44">
        <f t="shared" si="144"/>
        <v>774.3</v>
      </c>
      <c r="H988" s="158">
        <f>G988/F988*100</f>
        <v>22.122857142857143</v>
      </c>
    </row>
    <row r="989" spans="1:8" ht="12.75">
      <c r="A989" s="18" t="s">
        <v>18</v>
      </c>
      <c r="B989" s="22" t="s">
        <v>71</v>
      </c>
      <c r="C989" s="22" t="s">
        <v>66</v>
      </c>
      <c r="D989" s="22" t="s">
        <v>226</v>
      </c>
      <c r="E989" s="22"/>
      <c r="F989" s="23">
        <f t="shared" si="144"/>
        <v>3500</v>
      </c>
      <c r="G989" s="23">
        <f t="shared" si="144"/>
        <v>774.3</v>
      </c>
      <c r="H989" s="159">
        <f aca="true" t="shared" si="145" ref="H989:H1050">G989/F989*100</f>
        <v>22.122857142857143</v>
      </c>
    </row>
    <row r="990" spans="1:8" s="40" customFormat="1" ht="12.75">
      <c r="A990" s="18" t="s">
        <v>415</v>
      </c>
      <c r="B990" s="22" t="s">
        <v>71</v>
      </c>
      <c r="C990" s="22" t="s">
        <v>66</v>
      </c>
      <c r="D990" s="22" t="s">
        <v>418</v>
      </c>
      <c r="E990" s="22"/>
      <c r="F990" s="23">
        <f t="shared" si="144"/>
        <v>3500</v>
      </c>
      <c r="G990" s="23">
        <f t="shared" si="144"/>
        <v>774.3</v>
      </c>
      <c r="H990" s="159">
        <f t="shared" si="145"/>
        <v>22.122857142857143</v>
      </c>
    </row>
    <row r="991" spans="1:8" s="40" customFormat="1" ht="12.75">
      <c r="A991" s="18" t="s">
        <v>124</v>
      </c>
      <c r="B991" s="22" t="s">
        <v>71</v>
      </c>
      <c r="C991" s="22" t="s">
        <v>66</v>
      </c>
      <c r="D991" s="22" t="s">
        <v>418</v>
      </c>
      <c r="E991" s="22" t="s">
        <v>125</v>
      </c>
      <c r="F991" s="23">
        <f t="shared" si="144"/>
        <v>3500</v>
      </c>
      <c r="G991" s="23">
        <f t="shared" si="144"/>
        <v>774.3</v>
      </c>
      <c r="H991" s="159">
        <f t="shared" si="145"/>
        <v>22.122857142857143</v>
      </c>
    </row>
    <row r="992" spans="1:8" s="40" customFormat="1" ht="12.75">
      <c r="A992" s="18" t="s">
        <v>126</v>
      </c>
      <c r="B992" s="22" t="s">
        <v>71</v>
      </c>
      <c r="C992" s="22" t="s">
        <v>66</v>
      </c>
      <c r="D992" s="22" t="s">
        <v>418</v>
      </c>
      <c r="E992" s="22" t="s">
        <v>127</v>
      </c>
      <c r="F992" s="23">
        <f t="shared" si="144"/>
        <v>3500</v>
      </c>
      <c r="G992" s="23">
        <f t="shared" si="144"/>
        <v>774.3</v>
      </c>
      <c r="H992" s="159">
        <f t="shared" si="145"/>
        <v>22.122857142857143</v>
      </c>
    </row>
    <row r="993" spans="1:8" s="40" customFormat="1" ht="12.75">
      <c r="A993" s="18" t="s">
        <v>128</v>
      </c>
      <c r="B993" s="22" t="s">
        <v>71</v>
      </c>
      <c r="C993" s="22" t="s">
        <v>66</v>
      </c>
      <c r="D993" s="22" t="s">
        <v>418</v>
      </c>
      <c r="E993" s="22" t="s">
        <v>129</v>
      </c>
      <c r="F993" s="23">
        <f>'4 исп.по вед.структ.'!G196</f>
        <v>3500</v>
      </c>
      <c r="G993" s="23">
        <f>'4 исп.по вед.структ.'!H196</f>
        <v>774.3</v>
      </c>
      <c r="H993" s="159">
        <f t="shared" si="145"/>
        <v>22.122857142857143</v>
      </c>
    </row>
    <row r="994" spans="1:8" ht="12.75">
      <c r="A994" s="27" t="s">
        <v>61</v>
      </c>
      <c r="B994" s="52" t="s">
        <v>71</v>
      </c>
      <c r="C994" s="52" t="s">
        <v>70</v>
      </c>
      <c r="D994" s="21"/>
      <c r="E994" s="21"/>
      <c r="F994" s="19">
        <f>F995+F1006</f>
        <v>819.6999999999999</v>
      </c>
      <c r="G994" s="19">
        <f>G995+G1006</f>
        <v>173</v>
      </c>
      <c r="H994" s="158">
        <f>G994/F994*100</f>
        <v>21.105282420397707</v>
      </c>
    </row>
    <row r="995" spans="1:8" ht="25.5">
      <c r="A995" s="18" t="s">
        <v>476</v>
      </c>
      <c r="B995" s="22" t="s">
        <v>71</v>
      </c>
      <c r="C995" s="22" t="s">
        <v>70</v>
      </c>
      <c r="D995" s="22" t="s">
        <v>477</v>
      </c>
      <c r="E995" s="22"/>
      <c r="F995" s="23">
        <f>F996</f>
        <v>615.1999999999999</v>
      </c>
      <c r="G995" s="23">
        <f>G996</f>
        <v>173</v>
      </c>
      <c r="H995" s="159">
        <f t="shared" si="145"/>
        <v>28.12093628088427</v>
      </c>
    </row>
    <row r="996" spans="1:8" ht="12.75">
      <c r="A996" s="37" t="s">
        <v>478</v>
      </c>
      <c r="B996" s="22" t="s">
        <v>71</v>
      </c>
      <c r="C996" s="22" t="s">
        <v>70</v>
      </c>
      <c r="D996" s="22" t="s">
        <v>479</v>
      </c>
      <c r="E996" s="22"/>
      <c r="F996" s="23">
        <f>F997+F1003+F1000</f>
        <v>615.1999999999999</v>
      </c>
      <c r="G996" s="23">
        <f>G997+G1003+G1000</f>
        <v>173</v>
      </c>
      <c r="H996" s="159">
        <f t="shared" si="145"/>
        <v>28.12093628088427</v>
      </c>
    </row>
    <row r="997" spans="1:8" ht="12.75">
      <c r="A997" s="37" t="s">
        <v>175</v>
      </c>
      <c r="B997" s="22" t="s">
        <v>71</v>
      </c>
      <c r="C997" s="22" t="s">
        <v>70</v>
      </c>
      <c r="D997" s="22" t="s">
        <v>480</v>
      </c>
      <c r="E997" s="22"/>
      <c r="F997" s="20">
        <f>F998</f>
        <v>446.6</v>
      </c>
      <c r="G997" s="20">
        <f>G998</f>
        <v>173</v>
      </c>
      <c r="H997" s="159">
        <f t="shared" si="145"/>
        <v>38.737124944021495</v>
      </c>
    </row>
    <row r="998" spans="1:8" ht="12.75">
      <c r="A998" s="18" t="s">
        <v>124</v>
      </c>
      <c r="B998" s="22" t="s">
        <v>71</v>
      </c>
      <c r="C998" s="22" t="s">
        <v>70</v>
      </c>
      <c r="D998" s="22" t="s">
        <v>480</v>
      </c>
      <c r="E998" s="22" t="s">
        <v>125</v>
      </c>
      <c r="F998" s="20">
        <f>F999</f>
        <v>446.6</v>
      </c>
      <c r="G998" s="20">
        <f>G999</f>
        <v>173</v>
      </c>
      <c r="H998" s="159">
        <f t="shared" si="145"/>
        <v>38.737124944021495</v>
      </c>
    </row>
    <row r="999" spans="1:8" ht="12.75">
      <c r="A999" s="18" t="s">
        <v>130</v>
      </c>
      <c r="B999" s="22" t="s">
        <v>71</v>
      </c>
      <c r="C999" s="22" t="s">
        <v>70</v>
      </c>
      <c r="D999" s="22" t="s">
        <v>480</v>
      </c>
      <c r="E999" s="22" t="s">
        <v>131</v>
      </c>
      <c r="F999" s="20">
        <f>'4 исп.по вед.структ.'!G202</f>
        <v>446.6</v>
      </c>
      <c r="G999" s="20">
        <f>'4 исп.по вед.структ.'!H202</f>
        <v>173</v>
      </c>
      <c r="H999" s="159">
        <f t="shared" si="145"/>
        <v>38.737124944021495</v>
      </c>
    </row>
    <row r="1000" spans="1:8" ht="12.75">
      <c r="A1000" s="37" t="s">
        <v>481</v>
      </c>
      <c r="B1000" s="22" t="s">
        <v>71</v>
      </c>
      <c r="C1000" s="22" t="s">
        <v>70</v>
      </c>
      <c r="D1000" s="22" t="s">
        <v>482</v>
      </c>
      <c r="E1000" s="22"/>
      <c r="F1000" s="20">
        <f>F1001</f>
        <v>8.4</v>
      </c>
      <c r="G1000" s="20">
        <f>G1001</f>
        <v>0</v>
      </c>
      <c r="H1000" s="159">
        <f t="shared" si="145"/>
        <v>0</v>
      </c>
    </row>
    <row r="1001" spans="1:8" ht="12.75">
      <c r="A1001" s="18" t="s">
        <v>124</v>
      </c>
      <c r="B1001" s="22" t="s">
        <v>71</v>
      </c>
      <c r="C1001" s="22" t="s">
        <v>70</v>
      </c>
      <c r="D1001" s="22" t="s">
        <v>482</v>
      </c>
      <c r="E1001" s="22" t="s">
        <v>125</v>
      </c>
      <c r="F1001" s="20">
        <f>F1002</f>
        <v>8.4</v>
      </c>
      <c r="G1001" s="20">
        <f>G1002</f>
        <v>0</v>
      </c>
      <c r="H1001" s="159">
        <f t="shared" si="145"/>
        <v>0</v>
      </c>
    </row>
    <row r="1002" spans="1:8" ht="12.75">
      <c r="A1002" s="18" t="s">
        <v>130</v>
      </c>
      <c r="B1002" s="22" t="s">
        <v>71</v>
      </c>
      <c r="C1002" s="22" t="s">
        <v>70</v>
      </c>
      <c r="D1002" s="22" t="s">
        <v>482</v>
      </c>
      <c r="E1002" s="22" t="s">
        <v>131</v>
      </c>
      <c r="F1002" s="20">
        <f>'4 исп.по вед.структ.'!G205</f>
        <v>8.4</v>
      </c>
      <c r="G1002" s="20">
        <f>'4 исп.по вед.структ.'!H205</f>
        <v>0</v>
      </c>
      <c r="H1002" s="159">
        <f t="shared" si="145"/>
        <v>0</v>
      </c>
    </row>
    <row r="1003" spans="1:8" ht="12.75">
      <c r="A1003" s="37" t="s">
        <v>483</v>
      </c>
      <c r="B1003" s="22" t="s">
        <v>71</v>
      </c>
      <c r="C1003" s="22" t="s">
        <v>70</v>
      </c>
      <c r="D1003" s="22" t="s">
        <v>484</v>
      </c>
      <c r="E1003" s="22"/>
      <c r="F1003" s="20">
        <f>F1004</f>
        <v>160.2</v>
      </c>
      <c r="G1003" s="20">
        <f>G1004</f>
        <v>0</v>
      </c>
      <c r="H1003" s="159">
        <f t="shared" si="145"/>
        <v>0</v>
      </c>
    </row>
    <row r="1004" spans="1:8" ht="12.75">
      <c r="A1004" s="18" t="s">
        <v>124</v>
      </c>
      <c r="B1004" s="22" t="s">
        <v>71</v>
      </c>
      <c r="C1004" s="22" t="s">
        <v>70</v>
      </c>
      <c r="D1004" s="22" t="s">
        <v>484</v>
      </c>
      <c r="E1004" s="22" t="s">
        <v>125</v>
      </c>
      <c r="F1004" s="20">
        <f>F1005</f>
        <v>160.2</v>
      </c>
      <c r="G1004" s="20">
        <f>G1005</f>
        <v>0</v>
      </c>
      <c r="H1004" s="159">
        <f t="shared" si="145"/>
        <v>0</v>
      </c>
    </row>
    <row r="1005" spans="1:8" ht="12.75">
      <c r="A1005" s="18" t="s">
        <v>130</v>
      </c>
      <c r="B1005" s="22" t="s">
        <v>71</v>
      </c>
      <c r="C1005" s="22" t="s">
        <v>70</v>
      </c>
      <c r="D1005" s="22" t="s">
        <v>484</v>
      </c>
      <c r="E1005" s="22" t="s">
        <v>131</v>
      </c>
      <c r="F1005" s="20">
        <f>'4 исп.по вед.структ.'!G208</f>
        <v>160.2</v>
      </c>
      <c r="G1005" s="20">
        <f>'4 исп.по вед.структ.'!H208</f>
        <v>0</v>
      </c>
      <c r="H1005" s="159">
        <f t="shared" si="145"/>
        <v>0</v>
      </c>
    </row>
    <row r="1006" spans="1:8" ht="25.5">
      <c r="A1006" s="37" t="s">
        <v>596</v>
      </c>
      <c r="B1006" s="22" t="s">
        <v>71</v>
      </c>
      <c r="C1006" s="22" t="s">
        <v>70</v>
      </c>
      <c r="D1006" s="58" t="s">
        <v>213</v>
      </c>
      <c r="E1006" s="22"/>
      <c r="F1006" s="23">
        <f aca="true" t="shared" si="146" ref="F1006:G1010">F1007</f>
        <v>204.5</v>
      </c>
      <c r="G1006" s="23">
        <f t="shared" si="146"/>
        <v>0</v>
      </c>
      <c r="H1006" s="159">
        <f t="shared" si="145"/>
        <v>0</v>
      </c>
    </row>
    <row r="1007" spans="1:8" ht="12.75">
      <c r="A1007" s="37" t="s">
        <v>271</v>
      </c>
      <c r="B1007" s="22" t="s">
        <v>71</v>
      </c>
      <c r="C1007" s="22" t="s">
        <v>70</v>
      </c>
      <c r="D1007" s="58" t="s">
        <v>367</v>
      </c>
      <c r="E1007" s="22"/>
      <c r="F1007" s="23">
        <f t="shared" si="146"/>
        <v>204.5</v>
      </c>
      <c r="G1007" s="23">
        <f t="shared" si="146"/>
        <v>0</v>
      </c>
      <c r="H1007" s="159">
        <f t="shared" si="145"/>
        <v>0</v>
      </c>
    </row>
    <row r="1008" spans="1:8" ht="25.5">
      <c r="A1008" s="37" t="s">
        <v>597</v>
      </c>
      <c r="B1008" s="22" t="s">
        <v>71</v>
      </c>
      <c r="C1008" s="22" t="s">
        <v>70</v>
      </c>
      <c r="D1008" s="58" t="s">
        <v>598</v>
      </c>
      <c r="E1008" s="22"/>
      <c r="F1008" s="23">
        <f t="shared" si="146"/>
        <v>204.5</v>
      </c>
      <c r="G1008" s="23">
        <f t="shared" si="146"/>
        <v>0</v>
      </c>
      <c r="H1008" s="159">
        <f t="shared" si="145"/>
        <v>0</v>
      </c>
    </row>
    <row r="1009" spans="1:8" ht="12.75">
      <c r="A1009" s="18" t="s">
        <v>124</v>
      </c>
      <c r="B1009" s="22" t="s">
        <v>71</v>
      </c>
      <c r="C1009" s="22" t="s">
        <v>70</v>
      </c>
      <c r="D1009" s="58" t="s">
        <v>598</v>
      </c>
      <c r="E1009" s="22" t="s">
        <v>125</v>
      </c>
      <c r="F1009" s="23">
        <f t="shared" si="146"/>
        <v>204.5</v>
      </c>
      <c r="G1009" s="23">
        <f t="shared" si="146"/>
        <v>0</v>
      </c>
      <c r="H1009" s="159">
        <f t="shared" si="145"/>
        <v>0</v>
      </c>
    </row>
    <row r="1010" spans="1:8" ht="12.75">
      <c r="A1010" s="18" t="s">
        <v>144</v>
      </c>
      <c r="B1010" s="22" t="s">
        <v>71</v>
      </c>
      <c r="C1010" s="22" t="s">
        <v>70</v>
      </c>
      <c r="D1010" s="58" t="s">
        <v>598</v>
      </c>
      <c r="E1010" s="22" t="s">
        <v>143</v>
      </c>
      <c r="F1010" s="23">
        <f t="shared" si="146"/>
        <v>204.5</v>
      </c>
      <c r="G1010" s="23">
        <f t="shared" si="146"/>
        <v>0</v>
      </c>
      <c r="H1010" s="159">
        <f t="shared" si="145"/>
        <v>0</v>
      </c>
    </row>
    <row r="1011" spans="1:8" ht="12.75">
      <c r="A1011" s="18" t="s">
        <v>599</v>
      </c>
      <c r="B1011" s="22" t="s">
        <v>71</v>
      </c>
      <c r="C1011" s="22" t="s">
        <v>70</v>
      </c>
      <c r="D1011" s="58" t="s">
        <v>598</v>
      </c>
      <c r="E1011" s="22" t="s">
        <v>600</v>
      </c>
      <c r="F1011" s="23">
        <f>'4 исп.по вед.структ.'!G1062</f>
        <v>204.5</v>
      </c>
      <c r="G1011" s="23">
        <f>'4 исп.по вед.структ.'!H1062</f>
        <v>0</v>
      </c>
      <c r="H1011" s="159">
        <f t="shared" si="145"/>
        <v>0</v>
      </c>
    </row>
    <row r="1012" spans="1:8" ht="12.75">
      <c r="A1012" s="17" t="s">
        <v>524</v>
      </c>
      <c r="B1012" s="43" t="s">
        <v>71</v>
      </c>
      <c r="C1012" s="43" t="s">
        <v>68</v>
      </c>
      <c r="D1012" s="43"/>
      <c r="E1012" s="43"/>
      <c r="F1012" s="44">
        <f aca="true" t="shared" si="147" ref="F1012:G1017">F1013</f>
        <v>613.7</v>
      </c>
      <c r="G1012" s="44">
        <f t="shared" si="147"/>
        <v>0</v>
      </c>
      <c r="H1012" s="158">
        <f>G1012/F1012*100</f>
        <v>0</v>
      </c>
    </row>
    <row r="1013" spans="1:8" ht="25.5">
      <c r="A1013" s="18" t="s">
        <v>476</v>
      </c>
      <c r="B1013" s="22" t="s">
        <v>71</v>
      </c>
      <c r="C1013" s="22" t="s">
        <v>68</v>
      </c>
      <c r="D1013" s="22" t="s">
        <v>477</v>
      </c>
      <c r="E1013" s="22"/>
      <c r="F1013" s="23">
        <f t="shared" si="147"/>
        <v>613.7</v>
      </c>
      <c r="G1013" s="23">
        <f t="shared" si="147"/>
        <v>0</v>
      </c>
      <c r="H1013" s="159">
        <f t="shared" si="145"/>
        <v>0</v>
      </c>
    </row>
    <row r="1014" spans="1:8" ht="24.75" customHeight="1">
      <c r="A1014" s="98" t="s">
        <v>525</v>
      </c>
      <c r="B1014" s="22" t="s">
        <v>71</v>
      </c>
      <c r="C1014" s="22" t="s">
        <v>68</v>
      </c>
      <c r="D1014" s="22" t="s">
        <v>526</v>
      </c>
      <c r="E1014" s="22"/>
      <c r="F1014" s="23">
        <f>F1015</f>
        <v>613.7</v>
      </c>
      <c r="G1014" s="23">
        <f t="shared" si="147"/>
        <v>0</v>
      </c>
      <c r="H1014" s="159">
        <f t="shared" si="145"/>
        <v>0</v>
      </c>
    </row>
    <row r="1015" spans="1:8" ht="27" customHeight="1">
      <c r="A1015" s="18" t="s">
        <v>527</v>
      </c>
      <c r="B1015" s="22" t="s">
        <v>71</v>
      </c>
      <c r="C1015" s="22" t="s">
        <v>68</v>
      </c>
      <c r="D1015" s="22" t="s">
        <v>528</v>
      </c>
      <c r="E1015" s="22"/>
      <c r="F1015" s="23">
        <f t="shared" si="147"/>
        <v>613.7</v>
      </c>
      <c r="G1015" s="23">
        <f t="shared" si="147"/>
        <v>0</v>
      </c>
      <c r="H1015" s="159">
        <f t="shared" si="145"/>
        <v>0</v>
      </c>
    </row>
    <row r="1016" spans="1:8" ht="12.75">
      <c r="A1016" s="18" t="s">
        <v>529</v>
      </c>
      <c r="B1016" s="22" t="s">
        <v>71</v>
      </c>
      <c r="C1016" s="22" t="s">
        <v>68</v>
      </c>
      <c r="D1016" s="22" t="s">
        <v>528</v>
      </c>
      <c r="E1016" s="22" t="s">
        <v>530</v>
      </c>
      <c r="F1016" s="23">
        <f t="shared" si="147"/>
        <v>613.7</v>
      </c>
      <c r="G1016" s="23">
        <f t="shared" si="147"/>
        <v>0</v>
      </c>
      <c r="H1016" s="159">
        <f t="shared" si="145"/>
        <v>0</v>
      </c>
    </row>
    <row r="1017" spans="1:8" ht="12.75">
      <c r="A1017" s="18" t="s">
        <v>531</v>
      </c>
      <c r="B1017" s="22" t="s">
        <v>71</v>
      </c>
      <c r="C1017" s="22" t="s">
        <v>68</v>
      </c>
      <c r="D1017" s="22" t="s">
        <v>528</v>
      </c>
      <c r="E1017" s="22" t="s">
        <v>532</v>
      </c>
      <c r="F1017" s="23">
        <f t="shared" si="147"/>
        <v>613.7</v>
      </c>
      <c r="G1017" s="23">
        <f t="shared" si="147"/>
        <v>0</v>
      </c>
      <c r="H1017" s="159">
        <f t="shared" si="145"/>
        <v>0</v>
      </c>
    </row>
    <row r="1018" spans="1:8" ht="25.5">
      <c r="A1018" s="18" t="s">
        <v>533</v>
      </c>
      <c r="B1018" s="22" t="s">
        <v>71</v>
      </c>
      <c r="C1018" s="22" t="s">
        <v>68</v>
      </c>
      <c r="D1018" s="22" t="s">
        <v>528</v>
      </c>
      <c r="E1018" s="22" t="s">
        <v>534</v>
      </c>
      <c r="F1018" s="23">
        <f>'4 исп.по вед.структ.'!G435</f>
        <v>613.7</v>
      </c>
      <c r="G1018" s="23">
        <f>'4 исп.по вед.структ.'!H435</f>
        <v>0</v>
      </c>
      <c r="H1018" s="159">
        <f t="shared" si="145"/>
        <v>0</v>
      </c>
    </row>
    <row r="1019" spans="1:8" ht="12.75">
      <c r="A1019" s="17" t="s">
        <v>159</v>
      </c>
      <c r="B1019" s="43" t="s">
        <v>71</v>
      </c>
      <c r="C1019" s="43" t="s">
        <v>76</v>
      </c>
      <c r="D1019" s="43"/>
      <c r="E1019" s="43"/>
      <c r="F1019" s="19">
        <f>F1020+F1031</f>
        <v>3290.8</v>
      </c>
      <c r="G1019" s="19">
        <f>G1020+G1031</f>
        <v>455.9</v>
      </c>
      <c r="H1019" s="158">
        <f>G1019/F1019*100</f>
        <v>13.853774158259387</v>
      </c>
    </row>
    <row r="1020" spans="1:8" ht="12.75">
      <c r="A1020" s="37" t="s">
        <v>469</v>
      </c>
      <c r="B1020" s="22" t="s">
        <v>71</v>
      </c>
      <c r="C1020" s="22" t="s">
        <v>76</v>
      </c>
      <c r="D1020" s="22" t="s">
        <v>470</v>
      </c>
      <c r="E1020" s="22"/>
      <c r="F1020" s="23">
        <f>F1021</f>
        <v>2325</v>
      </c>
      <c r="G1020" s="23">
        <f>G1021</f>
        <v>336.5</v>
      </c>
      <c r="H1020" s="159">
        <f t="shared" si="145"/>
        <v>14.473118279569894</v>
      </c>
    </row>
    <row r="1021" spans="1:8" ht="30.75" customHeight="1">
      <c r="A1021" s="18" t="s">
        <v>471</v>
      </c>
      <c r="B1021" s="22" t="s">
        <v>71</v>
      </c>
      <c r="C1021" s="22" t="s">
        <v>76</v>
      </c>
      <c r="D1021" s="22" t="s">
        <v>536</v>
      </c>
      <c r="E1021" s="22"/>
      <c r="F1021" s="23">
        <f>F1022</f>
        <v>2325</v>
      </c>
      <c r="G1021" s="23">
        <f>G1022</f>
        <v>336.5</v>
      </c>
      <c r="H1021" s="159">
        <f t="shared" si="145"/>
        <v>14.473118279569894</v>
      </c>
    </row>
    <row r="1022" spans="1:8" ht="30" customHeight="1">
      <c r="A1022" s="18" t="s">
        <v>485</v>
      </c>
      <c r="B1022" s="22" t="s">
        <v>71</v>
      </c>
      <c r="C1022" s="22" t="s">
        <v>76</v>
      </c>
      <c r="D1022" s="22" t="s">
        <v>663</v>
      </c>
      <c r="E1022" s="22"/>
      <c r="F1022" s="23">
        <f>F1023+F1028</f>
        <v>2325</v>
      </c>
      <c r="G1022" s="23">
        <f>G1023+G1028</f>
        <v>336.5</v>
      </c>
      <c r="H1022" s="159">
        <f t="shared" si="145"/>
        <v>14.473118279569894</v>
      </c>
    </row>
    <row r="1023" spans="1:8" s="40" customFormat="1" ht="38.25">
      <c r="A1023" s="18" t="s">
        <v>109</v>
      </c>
      <c r="B1023" s="22" t="s">
        <v>71</v>
      </c>
      <c r="C1023" s="22" t="s">
        <v>76</v>
      </c>
      <c r="D1023" s="22" t="s">
        <v>663</v>
      </c>
      <c r="E1023" s="22" t="s">
        <v>110</v>
      </c>
      <c r="F1023" s="23">
        <f>F1024</f>
        <v>2131.8</v>
      </c>
      <c r="G1023" s="23">
        <f>G1024</f>
        <v>336.5</v>
      </c>
      <c r="H1023" s="159">
        <f t="shared" si="145"/>
        <v>15.784782812646588</v>
      </c>
    </row>
    <row r="1024" spans="1:8" ht="12.75">
      <c r="A1024" s="18" t="s">
        <v>100</v>
      </c>
      <c r="B1024" s="22" t="s">
        <v>71</v>
      </c>
      <c r="C1024" s="22" t="s">
        <v>76</v>
      </c>
      <c r="D1024" s="22" t="s">
        <v>663</v>
      </c>
      <c r="E1024" s="22" t="s">
        <v>101</v>
      </c>
      <c r="F1024" s="23">
        <f>F1025+F1026+F1027</f>
        <v>2131.8</v>
      </c>
      <c r="G1024" s="23">
        <f>G1025+G1026+G1027</f>
        <v>336.5</v>
      </c>
      <c r="H1024" s="159">
        <f t="shared" si="145"/>
        <v>15.784782812646588</v>
      </c>
    </row>
    <row r="1025" spans="1:8" s="40" customFormat="1" ht="12.75">
      <c r="A1025" s="18" t="s">
        <v>165</v>
      </c>
      <c r="B1025" s="22" t="s">
        <v>71</v>
      </c>
      <c r="C1025" s="22" t="s">
        <v>76</v>
      </c>
      <c r="D1025" s="22" t="s">
        <v>663</v>
      </c>
      <c r="E1025" s="22" t="s">
        <v>102</v>
      </c>
      <c r="F1025" s="23">
        <f>'4 исп.по вед.структ.'!G215</f>
        <v>1517</v>
      </c>
      <c r="G1025" s="23">
        <f>'4 исп.по вед.структ.'!H215</f>
        <v>234.5</v>
      </c>
      <c r="H1025" s="159">
        <f t="shared" si="145"/>
        <v>15.458141067897166</v>
      </c>
    </row>
    <row r="1026" spans="1:8" s="40" customFormat="1" ht="15.75" customHeight="1">
      <c r="A1026" s="18" t="s">
        <v>103</v>
      </c>
      <c r="B1026" s="22" t="s">
        <v>71</v>
      </c>
      <c r="C1026" s="22" t="s">
        <v>76</v>
      </c>
      <c r="D1026" s="22" t="s">
        <v>663</v>
      </c>
      <c r="E1026" s="22" t="s">
        <v>104</v>
      </c>
      <c r="F1026" s="23">
        <f>'4 исп.по вед.структ.'!G216</f>
        <v>160</v>
      </c>
      <c r="G1026" s="23">
        <f>'4 исп.по вед.структ.'!H216</f>
        <v>0</v>
      </c>
      <c r="H1026" s="159">
        <f t="shared" si="145"/>
        <v>0</v>
      </c>
    </row>
    <row r="1027" spans="1:8" s="40" customFormat="1" ht="25.5">
      <c r="A1027" s="18" t="s">
        <v>167</v>
      </c>
      <c r="B1027" s="22" t="s">
        <v>71</v>
      </c>
      <c r="C1027" s="22" t="s">
        <v>76</v>
      </c>
      <c r="D1027" s="22" t="s">
        <v>663</v>
      </c>
      <c r="E1027" s="22" t="s">
        <v>166</v>
      </c>
      <c r="F1027" s="23">
        <f>'4 исп.по вед.структ.'!G217</f>
        <v>454.8</v>
      </c>
      <c r="G1027" s="23">
        <f>'4 исп.по вед.структ.'!H217</f>
        <v>102</v>
      </c>
      <c r="H1027" s="159">
        <f t="shared" si="145"/>
        <v>22.427440633245382</v>
      </c>
    </row>
    <row r="1028" spans="1:8" ht="12.75">
      <c r="A1028" s="18" t="s">
        <v>651</v>
      </c>
      <c r="B1028" s="22" t="s">
        <v>71</v>
      </c>
      <c r="C1028" s="22" t="s">
        <v>76</v>
      </c>
      <c r="D1028" s="22" t="s">
        <v>663</v>
      </c>
      <c r="E1028" s="22" t="s">
        <v>111</v>
      </c>
      <c r="F1028" s="23">
        <f>F1029</f>
        <v>193.2</v>
      </c>
      <c r="G1028" s="23">
        <f>G1029</f>
        <v>0</v>
      </c>
      <c r="H1028" s="159">
        <f t="shared" si="145"/>
        <v>0</v>
      </c>
    </row>
    <row r="1029" spans="1:8" ht="13.5" customHeight="1">
      <c r="A1029" s="18" t="s">
        <v>105</v>
      </c>
      <c r="B1029" s="22" t="s">
        <v>71</v>
      </c>
      <c r="C1029" s="22" t="s">
        <v>76</v>
      </c>
      <c r="D1029" s="22" t="s">
        <v>663</v>
      </c>
      <c r="E1029" s="22" t="s">
        <v>106</v>
      </c>
      <c r="F1029" s="23">
        <f>F1030</f>
        <v>193.2</v>
      </c>
      <c r="G1029" s="23">
        <f>G1030</f>
        <v>0</v>
      </c>
      <c r="H1029" s="159">
        <f t="shared" si="145"/>
        <v>0</v>
      </c>
    </row>
    <row r="1030" spans="1:8" ht="15" customHeight="1">
      <c r="A1030" s="18" t="s">
        <v>107</v>
      </c>
      <c r="B1030" s="22" t="s">
        <v>71</v>
      </c>
      <c r="C1030" s="22" t="s">
        <v>76</v>
      </c>
      <c r="D1030" s="22" t="s">
        <v>663</v>
      </c>
      <c r="E1030" s="22" t="s">
        <v>108</v>
      </c>
      <c r="F1030" s="23">
        <f>'4 исп.по вед.структ.'!G220</f>
        <v>193.2</v>
      </c>
      <c r="G1030" s="23">
        <f>'4 исп.по вед.структ.'!H220</f>
        <v>0</v>
      </c>
      <c r="H1030" s="159">
        <f t="shared" si="145"/>
        <v>0</v>
      </c>
    </row>
    <row r="1031" spans="1:8" ht="25.5">
      <c r="A1031" s="18" t="s">
        <v>476</v>
      </c>
      <c r="B1031" s="22" t="s">
        <v>71</v>
      </c>
      <c r="C1031" s="22" t="s">
        <v>76</v>
      </c>
      <c r="D1031" s="22" t="s">
        <v>477</v>
      </c>
      <c r="E1031" s="22"/>
      <c r="F1031" s="20">
        <f>F1032+F1041+F1046</f>
        <v>965.8</v>
      </c>
      <c r="G1031" s="20">
        <f>G1032+G1041+G1046</f>
        <v>119.4</v>
      </c>
      <c r="H1031" s="159">
        <f t="shared" si="145"/>
        <v>12.362808034789813</v>
      </c>
    </row>
    <row r="1032" spans="1:8" ht="25.5">
      <c r="A1032" s="18" t="s">
        <v>471</v>
      </c>
      <c r="B1032" s="22" t="s">
        <v>71</v>
      </c>
      <c r="C1032" s="22" t="s">
        <v>76</v>
      </c>
      <c r="D1032" s="22" t="s">
        <v>486</v>
      </c>
      <c r="E1032" s="22"/>
      <c r="F1032" s="20">
        <f>F1033</f>
        <v>660.8</v>
      </c>
      <c r="G1032" s="20">
        <f>G1033</f>
        <v>119.4</v>
      </c>
      <c r="H1032" s="159">
        <f t="shared" si="145"/>
        <v>18.069007263922522</v>
      </c>
    </row>
    <row r="1033" spans="1:8" ht="25.5">
      <c r="A1033" s="18" t="s">
        <v>485</v>
      </c>
      <c r="B1033" s="22" t="s">
        <v>71</v>
      </c>
      <c r="C1033" s="22" t="s">
        <v>76</v>
      </c>
      <c r="D1033" s="22" t="s">
        <v>487</v>
      </c>
      <c r="E1033" s="22"/>
      <c r="F1033" s="20">
        <f>F1034+F1038</f>
        <v>660.8</v>
      </c>
      <c r="G1033" s="20">
        <f>G1034+G1038</f>
        <v>119.4</v>
      </c>
      <c r="H1033" s="159">
        <f t="shared" si="145"/>
        <v>18.069007263922522</v>
      </c>
    </row>
    <row r="1034" spans="1:8" ht="38.25">
      <c r="A1034" s="18" t="s">
        <v>109</v>
      </c>
      <c r="B1034" s="22" t="s">
        <v>71</v>
      </c>
      <c r="C1034" s="22" t="s">
        <v>76</v>
      </c>
      <c r="D1034" s="22" t="s">
        <v>487</v>
      </c>
      <c r="E1034" s="22" t="s">
        <v>110</v>
      </c>
      <c r="F1034" s="23">
        <f>F1035</f>
        <v>537.9</v>
      </c>
      <c r="G1034" s="23">
        <f>G1035</f>
        <v>119.4</v>
      </c>
      <c r="H1034" s="159">
        <f t="shared" si="145"/>
        <v>22.19743446737312</v>
      </c>
    </row>
    <row r="1035" spans="1:8" ht="12.75">
      <c r="A1035" s="18" t="s">
        <v>100</v>
      </c>
      <c r="B1035" s="22" t="s">
        <v>71</v>
      </c>
      <c r="C1035" s="22" t="s">
        <v>76</v>
      </c>
      <c r="D1035" s="22" t="s">
        <v>487</v>
      </c>
      <c r="E1035" s="22" t="s">
        <v>101</v>
      </c>
      <c r="F1035" s="23">
        <f>F1036+F1037</f>
        <v>537.9</v>
      </c>
      <c r="G1035" s="23">
        <f>G1036+G1037</f>
        <v>119.4</v>
      </c>
      <c r="H1035" s="159">
        <f t="shared" si="145"/>
        <v>22.19743446737312</v>
      </c>
    </row>
    <row r="1036" spans="1:8" s="40" customFormat="1" ht="12.75">
      <c r="A1036" s="18" t="s">
        <v>165</v>
      </c>
      <c r="B1036" s="22" t="s">
        <v>71</v>
      </c>
      <c r="C1036" s="22" t="s">
        <v>76</v>
      </c>
      <c r="D1036" s="22" t="s">
        <v>487</v>
      </c>
      <c r="E1036" s="22" t="s">
        <v>102</v>
      </c>
      <c r="F1036" s="23">
        <f>'4 исп.по вед.структ.'!G226</f>
        <v>413.1</v>
      </c>
      <c r="G1036" s="23">
        <f>'4 исп.по вед.структ.'!H226</f>
        <v>95.7</v>
      </c>
      <c r="H1036" s="159">
        <f t="shared" si="145"/>
        <v>23.16630355846042</v>
      </c>
    </row>
    <row r="1037" spans="1:8" s="40" customFormat="1" ht="30" customHeight="1">
      <c r="A1037" s="18" t="s">
        <v>167</v>
      </c>
      <c r="B1037" s="22" t="s">
        <v>71</v>
      </c>
      <c r="C1037" s="22" t="s">
        <v>76</v>
      </c>
      <c r="D1037" s="22" t="s">
        <v>487</v>
      </c>
      <c r="E1037" s="22" t="s">
        <v>166</v>
      </c>
      <c r="F1037" s="23">
        <f>'4 исп.по вед.структ.'!G227</f>
        <v>124.8</v>
      </c>
      <c r="G1037" s="23">
        <f>'4 исп.по вед.структ.'!H227</f>
        <v>23.7</v>
      </c>
      <c r="H1037" s="159">
        <f t="shared" si="145"/>
        <v>18.990384615384613</v>
      </c>
    </row>
    <row r="1038" spans="1:8" s="40" customFormat="1" ht="18" customHeight="1">
      <c r="A1038" s="18" t="s">
        <v>651</v>
      </c>
      <c r="B1038" s="22" t="s">
        <v>71</v>
      </c>
      <c r="C1038" s="22" t="s">
        <v>76</v>
      </c>
      <c r="D1038" s="22" t="s">
        <v>487</v>
      </c>
      <c r="E1038" s="22" t="s">
        <v>111</v>
      </c>
      <c r="F1038" s="23">
        <f>F1039</f>
        <v>122.9</v>
      </c>
      <c r="G1038" s="23">
        <f>G1039</f>
        <v>0</v>
      </c>
      <c r="H1038" s="159">
        <f t="shared" si="145"/>
        <v>0</v>
      </c>
    </row>
    <row r="1039" spans="1:8" s="40" customFormat="1" ht="15" customHeight="1">
      <c r="A1039" s="18" t="s">
        <v>105</v>
      </c>
      <c r="B1039" s="22" t="s">
        <v>71</v>
      </c>
      <c r="C1039" s="22" t="s">
        <v>76</v>
      </c>
      <c r="D1039" s="22" t="s">
        <v>487</v>
      </c>
      <c r="E1039" s="22" t="s">
        <v>106</v>
      </c>
      <c r="F1039" s="23">
        <f>F1040</f>
        <v>122.9</v>
      </c>
      <c r="G1039" s="23">
        <f>G1040</f>
        <v>0</v>
      </c>
      <c r="H1039" s="159">
        <f t="shared" si="145"/>
        <v>0</v>
      </c>
    </row>
    <row r="1040" spans="1:8" s="40" customFormat="1" ht="15.75" customHeight="1">
      <c r="A1040" s="18" t="s">
        <v>107</v>
      </c>
      <c r="B1040" s="22" t="s">
        <v>71</v>
      </c>
      <c r="C1040" s="22" t="s">
        <v>76</v>
      </c>
      <c r="D1040" s="22" t="s">
        <v>487</v>
      </c>
      <c r="E1040" s="22" t="s">
        <v>108</v>
      </c>
      <c r="F1040" s="23">
        <f>'4 исп.по вед.структ.'!G230</f>
        <v>122.9</v>
      </c>
      <c r="G1040" s="23">
        <f>'4 исп.по вед.структ.'!H230</f>
        <v>0</v>
      </c>
      <c r="H1040" s="159">
        <f t="shared" si="145"/>
        <v>0</v>
      </c>
    </row>
    <row r="1041" spans="1:8" s="40" customFormat="1" ht="12.75">
      <c r="A1041" s="18" t="s">
        <v>488</v>
      </c>
      <c r="B1041" s="22" t="s">
        <v>71</v>
      </c>
      <c r="C1041" s="22" t="s">
        <v>76</v>
      </c>
      <c r="D1041" s="22" t="s">
        <v>489</v>
      </c>
      <c r="E1041" s="22"/>
      <c r="F1041" s="20">
        <f aca="true" t="shared" si="148" ref="F1041:G1044">F1042</f>
        <v>275</v>
      </c>
      <c r="G1041" s="20">
        <f t="shared" si="148"/>
        <v>0</v>
      </c>
      <c r="H1041" s="159">
        <f t="shared" si="145"/>
        <v>0</v>
      </c>
    </row>
    <row r="1042" spans="1:8" s="40" customFormat="1" ht="25.5">
      <c r="A1042" s="18" t="s">
        <v>490</v>
      </c>
      <c r="B1042" s="22" t="s">
        <v>71</v>
      </c>
      <c r="C1042" s="22" t="s">
        <v>76</v>
      </c>
      <c r="D1042" s="22" t="s">
        <v>491</v>
      </c>
      <c r="E1042" s="22"/>
      <c r="F1042" s="23">
        <f t="shared" si="148"/>
        <v>275</v>
      </c>
      <c r="G1042" s="23">
        <f t="shared" si="148"/>
        <v>0</v>
      </c>
      <c r="H1042" s="159">
        <f t="shared" si="145"/>
        <v>0</v>
      </c>
    </row>
    <row r="1043" spans="1:8" s="40" customFormat="1" ht="12.75">
      <c r="A1043" s="18" t="s">
        <v>651</v>
      </c>
      <c r="B1043" s="22" t="s">
        <v>71</v>
      </c>
      <c r="C1043" s="22" t="s">
        <v>76</v>
      </c>
      <c r="D1043" s="22" t="s">
        <v>491</v>
      </c>
      <c r="E1043" s="22" t="s">
        <v>111</v>
      </c>
      <c r="F1043" s="23">
        <f t="shared" si="148"/>
        <v>275</v>
      </c>
      <c r="G1043" s="23">
        <f t="shared" si="148"/>
        <v>0</v>
      </c>
      <c r="H1043" s="159">
        <f t="shared" si="145"/>
        <v>0</v>
      </c>
    </row>
    <row r="1044" spans="1:8" s="40" customFormat="1" ht="16.5" customHeight="1">
      <c r="A1044" s="18" t="s">
        <v>105</v>
      </c>
      <c r="B1044" s="22" t="s">
        <v>71</v>
      </c>
      <c r="C1044" s="22" t="s">
        <v>76</v>
      </c>
      <c r="D1044" s="22" t="s">
        <v>491</v>
      </c>
      <c r="E1044" s="22" t="s">
        <v>106</v>
      </c>
      <c r="F1044" s="23">
        <f t="shared" si="148"/>
        <v>275</v>
      </c>
      <c r="G1044" s="23">
        <f t="shared" si="148"/>
        <v>0</v>
      </c>
      <c r="H1044" s="159">
        <f t="shared" si="145"/>
        <v>0</v>
      </c>
    </row>
    <row r="1045" spans="1:8" s="40" customFormat="1" ht="15" customHeight="1">
      <c r="A1045" s="18" t="s">
        <v>107</v>
      </c>
      <c r="B1045" s="22" t="s">
        <v>71</v>
      </c>
      <c r="C1045" s="22" t="s">
        <v>76</v>
      </c>
      <c r="D1045" s="22" t="s">
        <v>491</v>
      </c>
      <c r="E1045" s="22" t="s">
        <v>108</v>
      </c>
      <c r="F1045" s="23">
        <f>'4 исп.по вед.структ.'!G235</f>
        <v>275</v>
      </c>
      <c r="G1045" s="23">
        <f>'4 исп.по вед.структ.'!H235</f>
        <v>0</v>
      </c>
      <c r="H1045" s="159">
        <f t="shared" si="145"/>
        <v>0</v>
      </c>
    </row>
    <row r="1046" spans="1:8" s="40" customFormat="1" ht="25.5">
      <c r="A1046" s="37" t="s">
        <v>492</v>
      </c>
      <c r="B1046" s="22" t="s">
        <v>71</v>
      </c>
      <c r="C1046" s="22" t="s">
        <v>76</v>
      </c>
      <c r="D1046" s="22" t="s">
        <v>493</v>
      </c>
      <c r="E1046" s="22"/>
      <c r="F1046" s="23">
        <f aca="true" t="shared" si="149" ref="F1046:G1048">F1047</f>
        <v>30</v>
      </c>
      <c r="G1046" s="23">
        <f t="shared" si="149"/>
        <v>0</v>
      </c>
      <c r="H1046" s="159">
        <f t="shared" si="145"/>
        <v>0</v>
      </c>
    </row>
    <row r="1047" spans="1:8" s="40" customFormat="1" ht="25.5">
      <c r="A1047" s="18" t="s">
        <v>494</v>
      </c>
      <c r="B1047" s="22" t="s">
        <v>71</v>
      </c>
      <c r="C1047" s="22" t="s">
        <v>76</v>
      </c>
      <c r="D1047" s="22" t="s">
        <v>495</v>
      </c>
      <c r="E1047" s="22"/>
      <c r="F1047" s="23">
        <f t="shared" si="149"/>
        <v>30</v>
      </c>
      <c r="G1047" s="23">
        <f t="shared" si="149"/>
        <v>0</v>
      </c>
      <c r="H1047" s="159">
        <f t="shared" si="145"/>
        <v>0</v>
      </c>
    </row>
    <row r="1048" spans="1:8" s="40" customFormat="1" ht="14.25" customHeight="1">
      <c r="A1048" s="18" t="s">
        <v>112</v>
      </c>
      <c r="B1048" s="22" t="s">
        <v>71</v>
      </c>
      <c r="C1048" s="22" t="s">
        <v>76</v>
      </c>
      <c r="D1048" s="22" t="s">
        <v>495</v>
      </c>
      <c r="E1048" s="22" t="s">
        <v>113</v>
      </c>
      <c r="F1048" s="23">
        <f t="shared" si="149"/>
        <v>30</v>
      </c>
      <c r="G1048" s="23">
        <f t="shared" si="149"/>
        <v>0</v>
      </c>
      <c r="H1048" s="159">
        <f t="shared" si="145"/>
        <v>0</v>
      </c>
    </row>
    <row r="1049" spans="1:8" s="40" customFormat="1" ht="18" customHeight="1">
      <c r="A1049" s="18" t="s">
        <v>496</v>
      </c>
      <c r="B1049" s="22" t="s">
        <v>71</v>
      </c>
      <c r="C1049" s="22" t="s">
        <v>76</v>
      </c>
      <c r="D1049" s="22" t="s">
        <v>495</v>
      </c>
      <c r="E1049" s="22" t="s">
        <v>497</v>
      </c>
      <c r="F1049" s="23">
        <f>'4 исп.по вед.структ.'!G239</f>
        <v>30</v>
      </c>
      <c r="G1049" s="23">
        <f>'4 исп.по вед.структ.'!H239</f>
        <v>0</v>
      </c>
      <c r="H1049" s="159">
        <f t="shared" si="145"/>
        <v>0</v>
      </c>
    </row>
    <row r="1050" spans="1:8" s="40" customFormat="1" ht="30.75" customHeight="1">
      <c r="A1050" s="18" t="s">
        <v>672</v>
      </c>
      <c r="B1050" s="22" t="s">
        <v>71</v>
      </c>
      <c r="C1050" s="22" t="s">
        <v>76</v>
      </c>
      <c r="D1050" s="22" t="s">
        <v>495</v>
      </c>
      <c r="E1050" s="22" t="s">
        <v>671</v>
      </c>
      <c r="F1050" s="23">
        <f>'4 исп.по вед.структ.'!G240</f>
        <v>30</v>
      </c>
      <c r="G1050" s="23">
        <f>'4 исп.по вед.структ.'!H240</f>
        <v>0</v>
      </c>
      <c r="H1050" s="159">
        <f t="shared" si="145"/>
        <v>0</v>
      </c>
    </row>
    <row r="1051" spans="1:8" s="40" customFormat="1" ht="15" customHeight="1">
      <c r="A1051" s="17" t="s">
        <v>85</v>
      </c>
      <c r="B1051" s="43" t="s">
        <v>74</v>
      </c>
      <c r="C1051" s="43" t="s">
        <v>36</v>
      </c>
      <c r="D1051" s="22"/>
      <c r="E1051" s="22"/>
      <c r="F1051" s="44">
        <f>F1052</f>
        <v>23710.699999999997</v>
      </c>
      <c r="G1051" s="44">
        <f>G1052</f>
        <v>3242.1</v>
      </c>
      <c r="H1051" s="158">
        <f>G1051/F1051*100</f>
        <v>13.673573534311515</v>
      </c>
    </row>
    <row r="1052" spans="1:8" s="40" customFormat="1" ht="18" customHeight="1">
      <c r="A1052" s="17" t="s">
        <v>86</v>
      </c>
      <c r="B1052" s="43" t="s">
        <v>74</v>
      </c>
      <c r="C1052" s="43" t="s">
        <v>66</v>
      </c>
      <c r="D1052" s="43"/>
      <c r="E1052" s="43"/>
      <c r="F1052" s="44">
        <f>F1053+F1067+F1081+F1091+F1097</f>
        <v>23710.699999999997</v>
      </c>
      <c r="G1052" s="44">
        <f>G1053+G1067+G1081+G1091+G1097</f>
        <v>3242.1</v>
      </c>
      <c r="H1052" s="158">
        <f>G1052/F1052*100</f>
        <v>13.673573534311515</v>
      </c>
    </row>
    <row r="1053" spans="1:8" s="40" customFormat="1" ht="30.75" customHeight="1">
      <c r="A1053" s="37" t="s">
        <v>601</v>
      </c>
      <c r="B1053" s="22" t="s">
        <v>74</v>
      </c>
      <c r="C1053" s="22" t="s">
        <v>66</v>
      </c>
      <c r="D1053" s="58" t="s">
        <v>212</v>
      </c>
      <c r="E1053" s="47"/>
      <c r="F1053" s="23">
        <f>F1054</f>
        <v>1365.9</v>
      </c>
      <c r="G1053" s="23">
        <f>G1054</f>
        <v>287.2</v>
      </c>
      <c r="H1053" s="159">
        <f aca="true" t="shared" si="150" ref="H1053:H1101">G1053/F1053*100</f>
        <v>21.026429460429018</v>
      </c>
    </row>
    <row r="1054" spans="1:8" s="40" customFormat="1" ht="30.75" customHeight="1">
      <c r="A1054" s="37" t="s">
        <v>272</v>
      </c>
      <c r="B1054" s="22" t="s">
        <v>74</v>
      </c>
      <c r="C1054" s="22" t="s">
        <v>66</v>
      </c>
      <c r="D1054" s="58" t="s">
        <v>368</v>
      </c>
      <c r="E1054" s="47"/>
      <c r="F1054" s="23">
        <f>F1055+F1059+F1063</f>
        <v>1365.9</v>
      </c>
      <c r="G1054" s="23">
        <f>G1055+G1059+G1063</f>
        <v>287.2</v>
      </c>
      <c r="H1054" s="159">
        <f t="shared" si="150"/>
        <v>21.026429460429018</v>
      </c>
    </row>
    <row r="1055" spans="1:8" s="40" customFormat="1" ht="18" customHeight="1">
      <c r="A1055" s="37" t="s">
        <v>602</v>
      </c>
      <c r="B1055" s="22" t="s">
        <v>74</v>
      </c>
      <c r="C1055" s="22" t="s">
        <v>66</v>
      </c>
      <c r="D1055" s="58" t="s">
        <v>369</v>
      </c>
      <c r="E1055" s="47"/>
      <c r="F1055" s="23">
        <f aca="true" t="shared" si="151" ref="F1055:G1057">F1056</f>
        <v>576.8</v>
      </c>
      <c r="G1055" s="23">
        <f t="shared" si="151"/>
        <v>287.2</v>
      </c>
      <c r="H1055" s="159">
        <f t="shared" si="150"/>
        <v>49.79195561719833</v>
      </c>
    </row>
    <row r="1056" spans="1:8" s="40" customFormat="1" ht="18.75" customHeight="1">
      <c r="A1056" s="18" t="s">
        <v>112</v>
      </c>
      <c r="B1056" s="22" t="s">
        <v>74</v>
      </c>
      <c r="C1056" s="22" t="s">
        <v>66</v>
      </c>
      <c r="D1056" s="58" t="s">
        <v>369</v>
      </c>
      <c r="E1056" s="22" t="s">
        <v>113</v>
      </c>
      <c r="F1056" s="23">
        <f t="shared" si="151"/>
        <v>576.8</v>
      </c>
      <c r="G1056" s="23">
        <f t="shared" si="151"/>
        <v>287.2</v>
      </c>
      <c r="H1056" s="159">
        <f t="shared" si="150"/>
        <v>49.79195561719833</v>
      </c>
    </row>
    <row r="1057" spans="1:8" s="40" customFormat="1" ht="15" customHeight="1">
      <c r="A1057" s="18" t="s">
        <v>118</v>
      </c>
      <c r="B1057" s="22" t="s">
        <v>74</v>
      </c>
      <c r="C1057" s="22" t="s">
        <v>66</v>
      </c>
      <c r="D1057" s="58" t="s">
        <v>369</v>
      </c>
      <c r="E1057" s="22" t="s">
        <v>119</v>
      </c>
      <c r="F1057" s="23">
        <f t="shared" si="151"/>
        <v>576.8</v>
      </c>
      <c r="G1057" s="23">
        <f t="shared" si="151"/>
        <v>287.2</v>
      </c>
      <c r="H1057" s="159">
        <f t="shared" si="150"/>
        <v>49.79195561719833</v>
      </c>
    </row>
    <row r="1058" spans="1:8" s="40" customFormat="1" ht="14.25" customHeight="1">
      <c r="A1058" s="18" t="s">
        <v>122</v>
      </c>
      <c r="B1058" s="22" t="s">
        <v>74</v>
      </c>
      <c r="C1058" s="22" t="s">
        <v>66</v>
      </c>
      <c r="D1058" s="58" t="s">
        <v>369</v>
      </c>
      <c r="E1058" s="22" t="s">
        <v>123</v>
      </c>
      <c r="F1058" s="23">
        <f>'4 исп.по вед.структ.'!G1070</f>
        <v>576.8</v>
      </c>
      <c r="G1058" s="23">
        <f>'4 исп.по вед.структ.'!H1070</f>
        <v>287.2</v>
      </c>
      <c r="H1058" s="159">
        <f t="shared" si="150"/>
        <v>49.79195561719833</v>
      </c>
    </row>
    <row r="1059" spans="1:8" s="40" customFormat="1" ht="14.25" customHeight="1">
      <c r="A1059" s="37" t="s">
        <v>187</v>
      </c>
      <c r="B1059" s="22" t="s">
        <v>74</v>
      </c>
      <c r="C1059" s="22" t="s">
        <v>66</v>
      </c>
      <c r="D1059" s="58" t="s">
        <v>370</v>
      </c>
      <c r="E1059" s="22"/>
      <c r="F1059" s="23">
        <f aca="true" t="shared" si="152" ref="F1059:G1061">F1060</f>
        <v>173.2</v>
      </c>
      <c r="G1059" s="23">
        <f t="shared" si="152"/>
        <v>0</v>
      </c>
      <c r="H1059" s="159">
        <f t="shared" si="150"/>
        <v>0</v>
      </c>
    </row>
    <row r="1060" spans="1:8" s="40" customFormat="1" ht="17.25" customHeight="1">
      <c r="A1060" s="18" t="s">
        <v>112</v>
      </c>
      <c r="B1060" s="22" t="s">
        <v>74</v>
      </c>
      <c r="C1060" s="22" t="s">
        <v>66</v>
      </c>
      <c r="D1060" s="58" t="s">
        <v>370</v>
      </c>
      <c r="E1060" s="22" t="s">
        <v>113</v>
      </c>
      <c r="F1060" s="23">
        <f t="shared" si="152"/>
        <v>173.2</v>
      </c>
      <c r="G1060" s="23">
        <f t="shared" si="152"/>
        <v>0</v>
      </c>
      <c r="H1060" s="159">
        <f t="shared" si="150"/>
        <v>0</v>
      </c>
    </row>
    <row r="1061" spans="1:8" s="40" customFormat="1" ht="18" customHeight="1">
      <c r="A1061" s="18" t="s">
        <v>118</v>
      </c>
      <c r="B1061" s="22" t="s">
        <v>74</v>
      </c>
      <c r="C1061" s="22" t="s">
        <v>66</v>
      </c>
      <c r="D1061" s="58" t="s">
        <v>370</v>
      </c>
      <c r="E1061" s="22" t="s">
        <v>119</v>
      </c>
      <c r="F1061" s="23">
        <f t="shared" si="152"/>
        <v>173.2</v>
      </c>
      <c r="G1061" s="23">
        <f t="shared" si="152"/>
        <v>0</v>
      </c>
      <c r="H1061" s="159">
        <f t="shared" si="150"/>
        <v>0</v>
      </c>
    </row>
    <row r="1062" spans="1:8" s="40" customFormat="1" ht="21" customHeight="1">
      <c r="A1062" s="18" t="s">
        <v>122</v>
      </c>
      <c r="B1062" s="22" t="s">
        <v>74</v>
      </c>
      <c r="C1062" s="22" t="s">
        <v>66</v>
      </c>
      <c r="D1062" s="58" t="s">
        <v>370</v>
      </c>
      <c r="E1062" s="22" t="s">
        <v>123</v>
      </c>
      <c r="F1062" s="23">
        <f>'4 исп.по вед.структ.'!G1074</f>
        <v>173.2</v>
      </c>
      <c r="G1062" s="23">
        <f>'4 исп.по вед.структ.'!H1074</f>
        <v>0</v>
      </c>
      <c r="H1062" s="159">
        <f t="shared" si="150"/>
        <v>0</v>
      </c>
    </row>
    <row r="1063" spans="1:8" s="40" customFormat="1" ht="18" customHeight="1">
      <c r="A1063" s="37" t="s">
        <v>211</v>
      </c>
      <c r="B1063" s="22" t="s">
        <v>74</v>
      </c>
      <c r="C1063" s="22" t="s">
        <v>66</v>
      </c>
      <c r="D1063" s="58" t="s">
        <v>371</v>
      </c>
      <c r="E1063" s="22"/>
      <c r="F1063" s="23">
        <f aca="true" t="shared" si="153" ref="F1063:G1065">F1064</f>
        <v>615.9</v>
      </c>
      <c r="G1063" s="23">
        <f t="shared" si="153"/>
        <v>0</v>
      </c>
      <c r="H1063" s="159">
        <f t="shared" si="150"/>
        <v>0</v>
      </c>
    </row>
    <row r="1064" spans="1:8" s="40" customFormat="1" ht="15" customHeight="1">
      <c r="A1064" s="18" t="s">
        <v>112</v>
      </c>
      <c r="B1064" s="22" t="s">
        <v>74</v>
      </c>
      <c r="C1064" s="22" t="s">
        <v>66</v>
      </c>
      <c r="D1064" s="58" t="s">
        <v>371</v>
      </c>
      <c r="E1064" s="22" t="s">
        <v>113</v>
      </c>
      <c r="F1064" s="23">
        <f t="shared" si="153"/>
        <v>615.9</v>
      </c>
      <c r="G1064" s="23">
        <f t="shared" si="153"/>
        <v>0</v>
      </c>
      <c r="H1064" s="159">
        <f t="shared" si="150"/>
        <v>0</v>
      </c>
    </row>
    <row r="1065" spans="1:8" s="40" customFormat="1" ht="18" customHeight="1">
      <c r="A1065" s="18" t="s">
        <v>118</v>
      </c>
      <c r="B1065" s="22" t="s">
        <v>74</v>
      </c>
      <c r="C1065" s="22" t="s">
        <v>66</v>
      </c>
      <c r="D1065" s="58" t="s">
        <v>371</v>
      </c>
      <c r="E1065" s="22" t="s">
        <v>119</v>
      </c>
      <c r="F1065" s="23">
        <f t="shared" si="153"/>
        <v>615.9</v>
      </c>
      <c r="G1065" s="23">
        <f t="shared" si="153"/>
        <v>0</v>
      </c>
      <c r="H1065" s="159">
        <f t="shared" si="150"/>
        <v>0</v>
      </c>
    </row>
    <row r="1066" spans="1:8" s="40" customFormat="1" ht="17.25" customHeight="1">
      <c r="A1066" s="18" t="s">
        <v>122</v>
      </c>
      <c r="B1066" s="22" t="s">
        <v>74</v>
      </c>
      <c r="C1066" s="22" t="s">
        <v>66</v>
      </c>
      <c r="D1066" s="58" t="s">
        <v>371</v>
      </c>
      <c r="E1066" s="22" t="s">
        <v>123</v>
      </c>
      <c r="F1066" s="23">
        <f>'4 исп.по вед.структ.'!G1078</f>
        <v>615.9</v>
      </c>
      <c r="G1066" s="23">
        <f>'4 исп.по вед.структ.'!H1078</f>
        <v>0</v>
      </c>
      <c r="H1066" s="159">
        <f t="shared" si="150"/>
        <v>0</v>
      </c>
    </row>
    <row r="1067" spans="1:8" s="40" customFormat="1" ht="16.5" customHeight="1">
      <c r="A1067" s="37" t="s">
        <v>547</v>
      </c>
      <c r="B1067" s="22" t="s">
        <v>74</v>
      </c>
      <c r="C1067" s="22" t="s">
        <v>66</v>
      </c>
      <c r="D1067" s="58" t="s">
        <v>189</v>
      </c>
      <c r="E1067" s="22"/>
      <c r="F1067" s="23">
        <f>F1068</f>
        <v>334.2</v>
      </c>
      <c r="G1067" s="23">
        <f>G1068</f>
        <v>0</v>
      </c>
      <c r="H1067" s="159">
        <f t="shared" si="150"/>
        <v>0</v>
      </c>
    </row>
    <row r="1068" spans="1:8" s="40" customFormat="1" ht="30.75" customHeight="1">
      <c r="A1068" s="37" t="s">
        <v>262</v>
      </c>
      <c r="B1068" s="22" t="s">
        <v>74</v>
      </c>
      <c r="C1068" s="22" t="s">
        <v>66</v>
      </c>
      <c r="D1068" s="58" t="s">
        <v>341</v>
      </c>
      <c r="E1068" s="22"/>
      <c r="F1068" s="23">
        <f>F1069+F1073+F1077</f>
        <v>334.2</v>
      </c>
      <c r="G1068" s="23">
        <f>G1069+G1073+G1077</f>
        <v>0</v>
      </c>
      <c r="H1068" s="159">
        <f t="shared" si="150"/>
        <v>0</v>
      </c>
    </row>
    <row r="1069" spans="1:8" s="40" customFormat="1" ht="15" customHeight="1">
      <c r="A1069" s="37" t="s">
        <v>188</v>
      </c>
      <c r="B1069" s="22" t="s">
        <v>74</v>
      </c>
      <c r="C1069" s="22" t="s">
        <v>66</v>
      </c>
      <c r="D1069" s="58" t="s">
        <v>342</v>
      </c>
      <c r="E1069" s="22"/>
      <c r="F1069" s="23">
        <f aca="true" t="shared" si="154" ref="F1069:G1071">F1070</f>
        <v>160</v>
      </c>
      <c r="G1069" s="23">
        <f t="shared" si="154"/>
        <v>0</v>
      </c>
      <c r="H1069" s="159">
        <f t="shared" si="150"/>
        <v>0</v>
      </c>
    </row>
    <row r="1070" spans="1:8" s="40" customFormat="1" ht="12" customHeight="1">
      <c r="A1070" s="18" t="s">
        <v>112</v>
      </c>
      <c r="B1070" s="22" t="s">
        <v>74</v>
      </c>
      <c r="C1070" s="22" t="s">
        <v>66</v>
      </c>
      <c r="D1070" s="58" t="s">
        <v>342</v>
      </c>
      <c r="E1070" s="22" t="s">
        <v>113</v>
      </c>
      <c r="F1070" s="23">
        <f t="shared" si="154"/>
        <v>160</v>
      </c>
      <c r="G1070" s="23">
        <f t="shared" si="154"/>
        <v>0</v>
      </c>
      <c r="H1070" s="159">
        <f t="shared" si="150"/>
        <v>0</v>
      </c>
    </row>
    <row r="1071" spans="1:8" s="40" customFormat="1" ht="16.5" customHeight="1">
      <c r="A1071" s="18" t="s">
        <v>118</v>
      </c>
      <c r="B1071" s="22" t="s">
        <v>74</v>
      </c>
      <c r="C1071" s="22" t="s">
        <v>66</v>
      </c>
      <c r="D1071" s="58" t="s">
        <v>342</v>
      </c>
      <c r="E1071" s="22" t="s">
        <v>119</v>
      </c>
      <c r="F1071" s="23">
        <f t="shared" si="154"/>
        <v>160</v>
      </c>
      <c r="G1071" s="23">
        <f t="shared" si="154"/>
        <v>0</v>
      </c>
      <c r="H1071" s="159">
        <f t="shared" si="150"/>
        <v>0</v>
      </c>
    </row>
    <row r="1072" spans="1:8" s="40" customFormat="1" ht="21" customHeight="1">
      <c r="A1072" s="18" t="s">
        <v>122</v>
      </c>
      <c r="B1072" s="22" t="s">
        <v>74</v>
      </c>
      <c r="C1072" s="22" t="s">
        <v>66</v>
      </c>
      <c r="D1072" s="58" t="s">
        <v>342</v>
      </c>
      <c r="E1072" s="22" t="s">
        <v>123</v>
      </c>
      <c r="F1072" s="23">
        <f>'4 исп.по вед.структ.'!G1084</f>
        <v>160</v>
      </c>
      <c r="G1072" s="23">
        <f>'4 исп.по вед.структ.'!H1084</f>
        <v>0</v>
      </c>
      <c r="H1072" s="159">
        <f t="shared" si="150"/>
        <v>0</v>
      </c>
    </row>
    <row r="1073" spans="1:8" s="40" customFormat="1" ht="16.5" customHeight="1">
      <c r="A1073" s="37" t="s">
        <v>191</v>
      </c>
      <c r="B1073" s="22" t="s">
        <v>74</v>
      </c>
      <c r="C1073" s="22" t="s">
        <v>66</v>
      </c>
      <c r="D1073" s="58" t="s">
        <v>346</v>
      </c>
      <c r="E1073" s="22"/>
      <c r="F1073" s="23">
        <f aca="true" t="shared" si="155" ref="F1073:G1075">F1074</f>
        <v>130</v>
      </c>
      <c r="G1073" s="23">
        <f t="shared" si="155"/>
        <v>0</v>
      </c>
      <c r="H1073" s="159">
        <f t="shared" si="150"/>
        <v>0</v>
      </c>
    </row>
    <row r="1074" spans="1:8" s="40" customFormat="1" ht="17.25" customHeight="1">
      <c r="A1074" s="18" t="s">
        <v>112</v>
      </c>
      <c r="B1074" s="22" t="s">
        <v>74</v>
      </c>
      <c r="C1074" s="22" t="s">
        <v>66</v>
      </c>
      <c r="D1074" s="58" t="s">
        <v>346</v>
      </c>
      <c r="E1074" s="22" t="s">
        <v>113</v>
      </c>
      <c r="F1074" s="23">
        <f t="shared" si="155"/>
        <v>130</v>
      </c>
      <c r="G1074" s="23">
        <f t="shared" si="155"/>
        <v>0</v>
      </c>
      <c r="H1074" s="159">
        <f t="shared" si="150"/>
        <v>0</v>
      </c>
    </row>
    <row r="1075" spans="1:8" s="40" customFormat="1" ht="18" customHeight="1">
      <c r="A1075" s="18" t="s">
        <v>118</v>
      </c>
      <c r="B1075" s="22" t="s">
        <v>74</v>
      </c>
      <c r="C1075" s="22" t="s">
        <v>66</v>
      </c>
      <c r="D1075" s="58" t="s">
        <v>346</v>
      </c>
      <c r="E1075" s="22" t="s">
        <v>119</v>
      </c>
      <c r="F1075" s="23">
        <f t="shared" si="155"/>
        <v>130</v>
      </c>
      <c r="G1075" s="23">
        <f t="shared" si="155"/>
        <v>0</v>
      </c>
      <c r="H1075" s="159">
        <f t="shared" si="150"/>
        <v>0</v>
      </c>
    </row>
    <row r="1076" spans="1:8" s="40" customFormat="1" ht="18" customHeight="1">
      <c r="A1076" s="18" t="s">
        <v>122</v>
      </c>
      <c r="B1076" s="22" t="s">
        <v>74</v>
      </c>
      <c r="C1076" s="22" t="s">
        <v>66</v>
      </c>
      <c r="D1076" s="58" t="s">
        <v>346</v>
      </c>
      <c r="E1076" s="22" t="s">
        <v>123</v>
      </c>
      <c r="F1076" s="23">
        <f>'4 исп.по вед.структ.'!G1088</f>
        <v>130</v>
      </c>
      <c r="G1076" s="23">
        <f>'4 исп.по вед.структ.'!H1088</f>
        <v>0</v>
      </c>
      <c r="H1076" s="159">
        <f t="shared" si="150"/>
        <v>0</v>
      </c>
    </row>
    <row r="1077" spans="1:8" s="40" customFormat="1" ht="30.75" customHeight="1">
      <c r="A1077" s="37" t="s">
        <v>652</v>
      </c>
      <c r="B1077" s="22" t="s">
        <v>74</v>
      </c>
      <c r="C1077" s="22" t="s">
        <v>66</v>
      </c>
      <c r="D1077" s="58" t="s">
        <v>344</v>
      </c>
      <c r="E1077" s="22"/>
      <c r="F1077" s="23">
        <f aca="true" t="shared" si="156" ref="F1077:G1079">F1078</f>
        <v>44.2</v>
      </c>
      <c r="G1077" s="23">
        <f t="shared" si="156"/>
        <v>0</v>
      </c>
      <c r="H1077" s="159">
        <f t="shared" si="150"/>
        <v>0</v>
      </c>
    </row>
    <row r="1078" spans="1:8" s="40" customFormat="1" ht="14.25" customHeight="1">
      <c r="A1078" s="18" t="s">
        <v>112</v>
      </c>
      <c r="B1078" s="22" t="s">
        <v>74</v>
      </c>
      <c r="C1078" s="22" t="s">
        <v>66</v>
      </c>
      <c r="D1078" s="58" t="s">
        <v>344</v>
      </c>
      <c r="E1078" s="22" t="s">
        <v>113</v>
      </c>
      <c r="F1078" s="23">
        <f t="shared" si="156"/>
        <v>44.2</v>
      </c>
      <c r="G1078" s="23">
        <f t="shared" si="156"/>
        <v>0</v>
      </c>
      <c r="H1078" s="159">
        <f t="shared" si="150"/>
        <v>0</v>
      </c>
    </row>
    <row r="1079" spans="1:8" s="40" customFormat="1" ht="18" customHeight="1">
      <c r="A1079" s="18" t="s">
        <v>118</v>
      </c>
      <c r="B1079" s="22" t="s">
        <v>74</v>
      </c>
      <c r="C1079" s="22" t="s">
        <v>66</v>
      </c>
      <c r="D1079" s="58" t="s">
        <v>344</v>
      </c>
      <c r="E1079" s="22" t="s">
        <v>119</v>
      </c>
      <c r="F1079" s="23">
        <f t="shared" si="156"/>
        <v>44.2</v>
      </c>
      <c r="G1079" s="23">
        <f t="shared" si="156"/>
        <v>0</v>
      </c>
      <c r="H1079" s="159">
        <f t="shared" si="150"/>
        <v>0</v>
      </c>
    </row>
    <row r="1080" spans="1:8" s="40" customFormat="1" ht="15" customHeight="1">
      <c r="A1080" s="18" t="s">
        <v>122</v>
      </c>
      <c r="B1080" s="22" t="s">
        <v>74</v>
      </c>
      <c r="C1080" s="22" t="s">
        <v>66</v>
      </c>
      <c r="D1080" s="58" t="s">
        <v>344</v>
      </c>
      <c r="E1080" s="22" t="s">
        <v>123</v>
      </c>
      <c r="F1080" s="23">
        <f>'4 исп.по вед.структ.'!G1092</f>
        <v>44.2</v>
      </c>
      <c r="G1080" s="23">
        <f>'4 исп.по вед.структ.'!H1092</f>
        <v>0</v>
      </c>
      <c r="H1080" s="159">
        <f t="shared" si="150"/>
        <v>0</v>
      </c>
    </row>
    <row r="1081" spans="1:8" s="40" customFormat="1" ht="15" customHeight="1">
      <c r="A1081" s="18" t="s">
        <v>376</v>
      </c>
      <c r="B1081" s="22" t="s">
        <v>74</v>
      </c>
      <c r="C1081" s="22" t="s">
        <v>66</v>
      </c>
      <c r="D1081" s="22" t="s">
        <v>225</v>
      </c>
      <c r="E1081" s="22"/>
      <c r="F1081" s="23">
        <f>F1082</f>
        <v>311</v>
      </c>
      <c r="G1081" s="23">
        <f>G1082</f>
        <v>0.2</v>
      </c>
      <c r="H1081" s="159">
        <f t="shared" si="150"/>
        <v>0.06430868167202572</v>
      </c>
    </row>
    <row r="1082" spans="1:8" s="40" customFormat="1" ht="14.25" customHeight="1">
      <c r="A1082" s="18" t="s">
        <v>377</v>
      </c>
      <c r="B1082" s="22" t="s">
        <v>74</v>
      </c>
      <c r="C1082" s="22" t="s">
        <v>66</v>
      </c>
      <c r="D1082" s="22" t="s">
        <v>374</v>
      </c>
      <c r="E1082" s="22"/>
      <c r="F1082" s="23">
        <f>F1083+F1087</f>
        <v>311</v>
      </c>
      <c r="G1082" s="23">
        <f>G1083+G1087</f>
        <v>0.2</v>
      </c>
      <c r="H1082" s="159">
        <f t="shared" si="150"/>
        <v>0.06430868167202572</v>
      </c>
    </row>
    <row r="1083" spans="1:8" s="40" customFormat="1" ht="44.25" customHeight="1">
      <c r="A1083" s="18" t="s">
        <v>298</v>
      </c>
      <c r="B1083" s="22" t="s">
        <v>74</v>
      </c>
      <c r="C1083" s="22" t="s">
        <v>66</v>
      </c>
      <c r="D1083" s="22" t="s">
        <v>375</v>
      </c>
      <c r="E1083" s="22"/>
      <c r="F1083" s="23">
        <f aca="true" t="shared" si="157" ref="F1083:G1085">F1084</f>
        <v>300</v>
      </c>
      <c r="G1083" s="23">
        <f t="shared" si="157"/>
        <v>0</v>
      </c>
      <c r="H1083" s="159">
        <f t="shared" si="150"/>
        <v>0</v>
      </c>
    </row>
    <row r="1084" spans="1:8" s="40" customFormat="1" ht="16.5" customHeight="1">
      <c r="A1084" s="38" t="s">
        <v>112</v>
      </c>
      <c r="B1084" s="22" t="s">
        <v>74</v>
      </c>
      <c r="C1084" s="22" t="s">
        <v>66</v>
      </c>
      <c r="D1084" s="22" t="s">
        <v>375</v>
      </c>
      <c r="E1084" s="22" t="s">
        <v>113</v>
      </c>
      <c r="F1084" s="23">
        <f t="shared" si="157"/>
        <v>300</v>
      </c>
      <c r="G1084" s="23">
        <f t="shared" si="157"/>
        <v>0</v>
      </c>
      <c r="H1084" s="159">
        <f t="shared" si="150"/>
        <v>0</v>
      </c>
    </row>
    <row r="1085" spans="1:8" s="40" customFormat="1" ht="17.25" customHeight="1">
      <c r="A1085" s="38" t="s">
        <v>118</v>
      </c>
      <c r="B1085" s="22" t="s">
        <v>74</v>
      </c>
      <c r="C1085" s="22" t="s">
        <v>66</v>
      </c>
      <c r="D1085" s="22" t="s">
        <v>375</v>
      </c>
      <c r="E1085" s="22" t="s">
        <v>119</v>
      </c>
      <c r="F1085" s="23">
        <f t="shared" si="157"/>
        <v>300</v>
      </c>
      <c r="G1085" s="23">
        <f t="shared" si="157"/>
        <v>0</v>
      </c>
      <c r="H1085" s="159">
        <f t="shared" si="150"/>
        <v>0</v>
      </c>
    </row>
    <row r="1086" spans="1:8" s="40" customFormat="1" ht="16.5" customHeight="1">
      <c r="A1086" s="18" t="s">
        <v>122</v>
      </c>
      <c r="B1086" s="22" t="s">
        <v>74</v>
      </c>
      <c r="C1086" s="22" t="s">
        <v>66</v>
      </c>
      <c r="D1086" s="22" t="s">
        <v>375</v>
      </c>
      <c r="E1086" s="22" t="s">
        <v>123</v>
      </c>
      <c r="F1086" s="23">
        <f>'4 исп.по вед.структ.'!G1098</f>
        <v>300</v>
      </c>
      <c r="G1086" s="23">
        <f>'4 исп.по вед.структ.'!H1098</f>
        <v>0</v>
      </c>
      <c r="H1086" s="159">
        <f t="shared" si="150"/>
        <v>0</v>
      </c>
    </row>
    <row r="1087" spans="1:8" s="40" customFormat="1" ht="18" customHeight="1">
      <c r="A1087" s="18" t="s">
        <v>245</v>
      </c>
      <c r="B1087" s="22" t="s">
        <v>74</v>
      </c>
      <c r="C1087" s="22" t="s">
        <v>66</v>
      </c>
      <c r="D1087" s="22" t="s">
        <v>378</v>
      </c>
      <c r="E1087" s="22"/>
      <c r="F1087" s="23">
        <f aca="true" t="shared" si="158" ref="F1087:G1089">F1088</f>
        <v>11</v>
      </c>
      <c r="G1087" s="23">
        <f t="shared" si="158"/>
        <v>0.2</v>
      </c>
      <c r="H1087" s="159">
        <f t="shared" si="150"/>
        <v>1.8181818181818183</v>
      </c>
    </row>
    <row r="1088" spans="1:8" s="40" customFormat="1" ht="16.5" customHeight="1">
      <c r="A1088" s="38" t="s">
        <v>112</v>
      </c>
      <c r="B1088" s="22" t="s">
        <v>74</v>
      </c>
      <c r="C1088" s="22" t="s">
        <v>66</v>
      </c>
      <c r="D1088" s="22" t="s">
        <v>378</v>
      </c>
      <c r="E1088" s="22" t="s">
        <v>113</v>
      </c>
      <c r="F1088" s="23">
        <f t="shared" si="158"/>
        <v>11</v>
      </c>
      <c r="G1088" s="23">
        <f t="shared" si="158"/>
        <v>0.2</v>
      </c>
      <c r="H1088" s="159">
        <f t="shared" si="150"/>
        <v>1.8181818181818183</v>
      </c>
    </row>
    <row r="1089" spans="1:8" s="40" customFormat="1" ht="15" customHeight="1">
      <c r="A1089" s="38" t="s">
        <v>118</v>
      </c>
      <c r="B1089" s="22" t="s">
        <v>74</v>
      </c>
      <c r="C1089" s="22" t="s">
        <v>66</v>
      </c>
      <c r="D1089" s="22" t="s">
        <v>378</v>
      </c>
      <c r="E1089" s="22" t="s">
        <v>119</v>
      </c>
      <c r="F1089" s="23">
        <f t="shared" si="158"/>
        <v>11</v>
      </c>
      <c r="G1089" s="23">
        <f t="shared" si="158"/>
        <v>0.2</v>
      </c>
      <c r="H1089" s="159">
        <f t="shared" si="150"/>
        <v>1.8181818181818183</v>
      </c>
    </row>
    <row r="1090" spans="1:8" s="40" customFormat="1" ht="15" customHeight="1">
      <c r="A1090" s="18" t="s">
        <v>122</v>
      </c>
      <c r="B1090" s="22" t="s">
        <v>74</v>
      </c>
      <c r="C1090" s="22" t="s">
        <v>66</v>
      </c>
      <c r="D1090" s="22" t="s">
        <v>378</v>
      </c>
      <c r="E1090" s="22" t="s">
        <v>123</v>
      </c>
      <c r="F1090" s="23">
        <f>'4 исп.по вед.структ.'!G1102</f>
        <v>11</v>
      </c>
      <c r="G1090" s="23">
        <f>'4 исп.по вед.структ.'!H1102</f>
        <v>0.2</v>
      </c>
      <c r="H1090" s="159">
        <f t="shared" si="150"/>
        <v>1.8181818181818183</v>
      </c>
    </row>
    <row r="1091" spans="1:8" s="40" customFormat="1" ht="18" customHeight="1">
      <c r="A1091" s="34" t="s">
        <v>29</v>
      </c>
      <c r="B1091" s="46" t="s">
        <v>74</v>
      </c>
      <c r="C1091" s="46" t="s">
        <v>66</v>
      </c>
      <c r="D1091" s="46" t="s">
        <v>242</v>
      </c>
      <c r="E1091" s="46"/>
      <c r="F1091" s="87">
        <f aca="true" t="shared" si="159" ref="F1091:G1095">F1092</f>
        <v>21599.6</v>
      </c>
      <c r="G1091" s="87">
        <f t="shared" si="159"/>
        <v>2954.7</v>
      </c>
      <c r="H1091" s="159">
        <f t="shared" si="150"/>
        <v>13.679419989259062</v>
      </c>
    </row>
    <row r="1092" spans="1:8" s="40" customFormat="1" ht="30.75" customHeight="1">
      <c r="A1092" s="18" t="s">
        <v>500</v>
      </c>
      <c r="B1092" s="46" t="s">
        <v>74</v>
      </c>
      <c r="C1092" s="46" t="s">
        <v>66</v>
      </c>
      <c r="D1092" s="22" t="s">
        <v>401</v>
      </c>
      <c r="E1092" s="22"/>
      <c r="F1092" s="23">
        <f t="shared" si="159"/>
        <v>21599.6</v>
      </c>
      <c r="G1092" s="23">
        <f t="shared" si="159"/>
        <v>2954.7</v>
      </c>
      <c r="H1092" s="159">
        <f t="shared" si="150"/>
        <v>13.679419989259062</v>
      </c>
    </row>
    <row r="1093" spans="1:8" s="40" customFormat="1" ht="16.5" customHeight="1">
      <c r="A1093" s="38" t="s">
        <v>260</v>
      </c>
      <c r="B1093" s="46" t="s">
        <v>74</v>
      </c>
      <c r="C1093" s="46" t="s">
        <v>66</v>
      </c>
      <c r="D1093" s="22" t="s">
        <v>402</v>
      </c>
      <c r="E1093" s="22"/>
      <c r="F1093" s="23">
        <f t="shared" si="159"/>
        <v>21599.6</v>
      </c>
      <c r="G1093" s="23">
        <f t="shared" si="159"/>
        <v>2954.7</v>
      </c>
      <c r="H1093" s="159">
        <f t="shared" si="150"/>
        <v>13.679419989259062</v>
      </c>
    </row>
    <row r="1094" spans="1:8" s="40" customFormat="1" ht="17.25" customHeight="1">
      <c r="A1094" s="38" t="s">
        <v>112</v>
      </c>
      <c r="B1094" s="22" t="s">
        <v>74</v>
      </c>
      <c r="C1094" s="22" t="s">
        <v>66</v>
      </c>
      <c r="D1094" s="22" t="s">
        <v>402</v>
      </c>
      <c r="E1094" s="22" t="s">
        <v>113</v>
      </c>
      <c r="F1094" s="23">
        <f t="shared" si="159"/>
        <v>21599.6</v>
      </c>
      <c r="G1094" s="23">
        <f t="shared" si="159"/>
        <v>2954.7</v>
      </c>
      <c r="H1094" s="159">
        <f t="shared" si="150"/>
        <v>13.679419989259062</v>
      </c>
    </row>
    <row r="1095" spans="1:8" s="40" customFormat="1" ht="15" customHeight="1">
      <c r="A1095" s="38" t="s">
        <v>118</v>
      </c>
      <c r="B1095" s="22" t="s">
        <v>74</v>
      </c>
      <c r="C1095" s="22" t="s">
        <v>66</v>
      </c>
      <c r="D1095" s="22" t="s">
        <v>402</v>
      </c>
      <c r="E1095" s="22" t="s">
        <v>119</v>
      </c>
      <c r="F1095" s="23">
        <f t="shared" si="159"/>
        <v>21599.6</v>
      </c>
      <c r="G1095" s="23">
        <f t="shared" si="159"/>
        <v>2954.7</v>
      </c>
      <c r="H1095" s="159">
        <f t="shared" si="150"/>
        <v>13.679419989259062</v>
      </c>
    </row>
    <row r="1096" spans="1:8" s="40" customFormat="1" ht="27" customHeight="1">
      <c r="A1096" s="18" t="s">
        <v>120</v>
      </c>
      <c r="B1096" s="22" t="s">
        <v>74</v>
      </c>
      <c r="C1096" s="22" t="s">
        <v>66</v>
      </c>
      <c r="D1096" s="22" t="s">
        <v>402</v>
      </c>
      <c r="E1096" s="22" t="s">
        <v>121</v>
      </c>
      <c r="F1096" s="23">
        <f>'4 исп.по вед.структ.'!G1108</f>
        <v>21599.6</v>
      </c>
      <c r="G1096" s="23">
        <f>'4 исп.по вед.структ.'!H1108</f>
        <v>2954.7</v>
      </c>
      <c r="H1096" s="159">
        <f t="shared" si="150"/>
        <v>13.679419989259062</v>
      </c>
    </row>
    <row r="1097" spans="1:8" s="40" customFormat="1" ht="15" customHeight="1">
      <c r="A1097" s="18" t="s">
        <v>30</v>
      </c>
      <c r="B1097" s="46" t="s">
        <v>74</v>
      </c>
      <c r="C1097" s="22" t="s">
        <v>66</v>
      </c>
      <c r="D1097" s="46" t="s">
        <v>241</v>
      </c>
      <c r="E1097" s="22"/>
      <c r="F1097" s="23">
        <f aca="true" t="shared" si="160" ref="F1097:G1100">F1098</f>
        <v>100</v>
      </c>
      <c r="G1097" s="23">
        <f t="shared" si="160"/>
        <v>0</v>
      </c>
      <c r="H1097" s="159">
        <f t="shared" si="150"/>
        <v>0</v>
      </c>
    </row>
    <row r="1098" spans="1:8" s="40" customFormat="1" ht="17.25" customHeight="1">
      <c r="A1098" s="18" t="s">
        <v>403</v>
      </c>
      <c r="B1098" s="46" t="s">
        <v>74</v>
      </c>
      <c r="C1098" s="22" t="s">
        <v>66</v>
      </c>
      <c r="D1098" s="46" t="s">
        <v>425</v>
      </c>
      <c r="E1098" s="22"/>
      <c r="F1098" s="23">
        <f t="shared" si="160"/>
        <v>100</v>
      </c>
      <c r="G1098" s="23">
        <f t="shared" si="160"/>
        <v>0</v>
      </c>
      <c r="H1098" s="159">
        <f t="shared" si="150"/>
        <v>0</v>
      </c>
    </row>
    <row r="1099" spans="1:8" s="40" customFormat="1" ht="17.25" customHeight="1">
      <c r="A1099" s="38" t="s">
        <v>112</v>
      </c>
      <c r="B1099" s="46" t="s">
        <v>74</v>
      </c>
      <c r="C1099" s="22" t="s">
        <v>66</v>
      </c>
      <c r="D1099" s="46" t="s">
        <v>425</v>
      </c>
      <c r="E1099" s="22" t="s">
        <v>113</v>
      </c>
      <c r="F1099" s="23">
        <f t="shared" si="160"/>
        <v>100</v>
      </c>
      <c r="G1099" s="23">
        <f t="shared" si="160"/>
        <v>0</v>
      </c>
      <c r="H1099" s="159">
        <f t="shared" si="150"/>
        <v>0</v>
      </c>
    </row>
    <row r="1100" spans="1:8" s="40" customFormat="1" ht="18" customHeight="1">
      <c r="A1100" s="38" t="s">
        <v>118</v>
      </c>
      <c r="B1100" s="46" t="s">
        <v>74</v>
      </c>
      <c r="C1100" s="22" t="s">
        <v>66</v>
      </c>
      <c r="D1100" s="46" t="s">
        <v>425</v>
      </c>
      <c r="E1100" s="22" t="s">
        <v>119</v>
      </c>
      <c r="F1100" s="23">
        <f t="shared" si="160"/>
        <v>100</v>
      </c>
      <c r="G1100" s="23">
        <f t="shared" si="160"/>
        <v>0</v>
      </c>
      <c r="H1100" s="159">
        <f t="shared" si="150"/>
        <v>0</v>
      </c>
    </row>
    <row r="1101" spans="1:8" s="40" customFormat="1" ht="15" customHeight="1">
      <c r="A1101" s="18" t="s">
        <v>122</v>
      </c>
      <c r="B1101" s="46" t="s">
        <v>74</v>
      </c>
      <c r="C1101" s="22" t="s">
        <v>66</v>
      </c>
      <c r="D1101" s="46" t="s">
        <v>425</v>
      </c>
      <c r="E1101" s="22" t="s">
        <v>123</v>
      </c>
      <c r="F1101" s="23">
        <f>'4 исп.по вед.структ.'!G1113</f>
        <v>100</v>
      </c>
      <c r="G1101" s="23">
        <f>'4 исп.по вед.структ.'!H1113</f>
        <v>0</v>
      </c>
      <c r="H1101" s="159">
        <f t="shared" si="150"/>
        <v>0</v>
      </c>
    </row>
    <row r="1102" spans="1:8" s="40" customFormat="1" ht="20.25" customHeight="1">
      <c r="A1102" s="17" t="s">
        <v>87</v>
      </c>
      <c r="B1102" s="43" t="s">
        <v>78</v>
      </c>
      <c r="C1102" s="43" t="s">
        <v>36</v>
      </c>
      <c r="D1102" s="22"/>
      <c r="E1102" s="22"/>
      <c r="F1102" s="44">
        <f>F1103</f>
        <v>5617</v>
      </c>
      <c r="G1102" s="44">
        <f>G1103</f>
        <v>1404.3</v>
      </c>
      <c r="H1102" s="158">
        <f>G1102/F1102*100</f>
        <v>25.00089015488695</v>
      </c>
    </row>
    <row r="1103" spans="1:8" s="40" customFormat="1" ht="19.5" customHeight="1">
      <c r="A1103" s="17" t="s">
        <v>13</v>
      </c>
      <c r="B1103" s="43" t="s">
        <v>78</v>
      </c>
      <c r="C1103" s="43" t="s">
        <v>67</v>
      </c>
      <c r="D1103" s="43"/>
      <c r="E1103" s="22"/>
      <c r="F1103" s="44">
        <f aca="true" t="shared" si="161" ref="F1103:G1108">F1104</f>
        <v>5617</v>
      </c>
      <c r="G1103" s="44">
        <f t="shared" si="161"/>
        <v>1404.3</v>
      </c>
      <c r="H1103" s="158">
        <f>G1103/F1103*100</f>
        <v>25.00089015488695</v>
      </c>
    </row>
    <row r="1104" spans="1:8" s="40" customFormat="1" ht="15" customHeight="1">
      <c r="A1104" s="18" t="s">
        <v>217</v>
      </c>
      <c r="B1104" s="22" t="s">
        <v>78</v>
      </c>
      <c r="C1104" s="22" t="s">
        <v>67</v>
      </c>
      <c r="D1104" s="22" t="s">
        <v>234</v>
      </c>
      <c r="E1104" s="22"/>
      <c r="F1104" s="23">
        <f t="shared" si="161"/>
        <v>5617</v>
      </c>
      <c r="G1104" s="23">
        <f t="shared" si="161"/>
        <v>1404.3</v>
      </c>
      <c r="H1104" s="159">
        <f aca="true" t="shared" si="162" ref="H1104:H1116">G1104/F1104*100</f>
        <v>25.00089015488695</v>
      </c>
    </row>
    <row r="1105" spans="1:8" s="40" customFormat="1" ht="30.75" customHeight="1">
      <c r="A1105" s="38" t="s">
        <v>261</v>
      </c>
      <c r="B1105" s="22" t="s">
        <v>78</v>
      </c>
      <c r="C1105" s="22" t="s">
        <v>67</v>
      </c>
      <c r="D1105" s="22" t="s">
        <v>383</v>
      </c>
      <c r="E1105" s="22"/>
      <c r="F1105" s="23">
        <f t="shared" si="161"/>
        <v>5617</v>
      </c>
      <c r="G1105" s="23">
        <f t="shared" si="161"/>
        <v>1404.3</v>
      </c>
      <c r="H1105" s="159">
        <f t="shared" si="162"/>
        <v>25.00089015488695</v>
      </c>
    </row>
    <row r="1106" spans="1:8" s="40" customFormat="1" ht="17.25" customHeight="1">
      <c r="A1106" s="38" t="s">
        <v>260</v>
      </c>
      <c r="B1106" s="22" t="s">
        <v>78</v>
      </c>
      <c r="C1106" s="22" t="s">
        <v>67</v>
      </c>
      <c r="D1106" s="22" t="s">
        <v>384</v>
      </c>
      <c r="E1106" s="22"/>
      <c r="F1106" s="23">
        <f t="shared" si="161"/>
        <v>5617</v>
      </c>
      <c r="G1106" s="23">
        <f t="shared" si="161"/>
        <v>1404.3</v>
      </c>
      <c r="H1106" s="159">
        <f t="shared" si="162"/>
        <v>25.00089015488695</v>
      </c>
    </row>
    <row r="1107" spans="1:8" s="40" customFormat="1" ht="14.25" customHeight="1">
      <c r="A1107" s="38" t="s">
        <v>112</v>
      </c>
      <c r="B1107" s="22" t="s">
        <v>78</v>
      </c>
      <c r="C1107" s="22" t="s">
        <v>67</v>
      </c>
      <c r="D1107" s="22" t="s">
        <v>384</v>
      </c>
      <c r="E1107" s="22" t="s">
        <v>113</v>
      </c>
      <c r="F1107" s="23">
        <f t="shared" si="161"/>
        <v>5617</v>
      </c>
      <c r="G1107" s="23">
        <f t="shared" si="161"/>
        <v>1404.3</v>
      </c>
      <c r="H1107" s="159">
        <f t="shared" si="162"/>
        <v>25.00089015488695</v>
      </c>
    </row>
    <row r="1108" spans="1:8" s="40" customFormat="1" ht="15" customHeight="1">
      <c r="A1108" s="38" t="s">
        <v>114</v>
      </c>
      <c r="B1108" s="22" t="s">
        <v>78</v>
      </c>
      <c r="C1108" s="22" t="s">
        <v>67</v>
      </c>
      <c r="D1108" s="22" t="s">
        <v>384</v>
      </c>
      <c r="E1108" s="22" t="s">
        <v>115</v>
      </c>
      <c r="F1108" s="23">
        <f t="shared" si="161"/>
        <v>5617</v>
      </c>
      <c r="G1108" s="23">
        <f t="shared" si="161"/>
        <v>1404.3</v>
      </c>
      <c r="H1108" s="159">
        <f t="shared" si="162"/>
        <v>25.00089015488695</v>
      </c>
    </row>
    <row r="1109" spans="1:8" s="40" customFormat="1" ht="22.5" customHeight="1">
      <c r="A1109" s="38" t="s">
        <v>116</v>
      </c>
      <c r="B1109" s="22" t="s">
        <v>78</v>
      </c>
      <c r="C1109" s="22" t="s">
        <v>67</v>
      </c>
      <c r="D1109" s="22" t="s">
        <v>384</v>
      </c>
      <c r="E1109" s="22" t="s">
        <v>117</v>
      </c>
      <c r="F1109" s="23">
        <f>'4 исп.по вед.структ.'!G443</f>
        <v>5617</v>
      </c>
      <c r="G1109" s="23">
        <f>'4 исп.по вед.структ.'!H443</f>
        <v>1404.3</v>
      </c>
      <c r="H1109" s="159">
        <f t="shared" si="162"/>
        <v>25.00089015488695</v>
      </c>
    </row>
    <row r="1110" spans="1:8" s="40" customFormat="1" ht="12.75">
      <c r="A1110" s="17" t="s">
        <v>284</v>
      </c>
      <c r="B1110" s="43" t="s">
        <v>89</v>
      </c>
      <c r="C1110" s="43" t="s">
        <v>36</v>
      </c>
      <c r="D1110" s="43"/>
      <c r="E1110" s="43"/>
      <c r="F1110" s="44">
        <f aca="true" t="shared" si="163" ref="F1110:G1114">F1111</f>
        <v>36</v>
      </c>
      <c r="G1110" s="44">
        <f t="shared" si="163"/>
        <v>0</v>
      </c>
      <c r="H1110" s="158">
        <f t="shared" si="162"/>
        <v>0</v>
      </c>
    </row>
    <row r="1111" spans="1:8" s="40" customFormat="1" ht="12.75">
      <c r="A1111" s="17" t="s">
        <v>94</v>
      </c>
      <c r="B1111" s="43" t="s">
        <v>89</v>
      </c>
      <c r="C1111" s="43" t="s">
        <v>66</v>
      </c>
      <c r="D1111" s="43"/>
      <c r="E1111" s="43"/>
      <c r="F1111" s="44">
        <f t="shared" si="163"/>
        <v>36</v>
      </c>
      <c r="G1111" s="44">
        <f t="shared" si="163"/>
        <v>0</v>
      </c>
      <c r="H1111" s="158">
        <f t="shared" si="162"/>
        <v>0</v>
      </c>
    </row>
    <row r="1112" spans="1:8" s="40" customFormat="1" ht="12.75">
      <c r="A1112" s="18" t="s">
        <v>92</v>
      </c>
      <c r="B1112" s="22" t="s">
        <v>89</v>
      </c>
      <c r="C1112" s="22" t="s">
        <v>66</v>
      </c>
      <c r="D1112" s="22" t="s">
        <v>232</v>
      </c>
      <c r="E1112" s="22"/>
      <c r="F1112" s="23">
        <f t="shared" si="163"/>
        <v>36</v>
      </c>
      <c r="G1112" s="23">
        <f t="shared" si="163"/>
        <v>0</v>
      </c>
      <c r="H1112" s="159">
        <f t="shared" si="162"/>
        <v>0</v>
      </c>
    </row>
    <row r="1113" spans="1:8" s="40" customFormat="1" ht="12.75">
      <c r="A1113" s="18" t="s">
        <v>93</v>
      </c>
      <c r="B1113" s="22" t="s">
        <v>89</v>
      </c>
      <c r="C1113" s="22" t="s">
        <v>66</v>
      </c>
      <c r="D1113" s="22" t="s">
        <v>416</v>
      </c>
      <c r="E1113" s="22"/>
      <c r="F1113" s="23">
        <f t="shared" si="163"/>
        <v>36</v>
      </c>
      <c r="G1113" s="23">
        <f t="shared" si="163"/>
        <v>0</v>
      </c>
      <c r="H1113" s="159">
        <f t="shared" si="162"/>
        <v>0</v>
      </c>
    </row>
    <row r="1114" spans="1:8" s="40" customFormat="1" ht="12.75">
      <c r="A1114" s="18" t="s">
        <v>91</v>
      </c>
      <c r="B1114" s="22" t="s">
        <v>89</v>
      </c>
      <c r="C1114" s="22" t="s">
        <v>66</v>
      </c>
      <c r="D1114" s="22" t="s">
        <v>416</v>
      </c>
      <c r="E1114" s="22" t="s">
        <v>132</v>
      </c>
      <c r="F1114" s="23">
        <f t="shared" si="163"/>
        <v>36</v>
      </c>
      <c r="G1114" s="23">
        <f t="shared" si="163"/>
        <v>0</v>
      </c>
      <c r="H1114" s="159">
        <f t="shared" si="162"/>
        <v>0</v>
      </c>
    </row>
    <row r="1115" spans="1:8" s="40" customFormat="1" ht="12.75">
      <c r="A1115" s="18" t="s">
        <v>133</v>
      </c>
      <c r="B1115" s="22" t="s">
        <v>89</v>
      </c>
      <c r="C1115" s="22" t="s">
        <v>66</v>
      </c>
      <c r="D1115" s="22" t="s">
        <v>416</v>
      </c>
      <c r="E1115" s="22" t="s">
        <v>134</v>
      </c>
      <c r="F1115" s="23">
        <f>'4 исп.по вед.структ.'!G280</f>
        <v>36</v>
      </c>
      <c r="G1115" s="23">
        <f>'4 исп.по вед.структ.'!H280</f>
        <v>0</v>
      </c>
      <c r="H1115" s="159">
        <f t="shared" si="162"/>
        <v>0</v>
      </c>
    </row>
    <row r="1116" spans="1:8" ht="12.75">
      <c r="A1116" s="42" t="s">
        <v>77</v>
      </c>
      <c r="B1116" s="43"/>
      <c r="C1116" s="43"/>
      <c r="D1116" s="43"/>
      <c r="E1116" s="43"/>
      <c r="F1116" s="95">
        <f>F6+F216+F225+F249+F319+F402+F423+F836+F987+F1051+F1102+F1110</f>
        <v>644587.8999999999</v>
      </c>
      <c r="G1116" s="95">
        <f>G6+G216+G225+G249+G319+G402+G423+G836+G987+G1051+G1102+G1110</f>
        <v>131555.1</v>
      </c>
      <c r="H1116" s="158">
        <f t="shared" si="162"/>
        <v>20.409179260113326</v>
      </c>
    </row>
  </sheetData>
  <sheetProtection/>
  <mergeCells count="1">
    <mergeCell ref="A2:H2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21.75390625" style="5" customWidth="1"/>
    <col min="2" max="2" width="73.875" style="5" customWidth="1"/>
    <col min="3" max="3" width="10.125" style="5" customWidth="1"/>
    <col min="4" max="4" width="10.25390625" style="5" customWidth="1"/>
    <col min="5" max="5" width="7.625" style="5" customWidth="1"/>
    <col min="6" max="16384" width="9.125" style="5" customWidth="1"/>
  </cols>
  <sheetData>
    <row r="2" spans="1:5" ht="28.5" customHeight="1">
      <c r="A2" s="184" t="s">
        <v>693</v>
      </c>
      <c r="B2" s="184"/>
      <c r="C2" s="184"/>
      <c r="D2" s="185"/>
      <c r="E2" s="185"/>
    </row>
    <row r="3" ht="12.75">
      <c r="E3" s="5" t="s">
        <v>1</v>
      </c>
    </row>
    <row r="4" spans="1:5" ht="51">
      <c r="A4" s="31" t="s">
        <v>31</v>
      </c>
      <c r="B4" s="31" t="s">
        <v>32</v>
      </c>
      <c r="C4" s="84" t="s">
        <v>690</v>
      </c>
      <c r="D4" s="84" t="s">
        <v>723</v>
      </c>
      <c r="E4" s="109" t="s">
        <v>688</v>
      </c>
    </row>
    <row r="5" spans="1:5" ht="12.75">
      <c r="A5" s="31">
        <v>1</v>
      </c>
      <c r="B5" s="31">
        <v>2</v>
      </c>
      <c r="C5" s="31">
        <v>3</v>
      </c>
      <c r="D5" s="31">
        <v>4</v>
      </c>
      <c r="E5" s="31">
        <v>5</v>
      </c>
    </row>
    <row r="6" spans="1:5" ht="25.5">
      <c r="A6" s="25" t="s">
        <v>24</v>
      </c>
      <c r="B6" s="30" t="s">
        <v>53</v>
      </c>
      <c r="C6" s="105">
        <f>C7+C20+C12+C29</f>
        <v>5593.79999999993</v>
      </c>
      <c r="D6" s="105">
        <f>D7+D20+D12+D29</f>
        <v>-7896.399999999994</v>
      </c>
      <c r="E6" s="162">
        <f>D6/C6*100</f>
        <v>-141.16343094140106</v>
      </c>
    </row>
    <row r="7" spans="1:5" ht="12.75">
      <c r="A7" s="45" t="s">
        <v>25</v>
      </c>
      <c r="B7" s="30" t="s">
        <v>52</v>
      </c>
      <c r="C7" s="105">
        <f>C8-C10</f>
        <v>0</v>
      </c>
      <c r="D7" s="105">
        <f>D8-D10</f>
        <v>0</v>
      </c>
      <c r="E7" s="162"/>
    </row>
    <row r="8" spans="1:5" ht="12.75">
      <c r="A8" s="45" t="s">
        <v>26</v>
      </c>
      <c r="B8" s="29" t="s">
        <v>54</v>
      </c>
      <c r="C8" s="106">
        <f>C9</f>
        <v>0</v>
      </c>
      <c r="D8" s="106">
        <f>D9</f>
        <v>0</v>
      </c>
      <c r="E8" s="163"/>
    </row>
    <row r="9" spans="1:5" ht="25.5">
      <c r="A9" s="61" t="s">
        <v>311</v>
      </c>
      <c r="B9" s="37" t="s">
        <v>312</v>
      </c>
      <c r="C9" s="106">
        <v>0</v>
      </c>
      <c r="D9" s="106">
        <v>0</v>
      </c>
      <c r="E9" s="163"/>
    </row>
    <row r="10" spans="1:5" ht="25.5">
      <c r="A10" s="45" t="s">
        <v>27</v>
      </c>
      <c r="B10" s="29" t="s">
        <v>49</v>
      </c>
      <c r="C10" s="106">
        <f>C11</f>
        <v>0</v>
      </c>
      <c r="D10" s="106">
        <f>D11</f>
        <v>0</v>
      </c>
      <c r="E10" s="163"/>
    </row>
    <row r="11" spans="1:5" ht="25.5">
      <c r="A11" s="61" t="s">
        <v>313</v>
      </c>
      <c r="B11" s="37" t="s">
        <v>314</v>
      </c>
      <c r="C11" s="106">
        <v>0</v>
      </c>
      <c r="D11" s="106">
        <v>0</v>
      </c>
      <c r="E11" s="163"/>
    </row>
    <row r="12" spans="1:5" ht="25.5" customHeight="1">
      <c r="A12" s="25" t="s">
        <v>28</v>
      </c>
      <c r="B12" s="30" t="s">
        <v>97</v>
      </c>
      <c r="C12" s="105">
        <f>C14+C17</f>
        <v>-5300</v>
      </c>
      <c r="D12" s="105">
        <f>D14+D17</f>
        <v>0</v>
      </c>
      <c r="E12" s="162">
        <f>D12/C12*100</f>
        <v>0</v>
      </c>
    </row>
    <row r="13" spans="1:5" ht="25.5" customHeight="1">
      <c r="A13" s="58" t="s">
        <v>329</v>
      </c>
      <c r="B13" s="62" t="s">
        <v>330</v>
      </c>
      <c r="C13" s="105">
        <f>C14+C17</f>
        <v>-5300</v>
      </c>
      <c r="D13" s="105">
        <f>D14+D17</f>
        <v>0</v>
      </c>
      <c r="E13" s="162">
        <f>D13/C13*100</f>
        <v>0</v>
      </c>
    </row>
    <row r="14" spans="1:5" ht="25.5">
      <c r="A14" s="45" t="s">
        <v>150</v>
      </c>
      <c r="B14" s="29" t="s">
        <v>55</v>
      </c>
      <c r="C14" s="106">
        <f>C15</f>
        <v>0</v>
      </c>
      <c r="D14" s="106">
        <f>D15</f>
        <v>0</v>
      </c>
      <c r="E14" s="163"/>
    </row>
    <row r="15" spans="1:5" ht="25.5">
      <c r="A15" s="61" t="s">
        <v>317</v>
      </c>
      <c r="B15" s="60" t="s">
        <v>318</v>
      </c>
      <c r="C15" s="106">
        <f>C16</f>
        <v>0</v>
      </c>
      <c r="D15" s="106">
        <f>D16</f>
        <v>0</v>
      </c>
      <c r="E15" s="163"/>
    </row>
    <row r="16" spans="1:5" ht="38.25">
      <c r="A16" s="61" t="s">
        <v>315</v>
      </c>
      <c r="B16" s="60" t="s">
        <v>316</v>
      </c>
      <c r="C16" s="106"/>
      <c r="D16" s="106"/>
      <c r="E16" s="163"/>
    </row>
    <row r="17" spans="1:5" ht="25.5">
      <c r="A17" s="45" t="s">
        <v>149</v>
      </c>
      <c r="B17" s="29" t="s">
        <v>56</v>
      </c>
      <c r="C17" s="106">
        <f>C18</f>
        <v>-5300</v>
      </c>
      <c r="D17" s="106">
        <f>D18</f>
        <v>0</v>
      </c>
      <c r="E17" s="163">
        <f aca="true" t="shared" si="0" ref="E17:E32">D17/C17*100</f>
        <v>0</v>
      </c>
    </row>
    <row r="18" spans="1:5" ht="25.5">
      <c r="A18" s="61" t="s">
        <v>322</v>
      </c>
      <c r="B18" s="60" t="s">
        <v>321</v>
      </c>
      <c r="C18" s="106">
        <f>C19</f>
        <v>-5300</v>
      </c>
      <c r="D18" s="106">
        <f>D19</f>
        <v>0</v>
      </c>
      <c r="E18" s="163">
        <f t="shared" si="0"/>
        <v>0</v>
      </c>
    </row>
    <row r="19" spans="1:5" ht="38.25">
      <c r="A19" s="61" t="s">
        <v>319</v>
      </c>
      <c r="B19" s="60" t="s">
        <v>320</v>
      </c>
      <c r="C19" s="106">
        <f>-5300</f>
        <v>-5300</v>
      </c>
      <c r="D19" s="106"/>
      <c r="E19" s="163">
        <f t="shared" si="0"/>
        <v>0</v>
      </c>
    </row>
    <row r="20" spans="1:5" ht="12.75">
      <c r="A20" s="25" t="s">
        <v>38</v>
      </c>
      <c r="B20" s="30" t="s">
        <v>57</v>
      </c>
      <c r="C20" s="105">
        <f>C25+C21</f>
        <v>10873.79999999993</v>
      </c>
      <c r="D20" s="105">
        <f>D25+D21</f>
        <v>-7896.399999999994</v>
      </c>
      <c r="E20" s="162">
        <f t="shared" si="0"/>
        <v>-72.61858779819423</v>
      </c>
    </row>
    <row r="21" spans="1:5" ht="12.75">
      <c r="A21" s="45" t="s">
        <v>39</v>
      </c>
      <c r="B21" s="29" t="s">
        <v>14</v>
      </c>
      <c r="C21" s="106">
        <f aca="true" t="shared" si="1" ref="C21:D23">C22</f>
        <v>-639014.1</v>
      </c>
      <c r="D21" s="106">
        <f t="shared" si="1"/>
        <v>-139451.5</v>
      </c>
      <c r="E21" s="163">
        <f t="shared" si="0"/>
        <v>21.82291439265581</v>
      </c>
    </row>
    <row r="22" spans="1:5" ht="12.75">
      <c r="A22" s="45" t="s">
        <v>40</v>
      </c>
      <c r="B22" s="29" t="s">
        <v>22</v>
      </c>
      <c r="C22" s="106">
        <f t="shared" si="1"/>
        <v>-639014.1</v>
      </c>
      <c r="D22" s="106">
        <f t="shared" si="1"/>
        <v>-139451.5</v>
      </c>
      <c r="E22" s="163">
        <f t="shared" si="0"/>
        <v>21.82291439265581</v>
      </c>
    </row>
    <row r="23" spans="1:5" ht="12.75">
      <c r="A23" s="45" t="s">
        <v>41</v>
      </c>
      <c r="B23" s="29" t="s">
        <v>23</v>
      </c>
      <c r="C23" s="106">
        <f t="shared" si="1"/>
        <v>-639014.1</v>
      </c>
      <c r="D23" s="106">
        <f t="shared" si="1"/>
        <v>-139451.5</v>
      </c>
      <c r="E23" s="163">
        <f t="shared" si="0"/>
        <v>21.82291439265581</v>
      </c>
    </row>
    <row r="24" spans="1:5" ht="12.75">
      <c r="A24" s="61" t="s">
        <v>323</v>
      </c>
      <c r="B24" s="37" t="s">
        <v>324</v>
      </c>
      <c r="C24" s="106">
        <f>-638994.1-C9-C15-C31</f>
        <v>-639014.1</v>
      </c>
      <c r="D24" s="106">
        <f>-139451.5-D9-D15-D31</f>
        <v>-139451.5</v>
      </c>
      <c r="E24" s="163">
        <f t="shared" si="0"/>
        <v>21.82291439265581</v>
      </c>
    </row>
    <row r="25" spans="1:5" ht="12.75">
      <c r="A25" s="45" t="s">
        <v>42</v>
      </c>
      <c r="B25" s="29" t="s">
        <v>33</v>
      </c>
      <c r="C25" s="106">
        <f aca="true" t="shared" si="2" ref="C25:D27">C26</f>
        <v>649887.8999999999</v>
      </c>
      <c r="D25" s="106">
        <f t="shared" si="2"/>
        <v>131555.1</v>
      </c>
      <c r="E25" s="163">
        <f t="shared" si="0"/>
        <v>20.242737247454524</v>
      </c>
    </row>
    <row r="26" spans="1:5" ht="12.75">
      <c r="A26" s="45" t="s">
        <v>43</v>
      </c>
      <c r="B26" s="29" t="s">
        <v>34</v>
      </c>
      <c r="C26" s="106">
        <f t="shared" si="2"/>
        <v>649887.8999999999</v>
      </c>
      <c r="D26" s="106">
        <f t="shared" si="2"/>
        <v>131555.1</v>
      </c>
      <c r="E26" s="163">
        <f t="shared" si="0"/>
        <v>20.242737247454524</v>
      </c>
    </row>
    <row r="27" spans="1:5" ht="12.75">
      <c r="A27" s="45" t="s">
        <v>151</v>
      </c>
      <c r="B27" s="29" t="s">
        <v>35</v>
      </c>
      <c r="C27" s="106">
        <f t="shared" si="2"/>
        <v>649887.8999999999</v>
      </c>
      <c r="D27" s="106">
        <f t="shared" si="2"/>
        <v>131555.1</v>
      </c>
      <c r="E27" s="163">
        <f t="shared" si="0"/>
        <v>20.242737247454524</v>
      </c>
    </row>
    <row r="28" spans="1:5" ht="12.75">
      <c r="A28" s="61" t="s">
        <v>325</v>
      </c>
      <c r="B28" s="18" t="s">
        <v>326</v>
      </c>
      <c r="C28" s="106">
        <f>'2 исп.расх по разд'!D48-C11-C17</f>
        <v>649887.8999999999</v>
      </c>
      <c r="D28" s="106">
        <f>'2 исп.расх по разд'!E48-D11-D17</f>
        <v>131555.1</v>
      </c>
      <c r="E28" s="163">
        <f t="shared" si="0"/>
        <v>20.242737247454524</v>
      </c>
    </row>
    <row r="29" spans="1:5" ht="12.75">
      <c r="A29" s="25" t="s">
        <v>82</v>
      </c>
      <c r="B29" s="30" t="s">
        <v>90</v>
      </c>
      <c r="C29" s="105">
        <f>C30</f>
        <v>20</v>
      </c>
      <c r="D29" s="105">
        <f>D30</f>
        <v>0</v>
      </c>
      <c r="E29" s="162">
        <f t="shared" si="0"/>
        <v>0</v>
      </c>
    </row>
    <row r="30" spans="1:5" ht="25.5">
      <c r="A30" s="45" t="s">
        <v>95</v>
      </c>
      <c r="B30" s="29" t="s">
        <v>96</v>
      </c>
      <c r="C30" s="106">
        <f>C32</f>
        <v>20</v>
      </c>
      <c r="D30" s="106">
        <f>D32</f>
        <v>0</v>
      </c>
      <c r="E30" s="163">
        <f t="shared" si="0"/>
        <v>0</v>
      </c>
    </row>
    <row r="31" spans="1:5" ht="25.5">
      <c r="A31" s="45" t="s">
        <v>98</v>
      </c>
      <c r="B31" s="29" t="s">
        <v>99</v>
      </c>
      <c r="C31" s="106">
        <f>C32</f>
        <v>20</v>
      </c>
      <c r="D31" s="106">
        <f>D32</f>
        <v>0</v>
      </c>
      <c r="E31" s="163">
        <f t="shared" si="0"/>
        <v>0</v>
      </c>
    </row>
    <row r="32" spans="1:5" ht="25.5">
      <c r="A32" s="61" t="s">
        <v>327</v>
      </c>
      <c r="B32" s="18" t="s">
        <v>328</v>
      </c>
      <c r="C32" s="106">
        <v>20</v>
      </c>
      <c r="D32" s="106"/>
      <c r="E32" s="163">
        <f t="shared" si="0"/>
        <v>0</v>
      </c>
    </row>
    <row r="33" s="32" customFormat="1" ht="12.75"/>
    <row r="34" s="32" customFormat="1" ht="12.75"/>
    <row r="35" s="32" customFormat="1" ht="12.75"/>
    <row r="36" s="32" customFormat="1" ht="12.75"/>
  </sheetData>
  <sheetProtection/>
  <mergeCells count="1">
    <mergeCell ref="A2:E2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4.25390625" style="13" customWidth="1"/>
    <col min="2" max="2" width="4.625" style="53" customWidth="1"/>
    <col min="3" max="3" width="3.875" style="53" customWidth="1"/>
    <col min="4" max="4" width="3.75390625" style="53" customWidth="1"/>
    <col min="5" max="5" width="15.00390625" style="53" customWidth="1"/>
    <col min="6" max="6" width="4.375" style="53" customWidth="1"/>
    <col min="7" max="7" width="10.875" style="53" customWidth="1"/>
    <col min="8" max="8" width="10.25390625" style="13" customWidth="1"/>
    <col min="9" max="9" width="7.25390625" style="13" customWidth="1"/>
    <col min="10" max="16384" width="9.125" style="13" customWidth="1"/>
  </cols>
  <sheetData>
    <row r="2" spans="1:9" ht="48" customHeight="1">
      <c r="A2" s="188" t="s">
        <v>691</v>
      </c>
      <c r="B2" s="188"/>
      <c r="C2" s="188"/>
      <c r="D2" s="188"/>
      <c r="E2" s="188"/>
      <c r="F2" s="188"/>
      <c r="G2" s="188"/>
      <c r="H2" s="185"/>
      <c r="I2" s="185"/>
    </row>
    <row r="3" ht="12.75">
      <c r="I3" s="53" t="s">
        <v>1</v>
      </c>
    </row>
    <row r="4" spans="1:9" ht="51">
      <c r="A4" s="28" t="s">
        <v>32</v>
      </c>
      <c r="B4" s="54" t="s">
        <v>0</v>
      </c>
      <c r="C4" s="54" t="s">
        <v>46</v>
      </c>
      <c r="D4" s="54" t="s">
        <v>45</v>
      </c>
      <c r="E4" s="54" t="s">
        <v>47</v>
      </c>
      <c r="F4" s="54" t="s">
        <v>48</v>
      </c>
      <c r="G4" s="84" t="s">
        <v>690</v>
      </c>
      <c r="H4" s="84" t="s">
        <v>723</v>
      </c>
      <c r="I4" s="109" t="s">
        <v>688</v>
      </c>
    </row>
    <row r="5" spans="1:9" ht="12.75">
      <c r="A5" s="28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28">
        <v>8</v>
      </c>
      <c r="I5" s="28">
        <v>9</v>
      </c>
    </row>
    <row r="6" spans="1:9" ht="12.75">
      <c r="A6" s="97" t="s">
        <v>160</v>
      </c>
      <c r="B6" s="81" t="s">
        <v>426</v>
      </c>
      <c r="C6" s="81"/>
      <c r="D6" s="82"/>
      <c r="E6" s="82"/>
      <c r="F6" s="82"/>
      <c r="G6" s="79">
        <f>G7+G127+G181+G190+G151+G118+G173</f>
        <v>121328.4</v>
      </c>
      <c r="H6" s="79">
        <f>H7+H127+H181+H190+H151+H118+H173</f>
        <v>21249.899999999998</v>
      </c>
      <c r="I6" s="165">
        <f aca="true" t="shared" si="0" ref="I6:I69">H6/G6*100</f>
        <v>17.5143659687262</v>
      </c>
    </row>
    <row r="7" spans="1:9" ht="12.75">
      <c r="A7" s="17" t="s">
        <v>2</v>
      </c>
      <c r="B7" s="43" t="s">
        <v>426</v>
      </c>
      <c r="C7" s="43" t="s">
        <v>66</v>
      </c>
      <c r="D7" s="43" t="s">
        <v>36</v>
      </c>
      <c r="E7" s="22"/>
      <c r="F7" s="22"/>
      <c r="G7" s="44">
        <f>G8+G16+G44</f>
        <v>107539.5</v>
      </c>
      <c r="H7" s="44">
        <f>H8+H16+H44</f>
        <v>18539.199999999997</v>
      </c>
      <c r="I7" s="159">
        <f t="shared" si="0"/>
        <v>17.239432952543016</v>
      </c>
    </row>
    <row r="8" spans="1:9" ht="25.5">
      <c r="A8" s="16" t="s">
        <v>15</v>
      </c>
      <c r="B8" s="43" t="s">
        <v>426</v>
      </c>
      <c r="C8" s="43" t="s">
        <v>66</v>
      </c>
      <c r="D8" s="43" t="s">
        <v>67</v>
      </c>
      <c r="E8" s="43"/>
      <c r="F8" s="43"/>
      <c r="G8" s="44">
        <f aca="true" t="shared" si="1" ref="G8:H12">G9</f>
        <v>3933.2</v>
      </c>
      <c r="H8" s="44">
        <f t="shared" si="1"/>
        <v>1098.1</v>
      </c>
      <c r="I8" s="159">
        <f t="shared" si="0"/>
        <v>27.918743008237566</v>
      </c>
    </row>
    <row r="9" spans="1:9" ht="24.75" customHeight="1">
      <c r="A9" s="18" t="s">
        <v>433</v>
      </c>
      <c r="B9" s="22" t="s">
        <v>426</v>
      </c>
      <c r="C9" s="22" t="s">
        <v>66</v>
      </c>
      <c r="D9" s="22" t="s">
        <v>67</v>
      </c>
      <c r="E9" s="22" t="s">
        <v>224</v>
      </c>
      <c r="F9" s="22"/>
      <c r="G9" s="23">
        <f t="shared" si="1"/>
        <v>3933.2</v>
      </c>
      <c r="H9" s="23">
        <f t="shared" si="1"/>
        <v>1098.1</v>
      </c>
      <c r="I9" s="159">
        <f t="shared" si="0"/>
        <v>27.918743008237566</v>
      </c>
    </row>
    <row r="10" spans="1:9" ht="12.75">
      <c r="A10" s="18" t="s">
        <v>16</v>
      </c>
      <c r="B10" s="22" t="s">
        <v>426</v>
      </c>
      <c r="C10" s="22" t="s">
        <v>66</v>
      </c>
      <c r="D10" s="22" t="s">
        <v>67</v>
      </c>
      <c r="E10" s="22" t="s">
        <v>248</v>
      </c>
      <c r="F10" s="22"/>
      <c r="G10" s="23">
        <f t="shared" si="1"/>
        <v>3933.2</v>
      </c>
      <c r="H10" s="23">
        <f t="shared" si="1"/>
        <v>1098.1</v>
      </c>
      <c r="I10" s="159">
        <f t="shared" si="0"/>
        <v>27.918743008237566</v>
      </c>
    </row>
    <row r="11" spans="1:9" ht="12.75">
      <c r="A11" s="18" t="s">
        <v>246</v>
      </c>
      <c r="B11" s="22" t="s">
        <v>426</v>
      </c>
      <c r="C11" s="22" t="s">
        <v>66</v>
      </c>
      <c r="D11" s="22" t="s">
        <v>67</v>
      </c>
      <c r="E11" s="22" t="s">
        <v>249</v>
      </c>
      <c r="F11" s="22"/>
      <c r="G11" s="23">
        <f t="shared" si="1"/>
        <v>3933.2</v>
      </c>
      <c r="H11" s="23">
        <f t="shared" si="1"/>
        <v>1098.1</v>
      </c>
      <c r="I11" s="159">
        <f t="shared" si="0"/>
        <v>27.918743008237566</v>
      </c>
    </row>
    <row r="12" spans="1:9" ht="36" customHeight="1">
      <c r="A12" s="18" t="s">
        <v>109</v>
      </c>
      <c r="B12" s="22" t="s">
        <v>426</v>
      </c>
      <c r="C12" s="22" t="s">
        <v>66</v>
      </c>
      <c r="D12" s="22" t="s">
        <v>67</v>
      </c>
      <c r="E12" s="22" t="s">
        <v>249</v>
      </c>
      <c r="F12" s="22" t="s">
        <v>110</v>
      </c>
      <c r="G12" s="23">
        <f t="shared" si="1"/>
        <v>3933.2</v>
      </c>
      <c r="H12" s="23">
        <f t="shared" si="1"/>
        <v>1098.1</v>
      </c>
      <c r="I12" s="159">
        <f t="shared" si="0"/>
        <v>27.918743008237566</v>
      </c>
    </row>
    <row r="13" spans="1:9" ht="12.75">
      <c r="A13" s="18" t="s">
        <v>100</v>
      </c>
      <c r="B13" s="22" t="s">
        <v>426</v>
      </c>
      <c r="C13" s="22" t="s">
        <v>66</v>
      </c>
      <c r="D13" s="22" t="s">
        <v>67</v>
      </c>
      <c r="E13" s="22" t="s">
        <v>249</v>
      </c>
      <c r="F13" s="22" t="s">
        <v>101</v>
      </c>
      <c r="G13" s="23">
        <f>G14+G15</f>
        <v>3933.2</v>
      </c>
      <c r="H13" s="23">
        <f>H14+H15</f>
        <v>1098.1</v>
      </c>
      <c r="I13" s="159">
        <f t="shared" si="0"/>
        <v>27.918743008237566</v>
      </c>
    </row>
    <row r="14" spans="1:9" ht="12.75">
      <c r="A14" s="18" t="s">
        <v>165</v>
      </c>
      <c r="B14" s="22" t="s">
        <v>426</v>
      </c>
      <c r="C14" s="22" t="s">
        <v>66</v>
      </c>
      <c r="D14" s="22" t="s">
        <v>67</v>
      </c>
      <c r="E14" s="22" t="s">
        <v>249</v>
      </c>
      <c r="F14" s="22" t="s">
        <v>102</v>
      </c>
      <c r="G14" s="23">
        <v>3301.1</v>
      </c>
      <c r="H14" s="23">
        <v>857.4</v>
      </c>
      <c r="I14" s="159">
        <f t="shared" si="0"/>
        <v>25.973160461664296</v>
      </c>
    </row>
    <row r="15" spans="1:9" ht="25.5">
      <c r="A15" s="18" t="s">
        <v>167</v>
      </c>
      <c r="B15" s="22" t="s">
        <v>426</v>
      </c>
      <c r="C15" s="22" t="s">
        <v>66</v>
      </c>
      <c r="D15" s="22" t="s">
        <v>67</v>
      </c>
      <c r="E15" s="22" t="s">
        <v>249</v>
      </c>
      <c r="F15" s="22" t="s">
        <v>166</v>
      </c>
      <c r="G15" s="23">
        <v>632.1</v>
      </c>
      <c r="H15" s="23">
        <v>240.7</v>
      </c>
      <c r="I15" s="159">
        <f t="shared" si="0"/>
        <v>38.07941781363708</v>
      </c>
    </row>
    <row r="16" spans="1:9" ht="38.25">
      <c r="A16" s="17" t="s">
        <v>17</v>
      </c>
      <c r="B16" s="43" t="s">
        <v>426</v>
      </c>
      <c r="C16" s="43" t="s">
        <v>66</v>
      </c>
      <c r="D16" s="43" t="s">
        <v>68</v>
      </c>
      <c r="E16" s="43"/>
      <c r="F16" s="43"/>
      <c r="G16" s="44">
        <f>G18+G27</f>
        <v>84474</v>
      </c>
      <c r="H16" s="44">
        <f>H18+H27</f>
        <v>16685</v>
      </c>
      <c r="I16" s="158">
        <f t="shared" si="0"/>
        <v>19.751639557733743</v>
      </c>
    </row>
    <row r="17" spans="1:9" ht="18.75" customHeight="1">
      <c r="A17" s="18" t="s">
        <v>376</v>
      </c>
      <c r="B17" s="22" t="s">
        <v>426</v>
      </c>
      <c r="C17" s="22" t="s">
        <v>66</v>
      </c>
      <c r="D17" s="22" t="s">
        <v>68</v>
      </c>
      <c r="E17" s="22" t="s">
        <v>225</v>
      </c>
      <c r="F17" s="43"/>
      <c r="G17" s="44">
        <f>G18</f>
        <v>1850</v>
      </c>
      <c r="H17" s="44">
        <f>H18</f>
        <v>1150.1</v>
      </c>
      <c r="I17" s="158">
        <f t="shared" si="0"/>
        <v>62.16756756756756</v>
      </c>
    </row>
    <row r="18" spans="1:9" ht="12.75">
      <c r="A18" s="18" t="s">
        <v>377</v>
      </c>
      <c r="B18" s="22" t="s">
        <v>426</v>
      </c>
      <c r="C18" s="22" t="s">
        <v>66</v>
      </c>
      <c r="D18" s="22" t="s">
        <v>68</v>
      </c>
      <c r="E18" s="22" t="s">
        <v>374</v>
      </c>
      <c r="F18" s="22"/>
      <c r="G18" s="23">
        <f>G19+G23</f>
        <v>1850</v>
      </c>
      <c r="H18" s="23">
        <f>H19+H23</f>
        <v>1150.1</v>
      </c>
      <c r="I18" s="159">
        <f t="shared" si="0"/>
        <v>62.16756756756756</v>
      </c>
    </row>
    <row r="19" spans="1:9" ht="51">
      <c r="A19" s="18" t="s">
        <v>298</v>
      </c>
      <c r="B19" s="22" t="s">
        <v>426</v>
      </c>
      <c r="C19" s="22" t="s">
        <v>66</v>
      </c>
      <c r="D19" s="22" t="s">
        <v>68</v>
      </c>
      <c r="E19" s="22" t="s">
        <v>375</v>
      </c>
      <c r="F19" s="22"/>
      <c r="G19" s="23">
        <f aca="true" t="shared" si="2" ref="G19:H21">G20</f>
        <v>1800</v>
      </c>
      <c r="H19" s="23">
        <f t="shared" si="2"/>
        <v>1123.5</v>
      </c>
      <c r="I19" s="159">
        <f t="shared" si="0"/>
        <v>62.416666666666664</v>
      </c>
    </row>
    <row r="20" spans="1:9" ht="38.25">
      <c r="A20" s="18" t="s">
        <v>109</v>
      </c>
      <c r="B20" s="22" t="s">
        <v>426</v>
      </c>
      <c r="C20" s="22" t="s">
        <v>66</v>
      </c>
      <c r="D20" s="22" t="s">
        <v>68</v>
      </c>
      <c r="E20" s="22" t="s">
        <v>375</v>
      </c>
      <c r="F20" s="22" t="s">
        <v>110</v>
      </c>
      <c r="G20" s="23">
        <f t="shared" si="2"/>
        <v>1800</v>
      </c>
      <c r="H20" s="23">
        <f t="shared" si="2"/>
        <v>1123.5</v>
      </c>
      <c r="I20" s="159">
        <f t="shared" si="0"/>
        <v>62.416666666666664</v>
      </c>
    </row>
    <row r="21" spans="1:9" ht="12.75">
      <c r="A21" s="18" t="s">
        <v>100</v>
      </c>
      <c r="B21" s="22" t="s">
        <v>426</v>
      </c>
      <c r="C21" s="22" t="s">
        <v>66</v>
      </c>
      <c r="D21" s="22" t="s">
        <v>68</v>
      </c>
      <c r="E21" s="22" t="s">
        <v>375</v>
      </c>
      <c r="F21" s="22" t="s">
        <v>101</v>
      </c>
      <c r="G21" s="23">
        <f t="shared" si="2"/>
        <v>1800</v>
      </c>
      <c r="H21" s="23">
        <f t="shared" si="2"/>
        <v>1123.5</v>
      </c>
      <c r="I21" s="159">
        <f t="shared" si="0"/>
        <v>62.416666666666664</v>
      </c>
    </row>
    <row r="22" spans="1:9" ht="25.5">
      <c r="A22" s="18" t="s">
        <v>103</v>
      </c>
      <c r="B22" s="22" t="s">
        <v>426</v>
      </c>
      <c r="C22" s="22" t="s">
        <v>66</v>
      </c>
      <c r="D22" s="22" t="s">
        <v>68</v>
      </c>
      <c r="E22" s="22" t="s">
        <v>375</v>
      </c>
      <c r="F22" s="22" t="s">
        <v>104</v>
      </c>
      <c r="G22" s="23">
        <v>1800</v>
      </c>
      <c r="H22" s="23">
        <v>1123.5</v>
      </c>
      <c r="I22" s="159">
        <f t="shared" si="0"/>
        <v>62.416666666666664</v>
      </c>
    </row>
    <row r="23" spans="1:9" ht="12.75">
      <c r="A23" s="18" t="s">
        <v>245</v>
      </c>
      <c r="B23" s="22" t="s">
        <v>426</v>
      </c>
      <c r="C23" s="22" t="s">
        <v>66</v>
      </c>
      <c r="D23" s="22" t="s">
        <v>68</v>
      </c>
      <c r="E23" s="22" t="s">
        <v>378</v>
      </c>
      <c r="F23" s="22"/>
      <c r="G23" s="23">
        <f aca="true" t="shared" si="3" ref="G23:H25">G24</f>
        <v>50</v>
      </c>
      <c r="H23" s="23">
        <f t="shared" si="3"/>
        <v>26.6</v>
      </c>
      <c r="I23" s="159">
        <f t="shared" si="0"/>
        <v>53.2</v>
      </c>
    </row>
    <row r="24" spans="1:9" ht="21.75" customHeight="1">
      <c r="A24" s="18" t="s">
        <v>109</v>
      </c>
      <c r="B24" s="22" t="s">
        <v>426</v>
      </c>
      <c r="C24" s="22" t="s">
        <v>66</v>
      </c>
      <c r="D24" s="22" t="s">
        <v>68</v>
      </c>
      <c r="E24" s="22" t="s">
        <v>378</v>
      </c>
      <c r="F24" s="22" t="s">
        <v>110</v>
      </c>
      <c r="G24" s="23">
        <f t="shared" si="3"/>
        <v>50</v>
      </c>
      <c r="H24" s="23">
        <f t="shared" si="3"/>
        <v>26.6</v>
      </c>
      <c r="I24" s="159">
        <f t="shared" si="0"/>
        <v>53.2</v>
      </c>
    </row>
    <row r="25" spans="1:9" ht="12.75">
      <c r="A25" s="18" t="s">
        <v>100</v>
      </c>
      <c r="B25" s="22" t="s">
        <v>426</v>
      </c>
      <c r="C25" s="22" t="s">
        <v>66</v>
      </c>
      <c r="D25" s="22" t="s">
        <v>68</v>
      </c>
      <c r="E25" s="22" t="s">
        <v>378</v>
      </c>
      <c r="F25" s="22" t="s">
        <v>101</v>
      </c>
      <c r="G25" s="23">
        <f t="shared" si="3"/>
        <v>50</v>
      </c>
      <c r="H25" s="23">
        <f t="shared" si="3"/>
        <v>26.6</v>
      </c>
      <c r="I25" s="159">
        <f t="shared" si="0"/>
        <v>53.2</v>
      </c>
    </row>
    <row r="26" spans="1:9" ht="25.5">
      <c r="A26" s="18" t="s">
        <v>103</v>
      </c>
      <c r="B26" s="22" t="s">
        <v>426</v>
      </c>
      <c r="C26" s="22" t="s">
        <v>66</v>
      </c>
      <c r="D26" s="22" t="s">
        <v>68</v>
      </c>
      <c r="E26" s="22" t="s">
        <v>378</v>
      </c>
      <c r="F26" s="22" t="s">
        <v>104</v>
      </c>
      <c r="G26" s="23">
        <v>50</v>
      </c>
      <c r="H26" s="23">
        <v>26.6</v>
      </c>
      <c r="I26" s="159">
        <f t="shared" si="0"/>
        <v>53.2</v>
      </c>
    </row>
    <row r="27" spans="1:9" ht="25.5">
      <c r="A27" s="18" t="s">
        <v>433</v>
      </c>
      <c r="B27" s="22" t="s">
        <v>426</v>
      </c>
      <c r="C27" s="22" t="s">
        <v>66</v>
      </c>
      <c r="D27" s="22" t="s">
        <v>68</v>
      </c>
      <c r="E27" s="22" t="s">
        <v>224</v>
      </c>
      <c r="F27" s="22"/>
      <c r="G27" s="23">
        <f>G28</f>
        <v>82624</v>
      </c>
      <c r="H27" s="23">
        <f>H28</f>
        <v>15534.9</v>
      </c>
      <c r="I27" s="159">
        <f t="shared" si="0"/>
        <v>18.801921959721145</v>
      </c>
    </row>
    <row r="28" spans="1:9" ht="12.75">
      <c r="A28" s="18" t="s">
        <v>50</v>
      </c>
      <c r="B28" s="22" t="s">
        <v>426</v>
      </c>
      <c r="C28" s="22" t="s">
        <v>66</v>
      </c>
      <c r="D28" s="22" t="s">
        <v>68</v>
      </c>
      <c r="E28" s="22" t="s">
        <v>250</v>
      </c>
      <c r="F28" s="22"/>
      <c r="G28" s="23">
        <f>G29+G35</f>
        <v>82624</v>
      </c>
      <c r="H28" s="23">
        <f>H29+H35</f>
        <v>15534.9</v>
      </c>
      <c r="I28" s="159">
        <f t="shared" si="0"/>
        <v>18.801921959721145</v>
      </c>
    </row>
    <row r="29" spans="1:9" ht="12.75">
      <c r="A29" s="18" t="s">
        <v>246</v>
      </c>
      <c r="B29" s="22" t="s">
        <v>426</v>
      </c>
      <c r="C29" s="22" t="s">
        <v>66</v>
      </c>
      <c r="D29" s="22" t="s">
        <v>68</v>
      </c>
      <c r="E29" s="22" t="s">
        <v>251</v>
      </c>
      <c r="F29" s="22"/>
      <c r="G29" s="23">
        <f>G30</f>
        <v>77485.6</v>
      </c>
      <c r="H29" s="23">
        <f>H30</f>
        <v>14328.5</v>
      </c>
      <c r="I29" s="159">
        <f t="shared" si="0"/>
        <v>18.49182299678908</v>
      </c>
    </row>
    <row r="30" spans="1:9" ht="38.25">
      <c r="A30" s="18" t="s">
        <v>109</v>
      </c>
      <c r="B30" s="22" t="s">
        <v>426</v>
      </c>
      <c r="C30" s="22" t="s">
        <v>66</v>
      </c>
      <c r="D30" s="22" t="s">
        <v>68</v>
      </c>
      <c r="E30" s="22" t="s">
        <v>251</v>
      </c>
      <c r="F30" s="22" t="s">
        <v>110</v>
      </c>
      <c r="G30" s="23">
        <f>G31</f>
        <v>77485.6</v>
      </c>
      <c r="H30" s="23">
        <f>H31</f>
        <v>14328.5</v>
      </c>
      <c r="I30" s="159">
        <f t="shared" si="0"/>
        <v>18.49182299678908</v>
      </c>
    </row>
    <row r="31" spans="1:9" ht="12.75">
      <c r="A31" s="18" t="s">
        <v>100</v>
      </c>
      <c r="B31" s="22" t="s">
        <v>426</v>
      </c>
      <c r="C31" s="22" t="s">
        <v>66</v>
      </c>
      <c r="D31" s="22" t="s">
        <v>68</v>
      </c>
      <c r="E31" s="22" t="s">
        <v>251</v>
      </c>
      <c r="F31" s="22" t="s">
        <v>101</v>
      </c>
      <c r="G31" s="23">
        <f>G32+G33+G34</f>
        <v>77485.6</v>
      </c>
      <c r="H31" s="23">
        <f>H32+H33+H34</f>
        <v>14328.5</v>
      </c>
      <c r="I31" s="159">
        <f t="shared" si="0"/>
        <v>18.49182299678908</v>
      </c>
    </row>
    <row r="32" spans="1:9" ht="12.75">
      <c r="A32" s="18" t="s">
        <v>165</v>
      </c>
      <c r="B32" s="22" t="s">
        <v>426</v>
      </c>
      <c r="C32" s="22" t="s">
        <v>66</v>
      </c>
      <c r="D32" s="22" t="s">
        <v>68</v>
      </c>
      <c r="E32" s="22" t="s">
        <v>251</v>
      </c>
      <c r="F32" s="22" t="s">
        <v>102</v>
      </c>
      <c r="G32" s="23">
        <v>61806.9</v>
      </c>
      <c r="H32" s="23">
        <v>11541.5</v>
      </c>
      <c r="I32" s="159">
        <f t="shared" si="0"/>
        <v>18.673481439774523</v>
      </c>
    </row>
    <row r="33" spans="1:9" ht="25.5">
      <c r="A33" s="18" t="s">
        <v>103</v>
      </c>
      <c r="B33" s="22" t="s">
        <v>426</v>
      </c>
      <c r="C33" s="22" t="s">
        <v>66</v>
      </c>
      <c r="D33" s="22" t="s">
        <v>68</v>
      </c>
      <c r="E33" s="22" t="s">
        <v>251</v>
      </c>
      <c r="F33" s="22" t="s">
        <v>104</v>
      </c>
      <c r="G33" s="23">
        <v>565</v>
      </c>
      <c r="H33" s="23">
        <v>116.9</v>
      </c>
      <c r="I33" s="159">
        <f t="shared" si="0"/>
        <v>20.690265486725664</v>
      </c>
    </row>
    <row r="34" spans="1:9" ht="25.5">
      <c r="A34" s="18" t="s">
        <v>167</v>
      </c>
      <c r="B34" s="22" t="s">
        <v>426</v>
      </c>
      <c r="C34" s="22" t="s">
        <v>66</v>
      </c>
      <c r="D34" s="22" t="s">
        <v>68</v>
      </c>
      <c r="E34" s="22" t="s">
        <v>251</v>
      </c>
      <c r="F34" s="22" t="s">
        <v>166</v>
      </c>
      <c r="G34" s="23">
        <f>15209.3-95.6</f>
        <v>15113.699999999999</v>
      </c>
      <c r="H34" s="23">
        <v>2670.1</v>
      </c>
      <c r="I34" s="159">
        <f t="shared" si="0"/>
        <v>17.666752681342093</v>
      </c>
    </row>
    <row r="35" spans="1:9" ht="12.75">
      <c r="A35" s="18" t="s">
        <v>247</v>
      </c>
      <c r="B35" s="22" t="s">
        <v>426</v>
      </c>
      <c r="C35" s="22" t="s">
        <v>66</v>
      </c>
      <c r="D35" s="22" t="s">
        <v>68</v>
      </c>
      <c r="E35" s="22" t="s">
        <v>252</v>
      </c>
      <c r="F35" s="22"/>
      <c r="G35" s="23">
        <f>G36+G39</f>
        <v>5138.4</v>
      </c>
      <c r="H35" s="23">
        <f>H36+H39</f>
        <v>1206.4</v>
      </c>
      <c r="I35" s="159">
        <f t="shared" si="0"/>
        <v>23.47812548653278</v>
      </c>
    </row>
    <row r="36" spans="1:9" ht="25.5">
      <c r="A36" s="18" t="s">
        <v>651</v>
      </c>
      <c r="B36" s="22" t="s">
        <v>426</v>
      </c>
      <c r="C36" s="22" t="s">
        <v>66</v>
      </c>
      <c r="D36" s="22" t="s">
        <v>68</v>
      </c>
      <c r="E36" s="22" t="s">
        <v>252</v>
      </c>
      <c r="F36" s="22" t="s">
        <v>111</v>
      </c>
      <c r="G36" s="23">
        <f>G37</f>
        <v>4224</v>
      </c>
      <c r="H36" s="23">
        <f>H37</f>
        <v>535.4</v>
      </c>
      <c r="I36" s="159">
        <f t="shared" si="0"/>
        <v>12.675189393939393</v>
      </c>
    </row>
    <row r="37" spans="1:9" ht="25.5">
      <c r="A37" s="18" t="s">
        <v>105</v>
      </c>
      <c r="B37" s="22" t="s">
        <v>426</v>
      </c>
      <c r="C37" s="22" t="s">
        <v>66</v>
      </c>
      <c r="D37" s="22" t="s">
        <v>68</v>
      </c>
      <c r="E37" s="22" t="s">
        <v>252</v>
      </c>
      <c r="F37" s="22" t="s">
        <v>106</v>
      </c>
      <c r="G37" s="23">
        <f>G38</f>
        <v>4224</v>
      </c>
      <c r="H37" s="23">
        <f>H38</f>
        <v>535.4</v>
      </c>
      <c r="I37" s="159">
        <f t="shared" si="0"/>
        <v>12.675189393939393</v>
      </c>
    </row>
    <row r="38" spans="1:9" ht="25.5" customHeight="1">
      <c r="A38" s="18" t="s">
        <v>107</v>
      </c>
      <c r="B38" s="22" t="s">
        <v>426</v>
      </c>
      <c r="C38" s="22" t="s">
        <v>66</v>
      </c>
      <c r="D38" s="22" t="s">
        <v>68</v>
      </c>
      <c r="E38" s="22" t="s">
        <v>252</v>
      </c>
      <c r="F38" s="22" t="s">
        <v>108</v>
      </c>
      <c r="G38" s="23">
        <f>4224</f>
        <v>4224</v>
      </c>
      <c r="H38" s="23">
        <v>535.4</v>
      </c>
      <c r="I38" s="159">
        <f t="shared" si="0"/>
        <v>12.675189393939393</v>
      </c>
    </row>
    <row r="39" spans="1:9" ht="12.75">
      <c r="A39" s="18" t="s">
        <v>135</v>
      </c>
      <c r="B39" s="22" t="s">
        <v>426</v>
      </c>
      <c r="C39" s="22" t="s">
        <v>66</v>
      </c>
      <c r="D39" s="22" t="s">
        <v>68</v>
      </c>
      <c r="E39" s="22" t="s">
        <v>252</v>
      </c>
      <c r="F39" s="22" t="s">
        <v>136</v>
      </c>
      <c r="G39" s="23">
        <f>G40</f>
        <v>914.4</v>
      </c>
      <c r="H39" s="23">
        <f>H40</f>
        <v>671</v>
      </c>
      <c r="I39" s="159">
        <f t="shared" si="0"/>
        <v>73.38145231846019</v>
      </c>
    </row>
    <row r="40" spans="1:9" ht="12.75">
      <c r="A40" s="18" t="s">
        <v>138</v>
      </c>
      <c r="B40" s="22" t="s">
        <v>426</v>
      </c>
      <c r="C40" s="22" t="s">
        <v>66</v>
      </c>
      <c r="D40" s="22" t="s">
        <v>68</v>
      </c>
      <c r="E40" s="22" t="s">
        <v>252</v>
      </c>
      <c r="F40" s="22" t="s">
        <v>139</v>
      </c>
      <c r="G40" s="23">
        <f>G41+G42+G43</f>
        <v>914.4</v>
      </c>
      <c r="H40" s="23">
        <f>H41+H42+H43</f>
        <v>671</v>
      </c>
      <c r="I40" s="159">
        <f t="shared" si="0"/>
        <v>73.38145231846019</v>
      </c>
    </row>
    <row r="41" spans="1:9" ht="12.75">
      <c r="A41" s="18" t="s">
        <v>140</v>
      </c>
      <c r="B41" s="22" t="s">
        <v>426</v>
      </c>
      <c r="C41" s="22" t="s">
        <v>66</v>
      </c>
      <c r="D41" s="22" t="s">
        <v>68</v>
      </c>
      <c r="E41" s="22" t="s">
        <v>252</v>
      </c>
      <c r="F41" s="22" t="s">
        <v>141</v>
      </c>
      <c r="G41" s="23">
        <v>210</v>
      </c>
      <c r="H41" s="23">
        <v>0</v>
      </c>
      <c r="I41" s="159">
        <f t="shared" si="0"/>
        <v>0</v>
      </c>
    </row>
    <row r="42" spans="1:9" ht="12.75">
      <c r="A42" s="18" t="s">
        <v>168</v>
      </c>
      <c r="B42" s="22" t="s">
        <v>426</v>
      </c>
      <c r="C42" s="22" t="s">
        <v>66</v>
      </c>
      <c r="D42" s="22" t="s">
        <v>68</v>
      </c>
      <c r="E42" s="22" t="s">
        <v>252</v>
      </c>
      <c r="F42" s="22" t="s">
        <v>142</v>
      </c>
      <c r="G42" s="23">
        <v>65</v>
      </c>
      <c r="H42" s="23">
        <v>32.7</v>
      </c>
      <c r="I42" s="159">
        <f t="shared" si="0"/>
        <v>50.30769230769231</v>
      </c>
    </row>
    <row r="43" spans="1:9" ht="15.75" customHeight="1">
      <c r="A43" s="18" t="s">
        <v>169</v>
      </c>
      <c r="B43" s="22" t="s">
        <v>426</v>
      </c>
      <c r="C43" s="22" t="s">
        <v>66</v>
      </c>
      <c r="D43" s="22" t="s">
        <v>68</v>
      </c>
      <c r="E43" s="22" t="s">
        <v>252</v>
      </c>
      <c r="F43" s="22" t="s">
        <v>170</v>
      </c>
      <c r="G43" s="23">
        <f>60+95.6+483.8</f>
        <v>639.4</v>
      </c>
      <c r="H43" s="23">
        <v>638.3</v>
      </c>
      <c r="I43" s="159">
        <f t="shared" si="0"/>
        <v>99.82796371598374</v>
      </c>
    </row>
    <row r="44" spans="1:9" ht="12.75">
      <c r="A44" s="17" t="s">
        <v>63</v>
      </c>
      <c r="B44" s="43" t="s">
        <v>426</v>
      </c>
      <c r="C44" s="43" t="s">
        <v>66</v>
      </c>
      <c r="D44" s="43" t="s">
        <v>89</v>
      </c>
      <c r="E44" s="43"/>
      <c r="F44" s="43"/>
      <c r="G44" s="44">
        <f>G45+G62+G73+G82+G96+G102+G113</f>
        <v>19132.3</v>
      </c>
      <c r="H44" s="44">
        <f>H45+H62+H73+H82+H96+H102+H113</f>
        <v>756.1</v>
      </c>
      <c r="I44" s="158">
        <f t="shared" si="0"/>
        <v>3.951955593420551</v>
      </c>
    </row>
    <row r="45" spans="1:9" ht="24" customHeight="1">
      <c r="A45" s="18" t="s">
        <v>297</v>
      </c>
      <c r="B45" s="22" t="s">
        <v>426</v>
      </c>
      <c r="C45" s="22" t="s">
        <v>66</v>
      </c>
      <c r="D45" s="22" t="s">
        <v>89</v>
      </c>
      <c r="E45" s="22" t="s">
        <v>274</v>
      </c>
      <c r="F45" s="22"/>
      <c r="G45" s="23">
        <f>G46+G52</f>
        <v>2418</v>
      </c>
      <c r="H45" s="23">
        <f>H46+H52</f>
        <v>480.6</v>
      </c>
      <c r="I45" s="159">
        <f t="shared" si="0"/>
        <v>19.87593052109181</v>
      </c>
    </row>
    <row r="46" spans="1:9" ht="25.5">
      <c r="A46" s="18" t="s">
        <v>286</v>
      </c>
      <c r="B46" s="22" t="s">
        <v>426</v>
      </c>
      <c r="C46" s="22" t="s">
        <v>66</v>
      </c>
      <c r="D46" s="22" t="s">
        <v>89</v>
      </c>
      <c r="E46" s="22" t="s">
        <v>287</v>
      </c>
      <c r="F46" s="22"/>
      <c r="G46" s="23">
        <f aca="true" t="shared" si="4" ref="G46:H48">G47</f>
        <v>1390.7</v>
      </c>
      <c r="H46" s="23">
        <f t="shared" si="4"/>
        <v>397.6</v>
      </c>
      <c r="I46" s="159">
        <f t="shared" si="0"/>
        <v>28.589918745955273</v>
      </c>
    </row>
    <row r="47" spans="1:9" ht="51">
      <c r="A47" s="9" t="s">
        <v>434</v>
      </c>
      <c r="B47" s="22" t="s">
        <v>426</v>
      </c>
      <c r="C47" s="22" t="s">
        <v>66</v>
      </c>
      <c r="D47" s="22" t="s">
        <v>89</v>
      </c>
      <c r="E47" s="22" t="s">
        <v>275</v>
      </c>
      <c r="F47" s="22"/>
      <c r="G47" s="23">
        <f t="shared" si="4"/>
        <v>1390.7</v>
      </c>
      <c r="H47" s="23">
        <f t="shared" si="4"/>
        <v>397.6</v>
      </c>
      <c r="I47" s="159">
        <f t="shared" si="0"/>
        <v>28.589918745955273</v>
      </c>
    </row>
    <row r="48" spans="1:9" ht="38.25">
      <c r="A48" s="18" t="s">
        <v>109</v>
      </c>
      <c r="B48" s="22" t="s">
        <v>426</v>
      </c>
      <c r="C48" s="22" t="s">
        <v>66</v>
      </c>
      <c r="D48" s="22" t="s">
        <v>89</v>
      </c>
      <c r="E48" s="22" t="s">
        <v>275</v>
      </c>
      <c r="F48" s="22" t="s">
        <v>110</v>
      </c>
      <c r="G48" s="23">
        <f t="shared" si="4"/>
        <v>1390.7</v>
      </c>
      <c r="H48" s="23">
        <f t="shared" si="4"/>
        <v>397.6</v>
      </c>
      <c r="I48" s="159">
        <f t="shared" si="0"/>
        <v>28.589918745955273</v>
      </c>
    </row>
    <row r="49" spans="1:9" ht="20.25" customHeight="1">
      <c r="A49" s="18" t="s">
        <v>100</v>
      </c>
      <c r="B49" s="22" t="s">
        <v>426</v>
      </c>
      <c r="C49" s="22" t="s">
        <v>66</v>
      </c>
      <c r="D49" s="22" t="s">
        <v>89</v>
      </c>
      <c r="E49" s="22" t="s">
        <v>275</v>
      </c>
      <c r="F49" s="22" t="s">
        <v>101</v>
      </c>
      <c r="G49" s="23">
        <f>G50+G51</f>
        <v>1390.7</v>
      </c>
      <c r="H49" s="23">
        <f>H50+H51</f>
        <v>397.6</v>
      </c>
      <c r="I49" s="159">
        <f t="shared" si="0"/>
        <v>28.589918745955273</v>
      </c>
    </row>
    <row r="50" spans="1:9" ht="19.5" customHeight="1">
      <c r="A50" s="18" t="s">
        <v>165</v>
      </c>
      <c r="B50" s="22" t="s">
        <v>426</v>
      </c>
      <c r="C50" s="22" t="s">
        <v>66</v>
      </c>
      <c r="D50" s="22" t="s">
        <v>89</v>
      </c>
      <c r="E50" s="22" t="s">
        <v>275</v>
      </c>
      <c r="F50" s="22" t="s">
        <v>102</v>
      </c>
      <c r="G50" s="23">
        <v>1095</v>
      </c>
      <c r="H50" s="23">
        <v>308.2</v>
      </c>
      <c r="I50" s="159">
        <f t="shared" si="0"/>
        <v>28.14611872146119</v>
      </c>
    </row>
    <row r="51" spans="1:9" ht="25.5">
      <c r="A51" s="18" t="s">
        <v>167</v>
      </c>
      <c r="B51" s="22" t="s">
        <v>426</v>
      </c>
      <c r="C51" s="22" t="s">
        <v>66</v>
      </c>
      <c r="D51" s="22" t="s">
        <v>89</v>
      </c>
      <c r="E51" s="22" t="s">
        <v>275</v>
      </c>
      <c r="F51" s="22" t="s">
        <v>166</v>
      </c>
      <c r="G51" s="23">
        <v>295.7</v>
      </c>
      <c r="H51" s="23">
        <v>89.4</v>
      </c>
      <c r="I51" s="159">
        <f t="shared" si="0"/>
        <v>30.233344606019617</v>
      </c>
    </row>
    <row r="52" spans="1:9" ht="25.5">
      <c r="A52" s="18" t="s">
        <v>288</v>
      </c>
      <c r="B52" s="22" t="s">
        <v>426</v>
      </c>
      <c r="C52" s="22" t="s">
        <v>66</v>
      </c>
      <c r="D52" s="22" t="s">
        <v>89</v>
      </c>
      <c r="E52" s="22" t="s">
        <v>289</v>
      </c>
      <c r="F52" s="22"/>
      <c r="G52" s="23">
        <f>G53</f>
        <v>1027.3</v>
      </c>
      <c r="H52" s="23">
        <f>H53</f>
        <v>83</v>
      </c>
      <c r="I52" s="159">
        <f t="shared" si="0"/>
        <v>8.07943151951718</v>
      </c>
    </row>
    <row r="53" spans="1:9" ht="25.5">
      <c r="A53" s="18" t="s">
        <v>304</v>
      </c>
      <c r="B53" s="22" t="s">
        <v>426</v>
      </c>
      <c r="C53" s="22" t="s">
        <v>66</v>
      </c>
      <c r="D53" s="22" t="s">
        <v>89</v>
      </c>
      <c r="E53" s="22" t="s">
        <v>276</v>
      </c>
      <c r="F53" s="22"/>
      <c r="G53" s="23">
        <f>G54+G59</f>
        <v>1027.3</v>
      </c>
      <c r="H53" s="23">
        <f>H54+H59</f>
        <v>83</v>
      </c>
      <c r="I53" s="159">
        <f t="shared" si="0"/>
        <v>8.07943151951718</v>
      </c>
    </row>
    <row r="54" spans="1:9" ht="46.5" customHeight="1">
      <c r="A54" s="18" t="s">
        <v>109</v>
      </c>
      <c r="B54" s="22" t="s">
        <v>426</v>
      </c>
      <c r="C54" s="22" t="s">
        <v>66</v>
      </c>
      <c r="D54" s="22" t="s">
        <v>89</v>
      </c>
      <c r="E54" s="22" t="s">
        <v>276</v>
      </c>
      <c r="F54" s="22" t="s">
        <v>110</v>
      </c>
      <c r="G54" s="23">
        <f>G55</f>
        <v>987</v>
      </c>
      <c r="H54" s="23">
        <f>H55</f>
        <v>83</v>
      </c>
      <c r="I54" s="159">
        <f t="shared" si="0"/>
        <v>8.409321175278622</v>
      </c>
    </row>
    <row r="55" spans="1:9" ht="15" customHeight="1">
      <c r="A55" s="18" t="s">
        <v>100</v>
      </c>
      <c r="B55" s="22" t="s">
        <v>426</v>
      </c>
      <c r="C55" s="22" t="s">
        <v>66</v>
      </c>
      <c r="D55" s="22" t="s">
        <v>89</v>
      </c>
      <c r="E55" s="22" t="s">
        <v>276</v>
      </c>
      <c r="F55" s="22" t="s">
        <v>101</v>
      </c>
      <c r="G55" s="23">
        <f>G56+G58+G57</f>
        <v>987</v>
      </c>
      <c r="H55" s="23">
        <f>H56+H58+H57</f>
        <v>83</v>
      </c>
      <c r="I55" s="159">
        <f t="shared" si="0"/>
        <v>8.409321175278622</v>
      </c>
    </row>
    <row r="56" spans="1:9" ht="18" customHeight="1">
      <c r="A56" s="18" t="s">
        <v>165</v>
      </c>
      <c r="B56" s="22" t="s">
        <v>426</v>
      </c>
      <c r="C56" s="22" t="s">
        <v>66</v>
      </c>
      <c r="D56" s="22" t="s">
        <v>89</v>
      </c>
      <c r="E56" s="22" t="s">
        <v>276</v>
      </c>
      <c r="F56" s="22" t="s">
        <v>102</v>
      </c>
      <c r="G56" s="23">
        <v>742</v>
      </c>
      <c r="H56" s="23">
        <v>74</v>
      </c>
      <c r="I56" s="159">
        <f t="shared" si="0"/>
        <v>9.973045822102426</v>
      </c>
    </row>
    <row r="57" spans="1:9" ht="26.25" customHeight="1">
      <c r="A57" s="18" t="s">
        <v>103</v>
      </c>
      <c r="B57" s="22" t="s">
        <v>426</v>
      </c>
      <c r="C57" s="22" t="s">
        <v>66</v>
      </c>
      <c r="D57" s="22" t="s">
        <v>89</v>
      </c>
      <c r="E57" s="22" t="s">
        <v>276</v>
      </c>
      <c r="F57" s="22" t="s">
        <v>104</v>
      </c>
      <c r="G57" s="23">
        <v>15</v>
      </c>
      <c r="H57" s="23">
        <v>0</v>
      </c>
      <c r="I57" s="159">
        <f t="shared" si="0"/>
        <v>0</v>
      </c>
    </row>
    <row r="58" spans="1:9" ht="26.25" customHeight="1">
      <c r="A58" s="18" t="s">
        <v>167</v>
      </c>
      <c r="B58" s="22" t="s">
        <v>426</v>
      </c>
      <c r="C58" s="22" t="s">
        <v>66</v>
      </c>
      <c r="D58" s="22" t="s">
        <v>89</v>
      </c>
      <c r="E58" s="22" t="s">
        <v>276</v>
      </c>
      <c r="F58" s="22" t="s">
        <v>166</v>
      </c>
      <c r="G58" s="23">
        <v>230</v>
      </c>
      <c r="H58" s="23">
        <v>9</v>
      </c>
      <c r="I58" s="159">
        <f t="shared" si="0"/>
        <v>3.91304347826087</v>
      </c>
    </row>
    <row r="59" spans="1:9" ht="26.25" customHeight="1">
      <c r="A59" s="18" t="s">
        <v>651</v>
      </c>
      <c r="B59" s="22" t="s">
        <v>426</v>
      </c>
      <c r="C59" s="22" t="s">
        <v>66</v>
      </c>
      <c r="D59" s="22" t="s">
        <v>89</v>
      </c>
      <c r="E59" s="22" t="s">
        <v>276</v>
      </c>
      <c r="F59" s="22" t="s">
        <v>111</v>
      </c>
      <c r="G59" s="23">
        <f>G60</f>
        <v>40.3</v>
      </c>
      <c r="H59" s="23">
        <f>H60</f>
        <v>0</v>
      </c>
      <c r="I59" s="159">
        <f t="shared" si="0"/>
        <v>0</v>
      </c>
    </row>
    <row r="60" spans="1:9" ht="26.25" customHeight="1">
      <c r="A60" s="18" t="s">
        <v>105</v>
      </c>
      <c r="B60" s="22" t="s">
        <v>426</v>
      </c>
      <c r="C60" s="22" t="s">
        <v>66</v>
      </c>
      <c r="D60" s="22" t="s">
        <v>89</v>
      </c>
      <c r="E60" s="22" t="s">
        <v>276</v>
      </c>
      <c r="F60" s="22" t="s">
        <v>106</v>
      </c>
      <c r="G60" s="23">
        <f>G61</f>
        <v>40.3</v>
      </c>
      <c r="H60" s="23">
        <f>H61</f>
        <v>0</v>
      </c>
      <c r="I60" s="159">
        <f t="shared" si="0"/>
        <v>0</v>
      </c>
    </row>
    <row r="61" spans="1:9" ht="29.25" customHeight="1">
      <c r="A61" s="18" t="s">
        <v>107</v>
      </c>
      <c r="B61" s="22" t="s">
        <v>426</v>
      </c>
      <c r="C61" s="22" t="s">
        <v>66</v>
      </c>
      <c r="D61" s="22" t="s">
        <v>89</v>
      </c>
      <c r="E61" s="22" t="s">
        <v>276</v>
      </c>
      <c r="F61" s="22" t="s">
        <v>108</v>
      </c>
      <c r="G61" s="23">
        <v>40.3</v>
      </c>
      <c r="H61" s="23">
        <v>0</v>
      </c>
      <c r="I61" s="159">
        <f t="shared" si="0"/>
        <v>0</v>
      </c>
    </row>
    <row r="62" spans="1:9" ht="12.75">
      <c r="A62" s="18" t="s">
        <v>435</v>
      </c>
      <c r="B62" s="22" t="s">
        <v>426</v>
      </c>
      <c r="C62" s="22" t="s">
        <v>66</v>
      </c>
      <c r="D62" s="22" t="s">
        <v>89</v>
      </c>
      <c r="E62" s="22" t="s">
        <v>436</v>
      </c>
      <c r="F62" s="22"/>
      <c r="G62" s="23">
        <f>G63</f>
        <v>1406.5</v>
      </c>
      <c r="H62" s="23">
        <f>H63</f>
        <v>174.89999999999998</v>
      </c>
      <c r="I62" s="159">
        <f t="shared" si="0"/>
        <v>12.435122644863133</v>
      </c>
    </row>
    <row r="63" spans="1:9" ht="12.75">
      <c r="A63" s="18" t="s">
        <v>437</v>
      </c>
      <c r="B63" s="22" t="s">
        <v>426</v>
      </c>
      <c r="C63" s="22" t="s">
        <v>66</v>
      </c>
      <c r="D63" s="22" t="s">
        <v>89</v>
      </c>
      <c r="E63" s="22" t="s">
        <v>438</v>
      </c>
      <c r="F63" s="22"/>
      <c r="G63" s="23">
        <f>G64</f>
        <v>1406.5</v>
      </c>
      <c r="H63" s="23">
        <f>H64</f>
        <v>174.89999999999998</v>
      </c>
      <c r="I63" s="159">
        <f t="shared" si="0"/>
        <v>12.435122644863133</v>
      </c>
    </row>
    <row r="64" spans="1:9" ht="89.25">
      <c r="A64" s="18" t="s">
        <v>439</v>
      </c>
      <c r="B64" s="22" t="s">
        <v>426</v>
      </c>
      <c r="C64" s="22" t="s">
        <v>66</v>
      </c>
      <c r="D64" s="22" t="s">
        <v>89</v>
      </c>
      <c r="E64" s="22" t="s">
        <v>277</v>
      </c>
      <c r="F64" s="22"/>
      <c r="G64" s="23">
        <f>G65+G70</f>
        <v>1406.5</v>
      </c>
      <c r="H64" s="23">
        <f>H65+H70</f>
        <v>174.89999999999998</v>
      </c>
      <c r="I64" s="159">
        <f t="shared" si="0"/>
        <v>12.435122644863133</v>
      </c>
    </row>
    <row r="65" spans="1:9" ht="38.25">
      <c r="A65" s="18" t="s">
        <v>109</v>
      </c>
      <c r="B65" s="22" t="s">
        <v>426</v>
      </c>
      <c r="C65" s="22" t="s">
        <v>66</v>
      </c>
      <c r="D65" s="22" t="s">
        <v>89</v>
      </c>
      <c r="E65" s="22" t="s">
        <v>277</v>
      </c>
      <c r="F65" s="22" t="s">
        <v>110</v>
      </c>
      <c r="G65" s="23">
        <f>G66</f>
        <v>1320.2</v>
      </c>
      <c r="H65" s="23">
        <f>H66</f>
        <v>173.7</v>
      </c>
      <c r="I65" s="159">
        <f t="shared" si="0"/>
        <v>13.15709740948341</v>
      </c>
    </row>
    <row r="66" spans="1:9" ht="45" customHeight="1">
      <c r="A66" s="18" t="s">
        <v>100</v>
      </c>
      <c r="B66" s="22" t="s">
        <v>426</v>
      </c>
      <c r="C66" s="22" t="s">
        <v>66</v>
      </c>
      <c r="D66" s="22" t="s">
        <v>89</v>
      </c>
      <c r="E66" s="22" t="s">
        <v>277</v>
      </c>
      <c r="F66" s="22" t="s">
        <v>101</v>
      </c>
      <c r="G66" s="23">
        <f>G67+G68+G69</f>
        <v>1320.2</v>
      </c>
      <c r="H66" s="23">
        <f>H67+H68+H69</f>
        <v>173.7</v>
      </c>
      <c r="I66" s="159">
        <f t="shared" si="0"/>
        <v>13.15709740948341</v>
      </c>
    </row>
    <row r="67" spans="1:9" ht="12.75">
      <c r="A67" s="18" t="s">
        <v>165</v>
      </c>
      <c r="B67" s="22" t="s">
        <v>426</v>
      </c>
      <c r="C67" s="22" t="s">
        <v>66</v>
      </c>
      <c r="D67" s="22" t="s">
        <v>89</v>
      </c>
      <c r="E67" s="22" t="s">
        <v>277</v>
      </c>
      <c r="F67" s="22" t="s">
        <v>102</v>
      </c>
      <c r="G67" s="23">
        <v>990</v>
      </c>
      <c r="H67" s="23">
        <v>112.6</v>
      </c>
      <c r="I67" s="159">
        <f t="shared" si="0"/>
        <v>11.373737373737374</v>
      </c>
    </row>
    <row r="68" spans="1:9" ht="25.5">
      <c r="A68" s="18" t="s">
        <v>103</v>
      </c>
      <c r="B68" s="22" t="s">
        <v>426</v>
      </c>
      <c r="C68" s="22" t="s">
        <v>66</v>
      </c>
      <c r="D68" s="22" t="s">
        <v>89</v>
      </c>
      <c r="E68" s="22" t="s">
        <v>277</v>
      </c>
      <c r="F68" s="22" t="s">
        <v>104</v>
      </c>
      <c r="G68" s="23">
        <v>31.2</v>
      </c>
      <c r="H68" s="23">
        <v>0</v>
      </c>
      <c r="I68" s="159">
        <f t="shared" si="0"/>
        <v>0</v>
      </c>
    </row>
    <row r="69" spans="1:9" ht="25.5">
      <c r="A69" s="18" t="s">
        <v>167</v>
      </c>
      <c r="B69" s="22" t="s">
        <v>426</v>
      </c>
      <c r="C69" s="22" t="s">
        <v>66</v>
      </c>
      <c r="D69" s="22" t="s">
        <v>89</v>
      </c>
      <c r="E69" s="22" t="s">
        <v>277</v>
      </c>
      <c r="F69" s="22" t="s">
        <v>166</v>
      </c>
      <c r="G69" s="23">
        <v>299</v>
      </c>
      <c r="H69" s="23">
        <v>61.1</v>
      </c>
      <c r="I69" s="159">
        <f t="shared" si="0"/>
        <v>20.434782608695652</v>
      </c>
    </row>
    <row r="70" spans="1:9" ht="25.5">
      <c r="A70" s="18" t="s">
        <v>651</v>
      </c>
      <c r="B70" s="22" t="s">
        <v>426</v>
      </c>
      <c r="C70" s="22" t="s">
        <v>66</v>
      </c>
      <c r="D70" s="22" t="s">
        <v>89</v>
      </c>
      <c r="E70" s="22" t="s">
        <v>277</v>
      </c>
      <c r="F70" s="22" t="s">
        <v>111</v>
      </c>
      <c r="G70" s="23">
        <f>G71</f>
        <v>86.3</v>
      </c>
      <c r="H70" s="23">
        <f>H71</f>
        <v>1.2</v>
      </c>
      <c r="I70" s="159">
        <f aca="true" t="shared" si="5" ref="I70:I133">H70/G70*100</f>
        <v>1.3904982618771726</v>
      </c>
    </row>
    <row r="71" spans="1:9" ht="25.5">
      <c r="A71" s="18" t="s">
        <v>105</v>
      </c>
      <c r="B71" s="22" t="s">
        <v>426</v>
      </c>
      <c r="C71" s="22" t="s">
        <v>66</v>
      </c>
      <c r="D71" s="22" t="s">
        <v>89</v>
      </c>
      <c r="E71" s="22" t="s">
        <v>277</v>
      </c>
      <c r="F71" s="22" t="s">
        <v>106</v>
      </c>
      <c r="G71" s="23">
        <f>G72</f>
        <v>86.3</v>
      </c>
      <c r="H71" s="23">
        <f>H72</f>
        <v>1.2</v>
      </c>
      <c r="I71" s="159">
        <f t="shared" si="5"/>
        <v>1.3904982618771726</v>
      </c>
    </row>
    <row r="72" spans="1:9" ht="25.5">
      <c r="A72" s="18" t="s">
        <v>107</v>
      </c>
      <c r="B72" s="22" t="s">
        <v>426</v>
      </c>
      <c r="C72" s="22" t="s">
        <v>66</v>
      </c>
      <c r="D72" s="22" t="s">
        <v>89</v>
      </c>
      <c r="E72" s="22" t="s">
        <v>277</v>
      </c>
      <c r="F72" s="22" t="s">
        <v>108</v>
      </c>
      <c r="G72" s="23">
        <v>86.3</v>
      </c>
      <c r="H72" s="23">
        <v>1.2</v>
      </c>
      <c r="I72" s="159">
        <f t="shared" si="5"/>
        <v>1.3904982618771726</v>
      </c>
    </row>
    <row r="73" spans="1:9" ht="25.5">
      <c r="A73" s="37" t="s">
        <v>440</v>
      </c>
      <c r="B73" s="22" t="s">
        <v>426</v>
      </c>
      <c r="C73" s="22" t="s">
        <v>66</v>
      </c>
      <c r="D73" s="22" t="s">
        <v>89</v>
      </c>
      <c r="E73" s="58" t="s">
        <v>198</v>
      </c>
      <c r="F73" s="55"/>
      <c r="G73" s="23">
        <f>G74</f>
        <v>50</v>
      </c>
      <c r="H73" s="23">
        <f>H74</f>
        <v>0</v>
      </c>
      <c r="I73" s="159">
        <f t="shared" si="5"/>
        <v>0</v>
      </c>
    </row>
    <row r="74" spans="1:9" ht="25.5">
      <c r="A74" s="37" t="s">
        <v>253</v>
      </c>
      <c r="B74" s="22" t="s">
        <v>426</v>
      </c>
      <c r="C74" s="22" t="s">
        <v>66</v>
      </c>
      <c r="D74" s="22" t="s">
        <v>89</v>
      </c>
      <c r="E74" s="58" t="s">
        <v>354</v>
      </c>
      <c r="F74" s="55"/>
      <c r="G74" s="23">
        <f>G75</f>
        <v>50</v>
      </c>
      <c r="H74" s="23">
        <f>H75</f>
        <v>0</v>
      </c>
      <c r="I74" s="159">
        <f t="shared" si="5"/>
        <v>0</v>
      </c>
    </row>
    <row r="75" spans="1:9" ht="25.5">
      <c r="A75" s="37" t="s">
        <v>214</v>
      </c>
      <c r="B75" s="22" t="s">
        <v>426</v>
      </c>
      <c r="C75" s="22" t="s">
        <v>66</v>
      </c>
      <c r="D75" s="22" t="s">
        <v>89</v>
      </c>
      <c r="E75" s="58" t="s">
        <v>441</v>
      </c>
      <c r="F75" s="55"/>
      <c r="G75" s="23">
        <f>G79+G76</f>
        <v>50</v>
      </c>
      <c r="H75" s="23">
        <f>H79+H76</f>
        <v>0</v>
      </c>
      <c r="I75" s="159">
        <f t="shared" si="5"/>
        <v>0</v>
      </c>
    </row>
    <row r="76" spans="1:9" ht="38.25">
      <c r="A76" s="18" t="s">
        <v>109</v>
      </c>
      <c r="B76" s="22" t="s">
        <v>426</v>
      </c>
      <c r="C76" s="22" t="s">
        <v>66</v>
      </c>
      <c r="D76" s="22" t="s">
        <v>89</v>
      </c>
      <c r="E76" s="58" t="s">
        <v>441</v>
      </c>
      <c r="F76" s="55" t="s">
        <v>110</v>
      </c>
      <c r="G76" s="23">
        <f>G77</f>
        <v>40</v>
      </c>
      <c r="H76" s="23">
        <f>H77</f>
        <v>0</v>
      </c>
      <c r="I76" s="159">
        <f t="shared" si="5"/>
        <v>0</v>
      </c>
    </row>
    <row r="77" spans="1:9" ht="12.75">
      <c r="A77" s="18" t="s">
        <v>100</v>
      </c>
      <c r="B77" s="22" t="s">
        <v>426</v>
      </c>
      <c r="C77" s="22" t="s">
        <v>66</v>
      </c>
      <c r="D77" s="22" t="s">
        <v>89</v>
      </c>
      <c r="E77" s="58" t="s">
        <v>441</v>
      </c>
      <c r="F77" s="55" t="s">
        <v>101</v>
      </c>
      <c r="G77" s="23">
        <f>G78</f>
        <v>40</v>
      </c>
      <c r="H77" s="23">
        <f>H78</f>
        <v>0</v>
      </c>
      <c r="I77" s="159">
        <f t="shared" si="5"/>
        <v>0</v>
      </c>
    </row>
    <row r="78" spans="1:9" ht="38.25">
      <c r="A78" s="37" t="s">
        <v>684</v>
      </c>
      <c r="B78" s="22" t="s">
        <v>426</v>
      </c>
      <c r="C78" s="22" t="s">
        <v>66</v>
      </c>
      <c r="D78" s="22" t="s">
        <v>89</v>
      </c>
      <c r="E78" s="58" t="s">
        <v>441</v>
      </c>
      <c r="F78" s="55" t="s">
        <v>685</v>
      </c>
      <c r="G78" s="23">
        <f>'5 исп.МП'!G621</f>
        <v>40</v>
      </c>
      <c r="H78" s="23">
        <f>'5 исп.МП'!H621</f>
        <v>0</v>
      </c>
      <c r="I78" s="159">
        <f t="shared" si="5"/>
        <v>0</v>
      </c>
    </row>
    <row r="79" spans="1:9" ht="25.5">
      <c r="A79" s="18" t="s">
        <v>651</v>
      </c>
      <c r="B79" s="22" t="s">
        <v>426</v>
      </c>
      <c r="C79" s="22" t="s">
        <v>66</v>
      </c>
      <c r="D79" s="22" t="s">
        <v>89</v>
      </c>
      <c r="E79" s="58" t="s">
        <v>441</v>
      </c>
      <c r="F79" s="55" t="s">
        <v>111</v>
      </c>
      <c r="G79" s="23">
        <f>G80</f>
        <v>10</v>
      </c>
      <c r="H79" s="23">
        <f>H80</f>
        <v>0</v>
      </c>
      <c r="I79" s="159">
        <f t="shared" si="5"/>
        <v>0</v>
      </c>
    </row>
    <row r="80" spans="1:9" ht="25.5">
      <c r="A80" s="18" t="s">
        <v>105</v>
      </c>
      <c r="B80" s="22" t="s">
        <v>426</v>
      </c>
      <c r="C80" s="22" t="s">
        <v>66</v>
      </c>
      <c r="D80" s="22" t="s">
        <v>89</v>
      </c>
      <c r="E80" s="58" t="s">
        <v>441</v>
      </c>
      <c r="F80" s="55" t="s">
        <v>106</v>
      </c>
      <c r="G80" s="23">
        <f>G81</f>
        <v>10</v>
      </c>
      <c r="H80" s="23">
        <f>H81</f>
        <v>0</v>
      </c>
      <c r="I80" s="159">
        <f t="shared" si="5"/>
        <v>0</v>
      </c>
    </row>
    <row r="81" spans="1:9" ht="25.5">
      <c r="A81" s="18" t="s">
        <v>107</v>
      </c>
      <c r="B81" s="22" t="s">
        <v>426</v>
      </c>
      <c r="C81" s="22" t="s">
        <v>66</v>
      </c>
      <c r="D81" s="22" t="s">
        <v>89</v>
      </c>
      <c r="E81" s="58" t="s">
        <v>441</v>
      </c>
      <c r="F81" s="55" t="s">
        <v>108</v>
      </c>
      <c r="G81" s="23">
        <f>'5 исп.МП'!G625</f>
        <v>10</v>
      </c>
      <c r="H81" s="23">
        <f>'5 исп.МП'!H625</f>
        <v>0</v>
      </c>
      <c r="I81" s="159">
        <f t="shared" si="5"/>
        <v>0</v>
      </c>
    </row>
    <row r="82" spans="1:9" ht="25.5">
      <c r="A82" s="18" t="s">
        <v>442</v>
      </c>
      <c r="B82" s="22" t="s">
        <v>426</v>
      </c>
      <c r="C82" s="22" t="s">
        <v>66</v>
      </c>
      <c r="D82" s="22" t="s">
        <v>89</v>
      </c>
      <c r="E82" s="58" t="s">
        <v>443</v>
      </c>
      <c r="F82" s="55"/>
      <c r="G82" s="23">
        <f>G83</f>
        <v>83</v>
      </c>
      <c r="H82" s="23">
        <f>H83</f>
        <v>0</v>
      </c>
      <c r="I82" s="159">
        <f t="shared" si="5"/>
        <v>0</v>
      </c>
    </row>
    <row r="83" spans="1:9" ht="25.5">
      <c r="A83" s="18" t="s">
        <v>444</v>
      </c>
      <c r="B83" s="22" t="s">
        <v>426</v>
      </c>
      <c r="C83" s="22" t="s">
        <v>66</v>
      </c>
      <c r="D83" s="22" t="s">
        <v>89</v>
      </c>
      <c r="E83" s="58" t="s">
        <v>445</v>
      </c>
      <c r="F83" s="55"/>
      <c r="G83" s="23">
        <f>G84+G88+G92</f>
        <v>83</v>
      </c>
      <c r="H83" s="23">
        <f>H84+H88+H92</f>
        <v>0</v>
      </c>
      <c r="I83" s="159">
        <f t="shared" si="5"/>
        <v>0</v>
      </c>
    </row>
    <row r="84" spans="1:9" ht="38.25">
      <c r="A84" s="18" t="s">
        <v>446</v>
      </c>
      <c r="B84" s="22" t="s">
        <v>426</v>
      </c>
      <c r="C84" s="22" t="s">
        <v>66</v>
      </c>
      <c r="D84" s="22" t="s">
        <v>89</v>
      </c>
      <c r="E84" s="58" t="s">
        <v>447</v>
      </c>
      <c r="F84" s="55"/>
      <c r="G84" s="23">
        <f aca="true" t="shared" si="6" ref="G84:H86">G85</f>
        <v>35</v>
      </c>
      <c r="H84" s="23">
        <f t="shared" si="6"/>
        <v>0</v>
      </c>
      <c r="I84" s="159">
        <f t="shared" si="5"/>
        <v>0</v>
      </c>
    </row>
    <row r="85" spans="1:9" ht="25.5">
      <c r="A85" s="18" t="s">
        <v>651</v>
      </c>
      <c r="B85" s="22" t="s">
        <v>426</v>
      </c>
      <c r="C85" s="22" t="s">
        <v>66</v>
      </c>
      <c r="D85" s="22" t="s">
        <v>89</v>
      </c>
      <c r="E85" s="58" t="s">
        <v>447</v>
      </c>
      <c r="F85" s="55" t="s">
        <v>111</v>
      </c>
      <c r="G85" s="23">
        <f t="shared" si="6"/>
        <v>35</v>
      </c>
      <c r="H85" s="23">
        <f t="shared" si="6"/>
        <v>0</v>
      </c>
      <c r="I85" s="159">
        <f t="shared" si="5"/>
        <v>0</v>
      </c>
    </row>
    <row r="86" spans="1:9" ht="25.5">
      <c r="A86" s="18" t="s">
        <v>105</v>
      </c>
      <c r="B86" s="22" t="s">
        <v>426</v>
      </c>
      <c r="C86" s="22" t="s">
        <v>66</v>
      </c>
      <c r="D86" s="22" t="s">
        <v>89</v>
      </c>
      <c r="E86" s="58" t="s">
        <v>447</v>
      </c>
      <c r="F86" s="55" t="s">
        <v>106</v>
      </c>
      <c r="G86" s="23">
        <f t="shared" si="6"/>
        <v>35</v>
      </c>
      <c r="H86" s="23">
        <f t="shared" si="6"/>
        <v>0</v>
      </c>
      <c r="I86" s="159">
        <f t="shared" si="5"/>
        <v>0</v>
      </c>
    </row>
    <row r="87" spans="1:9" ht="25.5">
      <c r="A87" s="18" t="s">
        <v>107</v>
      </c>
      <c r="B87" s="22" t="s">
        <v>426</v>
      </c>
      <c r="C87" s="22" t="s">
        <v>66</v>
      </c>
      <c r="D87" s="22" t="s">
        <v>89</v>
      </c>
      <c r="E87" s="58" t="s">
        <v>447</v>
      </c>
      <c r="F87" s="55" t="s">
        <v>108</v>
      </c>
      <c r="G87" s="23">
        <f>'5 исп.МП'!G809</f>
        <v>35</v>
      </c>
      <c r="H87" s="23">
        <f>'5 исп.МП'!H809</f>
        <v>0</v>
      </c>
      <c r="I87" s="159">
        <f t="shared" si="5"/>
        <v>0</v>
      </c>
    </row>
    <row r="88" spans="1:9" ht="25.5">
      <c r="A88" s="18" t="s">
        <v>448</v>
      </c>
      <c r="B88" s="22" t="s">
        <v>426</v>
      </c>
      <c r="C88" s="22" t="s">
        <v>66</v>
      </c>
      <c r="D88" s="22" t="s">
        <v>89</v>
      </c>
      <c r="E88" s="58" t="s">
        <v>449</v>
      </c>
      <c r="F88" s="55"/>
      <c r="G88" s="23">
        <f aca="true" t="shared" si="7" ref="G88:H90">G89</f>
        <v>10</v>
      </c>
      <c r="H88" s="23">
        <f t="shared" si="7"/>
        <v>0</v>
      </c>
      <c r="I88" s="159">
        <f t="shared" si="5"/>
        <v>0</v>
      </c>
    </row>
    <row r="89" spans="1:9" ht="25.5">
      <c r="A89" s="18" t="s">
        <v>651</v>
      </c>
      <c r="B89" s="22" t="s">
        <v>426</v>
      </c>
      <c r="C89" s="22" t="s">
        <v>66</v>
      </c>
      <c r="D89" s="22" t="s">
        <v>89</v>
      </c>
      <c r="E89" s="58" t="s">
        <v>449</v>
      </c>
      <c r="F89" s="55" t="s">
        <v>111</v>
      </c>
      <c r="G89" s="23">
        <f t="shared" si="7"/>
        <v>10</v>
      </c>
      <c r="H89" s="23">
        <f t="shared" si="7"/>
        <v>0</v>
      </c>
      <c r="I89" s="159">
        <f t="shared" si="5"/>
        <v>0</v>
      </c>
    </row>
    <row r="90" spans="1:9" ht="25.5">
      <c r="A90" s="18" t="s">
        <v>105</v>
      </c>
      <c r="B90" s="22" t="s">
        <v>426</v>
      </c>
      <c r="C90" s="22" t="s">
        <v>66</v>
      </c>
      <c r="D90" s="22" t="s">
        <v>89</v>
      </c>
      <c r="E90" s="58" t="s">
        <v>449</v>
      </c>
      <c r="F90" s="55" t="s">
        <v>106</v>
      </c>
      <c r="G90" s="23">
        <f t="shared" si="7"/>
        <v>10</v>
      </c>
      <c r="H90" s="23">
        <f t="shared" si="7"/>
        <v>0</v>
      </c>
      <c r="I90" s="159">
        <f t="shared" si="5"/>
        <v>0</v>
      </c>
    </row>
    <row r="91" spans="1:9" ht="25.5">
      <c r="A91" s="18" t="s">
        <v>107</v>
      </c>
      <c r="B91" s="22" t="s">
        <v>426</v>
      </c>
      <c r="C91" s="22" t="s">
        <v>66</v>
      </c>
      <c r="D91" s="22" t="s">
        <v>89</v>
      </c>
      <c r="E91" s="58" t="s">
        <v>449</v>
      </c>
      <c r="F91" s="55" t="s">
        <v>108</v>
      </c>
      <c r="G91" s="23">
        <f>'5 исп.МП'!G816</f>
        <v>10</v>
      </c>
      <c r="H91" s="23">
        <f>'5 исп.МП'!H816</f>
        <v>0</v>
      </c>
      <c r="I91" s="159">
        <f t="shared" si="5"/>
        <v>0</v>
      </c>
    </row>
    <row r="92" spans="1:9" ht="12.75">
      <c r="A92" s="18" t="s">
        <v>450</v>
      </c>
      <c r="B92" s="22" t="s">
        <v>426</v>
      </c>
      <c r="C92" s="22" t="s">
        <v>66</v>
      </c>
      <c r="D92" s="22" t="s">
        <v>89</v>
      </c>
      <c r="E92" s="58" t="s">
        <v>451</v>
      </c>
      <c r="F92" s="55"/>
      <c r="G92" s="23">
        <f aca="true" t="shared" si="8" ref="G92:H94">G93</f>
        <v>38</v>
      </c>
      <c r="H92" s="23">
        <f t="shared" si="8"/>
        <v>0</v>
      </c>
      <c r="I92" s="159">
        <f t="shared" si="5"/>
        <v>0</v>
      </c>
    </row>
    <row r="93" spans="1:9" ht="25.5">
      <c r="A93" s="18" t="s">
        <v>651</v>
      </c>
      <c r="B93" s="22" t="s">
        <v>426</v>
      </c>
      <c r="C93" s="22" t="s">
        <v>66</v>
      </c>
      <c r="D93" s="22" t="s">
        <v>89</v>
      </c>
      <c r="E93" s="58" t="s">
        <v>451</v>
      </c>
      <c r="F93" s="55" t="s">
        <v>111</v>
      </c>
      <c r="G93" s="23">
        <f t="shared" si="8"/>
        <v>38</v>
      </c>
      <c r="H93" s="23">
        <f t="shared" si="8"/>
        <v>0</v>
      </c>
      <c r="I93" s="159">
        <f t="shared" si="5"/>
        <v>0</v>
      </c>
    </row>
    <row r="94" spans="1:9" ht="25.5">
      <c r="A94" s="18" t="s">
        <v>105</v>
      </c>
      <c r="B94" s="22" t="s">
        <v>426</v>
      </c>
      <c r="C94" s="22" t="s">
        <v>66</v>
      </c>
      <c r="D94" s="22" t="s">
        <v>89</v>
      </c>
      <c r="E94" s="58" t="s">
        <v>451</v>
      </c>
      <c r="F94" s="55" t="s">
        <v>106</v>
      </c>
      <c r="G94" s="23">
        <f t="shared" si="8"/>
        <v>38</v>
      </c>
      <c r="H94" s="23">
        <f t="shared" si="8"/>
        <v>0</v>
      </c>
      <c r="I94" s="159">
        <f t="shared" si="5"/>
        <v>0</v>
      </c>
    </row>
    <row r="95" spans="1:9" ht="25.5">
      <c r="A95" s="18" t="s">
        <v>107</v>
      </c>
      <c r="B95" s="22" t="s">
        <v>426</v>
      </c>
      <c r="C95" s="22" t="s">
        <v>66</v>
      </c>
      <c r="D95" s="22" t="s">
        <v>89</v>
      </c>
      <c r="E95" s="58" t="s">
        <v>451</v>
      </c>
      <c r="F95" s="55" t="s">
        <v>108</v>
      </c>
      <c r="G95" s="23">
        <f>'5 исп.МП'!G823</f>
        <v>38</v>
      </c>
      <c r="H95" s="23">
        <f>'5 исп.МП'!H823</f>
        <v>0</v>
      </c>
      <c r="I95" s="159">
        <f t="shared" si="5"/>
        <v>0</v>
      </c>
    </row>
    <row r="96" spans="1:9" ht="18" customHeight="1">
      <c r="A96" s="38" t="s">
        <v>376</v>
      </c>
      <c r="B96" s="88" t="s">
        <v>426</v>
      </c>
      <c r="C96" s="88" t="s">
        <v>66</v>
      </c>
      <c r="D96" s="88" t="s">
        <v>89</v>
      </c>
      <c r="E96" s="88" t="s">
        <v>225</v>
      </c>
      <c r="F96" s="22"/>
      <c r="G96" s="23">
        <f aca="true" t="shared" si="9" ref="G96:H100">G97</f>
        <v>50</v>
      </c>
      <c r="H96" s="23">
        <f t="shared" si="9"/>
        <v>0</v>
      </c>
      <c r="I96" s="159">
        <f t="shared" si="5"/>
        <v>0</v>
      </c>
    </row>
    <row r="97" spans="1:9" ht="20.25" customHeight="1">
      <c r="A97" s="18" t="s">
        <v>377</v>
      </c>
      <c r="B97" s="22" t="s">
        <v>426</v>
      </c>
      <c r="C97" s="22" t="s">
        <v>66</v>
      </c>
      <c r="D97" s="22" t="s">
        <v>89</v>
      </c>
      <c r="E97" s="22" t="s">
        <v>374</v>
      </c>
      <c r="F97" s="22"/>
      <c r="G97" s="23">
        <f t="shared" si="9"/>
        <v>50</v>
      </c>
      <c r="H97" s="23">
        <f t="shared" si="9"/>
        <v>0</v>
      </c>
      <c r="I97" s="159">
        <f t="shared" si="5"/>
        <v>0</v>
      </c>
    </row>
    <row r="98" spans="1:9" ht="48" customHeight="1">
      <c r="A98" s="18" t="s">
        <v>298</v>
      </c>
      <c r="B98" s="22" t="s">
        <v>426</v>
      </c>
      <c r="C98" s="22" t="s">
        <v>66</v>
      </c>
      <c r="D98" s="22" t="s">
        <v>89</v>
      </c>
      <c r="E98" s="22" t="s">
        <v>375</v>
      </c>
      <c r="F98" s="22"/>
      <c r="G98" s="23">
        <f t="shared" si="9"/>
        <v>50</v>
      </c>
      <c r="H98" s="23">
        <f t="shared" si="9"/>
        <v>0</v>
      </c>
      <c r="I98" s="159">
        <f t="shared" si="5"/>
        <v>0</v>
      </c>
    </row>
    <row r="99" spans="1:9" ht="27" customHeight="1">
      <c r="A99" s="18" t="s">
        <v>109</v>
      </c>
      <c r="B99" s="22" t="s">
        <v>426</v>
      </c>
      <c r="C99" s="22" t="s">
        <v>66</v>
      </c>
      <c r="D99" s="22" t="s">
        <v>89</v>
      </c>
      <c r="E99" s="22" t="s">
        <v>375</v>
      </c>
      <c r="F99" s="22" t="s">
        <v>110</v>
      </c>
      <c r="G99" s="23">
        <f t="shared" si="9"/>
        <v>50</v>
      </c>
      <c r="H99" s="23">
        <f t="shared" si="9"/>
        <v>0</v>
      </c>
      <c r="I99" s="159">
        <f t="shared" si="5"/>
        <v>0</v>
      </c>
    </row>
    <row r="100" spans="1:9" ht="15.75" customHeight="1">
      <c r="A100" s="18" t="s">
        <v>100</v>
      </c>
      <c r="B100" s="22" t="s">
        <v>426</v>
      </c>
      <c r="C100" s="22" t="s">
        <v>66</v>
      </c>
      <c r="D100" s="22" t="s">
        <v>89</v>
      </c>
      <c r="E100" s="22" t="s">
        <v>375</v>
      </c>
      <c r="F100" s="22" t="s">
        <v>101</v>
      </c>
      <c r="G100" s="23">
        <f t="shared" si="9"/>
        <v>50</v>
      </c>
      <c r="H100" s="23">
        <f t="shared" si="9"/>
        <v>0</v>
      </c>
      <c r="I100" s="159">
        <f t="shared" si="5"/>
        <v>0</v>
      </c>
    </row>
    <row r="101" spans="1:9" ht="25.5" customHeight="1">
      <c r="A101" s="18" t="s">
        <v>103</v>
      </c>
      <c r="B101" s="22" t="s">
        <v>426</v>
      </c>
      <c r="C101" s="22" t="s">
        <v>66</v>
      </c>
      <c r="D101" s="22" t="s">
        <v>89</v>
      </c>
      <c r="E101" s="22" t="s">
        <v>375</v>
      </c>
      <c r="F101" s="22" t="s">
        <v>104</v>
      </c>
      <c r="G101" s="23">
        <v>50</v>
      </c>
      <c r="H101" s="23">
        <v>0</v>
      </c>
      <c r="I101" s="159">
        <f t="shared" si="5"/>
        <v>0</v>
      </c>
    </row>
    <row r="102" spans="1:9" ht="28.5" customHeight="1">
      <c r="A102" s="18" t="s">
        <v>433</v>
      </c>
      <c r="B102" s="22" t="s">
        <v>426</v>
      </c>
      <c r="C102" s="22" t="s">
        <v>66</v>
      </c>
      <c r="D102" s="22" t="s">
        <v>89</v>
      </c>
      <c r="E102" s="22" t="s">
        <v>224</v>
      </c>
      <c r="F102" s="22"/>
      <c r="G102" s="23">
        <f>G103</f>
        <v>962.9</v>
      </c>
      <c r="H102" s="23">
        <f>H103</f>
        <v>100.6</v>
      </c>
      <c r="I102" s="159">
        <f t="shared" si="5"/>
        <v>10.447606189635476</v>
      </c>
    </row>
    <row r="103" spans="1:9" ht="19.5" customHeight="1">
      <c r="A103" s="18" t="s">
        <v>50</v>
      </c>
      <c r="B103" s="22" t="s">
        <v>426</v>
      </c>
      <c r="C103" s="22" t="s">
        <v>66</v>
      </c>
      <c r="D103" s="22" t="s">
        <v>89</v>
      </c>
      <c r="E103" s="22" t="s">
        <v>250</v>
      </c>
      <c r="F103" s="22"/>
      <c r="G103" s="23">
        <f>G104</f>
        <v>962.9</v>
      </c>
      <c r="H103" s="23">
        <f>H104</f>
        <v>100.6</v>
      </c>
      <c r="I103" s="159">
        <f t="shared" si="5"/>
        <v>10.447606189635476</v>
      </c>
    </row>
    <row r="104" spans="1:9" ht="57" customHeight="1">
      <c r="A104" s="155" t="s">
        <v>720</v>
      </c>
      <c r="B104" s="22" t="s">
        <v>426</v>
      </c>
      <c r="C104" s="22" t="s">
        <v>66</v>
      </c>
      <c r="D104" s="22" t="s">
        <v>89</v>
      </c>
      <c r="E104" s="22" t="s">
        <v>721</v>
      </c>
      <c r="F104" s="43"/>
      <c r="G104" s="23">
        <f>G105+G110</f>
        <v>962.9</v>
      </c>
      <c r="H104" s="23">
        <f>H105+H110</f>
        <v>100.6</v>
      </c>
      <c r="I104" s="159">
        <f t="shared" si="5"/>
        <v>10.447606189635476</v>
      </c>
    </row>
    <row r="105" spans="1:9" ht="45" customHeight="1">
      <c r="A105" s="18" t="s">
        <v>109</v>
      </c>
      <c r="B105" s="22" t="s">
        <v>426</v>
      </c>
      <c r="C105" s="22" t="s">
        <v>66</v>
      </c>
      <c r="D105" s="22" t="s">
        <v>89</v>
      </c>
      <c r="E105" s="22" t="s">
        <v>721</v>
      </c>
      <c r="F105" s="22" t="s">
        <v>110</v>
      </c>
      <c r="G105" s="23">
        <f>G106</f>
        <v>854.9</v>
      </c>
      <c r="H105" s="23">
        <f>H106</f>
        <v>100</v>
      </c>
      <c r="I105" s="159">
        <f t="shared" si="5"/>
        <v>11.697274535033337</v>
      </c>
    </row>
    <row r="106" spans="1:9" ht="20.25" customHeight="1">
      <c r="A106" s="18" t="s">
        <v>100</v>
      </c>
      <c r="B106" s="22" t="s">
        <v>426</v>
      </c>
      <c r="C106" s="22" t="s">
        <v>66</v>
      </c>
      <c r="D106" s="22" t="s">
        <v>89</v>
      </c>
      <c r="E106" s="22" t="s">
        <v>721</v>
      </c>
      <c r="F106" s="22" t="s">
        <v>101</v>
      </c>
      <c r="G106" s="23">
        <f>G107+G108+G109</f>
        <v>854.9</v>
      </c>
      <c r="H106" s="23">
        <f>H107+H108+H109</f>
        <v>100</v>
      </c>
      <c r="I106" s="159">
        <f t="shared" si="5"/>
        <v>11.697274535033337</v>
      </c>
    </row>
    <row r="107" spans="1:9" ht="15" customHeight="1">
      <c r="A107" s="18" t="s">
        <v>165</v>
      </c>
      <c r="B107" s="22" t="s">
        <v>426</v>
      </c>
      <c r="C107" s="22" t="s">
        <v>66</v>
      </c>
      <c r="D107" s="22" t="s">
        <v>89</v>
      </c>
      <c r="E107" s="22" t="s">
        <v>721</v>
      </c>
      <c r="F107" s="22" t="s">
        <v>102</v>
      </c>
      <c r="G107" s="23">
        <v>650</v>
      </c>
      <c r="H107" s="23">
        <v>76.8</v>
      </c>
      <c r="I107" s="159">
        <f t="shared" si="5"/>
        <v>11.815384615384614</v>
      </c>
    </row>
    <row r="108" spans="1:9" ht="32.25" customHeight="1">
      <c r="A108" s="18" t="s">
        <v>103</v>
      </c>
      <c r="B108" s="22" t="s">
        <v>426</v>
      </c>
      <c r="C108" s="22" t="s">
        <v>66</v>
      </c>
      <c r="D108" s="22" t="s">
        <v>89</v>
      </c>
      <c r="E108" s="22" t="s">
        <v>721</v>
      </c>
      <c r="F108" s="22" t="s">
        <v>104</v>
      </c>
      <c r="G108" s="23">
        <v>8</v>
      </c>
      <c r="H108" s="23">
        <v>0</v>
      </c>
      <c r="I108" s="159">
        <f t="shared" si="5"/>
        <v>0</v>
      </c>
    </row>
    <row r="109" spans="1:9" ht="30" customHeight="1">
      <c r="A109" s="18" t="s">
        <v>167</v>
      </c>
      <c r="B109" s="22" t="s">
        <v>426</v>
      </c>
      <c r="C109" s="22" t="s">
        <v>66</v>
      </c>
      <c r="D109" s="22" t="s">
        <v>89</v>
      </c>
      <c r="E109" s="22" t="s">
        <v>721</v>
      </c>
      <c r="F109" s="22" t="s">
        <v>166</v>
      </c>
      <c r="G109" s="23">
        <v>196.9</v>
      </c>
      <c r="H109" s="23">
        <v>23.2</v>
      </c>
      <c r="I109" s="159">
        <f t="shared" si="5"/>
        <v>11.782630777044185</v>
      </c>
    </row>
    <row r="110" spans="1:9" ht="18.75" customHeight="1">
      <c r="A110" s="18" t="s">
        <v>651</v>
      </c>
      <c r="B110" s="22" t="s">
        <v>426</v>
      </c>
      <c r="C110" s="22" t="s">
        <v>66</v>
      </c>
      <c r="D110" s="22" t="s">
        <v>89</v>
      </c>
      <c r="E110" s="22" t="s">
        <v>721</v>
      </c>
      <c r="F110" s="22" t="s">
        <v>111</v>
      </c>
      <c r="G110" s="23">
        <f>G111</f>
        <v>108</v>
      </c>
      <c r="H110" s="23">
        <f>H111</f>
        <v>0.6</v>
      </c>
      <c r="I110" s="159">
        <f t="shared" si="5"/>
        <v>0.5555555555555556</v>
      </c>
    </row>
    <row r="111" spans="1:9" ht="32.25" customHeight="1">
      <c r="A111" s="18" t="s">
        <v>105</v>
      </c>
      <c r="B111" s="22" t="s">
        <v>426</v>
      </c>
      <c r="C111" s="22" t="s">
        <v>66</v>
      </c>
      <c r="D111" s="22" t="s">
        <v>89</v>
      </c>
      <c r="E111" s="22" t="s">
        <v>721</v>
      </c>
      <c r="F111" s="22" t="s">
        <v>106</v>
      </c>
      <c r="G111" s="23">
        <f>G112</f>
        <v>108</v>
      </c>
      <c r="H111" s="23">
        <f>H112</f>
        <v>0.6</v>
      </c>
      <c r="I111" s="159">
        <f t="shared" si="5"/>
        <v>0.5555555555555556</v>
      </c>
    </row>
    <row r="112" spans="1:9" ht="32.25" customHeight="1">
      <c r="A112" s="18" t="s">
        <v>107</v>
      </c>
      <c r="B112" s="22" t="s">
        <v>426</v>
      </c>
      <c r="C112" s="22" t="s">
        <v>66</v>
      </c>
      <c r="D112" s="22" t="s">
        <v>89</v>
      </c>
      <c r="E112" s="22" t="s">
        <v>721</v>
      </c>
      <c r="F112" s="22" t="s">
        <v>108</v>
      </c>
      <c r="G112" s="23">
        <v>108</v>
      </c>
      <c r="H112" s="23">
        <v>0.6</v>
      </c>
      <c r="I112" s="159">
        <f t="shared" si="5"/>
        <v>0.5555555555555556</v>
      </c>
    </row>
    <row r="113" spans="1:9" ht="12.75">
      <c r="A113" s="108" t="s">
        <v>676</v>
      </c>
      <c r="B113" s="22" t="s">
        <v>426</v>
      </c>
      <c r="C113" s="22" t="s">
        <v>66</v>
      </c>
      <c r="D113" s="22" t="s">
        <v>89</v>
      </c>
      <c r="E113" s="22" t="s">
        <v>677</v>
      </c>
      <c r="F113" s="22"/>
      <c r="G113" s="23">
        <f aca="true" t="shared" si="10" ref="G113:H116">G114</f>
        <v>14161.9</v>
      </c>
      <c r="H113" s="23">
        <f t="shared" si="10"/>
        <v>0</v>
      </c>
      <c r="I113" s="159">
        <f t="shared" si="5"/>
        <v>0</v>
      </c>
    </row>
    <row r="114" spans="1:9" ht="25.5">
      <c r="A114" s="108" t="s">
        <v>678</v>
      </c>
      <c r="B114" s="22" t="s">
        <v>426</v>
      </c>
      <c r="C114" s="22" t="s">
        <v>66</v>
      </c>
      <c r="D114" s="22" t="s">
        <v>89</v>
      </c>
      <c r="E114" s="22" t="s">
        <v>679</v>
      </c>
      <c r="F114" s="22"/>
      <c r="G114" s="23">
        <f t="shared" si="10"/>
        <v>14161.9</v>
      </c>
      <c r="H114" s="23">
        <f t="shared" si="10"/>
        <v>0</v>
      </c>
      <c r="I114" s="159">
        <f t="shared" si="5"/>
        <v>0</v>
      </c>
    </row>
    <row r="115" spans="1:9" ht="12.75">
      <c r="A115" s="18" t="s">
        <v>135</v>
      </c>
      <c r="B115" s="22" t="s">
        <v>426</v>
      </c>
      <c r="C115" s="22" t="s">
        <v>66</v>
      </c>
      <c r="D115" s="22" t="s">
        <v>89</v>
      </c>
      <c r="E115" s="22" t="s">
        <v>679</v>
      </c>
      <c r="F115" s="22" t="s">
        <v>136</v>
      </c>
      <c r="G115" s="23">
        <f t="shared" si="10"/>
        <v>14161.9</v>
      </c>
      <c r="H115" s="23">
        <f t="shared" si="10"/>
        <v>0</v>
      </c>
      <c r="I115" s="159">
        <f t="shared" si="5"/>
        <v>0</v>
      </c>
    </row>
    <row r="116" spans="1:9" ht="12.75">
      <c r="A116" s="18" t="s">
        <v>680</v>
      </c>
      <c r="B116" s="22" t="s">
        <v>426</v>
      </c>
      <c r="C116" s="22" t="s">
        <v>66</v>
      </c>
      <c r="D116" s="22" t="s">
        <v>89</v>
      </c>
      <c r="E116" s="22" t="s">
        <v>679</v>
      </c>
      <c r="F116" s="22" t="s">
        <v>681</v>
      </c>
      <c r="G116" s="23">
        <f t="shared" si="10"/>
        <v>14161.9</v>
      </c>
      <c r="H116" s="23">
        <f t="shared" si="10"/>
        <v>0</v>
      </c>
      <c r="I116" s="159">
        <f t="shared" si="5"/>
        <v>0</v>
      </c>
    </row>
    <row r="117" spans="1:9" ht="29.25" customHeight="1">
      <c r="A117" s="60" t="s">
        <v>682</v>
      </c>
      <c r="B117" s="22" t="s">
        <v>426</v>
      </c>
      <c r="C117" s="22" t="s">
        <v>66</v>
      </c>
      <c r="D117" s="22" t="s">
        <v>89</v>
      </c>
      <c r="E117" s="22" t="s">
        <v>679</v>
      </c>
      <c r="F117" s="22" t="s">
        <v>683</v>
      </c>
      <c r="G117" s="23">
        <v>14161.9</v>
      </c>
      <c r="H117" s="23"/>
      <c r="I117" s="159">
        <f t="shared" si="5"/>
        <v>0</v>
      </c>
    </row>
    <row r="118" spans="1:9" ht="13.5" customHeight="1">
      <c r="A118" s="17" t="s">
        <v>283</v>
      </c>
      <c r="B118" s="43" t="s">
        <v>426</v>
      </c>
      <c r="C118" s="43" t="s">
        <v>67</v>
      </c>
      <c r="D118" s="43" t="s">
        <v>36</v>
      </c>
      <c r="E118" s="25"/>
      <c r="F118" s="57"/>
      <c r="G118" s="44">
        <f aca="true" t="shared" si="11" ref="G118:H121">G119</f>
        <v>375.5</v>
      </c>
      <c r="H118" s="44">
        <f t="shared" si="11"/>
        <v>93.79999999999998</v>
      </c>
      <c r="I118" s="158">
        <f t="shared" si="5"/>
        <v>24.98002663115845</v>
      </c>
    </row>
    <row r="119" spans="1:9" ht="13.5" customHeight="1">
      <c r="A119" s="17" t="s">
        <v>280</v>
      </c>
      <c r="B119" s="43" t="s">
        <v>426</v>
      </c>
      <c r="C119" s="43" t="s">
        <v>67</v>
      </c>
      <c r="D119" s="43" t="s">
        <v>70</v>
      </c>
      <c r="E119" s="25"/>
      <c r="F119" s="57"/>
      <c r="G119" s="44">
        <f t="shared" si="11"/>
        <v>375.5</v>
      </c>
      <c r="H119" s="44">
        <f t="shared" si="11"/>
        <v>93.79999999999998</v>
      </c>
      <c r="I119" s="158">
        <f t="shared" si="5"/>
        <v>24.98002663115845</v>
      </c>
    </row>
    <row r="120" spans="1:9" ht="13.5" customHeight="1">
      <c r="A120" s="18" t="s">
        <v>435</v>
      </c>
      <c r="B120" s="22" t="s">
        <v>426</v>
      </c>
      <c r="C120" s="22" t="s">
        <v>67</v>
      </c>
      <c r="D120" s="22" t="s">
        <v>70</v>
      </c>
      <c r="E120" s="22" t="s">
        <v>436</v>
      </c>
      <c r="F120" s="57"/>
      <c r="G120" s="44">
        <f t="shared" si="11"/>
        <v>375.5</v>
      </c>
      <c r="H120" s="44">
        <f t="shared" si="11"/>
        <v>93.79999999999998</v>
      </c>
      <c r="I120" s="159">
        <f t="shared" si="5"/>
        <v>24.98002663115845</v>
      </c>
    </row>
    <row r="121" spans="1:9" ht="13.5" customHeight="1">
      <c r="A121" s="18" t="s">
        <v>437</v>
      </c>
      <c r="B121" s="22" t="s">
        <v>426</v>
      </c>
      <c r="C121" s="22" t="s">
        <v>67</v>
      </c>
      <c r="D121" s="22" t="s">
        <v>70</v>
      </c>
      <c r="E121" s="22" t="s">
        <v>438</v>
      </c>
      <c r="F121" s="57"/>
      <c r="G121" s="44">
        <f t="shared" si="11"/>
        <v>375.5</v>
      </c>
      <c r="H121" s="44">
        <f t="shared" si="11"/>
        <v>93.79999999999998</v>
      </c>
      <c r="I121" s="159">
        <f t="shared" si="5"/>
        <v>24.98002663115845</v>
      </c>
    </row>
    <row r="122" spans="1:9" ht="23.25" customHeight="1">
      <c r="A122" s="18" t="s">
        <v>278</v>
      </c>
      <c r="B122" s="22" t="s">
        <v>426</v>
      </c>
      <c r="C122" s="22" t="s">
        <v>67</v>
      </c>
      <c r="D122" s="22" t="s">
        <v>70</v>
      </c>
      <c r="E122" s="59" t="s">
        <v>279</v>
      </c>
      <c r="F122" s="55"/>
      <c r="G122" s="23">
        <f>G124</f>
        <v>375.5</v>
      </c>
      <c r="H122" s="23">
        <f>H124</f>
        <v>93.79999999999998</v>
      </c>
      <c r="I122" s="159">
        <f t="shared" si="5"/>
        <v>24.98002663115845</v>
      </c>
    </row>
    <row r="123" spans="1:9" ht="23.25" customHeight="1">
      <c r="A123" s="18" t="s">
        <v>109</v>
      </c>
      <c r="B123" s="22" t="s">
        <v>426</v>
      </c>
      <c r="C123" s="22" t="s">
        <v>67</v>
      </c>
      <c r="D123" s="22" t="s">
        <v>70</v>
      </c>
      <c r="E123" s="59" t="s">
        <v>279</v>
      </c>
      <c r="F123" s="55" t="s">
        <v>110</v>
      </c>
      <c r="G123" s="23">
        <f>G124</f>
        <v>375.5</v>
      </c>
      <c r="H123" s="23">
        <f>H124</f>
        <v>93.79999999999998</v>
      </c>
      <c r="I123" s="159">
        <f t="shared" si="5"/>
        <v>24.98002663115845</v>
      </c>
    </row>
    <row r="124" spans="1:9" ht="13.5" customHeight="1">
      <c r="A124" s="18" t="s">
        <v>100</v>
      </c>
      <c r="B124" s="22" t="s">
        <v>426</v>
      </c>
      <c r="C124" s="22" t="s">
        <v>67</v>
      </c>
      <c r="D124" s="22" t="s">
        <v>70</v>
      </c>
      <c r="E124" s="61" t="s">
        <v>279</v>
      </c>
      <c r="F124" s="22" t="s">
        <v>101</v>
      </c>
      <c r="G124" s="23">
        <f>G125+G126</f>
        <v>375.5</v>
      </c>
      <c r="H124" s="23">
        <f>H125+H126</f>
        <v>93.79999999999998</v>
      </c>
      <c r="I124" s="159">
        <f t="shared" si="5"/>
        <v>24.98002663115845</v>
      </c>
    </row>
    <row r="125" spans="1:9" ht="12.75">
      <c r="A125" s="18" t="s">
        <v>165</v>
      </c>
      <c r="B125" s="22" t="s">
        <v>426</v>
      </c>
      <c r="C125" s="22" t="s">
        <v>67</v>
      </c>
      <c r="D125" s="22" t="s">
        <v>70</v>
      </c>
      <c r="E125" s="61" t="s">
        <v>279</v>
      </c>
      <c r="F125" s="22" t="s">
        <v>102</v>
      </c>
      <c r="G125" s="23">
        <v>288.4</v>
      </c>
      <c r="H125" s="23">
        <f>60.3+15.6</f>
        <v>75.89999999999999</v>
      </c>
      <c r="I125" s="159">
        <f t="shared" si="5"/>
        <v>26.31761442441054</v>
      </c>
    </row>
    <row r="126" spans="1:9" ht="25.5">
      <c r="A126" s="18" t="s">
        <v>167</v>
      </c>
      <c r="B126" s="22" t="s">
        <v>426</v>
      </c>
      <c r="C126" s="22" t="s">
        <v>67</v>
      </c>
      <c r="D126" s="22" t="s">
        <v>70</v>
      </c>
      <c r="E126" s="61" t="s">
        <v>279</v>
      </c>
      <c r="F126" s="22" t="s">
        <v>166</v>
      </c>
      <c r="G126" s="23">
        <v>87.1</v>
      </c>
      <c r="H126" s="23">
        <v>17.9</v>
      </c>
      <c r="I126" s="159">
        <f t="shared" si="5"/>
        <v>20.55109070034443</v>
      </c>
    </row>
    <row r="127" spans="1:9" ht="25.5">
      <c r="A127" s="17" t="s">
        <v>4</v>
      </c>
      <c r="B127" s="43" t="s">
        <v>426</v>
      </c>
      <c r="C127" s="43" t="s">
        <v>70</v>
      </c>
      <c r="D127" s="43" t="s">
        <v>36</v>
      </c>
      <c r="E127" s="22"/>
      <c r="F127" s="22"/>
      <c r="G127" s="44">
        <f>G128</f>
        <v>3685.5</v>
      </c>
      <c r="H127" s="44">
        <f>H128</f>
        <v>684.4999999999999</v>
      </c>
      <c r="I127" s="158">
        <f t="shared" si="5"/>
        <v>18.572785239451903</v>
      </c>
    </row>
    <row r="128" spans="1:9" ht="25.5">
      <c r="A128" s="17" t="s">
        <v>81</v>
      </c>
      <c r="B128" s="43" t="s">
        <v>426</v>
      </c>
      <c r="C128" s="43" t="s">
        <v>70</v>
      </c>
      <c r="D128" s="43" t="s">
        <v>75</v>
      </c>
      <c r="E128" s="22"/>
      <c r="F128" s="22"/>
      <c r="G128" s="44">
        <f>G129+G141+G135</f>
        <v>3685.5</v>
      </c>
      <c r="H128" s="44">
        <f>H129+H141+H135</f>
        <v>684.4999999999999</v>
      </c>
      <c r="I128" s="158">
        <f t="shared" si="5"/>
        <v>18.572785239451903</v>
      </c>
    </row>
    <row r="129" spans="1:9" ht="29.25" customHeight="1">
      <c r="A129" s="18" t="s">
        <v>452</v>
      </c>
      <c r="B129" s="22" t="s">
        <v>426</v>
      </c>
      <c r="C129" s="55" t="s">
        <v>70</v>
      </c>
      <c r="D129" s="55" t="s">
        <v>75</v>
      </c>
      <c r="E129" s="58" t="s">
        <v>178</v>
      </c>
      <c r="F129" s="55"/>
      <c r="G129" s="23">
        <f aca="true" t="shared" si="12" ref="G129:H133">G130</f>
        <v>300</v>
      </c>
      <c r="H129" s="23">
        <f t="shared" si="12"/>
        <v>9.3</v>
      </c>
      <c r="I129" s="159">
        <f t="shared" si="5"/>
        <v>3.1000000000000005</v>
      </c>
    </row>
    <row r="130" spans="1:9" ht="41.25" customHeight="1">
      <c r="A130" s="18" t="s">
        <v>453</v>
      </c>
      <c r="B130" s="22" t="s">
        <v>426</v>
      </c>
      <c r="C130" s="55" t="s">
        <v>70</v>
      </c>
      <c r="D130" s="55" t="s">
        <v>75</v>
      </c>
      <c r="E130" s="58" t="s">
        <v>332</v>
      </c>
      <c r="F130" s="55"/>
      <c r="G130" s="23">
        <f t="shared" si="12"/>
        <v>300</v>
      </c>
      <c r="H130" s="23">
        <f t="shared" si="12"/>
        <v>9.3</v>
      </c>
      <c r="I130" s="159">
        <f t="shared" si="5"/>
        <v>3.1000000000000005</v>
      </c>
    </row>
    <row r="131" spans="1:9" ht="33.75" customHeight="1">
      <c r="A131" s="18" t="s">
        <v>177</v>
      </c>
      <c r="B131" s="22" t="s">
        <v>426</v>
      </c>
      <c r="C131" s="55" t="s">
        <v>70</v>
      </c>
      <c r="D131" s="55" t="s">
        <v>75</v>
      </c>
      <c r="E131" s="58" t="s">
        <v>333</v>
      </c>
      <c r="F131" s="55"/>
      <c r="G131" s="23">
        <f t="shared" si="12"/>
        <v>300</v>
      </c>
      <c r="H131" s="23">
        <f t="shared" si="12"/>
        <v>9.3</v>
      </c>
      <c r="I131" s="159">
        <f t="shared" si="5"/>
        <v>3.1000000000000005</v>
      </c>
    </row>
    <row r="132" spans="1:9" ht="25.5">
      <c r="A132" s="18" t="s">
        <v>651</v>
      </c>
      <c r="B132" s="22" t="s">
        <v>426</v>
      </c>
      <c r="C132" s="55" t="s">
        <v>70</v>
      </c>
      <c r="D132" s="55" t="s">
        <v>75</v>
      </c>
      <c r="E132" s="58" t="s">
        <v>333</v>
      </c>
      <c r="F132" s="55" t="s">
        <v>111</v>
      </c>
      <c r="G132" s="23">
        <f t="shared" si="12"/>
        <v>300</v>
      </c>
      <c r="H132" s="23">
        <f t="shared" si="12"/>
        <v>9.3</v>
      </c>
      <c r="I132" s="159">
        <f t="shared" si="5"/>
        <v>3.1000000000000005</v>
      </c>
    </row>
    <row r="133" spans="1:9" ht="27" customHeight="1">
      <c r="A133" s="18" t="s">
        <v>105</v>
      </c>
      <c r="B133" s="22" t="s">
        <v>426</v>
      </c>
      <c r="C133" s="55" t="s">
        <v>70</v>
      </c>
      <c r="D133" s="55" t="s">
        <v>75</v>
      </c>
      <c r="E133" s="58" t="s">
        <v>333</v>
      </c>
      <c r="F133" s="55" t="s">
        <v>106</v>
      </c>
      <c r="G133" s="23">
        <f t="shared" si="12"/>
        <v>300</v>
      </c>
      <c r="H133" s="23">
        <f t="shared" si="12"/>
        <v>9.3</v>
      </c>
      <c r="I133" s="159">
        <f t="shared" si="5"/>
        <v>3.1000000000000005</v>
      </c>
    </row>
    <row r="134" spans="1:9" ht="25.5">
      <c r="A134" s="18" t="s">
        <v>107</v>
      </c>
      <c r="B134" s="22" t="s">
        <v>426</v>
      </c>
      <c r="C134" s="55" t="s">
        <v>70</v>
      </c>
      <c r="D134" s="55" t="s">
        <v>75</v>
      </c>
      <c r="E134" s="58" t="s">
        <v>333</v>
      </c>
      <c r="F134" s="55" t="s">
        <v>108</v>
      </c>
      <c r="G134" s="23">
        <f>'5 исп.МП'!G732</f>
        <v>300</v>
      </c>
      <c r="H134" s="23">
        <f>'5 исп.МП'!H732</f>
        <v>9.3</v>
      </c>
      <c r="I134" s="159">
        <f aca="true" t="shared" si="13" ref="I134:I197">H134/G134*100</f>
        <v>3.1000000000000005</v>
      </c>
    </row>
    <row r="135" spans="1:9" ht="12.75">
      <c r="A135" s="60" t="s">
        <v>376</v>
      </c>
      <c r="B135" s="21" t="s">
        <v>426</v>
      </c>
      <c r="C135" s="22" t="s">
        <v>70</v>
      </c>
      <c r="D135" s="22" t="s">
        <v>75</v>
      </c>
      <c r="E135" s="22" t="s">
        <v>225</v>
      </c>
      <c r="F135" s="22"/>
      <c r="G135" s="23">
        <f aca="true" t="shared" si="14" ref="G135:H139">G136</f>
        <v>200</v>
      </c>
      <c r="H135" s="23">
        <f t="shared" si="14"/>
        <v>38.5</v>
      </c>
      <c r="I135" s="159">
        <f t="shared" si="13"/>
        <v>19.25</v>
      </c>
    </row>
    <row r="136" spans="1:9" ht="12.75">
      <c r="A136" s="60" t="s">
        <v>377</v>
      </c>
      <c r="B136" s="21" t="s">
        <v>426</v>
      </c>
      <c r="C136" s="22" t="s">
        <v>70</v>
      </c>
      <c r="D136" s="22" t="s">
        <v>75</v>
      </c>
      <c r="E136" s="22" t="s">
        <v>374</v>
      </c>
      <c r="F136" s="22"/>
      <c r="G136" s="23">
        <f t="shared" si="14"/>
        <v>200</v>
      </c>
      <c r="H136" s="23">
        <f t="shared" si="14"/>
        <v>38.5</v>
      </c>
      <c r="I136" s="159">
        <f t="shared" si="13"/>
        <v>19.25</v>
      </c>
    </row>
    <row r="137" spans="1:9" ht="51">
      <c r="A137" s="18" t="s">
        <v>454</v>
      </c>
      <c r="B137" s="21" t="s">
        <v>426</v>
      </c>
      <c r="C137" s="22" t="s">
        <v>70</v>
      </c>
      <c r="D137" s="22" t="s">
        <v>75</v>
      </c>
      <c r="E137" s="22" t="s">
        <v>375</v>
      </c>
      <c r="F137" s="22"/>
      <c r="G137" s="23">
        <f t="shared" si="14"/>
        <v>200</v>
      </c>
      <c r="H137" s="23">
        <f t="shared" si="14"/>
        <v>38.5</v>
      </c>
      <c r="I137" s="159">
        <f t="shared" si="13"/>
        <v>19.25</v>
      </c>
    </row>
    <row r="138" spans="1:9" ht="38.25">
      <c r="A138" s="18" t="s">
        <v>109</v>
      </c>
      <c r="B138" s="21" t="s">
        <v>426</v>
      </c>
      <c r="C138" s="22" t="s">
        <v>70</v>
      </c>
      <c r="D138" s="22" t="s">
        <v>75</v>
      </c>
      <c r="E138" s="22" t="s">
        <v>375</v>
      </c>
      <c r="F138" s="22" t="s">
        <v>110</v>
      </c>
      <c r="G138" s="23">
        <f t="shared" si="14"/>
        <v>200</v>
      </c>
      <c r="H138" s="23">
        <f t="shared" si="14"/>
        <v>38.5</v>
      </c>
      <c r="I138" s="159">
        <f t="shared" si="13"/>
        <v>19.25</v>
      </c>
    </row>
    <row r="139" spans="1:9" ht="12.75">
      <c r="A139" s="18" t="s">
        <v>306</v>
      </c>
      <c r="B139" s="21" t="s">
        <v>426</v>
      </c>
      <c r="C139" s="22" t="s">
        <v>70</v>
      </c>
      <c r="D139" s="22" t="s">
        <v>75</v>
      </c>
      <c r="E139" s="22" t="s">
        <v>375</v>
      </c>
      <c r="F139" s="22" t="s">
        <v>308</v>
      </c>
      <c r="G139" s="23">
        <f t="shared" si="14"/>
        <v>200</v>
      </c>
      <c r="H139" s="23">
        <f t="shared" si="14"/>
        <v>38.5</v>
      </c>
      <c r="I139" s="159">
        <f t="shared" si="13"/>
        <v>19.25</v>
      </c>
    </row>
    <row r="140" spans="1:9" ht="12.75">
      <c r="A140" s="18" t="s">
        <v>455</v>
      </c>
      <c r="B140" s="21" t="s">
        <v>426</v>
      </c>
      <c r="C140" s="22" t="s">
        <v>70</v>
      </c>
      <c r="D140" s="22" t="s">
        <v>75</v>
      </c>
      <c r="E140" s="22" t="s">
        <v>375</v>
      </c>
      <c r="F140" s="22" t="s">
        <v>307</v>
      </c>
      <c r="G140" s="23">
        <v>200</v>
      </c>
      <c r="H140" s="23">
        <v>38.5</v>
      </c>
      <c r="I140" s="159">
        <f t="shared" si="13"/>
        <v>19.25</v>
      </c>
    </row>
    <row r="141" spans="1:9" ht="25.5">
      <c r="A141" s="18" t="s">
        <v>456</v>
      </c>
      <c r="B141" s="22" t="s">
        <v>426</v>
      </c>
      <c r="C141" s="22" t="s">
        <v>70</v>
      </c>
      <c r="D141" s="22" t="s">
        <v>75</v>
      </c>
      <c r="E141" s="58" t="s">
        <v>229</v>
      </c>
      <c r="F141" s="22"/>
      <c r="G141" s="23">
        <f>G142</f>
        <v>3185.5</v>
      </c>
      <c r="H141" s="23">
        <f>H142</f>
        <v>636.6999999999999</v>
      </c>
      <c r="I141" s="159">
        <f t="shared" si="13"/>
        <v>19.987443101553914</v>
      </c>
    </row>
    <row r="142" spans="1:9" ht="25.5">
      <c r="A142" s="60" t="s">
        <v>457</v>
      </c>
      <c r="B142" s="22" t="s">
        <v>426</v>
      </c>
      <c r="C142" s="22" t="s">
        <v>70</v>
      </c>
      <c r="D142" s="22" t="s">
        <v>75</v>
      </c>
      <c r="E142" s="58" t="s">
        <v>412</v>
      </c>
      <c r="F142" s="22"/>
      <c r="G142" s="23">
        <f>G143</f>
        <v>3185.5</v>
      </c>
      <c r="H142" s="23">
        <f>H143</f>
        <v>636.6999999999999</v>
      </c>
      <c r="I142" s="159">
        <f t="shared" si="13"/>
        <v>19.987443101553914</v>
      </c>
    </row>
    <row r="143" spans="1:9" ht="12.75">
      <c r="A143" s="18" t="s">
        <v>411</v>
      </c>
      <c r="B143" s="22" t="s">
        <v>426</v>
      </c>
      <c r="C143" s="22" t="s">
        <v>70</v>
      </c>
      <c r="D143" s="22" t="s">
        <v>75</v>
      </c>
      <c r="E143" s="58" t="s">
        <v>417</v>
      </c>
      <c r="F143" s="22"/>
      <c r="G143" s="23">
        <f>G144+G148</f>
        <v>3185.5</v>
      </c>
      <c r="H143" s="23">
        <f>H144+H148</f>
        <v>636.6999999999999</v>
      </c>
      <c r="I143" s="159">
        <f t="shared" si="13"/>
        <v>19.987443101553914</v>
      </c>
    </row>
    <row r="144" spans="1:9" ht="38.25">
      <c r="A144" s="18" t="s">
        <v>109</v>
      </c>
      <c r="B144" s="22" t="s">
        <v>426</v>
      </c>
      <c r="C144" s="22" t="s">
        <v>70</v>
      </c>
      <c r="D144" s="22" t="s">
        <v>75</v>
      </c>
      <c r="E144" s="58" t="s">
        <v>417</v>
      </c>
      <c r="F144" s="22" t="s">
        <v>110</v>
      </c>
      <c r="G144" s="23">
        <f>G145</f>
        <v>2997.2</v>
      </c>
      <c r="H144" s="23">
        <f>H145</f>
        <v>626.8</v>
      </c>
      <c r="I144" s="159">
        <f t="shared" si="13"/>
        <v>20.912851995195517</v>
      </c>
    </row>
    <row r="145" spans="1:9" ht="12.75">
      <c r="A145" s="18" t="s">
        <v>306</v>
      </c>
      <c r="B145" s="22" t="s">
        <v>426</v>
      </c>
      <c r="C145" s="22" t="s">
        <v>70</v>
      </c>
      <c r="D145" s="22" t="s">
        <v>75</v>
      </c>
      <c r="E145" s="58" t="s">
        <v>417</v>
      </c>
      <c r="F145" s="22" t="s">
        <v>308</v>
      </c>
      <c r="G145" s="23">
        <f>G146+G147</f>
        <v>2997.2</v>
      </c>
      <c r="H145" s="23">
        <f>H146+H147</f>
        <v>626.8</v>
      </c>
      <c r="I145" s="159">
        <f t="shared" si="13"/>
        <v>20.912851995195517</v>
      </c>
    </row>
    <row r="146" spans="1:9" ht="12.75">
      <c r="A146" s="18" t="s">
        <v>458</v>
      </c>
      <c r="B146" s="22" t="s">
        <v>426</v>
      </c>
      <c r="C146" s="22" t="s">
        <v>70</v>
      </c>
      <c r="D146" s="22" t="s">
        <v>75</v>
      </c>
      <c r="E146" s="58" t="s">
        <v>417</v>
      </c>
      <c r="F146" s="22" t="s">
        <v>309</v>
      </c>
      <c r="G146" s="23">
        <v>2302</v>
      </c>
      <c r="H146" s="23">
        <v>494.8</v>
      </c>
      <c r="I146" s="159">
        <f t="shared" si="13"/>
        <v>21.494352736750653</v>
      </c>
    </row>
    <row r="147" spans="1:9" ht="25.5">
      <c r="A147" s="18" t="s">
        <v>459</v>
      </c>
      <c r="B147" s="22" t="s">
        <v>426</v>
      </c>
      <c r="C147" s="22" t="s">
        <v>70</v>
      </c>
      <c r="D147" s="22" t="s">
        <v>75</v>
      </c>
      <c r="E147" s="58" t="s">
        <v>417</v>
      </c>
      <c r="F147" s="22" t="s">
        <v>310</v>
      </c>
      <c r="G147" s="23">
        <v>695.2</v>
      </c>
      <c r="H147" s="23">
        <v>132</v>
      </c>
      <c r="I147" s="159">
        <f t="shared" si="13"/>
        <v>18.987341772151897</v>
      </c>
    </row>
    <row r="148" spans="1:9" ht="25.5">
      <c r="A148" s="18" t="s">
        <v>651</v>
      </c>
      <c r="B148" s="22" t="s">
        <v>426</v>
      </c>
      <c r="C148" s="22" t="s">
        <v>70</v>
      </c>
      <c r="D148" s="22" t="s">
        <v>75</v>
      </c>
      <c r="E148" s="58" t="s">
        <v>417</v>
      </c>
      <c r="F148" s="22" t="s">
        <v>111</v>
      </c>
      <c r="G148" s="23">
        <f>G149</f>
        <v>188.3</v>
      </c>
      <c r="H148" s="23">
        <f>H149</f>
        <v>9.9</v>
      </c>
      <c r="I148" s="159">
        <f t="shared" si="13"/>
        <v>5.25756771109931</v>
      </c>
    </row>
    <row r="149" spans="1:9" ht="25.5">
      <c r="A149" s="18" t="s">
        <v>105</v>
      </c>
      <c r="B149" s="22" t="s">
        <v>426</v>
      </c>
      <c r="C149" s="22" t="s">
        <v>70</v>
      </c>
      <c r="D149" s="22" t="s">
        <v>75</v>
      </c>
      <c r="E149" s="58" t="s">
        <v>417</v>
      </c>
      <c r="F149" s="22" t="s">
        <v>106</v>
      </c>
      <c r="G149" s="23">
        <f>G150</f>
        <v>188.3</v>
      </c>
      <c r="H149" s="23">
        <f>H150</f>
        <v>9.9</v>
      </c>
      <c r="I149" s="159">
        <f t="shared" si="13"/>
        <v>5.25756771109931</v>
      </c>
    </row>
    <row r="150" spans="1:9" ht="25.5">
      <c r="A150" s="18" t="s">
        <v>107</v>
      </c>
      <c r="B150" s="22" t="s">
        <v>426</v>
      </c>
      <c r="C150" s="22" t="s">
        <v>70</v>
      </c>
      <c r="D150" s="22" t="s">
        <v>75</v>
      </c>
      <c r="E150" s="58" t="s">
        <v>417</v>
      </c>
      <c r="F150" s="22" t="s">
        <v>108</v>
      </c>
      <c r="G150" s="23">
        <v>188.3</v>
      </c>
      <c r="H150" s="23">
        <v>9.9</v>
      </c>
      <c r="I150" s="159">
        <f t="shared" si="13"/>
        <v>5.25756771109931</v>
      </c>
    </row>
    <row r="151" spans="1:9" ht="12.75">
      <c r="A151" s="11" t="s">
        <v>5</v>
      </c>
      <c r="B151" s="52" t="s">
        <v>426</v>
      </c>
      <c r="C151" s="51" t="s">
        <v>68</v>
      </c>
      <c r="D151" s="51" t="s">
        <v>36</v>
      </c>
      <c r="E151" s="43"/>
      <c r="F151" s="43"/>
      <c r="G151" s="44">
        <f>G152</f>
        <v>554</v>
      </c>
      <c r="H151" s="44">
        <f>H152</f>
        <v>38</v>
      </c>
      <c r="I151" s="158">
        <f t="shared" si="13"/>
        <v>6.859205776173286</v>
      </c>
    </row>
    <row r="152" spans="1:9" ht="18" customHeight="1">
      <c r="A152" s="17" t="s">
        <v>7</v>
      </c>
      <c r="B152" s="52" t="s">
        <v>426</v>
      </c>
      <c r="C152" s="43" t="s">
        <v>68</v>
      </c>
      <c r="D152" s="43" t="s">
        <v>78</v>
      </c>
      <c r="E152" s="58"/>
      <c r="F152" s="22"/>
      <c r="G152" s="44">
        <f>G153+G159</f>
        <v>554</v>
      </c>
      <c r="H152" s="44">
        <f>H153+H159</f>
        <v>38</v>
      </c>
      <c r="I152" s="158">
        <f t="shared" si="13"/>
        <v>6.859205776173286</v>
      </c>
    </row>
    <row r="153" spans="1:9" ht="24.75" customHeight="1">
      <c r="A153" s="37" t="s">
        <v>460</v>
      </c>
      <c r="B153" s="21" t="s">
        <v>426</v>
      </c>
      <c r="C153" s="22" t="s">
        <v>68</v>
      </c>
      <c r="D153" s="22" t="s">
        <v>78</v>
      </c>
      <c r="E153" s="58" t="s">
        <v>182</v>
      </c>
      <c r="F153" s="22"/>
      <c r="G153" s="23">
        <f aca="true" t="shared" si="15" ref="G153:H157">G154</f>
        <v>100</v>
      </c>
      <c r="H153" s="23">
        <f t="shared" si="15"/>
        <v>0</v>
      </c>
      <c r="I153" s="159">
        <f t="shared" si="13"/>
        <v>0</v>
      </c>
    </row>
    <row r="154" spans="1:9" ht="36" customHeight="1">
      <c r="A154" s="37" t="s">
        <v>273</v>
      </c>
      <c r="B154" s="21" t="s">
        <v>426</v>
      </c>
      <c r="C154" s="22" t="s">
        <v>68</v>
      </c>
      <c r="D154" s="22" t="s">
        <v>78</v>
      </c>
      <c r="E154" s="58" t="s">
        <v>337</v>
      </c>
      <c r="F154" s="22"/>
      <c r="G154" s="23">
        <f t="shared" si="15"/>
        <v>100</v>
      </c>
      <c r="H154" s="23">
        <f t="shared" si="15"/>
        <v>0</v>
      </c>
      <c r="I154" s="159">
        <f t="shared" si="13"/>
        <v>0</v>
      </c>
    </row>
    <row r="155" spans="1:9" ht="28.5" customHeight="1">
      <c r="A155" s="37" t="s">
        <v>461</v>
      </c>
      <c r="B155" s="21" t="s">
        <v>426</v>
      </c>
      <c r="C155" s="22" t="s">
        <v>68</v>
      </c>
      <c r="D155" s="22" t="s">
        <v>78</v>
      </c>
      <c r="E155" s="58" t="s">
        <v>462</v>
      </c>
      <c r="F155" s="22"/>
      <c r="G155" s="23">
        <f t="shared" si="15"/>
        <v>100</v>
      </c>
      <c r="H155" s="23">
        <f t="shared" si="15"/>
        <v>0</v>
      </c>
      <c r="I155" s="159">
        <f t="shared" si="13"/>
        <v>0</v>
      </c>
    </row>
    <row r="156" spans="1:9" ht="12.75">
      <c r="A156" s="18" t="s">
        <v>135</v>
      </c>
      <c r="B156" s="21" t="s">
        <v>426</v>
      </c>
      <c r="C156" s="22" t="s">
        <v>68</v>
      </c>
      <c r="D156" s="22" t="s">
        <v>78</v>
      </c>
      <c r="E156" s="58" t="s">
        <v>462</v>
      </c>
      <c r="F156" s="22" t="s">
        <v>136</v>
      </c>
      <c r="G156" s="23">
        <f t="shared" si="15"/>
        <v>100</v>
      </c>
      <c r="H156" s="23">
        <f t="shared" si="15"/>
        <v>0</v>
      </c>
      <c r="I156" s="159">
        <f t="shared" si="13"/>
        <v>0</v>
      </c>
    </row>
    <row r="157" spans="1:9" s="40" customFormat="1" ht="25.5">
      <c r="A157" s="18" t="s">
        <v>171</v>
      </c>
      <c r="B157" s="21" t="s">
        <v>426</v>
      </c>
      <c r="C157" s="22" t="s">
        <v>68</v>
      </c>
      <c r="D157" s="22" t="s">
        <v>78</v>
      </c>
      <c r="E157" s="58" t="s">
        <v>462</v>
      </c>
      <c r="F157" s="22" t="s">
        <v>137</v>
      </c>
      <c r="G157" s="23">
        <f t="shared" si="15"/>
        <v>100</v>
      </c>
      <c r="H157" s="23">
        <f t="shared" si="15"/>
        <v>0</v>
      </c>
      <c r="I157" s="159">
        <f t="shared" si="13"/>
        <v>0</v>
      </c>
    </row>
    <row r="158" spans="1:9" s="40" customFormat="1" ht="25.5" customHeight="1">
      <c r="A158" s="18" t="s">
        <v>650</v>
      </c>
      <c r="B158" s="21" t="s">
        <v>426</v>
      </c>
      <c r="C158" s="22" t="s">
        <v>68</v>
      </c>
      <c r="D158" s="22" t="s">
        <v>78</v>
      </c>
      <c r="E158" s="58" t="s">
        <v>462</v>
      </c>
      <c r="F158" s="22" t="s">
        <v>649</v>
      </c>
      <c r="G158" s="23">
        <f>'5 исп.МП'!G466</f>
        <v>100</v>
      </c>
      <c r="H158" s="23">
        <f>'5 исп.МП'!H466</f>
        <v>0</v>
      </c>
      <c r="I158" s="159">
        <f t="shared" si="13"/>
        <v>0</v>
      </c>
    </row>
    <row r="159" spans="1:9" ht="25.5">
      <c r="A159" s="18" t="s">
        <v>463</v>
      </c>
      <c r="B159" s="21" t="s">
        <v>426</v>
      </c>
      <c r="C159" s="22" t="s">
        <v>68</v>
      </c>
      <c r="D159" s="22" t="s">
        <v>78</v>
      </c>
      <c r="E159" s="58" t="s">
        <v>183</v>
      </c>
      <c r="F159" s="22"/>
      <c r="G159" s="23">
        <f>G160</f>
        <v>454</v>
      </c>
      <c r="H159" s="23">
        <f>H160</f>
        <v>38</v>
      </c>
      <c r="I159" s="159">
        <f t="shared" si="13"/>
        <v>8.370044052863436</v>
      </c>
    </row>
    <row r="160" spans="1:9" ht="38.25">
      <c r="A160" s="18" t="s">
        <v>259</v>
      </c>
      <c r="B160" s="21" t="s">
        <v>426</v>
      </c>
      <c r="C160" s="22" t="s">
        <v>68</v>
      </c>
      <c r="D160" s="22" t="s">
        <v>78</v>
      </c>
      <c r="E160" s="58" t="s">
        <v>338</v>
      </c>
      <c r="F160" s="22"/>
      <c r="G160" s="23">
        <f>G161+G165+G169</f>
        <v>454</v>
      </c>
      <c r="H160" s="23">
        <f>H161+H165+H169</f>
        <v>38</v>
      </c>
      <c r="I160" s="159">
        <f t="shared" si="13"/>
        <v>8.370044052863436</v>
      </c>
    </row>
    <row r="161" spans="1:9" ht="25.5">
      <c r="A161" s="37" t="s">
        <v>464</v>
      </c>
      <c r="B161" s="21" t="s">
        <v>426</v>
      </c>
      <c r="C161" s="22" t="s">
        <v>68</v>
      </c>
      <c r="D161" s="22" t="s">
        <v>78</v>
      </c>
      <c r="E161" s="58" t="s">
        <v>465</v>
      </c>
      <c r="F161" s="22"/>
      <c r="G161" s="23">
        <f aca="true" t="shared" si="16" ref="G161:H163">G162</f>
        <v>404</v>
      </c>
      <c r="H161" s="23">
        <f t="shared" si="16"/>
        <v>38</v>
      </c>
      <c r="I161" s="159">
        <f t="shared" si="13"/>
        <v>9.405940594059405</v>
      </c>
    </row>
    <row r="162" spans="1:9" ht="25.5">
      <c r="A162" s="18" t="s">
        <v>651</v>
      </c>
      <c r="B162" s="21" t="s">
        <v>426</v>
      </c>
      <c r="C162" s="22" t="s">
        <v>68</v>
      </c>
      <c r="D162" s="22" t="s">
        <v>78</v>
      </c>
      <c r="E162" s="58" t="s">
        <v>465</v>
      </c>
      <c r="F162" s="22" t="s">
        <v>111</v>
      </c>
      <c r="G162" s="23">
        <f t="shared" si="16"/>
        <v>404</v>
      </c>
      <c r="H162" s="23">
        <f t="shared" si="16"/>
        <v>38</v>
      </c>
      <c r="I162" s="159">
        <f t="shared" si="13"/>
        <v>9.405940594059405</v>
      </c>
    </row>
    <row r="163" spans="1:9" ht="25.5">
      <c r="A163" s="18" t="s">
        <v>105</v>
      </c>
      <c r="B163" s="21" t="s">
        <v>426</v>
      </c>
      <c r="C163" s="22" t="s">
        <v>68</v>
      </c>
      <c r="D163" s="22" t="s">
        <v>78</v>
      </c>
      <c r="E163" s="58" t="s">
        <v>465</v>
      </c>
      <c r="F163" s="22" t="s">
        <v>106</v>
      </c>
      <c r="G163" s="23">
        <f t="shared" si="16"/>
        <v>404</v>
      </c>
      <c r="H163" s="23">
        <f t="shared" si="16"/>
        <v>38</v>
      </c>
      <c r="I163" s="159">
        <f t="shared" si="13"/>
        <v>9.405940594059405</v>
      </c>
    </row>
    <row r="164" spans="1:9" ht="25.5">
      <c r="A164" s="18" t="s">
        <v>107</v>
      </c>
      <c r="B164" s="21" t="s">
        <v>426</v>
      </c>
      <c r="C164" s="22" t="s">
        <v>68</v>
      </c>
      <c r="D164" s="22" t="s">
        <v>78</v>
      </c>
      <c r="E164" s="58" t="s">
        <v>465</v>
      </c>
      <c r="F164" s="22" t="s">
        <v>108</v>
      </c>
      <c r="G164" s="23">
        <f>'5 исп.МП'!G709</f>
        <v>404</v>
      </c>
      <c r="H164" s="23">
        <f>'5 исп.МП'!H709</f>
        <v>38</v>
      </c>
      <c r="I164" s="159">
        <f t="shared" si="13"/>
        <v>9.405940594059405</v>
      </c>
    </row>
    <row r="165" spans="1:9" ht="25.5">
      <c r="A165" s="37" t="s">
        <v>466</v>
      </c>
      <c r="B165" s="21" t="s">
        <v>426</v>
      </c>
      <c r="C165" s="22" t="s">
        <v>68</v>
      </c>
      <c r="D165" s="22" t="s">
        <v>78</v>
      </c>
      <c r="E165" s="58" t="s">
        <v>467</v>
      </c>
      <c r="F165" s="22"/>
      <c r="G165" s="23">
        <f aca="true" t="shared" si="17" ref="G165:H167">G166</f>
        <v>20</v>
      </c>
      <c r="H165" s="23">
        <f t="shared" si="17"/>
        <v>0</v>
      </c>
      <c r="I165" s="159">
        <f t="shared" si="13"/>
        <v>0</v>
      </c>
    </row>
    <row r="166" spans="1:9" ht="25.5">
      <c r="A166" s="18" t="s">
        <v>651</v>
      </c>
      <c r="B166" s="21" t="s">
        <v>426</v>
      </c>
      <c r="C166" s="22" t="s">
        <v>68</v>
      </c>
      <c r="D166" s="22" t="s">
        <v>78</v>
      </c>
      <c r="E166" s="58" t="s">
        <v>467</v>
      </c>
      <c r="F166" s="22" t="s">
        <v>111</v>
      </c>
      <c r="G166" s="23">
        <f t="shared" si="17"/>
        <v>20</v>
      </c>
      <c r="H166" s="23">
        <f t="shared" si="17"/>
        <v>0</v>
      </c>
      <c r="I166" s="159">
        <f t="shared" si="13"/>
        <v>0</v>
      </c>
    </row>
    <row r="167" spans="1:9" ht="25.5">
      <c r="A167" s="18" t="s">
        <v>105</v>
      </c>
      <c r="B167" s="21" t="s">
        <v>426</v>
      </c>
      <c r="C167" s="22" t="s">
        <v>68</v>
      </c>
      <c r="D167" s="22" t="s">
        <v>78</v>
      </c>
      <c r="E167" s="58" t="s">
        <v>467</v>
      </c>
      <c r="F167" s="22" t="s">
        <v>106</v>
      </c>
      <c r="G167" s="23">
        <f t="shared" si="17"/>
        <v>20</v>
      </c>
      <c r="H167" s="23">
        <f t="shared" si="17"/>
        <v>0</v>
      </c>
      <c r="I167" s="159">
        <f t="shared" si="13"/>
        <v>0</v>
      </c>
    </row>
    <row r="168" spans="1:9" ht="25.5">
      <c r="A168" s="18" t="s">
        <v>107</v>
      </c>
      <c r="B168" s="21" t="s">
        <v>426</v>
      </c>
      <c r="C168" s="22" t="s">
        <v>68</v>
      </c>
      <c r="D168" s="22" t="s">
        <v>78</v>
      </c>
      <c r="E168" s="58" t="s">
        <v>467</v>
      </c>
      <c r="F168" s="22" t="s">
        <v>108</v>
      </c>
      <c r="G168" s="23">
        <f>'5 исп.МП'!G716</f>
        <v>20</v>
      </c>
      <c r="H168" s="23">
        <f>'5 исп.МП'!H716</f>
        <v>0</v>
      </c>
      <c r="I168" s="159">
        <f t="shared" si="13"/>
        <v>0</v>
      </c>
    </row>
    <row r="169" spans="1:9" s="33" customFormat="1" ht="42" customHeight="1">
      <c r="A169" s="18" t="s">
        <v>468</v>
      </c>
      <c r="B169" s="21" t="s">
        <v>426</v>
      </c>
      <c r="C169" s="22" t="s">
        <v>68</v>
      </c>
      <c r="D169" s="22" t="s">
        <v>78</v>
      </c>
      <c r="E169" s="58" t="s">
        <v>339</v>
      </c>
      <c r="F169" s="55"/>
      <c r="G169" s="23">
        <f aca="true" t="shared" si="18" ref="G169:H171">G170</f>
        <v>30</v>
      </c>
      <c r="H169" s="23">
        <f t="shared" si="18"/>
        <v>0</v>
      </c>
      <c r="I169" s="159">
        <f t="shared" si="13"/>
        <v>0</v>
      </c>
    </row>
    <row r="170" spans="1:9" s="33" customFormat="1" ht="12" customHeight="1">
      <c r="A170" s="18" t="s">
        <v>135</v>
      </c>
      <c r="B170" s="21" t="s">
        <v>426</v>
      </c>
      <c r="C170" s="22" t="s">
        <v>68</v>
      </c>
      <c r="D170" s="22" t="s">
        <v>78</v>
      </c>
      <c r="E170" s="58" t="s">
        <v>339</v>
      </c>
      <c r="F170" s="22" t="s">
        <v>136</v>
      </c>
      <c r="G170" s="23">
        <f t="shared" si="18"/>
        <v>30</v>
      </c>
      <c r="H170" s="23">
        <f t="shared" si="18"/>
        <v>0</v>
      </c>
      <c r="I170" s="159">
        <f t="shared" si="13"/>
        <v>0</v>
      </c>
    </row>
    <row r="171" spans="1:9" s="107" customFormat="1" ht="25.5">
      <c r="A171" s="18" t="s">
        <v>171</v>
      </c>
      <c r="B171" s="21" t="s">
        <v>426</v>
      </c>
      <c r="C171" s="22" t="s">
        <v>68</v>
      </c>
      <c r="D171" s="22" t="s">
        <v>78</v>
      </c>
      <c r="E171" s="58" t="s">
        <v>339</v>
      </c>
      <c r="F171" s="22" t="s">
        <v>137</v>
      </c>
      <c r="G171" s="23">
        <f t="shared" si="18"/>
        <v>30</v>
      </c>
      <c r="H171" s="23">
        <f t="shared" si="18"/>
        <v>0</v>
      </c>
      <c r="I171" s="159">
        <f t="shared" si="13"/>
        <v>0</v>
      </c>
    </row>
    <row r="172" spans="1:9" s="107" customFormat="1" ht="24" customHeight="1">
      <c r="A172" s="18" t="s">
        <v>650</v>
      </c>
      <c r="B172" s="21" t="s">
        <v>426</v>
      </c>
      <c r="C172" s="22" t="s">
        <v>68</v>
      </c>
      <c r="D172" s="22" t="s">
        <v>78</v>
      </c>
      <c r="E172" s="58" t="s">
        <v>339</v>
      </c>
      <c r="F172" s="22" t="s">
        <v>649</v>
      </c>
      <c r="G172" s="23">
        <f>'5 исп.МП'!G723</f>
        <v>30</v>
      </c>
      <c r="H172" s="23">
        <f>'5 исп.МП'!H723</f>
        <v>0</v>
      </c>
      <c r="I172" s="159">
        <f t="shared" si="13"/>
        <v>0</v>
      </c>
    </row>
    <row r="173" spans="1:9" s="107" customFormat="1" ht="18" customHeight="1">
      <c r="A173" s="16" t="s">
        <v>673</v>
      </c>
      <c r="B173" s="52" t="s">
        <v>426</v>
      </c>
      <c r="C173" s="51" t="s">
        <v>72</v>
      </c>
      <c r="D173" s="51" t="s">
        <v>36</v>
      </c>
      <c r="E173" s="84"/>
      <c r="F173" s="43"/>
      <c r="G173" s="44">
        <f>G174</f>
        <v>15</v>
      </c>
      <c r="H173" s="44">
        <f>H174</f>
        <v>0</v>
      </c>
      <c r="I173" s="158">
        <f t="shared" si="13"/>
        <v>0</v>
      </c>
    </row>
    <row r="174" spans="1:9" s="107" customFormat="1" ht="14.25" customHeight="1">
      <c r="A174" s="11" t="s">
        <v>157</v>
      </c>
      <c r="B174" s="52" t="s">
        <v>426</v>
      </c>
      <c r="C174" s="51" t="s">
        <v>72</v>
      </c>
      <c r="D174" s="51" t="s">
        <v>66</v>
      </c>
      <c r="E174" s="58"/>
      <c r="F174" s="22"/>
      <c r="G174" s="44">
        <f aca="true" t="shared" si="19" ref="G174:H179">G175</f>
        <v>15</v>
      </c>
      <c r="H174" s="44">
        <f t="shared" si="19"/>
        <v>0</v>
      </c>
      <c r="I174" s="158">
        <f t="shared" si="13"/>
        <v>0</v>
      </c>
    </row>
    <row r="175" spans="1:9" s="107" customFormat="1" ht="16.5" customHeight="1">
      <c r="A175" s="7" t="s">
        <v>216</v>
      </c>
      <c r="B175" s="21" t="s">
        <v>426</v>
      </c>
      <c r="C175" s="50" t="s">
        <v>72</v>
      </c>
      <c r="D175" s="50" t="s">
        <v>66</v>
      </c>
      <c r="E175" s="22" t="s">
        <v>227</v>
      </c>
      <c r="F175" s="22"/>
      <c r="G175" s="23">
        <f t="shared" si="19"/>
        <v>15</v>
      </c>
      <c r="H175" s="23">
        <f t="shared" si="19"/>
        <v>0</v>
      </c>
      <c r="I175" s="159">
        <f t="shared" si="13"/>
        <v>0</v>
      </c>
    </row>
    <row r="176" spans="1:9" s="107" customFormat="1" ht="15.75" customHeight="1">
      <c r="A176" s="18" t="s">
        <v>293</v>
      </c>
      <c r="B176" s="21" t="s">
        <v>426</v>
      </c>
      <c r="C176" s="50" t="s">
        <v>72</v>
      </c>
      <c r="D176" s="50" t="s">
        <v>66</v>
      </c>
      <c r="E176" s="22" t="s">
        <v>381</v>
      </c>
      <c r="F176" s="22"/>
      <c r="G176" s="23">
        <f t="shared" si="19"/>
        <v>15</v>
      </c>
      <c r="H176" s="23">
        <f t="shared" si="19"/>
        <v>0</v>
      </c>
      <c r="I176" s="159">
        <f t="shared" si="13"/>
        <v>0</v>
      </c>
    </row>
    <row r="177" spans="1:9" s="107" customFormat="1" ht="13.5" customHeight="1">
      <c r="A177" s="18" t="s">
        <v>294</v>
      </c>
      <c r="B177" s="21" t="s">
        <v>426</v>
      </c>
      <c r="C177" s="50" t="s">
        <v>72</v>
      </c>
      <c r="D177" s="50" t="s">
        <v>66</v>
      </c>
      <c r="E177" s="22" t="s">
        <v>382</v>
      </c>
      <c r="F177" s="22"/>
      <c r="G177" s="23">
        <f t="shared" si="19"/>
        <v>15</v>
      </c>
      <c r="H177" s="23">
        <f t="shared" si="19"/>
        <v>0</v>
      </c>
      <c r="I177" s="159">
        <f t="shared" si="13"/>
        <v>0</v>
      </c>
    </row>
    <row r="178" spans="1:9" s="107" customFormat="1" ht="17.25" customHeight="1">
      <c r="A178" s="18" t="s">
        <v>651</v>
      </c>
      <c r="B178" s="21" t="s">
        <v>426</v>
      </c>
      <c r="C178" s="50" t="s">
        <v>72</v>
      </c>
      <c r="D178" s="50" t="s">
        <v>66</v>
      </c>
      <c r="E178" s="22" t="s">
        <v>382</v>
      </c>
      <c r="F178" s="22" t="s">
        <v>111</v>
      </c>
      <c r="G178" s="23">
        <f t="shared" si="19"/>
        <v>15</v>
      </c>
      <c r="H178" s="23">
        <f t="shared" si="19"/>
        <v>0</v>
      </c>
      <c r="I178" s="159">
        <f t="shared" si="13"/>
        <v>0</v>
      </c>
    </row>
    <row r="179" spans="1:9" s="107" customFormat="1" ht="24" customHeight="1">
      <c r="A179" s="18" t="s">
        <v>105</v>
      </c>
      <c r="B179" s="21" t="s">
        <v>426</v>
      </c>
      <c r="C179" s="50" t="s">
        <v>72</v>
      </c>
      <c r="D179" s="50" t="s">
        <v>66</v>
      </c>
      <c r="E179" s="22" t="s">
        <v>382</v>
      </c>
      <c r="F179" s="22" t="s">
        <v>106</v>
      </c>
      <c r="G179" s="23">
        <f t="shared" si="19"/>
        <v>15</v>
      </c>
      <c r="H179" s="23">
        <f t="shared" si="19"/>
        <v>0</v>
      </c>
      <c r="I179" s="159">
        <f t="shared" si="13"/>
        <v>0</v>
      </c>
    </row>
    <row r="180" spans="1:9" s="107" customFormat="1" ht="24" customHeight="1">
      <c r="A180" s="18" t="s">
        <v>107</v>
      </c>
      <c r="B180" s="21" t="s">
        <v>426</v>
      </c>
      <c r="C180" s="50" t="s">
        <v>72</v>
      </c>
      <c r="D180" s="50" t="s">
        <v>66</v>
      </c>
      <c r="E180" s="22" t="s">
        <v>382</v>
      </c>
      <c r="F180" s="22" t="s">
        <v>108</v>
      </c>
      <c r="G180" s="23">
        <v>15</v>
      </c>
      <c r="H180" s="23">
        <v>0</v>
      </c>
      <c r="I180" s="159">
        <f t="shared" si="13"/>
        <v>0</v>
      </c>
    </row>
    <row r="181" spans="1:9" s="33" customFormat="1" ht="12.75">
      <c r="A181" s="17" t="s">
        <v>8</v>
      </c>
      <c r="B181" s="43" t="s">
        <v>426</v>
      </c>
      <c r="C181" s="57" t="s">
        <v>69</v>
      </c>
      <c r="D181" s="57" t="s">
        <v>36</v>
      </c>
      <c r="E181" s="25"/>
      <c r="F181" s="57"/>
      <c r="G181" s="44">
        <f aca="true" t="shared" si="20" ref="G181:H186">G182</f>
        <v>1752.9</v>
      </c>
      <c r="H181" s="44">
        <f t="shared" si="20"/>
        <v>491.2</v>
      </c>
      <c r="I181" s="158">
        <f t="shared" si="13"/>
        <v>28.022134748131666</v>
      </c>
    </row>
    <row r="182" spans="1:9" ht="12.75">
      <c r="A182" s="17" t="s">
        <v>11</v>
      </c>
      <c r="B182" s="43" t="s">
        <v>426</v>
      </c>
      <c r="C182" s="57" t="s">
        <v>69</v>
      </c>
      <c r="D182" s="57" t="s">
        <v>75</v>
      </c>
      <c r="E182" s="25"/>
      <c r="F182" s="57"/>
      <c r="G182" s="44">
        <f t="shared" si="20"/>
        <v>1752.9</v>
      </c>
      <c r="H182" s="44">
        <f t="shared" si="20"/>
        <v>491.2</v>
      </c>
      <c r="I182" s="158">
        <f t="shared" si="13"/>
        <v>28.022134748131666</v>
      </c>
    </row>
    <row r="183" spans="1:9" ht="25.5">
      <c r="A183" s="37" t="s">
        <v>469</v>
      </c>
      <c r="B183" s="22" t="s">
        <v>426</v>
      </c>
      <c r="C183" s="22" t="s">
        <v>69</v>
      </c>
      <c r="D183" s="22" t="s">
        <v>75</v>
      </c>
      <c r="E183" s="22" t="s">
        <v>470</v>
      </c>
      <c r="F183" s="22"/>
      <c r="G183" s="23">
        <f t="shared" si="20"/>
        <v>1752.9</v>
      </c>
      <c r="H183" s="23">
        <f t="shared" si="20"/>
        <v>491.2</v>
      </c>
      <c r="I183" s="159">
        <f t="shared" si="13"/>
        <v>28.022134748131666</v>
      </c>
    </row>
    <row r="184" spans="1:9" ht="25.5">
      <c r="A184" s="18" t="s">
        <v>471</v>
      </c>
      <c r="B184" s="22" t="s">
        <v>426</v>
      </c>
      <c r="C184" s="22" t="s">
        <v>69</v>
      </c>
      <c r="D184" s="22" t="s">
        <v>75</v>
      </c>
      <c r="E184" s="22" t="s">
        <v>536</v>
      </c>
      <c r="F184" s="22"/>
      <c r="G184" s="23">
        <f t="shared" si="20"/>
        <v>1752.9</v>
      </c>
      <c r="H184" s="23">
        <f t="shared" si="20"/>
        <v>491.2</v>
      </c>
      <c r="I184" s="159">
        <f t="shared" si="13"/>
        <v>28.022134748131666</v>
      </c>
    </row>
    <row r="185" spans="1:9" ht="38.25">
      <c r="A185" s="18" t="s">
        <v>472</v>
      </c>
      <c r="B185" s="22" t="s">
        <v>426</v>
      </c>
      <c r="C185" s="22" t="s">
        <v>69</v>
      </c>
      <c r="D185" s="22" t="s">
        <v>75</v>
      </c>
      <c r="E185" s="22" t="s">
        <v>655</v>
      </c>
      <c r="F185" s="22"/>
      <c r="G185" s="23">
        <f t="shared" si="20"/>
        <v>1752.9</v>
      </c>
      <c r="H185" s="23">
        <f t="shared" si="20"/>
        <v>491.2</v>
      </c>
      <c r="I185" s="159">
        <f t="shared" si="13"/>
        <v>28.022134748131666</v>
      </c>
    </row>
    <row r="186" spans="1:9" ht="45.75" customHeight="1">
      <c r="A186" s="18" t="s">
        <v>109</v>
      </c>
      <c r="B186" s="22" t="s">
        <v>426</v>
      </c>
      <c r="C186" s="22" t="s">
        <v>69</v>
      </c>
      <c r="D186" s="22" t="s">
        <v>75</v>
      </c>
      <c r="E186" s="22" t="s">
        <v>655</v>
      </c>
      <c r="F186" s="22" t="s">
        <v>110</v>
      </c>
      <c r="G186" s="23">
        <f t="shared" si="20"/>
        <v>1752.9</v>
      </c>
      <c r="H186" s="23">
        <f t="shared" si="20"/>
        <v>491.2</v>
      </c>
      <c r="I186" s="159">
        <f t="shared" si="13"/>
        <v>28.022134748131666</v>
      </c>
    </row>
    <row r="187" spans="1:9" ht="12.75">
      <c r="A187" s="18" t="s">
        <v>100</v>
      </c>
      <c r="B187" s="22" t="s">
        <v>426</v>
      </c>
      <c r="C187" s="22" t="s">
        <v>69</v>
      </c>
      <c r="D187" s="22" t="s">
        <v>75</v>
      </c>
      <c r="E187" s="22" t="s">
        <v>655</v>
      </c>
      <c r="F187" s="22" t="s">
        <v>101</v>
      </c>
      <c r="G187" s="23">
        <f>G188+G189</f>
        <v>1752.9</v>
      </c>
      <c r="H187" s="23">
        <f>H188+H189</f>
        <v>491.2</v>
      </c>
      <c r="I187" s="159">
        <f t="shared" si="13"/>
        <v>28.022134748131666</v>
      </c>
    </row>
    <row r="188" spans="1:9" ht="12.75">
      <c r="A188" s="18" t="s">
        <v>165</v>
      </c>
      <c r="B188" s="22" t="s">
        <v>426</v>
      </c>
      <c r="C188" s="22" t="s">
        <v>69</v>
      </c>
      <c r="D188" s="22" t="s">
        <v>75</v>
      </c>
      <c r="E188" s="22" t="s">
        <v>655</v>
      </c>
      <c r="F188" s="22" t="s">
        <v>102</v>
      </c>
      <c r="G188" s="23">
        <f>'5 исп.МП'!G230</f>
        <v>1346.3</v>
      </c>
      <c r="H188" s="23">
        <f>'5 исп.МП'!H230</f>
        <v>338.5</v>
      </c>
      <c r="I188" s="159">
        <f t="shared" si="13"/>
        <v>25.14298447597118</v>
      </c>
    </row>
    <row r="189" spans="1:9" ht="25.5">
      <c r="A189" s="18" t="s">
        <v>167</v>
      </c>
      <c r="B189" s="22" t="s">
        <v>426</v>
      </c>
      <c r="C189" s="22" t="s">
        <v>69</v>
      </c>
      <c r="D189" s="22" t="s">
        <v>75</v>
      </c>
      <c r="E189" s="22" t="s">
        <v>655</v>
      </c>
      <c r="F189" s="22" t="s">
        <v>166</v>
      </c>
      <c r="G189" s="23">
        <f>'5 исп.МП'!G232</f>
        <v>406.6</v>
      </c>
      <c r="H189" s="23">
        <f>'5 исп.МП'!H232</f>
        <v>152.7</v>
      </c>
      <c r="I189" s="159">
        <f t="shared" si="13"/>
        <v>37.55533694048204</v>
      </c>
    </row>
    <row r="190" spans="1:9" ht="12.75">
      <c r="A190" s="17" t="s">
        <v>62</v>
      </c>
      <c r="B190" s="43" t="s">
        <v>426</v>
      </c>
      <c r="C190" s="43" t="s">
        <v>71</v>
      </c>
      <c r="D190" s="43" t="s">
        <v>36</v>
      </c>
      <c r="E190" s="22"/>
      <c r="F190" s="22"/>
      <c r="G190" s="44">
        <f>G192+G197+G209</f>
        <v>7406</v>
      </c>
      <c r="H190" s="44">
        <f>H192+H197+H209</f>
        <v>1403.1999999999998</v>
      </c>
      <c r="I190" s="158">
        <f t="shared" si="13"/>
        <v>18.946799891979474</v>
      </c>
    </row>
    <row r="191" spans="1:9" s="33" customFormat="1" ht="13.5" customHeight="1">
      <c r="A191" s="17" t="s">
        <v>58</v>
      </c>
      <c r="B191" s="43" t="s">
        <v>426</v>
      </c>
      <c r="C191" s="43" t="s">
        <v>71</v>
      </c>
      <c r="D191" s="43" t="s">
        <v>66</v>
      </c>
      <c r="E191" s="22"/>
      <c r="F191" s="22"/>
      <c r="G191" s="44">
        <f aca="true" t="shared" si="21" ref="G191:H195">G192</f>
        <v>3500</v>
      </c>
      <c r="H191" s="44">
        <f t="shared" si="21"/>
        <v>774.3</v>
      </c>
      <c r="I191" s="158">
        <f t="shared" si="13"/>
        <v>22.122857142857143</v>
      </c>
    </row>
    <row r="192" spans="1:9" s="33" customFormat="1" ht="18" customHeight="1">
      <c r="A192" s="18" t="s">
        <v>18</v>
      </c>
      <c r="B192" s="22" t="s">
        <v>426</v>
      </c>
      <c r="C192" s="22" t="s">
        <v>71</v>
      </c>
      <c r="D192" s="22" t="s">
        <v>66</v>
      </c>
      <c r="E192" s="22" t="s">
        <v>226</v>
      </c>
      <c r="F192" s="22"/>
      <c r="G192" s="23">
        <f t="shared" si="21"/>
        <v>3500</v>
      </c>
      <c r="H192" s="23">
        <f t="shared" si="21"/>
        <v>774.3</v>
      </c>
      <c r="I192" s="159">
        <f t="shared" si="13"/>
        <v>22.122857142857143</v>
      </c>
    </row>
    <row r="193" spans="1:9" s="33" customFormat="1" ht="12.75">
      <c r="A193" s="18" t="s">
        <v>415</v>
      </c>
      <c r="B193" s="22" t="s">
        <v>426</v>
      </c>
      <c r="C193" s="22" t="s">
        <v>71</v>
      </c>
      <c r="D193" s="22" t="s">
        <v>66</v>
      </c>
      <c r="E193" s="22" t="s">
        <v>418</v>
      </c>
      <c r="F193" s="22"/>
      <c r="G193" s="23">
        <f t="shared" si="21"/>
        <v>3500</v>
      </c>
      <c r="H193" s="23">
        <f t="shared" si="21"/>
        <v>774.3</v>
      </c>
      <c r="I193" s="159">
        <f t="shared" si="13"/>
        <v>22.122857142857143</v>
      </c>
    </row>
    <row r="194" spans="1:9" s="33" customFormat="1" ht="12.75">
      <c r="A194" s="18" t="s">
        <v>124</v>
      </c>
      <c r="B194" s="22" t="s">
        <v>426</v>
      </c>
      <c r="C194" s="22" t="s">
        <v>71</v>
      </c>
      <c r="D194" s="22" t="s">
        <v>66</v>
      </c>
      <c r="E194" s="22" t="s">
        <v>418</v>
      </c>
      <c r="F194" s="22" t="s">
        <v>125</v>
      </c>
      <c r="G194" s="23">
        <f t="shared" si="21"/>
        <v>3500</v>
      </c>
      <c r="H194" s="23">
        <f t="shared" si="21"/>
        <v>774.3</v>
      </c>
      <c r="I194" s="159">
        <f t="shared" si="13"/>
        <v>22.122857142857143</v>
      </c>
    </row>
    <row r="195" spans="1:9" s="33" customFormat="1" ht="12.75">
      <c r="A195" s="18" t="s">
        <v>126</v>
      </c>
      <c r="B195" s="22" t="s">
        <v>426</v>
      </c>
      <c r="C195" s="22" t="s">
        <v>71</v>
      </c>
      <c r="D195" s="22" t="s">
        <v>66</v>
      </c>
      <c r="E195" s="22" t="s">
        <v>418</v>
      </c>
      <c r="F195" s="22" t="s">
        <v>127</v>
      </c>
      <c r="G195" s="23">
        <f t="shared" si="21"/>
        <v>3500</v>
      </c>
      <c r="H195" s="23">
        <f t="shared" si="21"/>
        <v>774.3</v>
      </c>
      <c r="I195" s="159">
        <f t="shared" si="13"/>
        <v>22.122857142857143</v>
      </c>
    </row>
    <row r="196" spans="1:9" ht="19.5" customHeight="1">
      <c r="A196" s="18" t="s">
        <v>128</v>
      </c>
      <c r="B196" s="22" t="s">
        <v>426</v>
      </c>
      <c r="C196" s="22" t="s">
        <v>71</v>
      </c>
      <c r="D196" s="22" t="s">
        <v>66</v>
      </c>
      <c r="E196" s="22" t="s">
        <v>418</v>
      </c>
      <c r="F196" s="22" t="s">
        <v>129</v>
      </c>
      <c r="G196" s="23">
        <v>3500</v>
      </c>
      <c r="H196" s="23">
        <v>774.3</v>
      </c>
      <c r="I196" s="159">
        <f t="shared" si="13"/>
        <v>22.122857142857143</v>
      </c>
    </row>
    <row r="197" spans="1:9" ht="12.75">
      <c r="A197" s="27" t="s">
        <v>61</v>
      </c>
      <c r="B197" s="43" t="s">
        <v>426</v>
      </c>
      <c r="C197" s="52" t="s">
        <v>71</v>
      </c>
      <c r="D197" s="52" t="s">
        <v>70</v>
      </c>
      <c r="E197" s="21"/>
      <c r="F197" s="21"/>
      <c r="G197" s="19">
        <f>G198</f>
        <v>615.1999999999999</v>
      </c>
      <c r="H197" s="19">
        <f>H198</f>
        <v>173</v>
      </c>
      <c r="I197" s="158">
        <f t="shared" si="13"/>
        <v>28.12093628088427</v>
      </c>
    </row>
    <row r="198" spans="1:9" ht="25.5">
      <c r="A198" s="18" t="s">
        <v>476</v>
      </c>
      <c r="B198" s="22" t="s">
        <v>426</v>
      </c>
      <c r="C198" s="22" t="s">
        <v>71</v>
      </c>
      <c r="D198" s="22" t="s">
        <v>70</v>
      </c>
      <c r="E198" s="22" t="s">
        <v>477</v>
      </c>
      <c r="F198" s="22"/>
      <c r="G198" s="23">
        <f>G199</f>
        <v>615.1999999999999</v>
      </c>
      <c r="H198" s="23">
        <f>H199</f>
        <v>173</v>
      </c>
      <c r="I198" s="159">
        <f aca="true" t="shared" si="22" ref="I198:I261">H198/G198*100</f>
        <v>28.12093628088427</v>
      </c>
    </row>
    <row r="199" spans="1:9" ht="27" customHeight="1">
      <c r="A199" s="37" t="s">
        <v>478</v>
      </c>
      <c r="B199" s="22" t="s">
        <v>426</v>
      </c>
      <c r="C199" s="22" t="s">
        <v>71</v>
      </c>
      <c r="D199" s="22" t="s">
        <v>70</v>
      </c>
      <c r="E199" s="22" t="s">
        <v>479</v>
      </c>
      <c r="F199" s="22"/>
      <c r="G199" s="23">
        <f>G200+G206+G203</f>
        <v>615.1999999999999</v>
      </c>
      <c r="H199" s="23">
        <f>H200+H206+H203</f>
        <v>173</v>
      </c>
      <c r="I199" s="159">
        <f t="shared" si="22"/>
        <v>28.12093628088427</v>
      </c>
    </row>
    <row r="200" spans="1:9" ht="12.75">
      <c r="A200" s="37" t="s">
        <v>175</v>
      </c>
      <c r="B200" s="22" t="s">
        <v>426</v>
      </c>
      <c r="C200" s="22" t="s">
        <v>71</v>
      </c>
      <c r="D200" s="22" t="s">
        <v>70</v>
      </c>
      <c r="E200" s="22" t="s">
        <v>480</v>
      </c>
      <c r="F200" s="22"/>
      <c r="G200" s="20">
        <f>G201</f>
        <v>446.6</v>
      </c>
      <c r="H200" s="20">
        <f>H201</f>
        <v>173</v>
      </c>
      <c r="I200" s="159">
        <f t="shared" si="22"/>
        <v>38.737124944021495</v>
      </c>
    </row>
    <row r="201" spans="1:9" ht="12.75">
      <c r="A201" s="18" t="s">
        <v>124</v>
      </c>
      <c r="B201" s="22" t="s">
        <v>426</v>
      </c>
      <c r="C201" s="22" t="s">
        <v>71</v>
      </c>
      <c r="D201" s="22" t="s">
        <v>70</v>
      </c>
      <c r="E201" s="22" t="s">
        <v>480</v>
      </c>
      <c r="F201" s="22" t="s">
        <v>125</v>
      </c>
      <c r="G201" s="20">
        <f>G202</f>
        <v>446.6</v>
      </c>
      <c r="H201" s="20">
        <f>H202</f>
        <v>173</v>
      </c>
      <c r="I201" s="159">
        <f t="shared" si="22"/>
        <v>38.737124944021495</v>
      </c>
    </row>
    <row r="202" spans="1:9" ht="12.75">
      <c r="A202" s="18" t="s">
        <v>130</v>
      </c>
      <c r="B202" s="22" t="s">
        <v>426</v>
      </c>
      <c r="C202" s="22" t="s">
        <v>71</v>
      </c>
      <c r="D202" s="22" t="s">
        <v>70</v>
      </c>
      <c r="E202" s="22" t="s">
        <v>480</v>
      </c>
      <c r="F202" s="22" t="s">
        <v>131</v>
      </c>
      <c r="G202" s="20">
        <f>'5 исп.МП'!G21</f>
        <v>446.6</v>
      </c>
      <c r="H202" s="20">
        <f>'5 исп.МП'!H21</f>
        <v>173</v>
      </c>
      <c r="I202" s="159">
        <f t="shared" si="22"/>
        <v>38.737124944021495</v>
      </c>
    </row>
    <row r="203" spans="1:9" ht="12.75">
      <c r="A203" s="37" t="s">
        <v>481</v>
      </c>
      <c r="B203" s="22" t="s">
        <v>426</v>
      </c>
      <c r="C203" s="22" t="s">
        <v>71</v>
      </c>
      <c r="D203" s="22" t="s">
        <v>70</v>
      </c>
      <c r="E203" s="22" t="s">
        <v>482</v>
      </c>
      <c r="F203" s="22"/>
      <c r="G203" s="20">
        <f>G204</f>
        <v>8.4</v>
      </c>
      <c r="H203" s="20">
        <f>H204</f>
        <v>0</v>
      </c>
      <c r="I203" s="159">
        <f t="shared" si="22"/>
        <v>0</v>
      </c>
    </row>
    <row r="204" spans="1:9" ht="12.75">
      <c r="A204" s="18" t="s">
        <v>124</v>
      </c>
      <c r="B204" s="22" t="s">
        <v>426</v>
      </c>
      <c r="C204" s="22" t="s">
        <v>71</v>
      </c>
      <c r="D204" s="22" t="s">
        <v>70</v>
      </c>
      <c r="E204" s="22" t="s">
        <v>482</v>
      </c>
      <c r="F204" s="22" t="s">
        <v>125</v>
      </c>
      <c r="G204" s="20">
        <f>G205</f>
        <v>8.4</v>
      </c>
      <c r="H204" s="20">
        <f>H205</f>
        <v>0</v>
      </c>
      <c r="I204" s="159">
        <f t="shared" si="22"/>
        <v>0</v>
      </c>
    </row>
    <row r="205" spans="1:9" ht="12.75">
      <c r="A205" s="18" t="s">
        <v>130</v>
      </c>
      <c r="B205" s="22" t="s">
        <v>426</v>
      </c>
      <c r="C205" s="22" t="s">
        <v>71</v>
      </c>
      <c r="D205" s="22" t="s">
        <v>70</v>
      </c>
      <c r="E205" s="22" t="s">
        <v>482</v>
      </c>
      <c r="F205" s="22" t="s">
        <v>131</v>
      </c>
      <c r="G205" s="20">
        <f>'5 исп.МП'!G27</f>
        <v>8.4</v>
      </c>
      <c r="H205" s="20">
        <f>'5 исп.МП'!H27</f>
        <v>0</v>
      </c>
      <c r="I205" s="159">
        <f t="shared" si="22"/>
        <v>0</v>
      </c>
    </row>
    <row r="206" spans="1:9" ht="12.75">
      <c r="A206" s="37" t="s">
        <v>483</v>
      </c>
      <c r="B206" s="22" t="s">
        <v>426</v>
      </c>
      <c r="C206" s="22" t="s">
        <v>71</v>
      </c>
      <c r="D206" s="22" t="s">
        <v>70</v>
      </c>
      <c r="E206" s="22" t="s">
        <v>484</v>
      </c>
      <c r="F206" s="22"/>
      <c r="G206" s="20">
        <f>G207</f>
        <v>160.2</v>
      </c>
      <c r="H206" s="20">
        <f>H207</f>
        <v>0</v>
      </c>
      <c r="I206" s="159">
        <f t="shared" si="22"/>
        <v>0</v>
      </c>
    </row>
    <row r="207" spans="1:9" ht="12.75">
      <c r="A207" s="18" t="s">
        <v>124</v>
      </c>
      <c r="B207" s="22" t="s">
        <v>426</v>
      </c>
      <c r="C207" s="22" t="s">
        <v>71</v>
      </c>
      <c r="D207" s="22" t="s">
        <v>70</v>
      </c>
      <c r="E207" s="22" t="s">
        <v>484</v>
      </c>
      <c r="F207" s="22" t="s">
        <v>125</v>
      </c>
      <c r="G207" s="20">
        <f>G208</f>
        <v>160.2</v>
      </c>
      <c r="H207" s="20">
        <f>H208</f>
        <v>0</v>
      </c>
      <c r="I207" s="159">
        <f t="shared" si="22"/>
        <v>0</v>
      </c>
    </row>
    <row r="208" spans="1:9" ht="12.75">
      <c r="A208" s="18" t="s">
        <v>130</v>
      </c>
      <c r="B208" s="22" t="s">
        <v>426</v>
      </c>
      <c r="C208" s="22" t="s">
        <v>71</v>
      </c>
      <c r="D208" s="22" t="s">
        <v>70</v>
      </c>
      <c r="E208" s="22" t="s">
        <v>484</v>
      </c>
      <c r="F208" s="22" t="s">
        <v>131</v>
      </c>
      <c r="G208" s="20">
        <f>'5 исп.МП'!G33</f>
        <v>160.2</v>
      </c>
      <c r="H208" s="20">
        <f>'5 исп.МП'!H33</f>
        <v>0</v>
      </c>
      <c r="I208" s="159">
        <f t="shared" si="22"/>
        <v>0</v>
      </c>
    </row>
    <row r="209" spans="1:9" ht="12.75">
      <c r="A209" s="17" t="s">
        <v>159</v>
      </c>
      <c r="B209" s="43" t="s">
        <v>426</v>
      </c>
      <c r="C209" s="43" t="s">
        <v>71</v>
      </c>
      <c r="D209" s="43" t="s">
        <v>76</v>
      </c>
      <c r="E209" s="43"/>
      <c r="F209" s="43"/>
      <c r="G209" s="19">
        <f>G210+G221</f>
        <v>3290.8</v>
      </c>
      <c r="H209" s="19">
        <f>H210+H221</f>
        <v>455.9</v>
      </c>
      <c r="I209" s="158">
        <f t="shared" si="22"/>
        <v>13.853774158259387</v>
      </c>
    </row>
    <row r="210" spans="1:9" ht="25.5">
      <c r="A210" s="37" t="s">
        <v>469</v>
      </c>
      <c r="B210" s="22" t="s">
        <v>426</v>
      </c>
      <c r="C210" s="22" t="s">
        <v>71</v>
      </c>
      <c r="D210" s="22" t="s">
        <v>76</v>
      </c>
      <c r="E210" s="22" t="s">
        <v>470</v>
      </c>
      <c r="F210" s="22"/>
      <c r="G210" s="23">
        <f>G211</f>
        <v>2325</v>
      </c>
      <c r="H210" s="23">
        <f>H211</f>
        <v>336.5</v>
      </c>
      <c r="I210" s="159">
        <f t="shared" si="22"/>
        <v>14.473118279569894</v>
      </c>
    </row>
    <row r="211" spans="1:9" ht="25.5">
      <c r="A211" s="18" t="s">
        <v>471</v>
      </c>
      <c r="B211" s="22" t="s">
        <v>426</v>
      </c>
      <c r="C211" s="22" t="s">
        <v>71</v>
      </c>
      <c r="D211" s="22" t="s">
        <v>76</v>
      </c>
      <c r="E211" s="22" t="s">
        <v>536</v>
      </c>
      <c r="F211" s="22"/>
      <c r="G211" s="23">
        <f>G212</f>
        <v>2325</v>
      </c>
      <c r="H211" s="23">
        <f>H212</f>
        <v>336.5</v>
      </c>
      <c r="I211" s="159">
        <f t="shared" si="22"/>
        <v>14.473118279569894</v>
      </c>
    </row>
    <row r="212" spans="1:9" ht="25.5">
      <c r="A212" s="18" t="s">
        <v>485</v>
      </c>
      <c r="B212" s="22" t="s">
        <v>426</v>
      </c>
      <c r="C212" s="22" t="s">
        <v>71</v>
      </c>
      <c r="D212" s="22" t="s">
        <v>76</v>
      </c>
      <c r="E212" s="22" t="s">
        <v>663</v>
      </c>
      <c r="F212" s="22"/>
      <c r="G212" s="23">
        <f>G213+G218</f>
        <v>2325</v>
      </c>
      <c r="H212" s="23">
        <f>H213+H218</f>
        <v>336.5</v>
      </c>
      <c r="I212" s="159">
        <f t="shared" si="22"/>
        <v>14.473118279569894</v>
      </c>
    </row>
    <row r="213" spans="1:9" ht="38.25">
      <c r="A213" s="18" t="s">
        <v>109</v>
      </c>
      <c r="B213" s="22" t="s">
        <v>426</v>
      </c>
      <c r="C213" s="22" t="s">
        <v>71</v>
      </c>
      <c r="D213" s="22" t="s">
        <v>76</v>
      </c>
      <c r="E213" s="22" t="s">
        <v>663</v>
      </c>
      <c r="F213" s="22" t="s">
        <v>110</v>
      </c>
      <c r="G213" s="23">
        <f>G214</f>
        <v>2131.8</v>
      </c>
      <c r="H213" s="23">
        <f>H214</f>
        <v>336.5</v>
      </c>
      <c r="I213" s="159">
        <f t="shared" si="22"/>
        <v>15.784782812646588</v>
      </c>
    </row>
    <row r="214" spans="1:9" ht="12.75">
      <c r="A214" s="18" t="s">
        <v>100</v>
      </c>
      <c r="B214" s="22" t="s">
        <v>426</v>
      </c>
      <c r="C214" s="22" t="s">
        <v>71</v>
      </c>
      <c r="D214" s="22" t="s">
        <v>76</v>
      </c>
      <c r="E214" s="22" t="s">
        <v>663</v>
      </c>
      <c r="F214" s="22" t="s">
        <v>101</v>
      </c>
      <c r="G214" s="23">
        <f>G215+G216+G217</f>
        <v>2131.8</v>
      </c>
      <c r="H214" s="23">
        <f>H215+H216+H217</f>
        <v>336.5</v>
      </c>
      <c r="I214" s="159">
        <f t="shared" si="22"/>
        <v>15.784782812646588</v>
      </c>
    </row>
    <row r="215" spans="1:9" ht="12.75">
      <c r="A215" s="18" t="s">
        <v>165</v>
      </c>
      <c r="B215" s="22" t="s">
        <v>426</v>
      </c>
      <c r="C215" s="22" t="s">
        <v>71</v>
      </c>
      <c r="D215" s="22" t="s">
        <v>76</v>
      </c>
      <c r="E215" s="22" t="s">
        <v>663</v>
      </c>
      <c r="F215" s="22" t="s">
        <v>102</v>
      </c>
      <c r="G215" s="23">
        <f>'5 исп.МП'!G239</f>
        <v>1517</v>
      </c>
      <c r="H215" s="23">
        <f>'5 исп.МП'!H239</f>
        <v>234.5</v>
      </c>
      <c r="I215" s="159">
        <f t="shared" si="22"/>
        <v>15.458141067897166</v>
      </c>
    </row>
    <row r="216" spans="1:9" ht="25.5">
      <c r="A216" s="18" t="s">
        <v>103</v>
      </c>
      <c r="B216" s="22" t="s">
        <v>426</v>
      </c>
      <c r="C216" s="22" t="s">
        <v>71</v>
      </c>
      <c r="D216" s="22" t="s">
        <v>76</v>
      </c>
      <c r="E216" s="22" t="s">
        <v>663</v>
      </c>
      <c r="F216" s="22" t="s">
        <v>104</v>
      </c>
      <c r="G216" s="23">
        <f>'5 исп.МП'!G241</f>
        <v>160</v>
      </c>
      <c r="H216" s="23">
        <f>'5 исп.МП'!H241</f>
        <v>0</v>
      </c>
      <c r="I216" s="159">
        <f t="shared" si="22"/>
        <v>0</v>
      </c>
    </row>
    <row r="217" spans="1:9" ht="25.5">
      <c r="A217" s="18" t="s">
        <v>167</v>
      </c>
      <c r="B217" s="22" t="s">
        <v>426</v>
      </c>
      <c r="C217" s="22" t="s">
        <v>71</v>
      </c>
      <c r="D217" s="22" t="s">
        <v>76</v>
      </c>
      <c r="E217" s="22" t="s">
        <v>663</v>
      </c>
      <c r="F217" s="22" t="s">
        <v>166</v>
      </c>
      <c r="G217" s="23">
        <f>'5 исп.МП'!G242</f>
        <v>454.8</v>
      </c>
      <c r="H217" s="23">
        <f>'5 исп.МП'!H242</f>
        <v>102</v>
      </c>
      <c r="I217" s="159">
        <f t="shared" si="22"/>
        <v>22.427440633245382</v>
      </c>
    </row>
    <row r="218" spans="1:9" ht="25.5">
      <c r="A218" s="18" t="s">
        <v>651</v>
      </c>
      <c r="B218" s="22" t="s">
        <v>426</v>
      </c>
      <c r="C218" s="22" t="s">
        <v>71</v>
      </c>
      <c r="D218" s="22" t="s">
        <v>76</v>
      </c>
      <c r="E218" s="22" t="s">
        <v>663</v>
      </c>
      <c r="F218" s="22" t="s">
        <v>111</v>
      </c>
      <c r="G218" s="23">
        <f>G219</f>
        <v>193.2</v>
      </c>
      <c r="H218" s="23">
        <f>H219</f>
        <v>0</v>
      </c>
      <c r="I218" s="159">
        <f t="shared" si="22"/>
        <v>0</v>
      </c>
    </row>
    <row r="219" spans="1:9" ht="25.5">
      <c r="A219" s="18" t="s">
        <v>105</v>
      </c>
      <c r="B219" s="22" t="s">
        <v>426</v>
      </c>
      <c r="C219" s="22" t="s">
        <v>71</v>
      </c>
      <c r="D219" s="22" t="s">
        <v>76</v>
      </c>
      <c r="E219" s="22" t="s">
        <v>663</v>
      </c>
      <c r="F219" s="22" t="s">
        <v>106</v>
      </c>
      <c r="G219" s="23">
        <f>G220</f>
        <v>193.2</v>
      </c>
      <c r="H219" s="23">
        <f>H220</f>
        <v>0</v>
      </c>
      <c r="I219" s="159">
        <f t="shared" si="22"/>
        <v>0</v>
      </c>
    </row>
    <row r="220" spans="1:9" ht="25.5">
      <c r="A220" s="18" t="s">
        <v>107</v>
      </c>
      <c r="B220" s="22" t="s">
        <v>426</v>
      </c>
      <c r="C220" s="22" t="s">
        <v>71</v>
      </c>
      <c r="D220" s="22" t="s">
        <v>76</v>
      </c>
      <c r="E220" s="22" t="s">
        <v>663</v>
      </c>
      <c r="F220" s="22" t="s">
        <v>108</v>
      </c>
      <c r="G220" s="23">
        <f>'5 исп.МП'!G247</f>
        <v>193.2</v>
      </c>
      <c r="H220" s="23">
        <f>'5 исп.МП'!H247</f>
        <v>0</v>
      </c>
      <c r="I220" s="159">
        <f t="shared" si="22"/>
        <v>0</v>
      </c>
    </row>
    <row r="221" spans="1:9" ht="25.5">
      <c r="A221" s="18" t="s">
        <v>476</v>
      </c>
      <c r="B221" s="22" t="s">
        <v>426</v>
      </c>
      <c r="C221" s="22" t="s">
        <v>71</v>
      </c>
      <c r="D221" s="22" t="s">
        <v>76</v>
      </c>
      <c r="E221" s="22" t="s">
        <v>477</v>
      </c>
      <c r="F221" s="22"/>
      <c r="G221" s="20">
        <f>G222+G231+G236</f>
        <v>965.8</v>
      </c>
      <c r="H221" s="20">
        <f>H222+H231+H236</f>
        <v>119.4</v>
      </c>
      <c r="I221" s="159">
        <f t="shared" si="22"/>
        <v>12.362808034789813</v>
      </c>
    </row>
    <row r="222" spans="1:9" ht="25.5">
      <c r="A222" s="18" t="s">
        <v>471</v>
      </c>
      <c r="B222" s="22" t="s">
        <v>426</v>
      </c>
      <c r="C222" s="22" t="s">
        <v>71</v>
      </c>
      <c r="D222" s="22" t="s">
        <v>76</v>
      </c>
      <c r="E222" s="22" t="s">
        <v>486</v>
      </c>
      <c r="F222" s="22"/>
      <c r="G222" s="20">
        <f>G223</f>
        <v>660.8</v>
      </c>
      <c r="H222" s="20">
        <f>H223</f>
        <v>119.4</v>
      </c>
      <c r="I222" s="159">
        <f t="shared" si="22"/>
        <v>18.069007263922522</v>
      </c>
    </row>
    <row r="223" spans="1:9" ht="25.5">
      <c r="A223" s="18" t="s">
        <v>485</v>
      </c>
      <c r="B223" s="22" t="s">
        <v>426</v>
      </c>
      <c r="C223" s="22" t="s">
        <v>71</v>
      </c>
      <c r="D223" s="22" t="s">
        <v>76</v>
      </c>
      <c r="E223" s="22" t="s">
        <v>487</v>
      </c>
      <c r="F223" s="22"/>
      <c r="G223" s="20">
        <f>G224+G228</f>
        <v>660.8</v>
      </c>
      <c r="H223" s="20">
        <f>H224+H228</f>
        <v>119.4</v>
      </c>
      <c r="I223" s="159">
        <f t="shared" si="22"/>
        <v>18.069007263922522</v>
      </c>
    </row>
    <row r="224" spans="1:9" ht="25.5" customHeight="1">
      <c r="A224" s="18" t="s">
        <v>109</v>
      </c>
      <c r="B224" s="22" t="s">
        <v>426</v>
      </c>
      <c r="C224" s="22" t="s">
        <v>71</v>
      </c>
      <c r="D224" s="22" t="s">
        <v>76</v>
      </c>
      <c r="E224" s="22" t="s">
        <v>487</v>
      </c>
      <c r="F224" s="22" t="s">
        <v>110</v>
      </c>
      <c r="G224" s="23">
        <f>G225</f>
        <v>537.9</v>
      </c>
      <c r="H224" s="23">
        <f>H225</f>
        <v>119.4</v>
      </c>
      <c r="I224" s="159">
        <f t="shared" si="22"/>
        <v>22.19743446737312</v>
      </c>
    </row>
    <row r="225" spans="1:9" ht="12.75">
      <c r="A225" s="18" t="s">
        <v>100</v>
      </c>
      <c r="B225" s="22" t="s">
        <v>426</v>
      </c>
      <c r="C225" s="22" t="s">
        <v>71</v>
      </c>
      <c r="D225" s="22" t="s">
        <v>76</v>
      </c>
      <c r="E225" s="22" t="s">
        <v>487</v>
      </c>
      <c r="F225" s="22" t="s">
        <v>101</v>
      </c>
      <c r="G225" s="23">
        <f>G226+G227</f>
        <v>537.9</v>
      </c>
      <c r="H225" s="23">
        <f>H226+H227</f>
        <v>119.4</v>
      </c>
      <c r="I225" s="159">
        <f t="shared" si="22"/>
        <v>22.19743446737312</v>
      </c>
    </row>
    <row r="226" spans="1:9" ht="17.25" customHeight="1">
      <c r="A226" s="18" t="s">
        <v>165</v>
      </c>
      <c r="B226" s="22" t="s">
        <v>426</v>
      </c>
      <c r="C226" s="22" t="s">
        <v>71</v>
      </c>
      <c r="D226" s="22" t="s">
        <v>76</v>
      </c>
      <c r="E226" s="22" t="s">
        <v>487</v>
      </c>
      <c r="F226" s="22" t="s">
        <v>102</v>
      </c>
      <c r="G226" s="23">
        <f>'5 исп.МП'!G41</f>
        <v>413.1</v>
      </c>
      <c r="H226" s="23">
        <f>'5 исп.МП'!H41</f>
        <v>95.7</v>
      </c>
      <c r="I226" s="159">
        <f t="shared" si="22"/>
        <v>23.16630355846042</v>
      </c>
    </row>
    <row r="227" spans="1:9" ht="30" customHeight="1">
      <c r="A227" s="18" t="s">
        <v>167</v>
      </c>
      <c r="B227" s="22" t="s">
        <v>426</v>
      </c>
      <c r="C227" s="22" t="s">
        <v>71</v>
      </c>
      <c r="D227" s="22" t="s">
        <v>76</v>
      </c>
      <c r="E227" s="22" t="s">
        <v>487</v>
      </c>
      <c r="F227" s="22" t="s">
        <v>166</v>
      </c>
      <c r="G227" s="23">
        <f>'5 исп.МП'!G43</f>
        <v>124.8</v>
      </c>
      <c r="H227" s="23">
        <f>'5 исп.МП'!H43</f>
        <v>23.7</v>
      </c>
      <c r="I227" s="159">
        <f t="shared" si="22"/>
        <v>18.990384615384613</v>
      </c>
    </row>
    <row r="228" spans="1:9" ht="17.25" customHeight="1">
      <c r="A228" s="18" t="s">
        <v>651</v>
      </c>
      <c r="B228" s="22" t="s">
        <v>426</v>
      </c>
      <c r="C228" s="22" t="s">
        <v>71</v>
      </c>
      <c r="D228" s="22" t="s">
        <v>76</v>
      </c>
      <c r="E228" s="22" t="s">
        <v>487</v>
      </c>
      <c r="F228" s="22" t="s">
        <v>111</v>
      </c>
      <c r="G228" s="23">
        <f>G229</f>
        <v>122.9</v>
      </c>
      <c r="H228" s="23">
        <f>H229</f>
        <v>0</v>
      </c>
      <c r="I228" s="159">
        <f t="shared" si="22"/>
        <v>0</v>
      </c>
    </row>
    <row r="229" spans="1:9" ht="28.5" customHeight="1">
      <c r="A229" s="18" t="s">
        <v>105</v>
      </c>
      <c r="B229" s="22" t="s">
        <v>426</v>
      </c>
      <c r="C229" s="22" t="s">
        <v>71</v>
      </c>
      <c r="D229" s="22" t="s">
        <v>76</v>
      </c>
      <c r="E229" s="22" t="s">
        <v>487</v>
      </c>
      <c r="F229" s="22" t="s">
        <v>106</v>
      </c>
      <c r="G229" s="23">
        <f>G230</f>
        <v>122.9</v>
      </c>
      <c r="H229" s="23">
        <f>H230</f>
        <v>0</v>
      </c>
      <c r="I229" s="159">
        <f t="shared" si="22"/>
        <v>0</v>
      </c>
    </row>
    <row r="230" spans="1:9" ht="30" customHeight="1">
      <c r="A230" s="18" t="s">
        <v>107</v>
      </c>
      <c r="B230" s="22" t="s">
        <v>426</v>
      </c>
      <c r="C230" s="22" t="s">
        <v>71</v>
      </c>
      <c r="D230" s="22" t="s">
        <v>76</v>
      </c>
      <c r="E230" s="22" t="s">
        <v>487</v>
      </c>
      <c r="F230" s="22" t="s">
        <v>108</v>
      </c>
      <c r="G230" s="23">
        <f>'5 исп.МП'!G47</f>
        <v>122.9</v>
      </c>
      <c r="H230" s="23">
        <f>'5 исп.МП'!H47</f>
        <v>0</v>
      </c>
      <c r="I230" s="159">
        <f t="shared" si="22"/>
        <v>0</v>
      </c>
    </row>
    <row r="231" spans="1:9" ht="25.5" customHeight="1">
      <c r="A231" s="18" t="s">
        <v>488</v>
      </c>
      <c r="B231" s="22" t="s">
        <v>426</v>
      </c>
      <c r="C231" s="22" t="s">
        <v>71</v>
      </c>
      <c r="D231" s="22" t="s">
        <v>76</v>
      </c>
      <c r="E231" s="22" t="s">
        <v>489</v>
      </c>
      <c r="F231" s="22"/>
      <c r="G231" s="20">
        <f aca="true" t="shared" si="23" ref="G231:H234">G232</f>
        <v>275</v>
      </c>
      <c r="H231" s="20">
        <f t="shared" si="23"/>
        <v>0</v>
      </c>
      <c r="I231" s="159">
        <f t="shared" si="22"/>
        <v>0</v>
      </c>
    </row>
    <row r="232" spans="1:9" ht="30.75" customHeight="1">
      <c r="A232" s="18" t="s">
        <v>490</v>
      </c>
      <c r="B232" s="22" t="s">
        <v>426</v>
      </c>
      <c r="C232" s="22" t="s">
        <v>71</v>
      </c>
      <c r="D232" s="22" t="s">
        <v>76</v>
      </c>
      <c r="E232" s="22" t="s">
        <v>491</v>
      </c>
      <c r="F232" s="22"/>
      <c r="G232" s="23">
        <f t="shared" si="23"/>
        <v>275</v>
      </c>
      <c r="H232" s="23">
        <f t="shared" si="23"/>
        <v>0</v>
      </c>
      <c r="I232" s="159">
        <f t="shared" si="22"/>
        <v>0</v>
      </c>
    </row>
    <row r="233" spans="1:9" ht="15.75" customHeight="1">
      <c r="A233" s="18" t="s">
        <v>651</v>
      </c>
      <c r="B233" s="22" t="s">
        <v>426</v>
      </c>
      <c r="C233" s="22" t="s">
        <v>71</v>
      </c>
      <c r="D233" s="22" t="s">
        <v>76</v>
      </c>
      <c r="E233" s="22" t="s">
        <v>491</v>
      </c>
      <c r="F233" s="22" t="s">
        <v>111</v>
      </c>
      <c r="G233" s="23">
        <f t="shared" si="23"/>
        <v>275</v>
      </c>
      <c r="H233" s="23">
        <f t="shared" si="23"/>
        <v>0</v>
      </c>
      <c r="I233" s="159">
        <f t="shared" si="22"/>
        <v>0</v>
      </c>
    </row>
    <row r="234" spans="1:9" ht="30.75" customHeight="1">
      <c r="A234" s="18" t="s">
        <v>105</v>
      </c>
      <c r="B234" s="22" t="s">
        <v>426</v>
      </c>
      <c r="C234" s="22" t="s">
        <v>71</v>
      </c>
      <c r="D234" s="22" t="s">
        <v>76</v>
      </c>
      <c r="E234" s="22" t="s">
        <v>491</v>
      </c>
      <c r="F234" s="22" t="s">
        <v>106</v>
      </c>
      <c r="G234" s="23">
        <f t="shared" si="23"/>
        <v>275</v>
      </c>
      <c r="H234" s="23">
        <f t="shared" si="23"/>
        <v>0</v>
      </c>
      <c r="I234" s="159">
        <f t="shared" si="22"/>
        <v>0</v>
      </c>
    </row>
    <row r="235" spans="1:9" ht="29.25" customHeight="1">
      <c r="A235" s="18" t="s">
        <v>107</v>
      </c>
      <c r="B235" s="22" t="s">
        <v>426</v>
      </c>
      <c r="C235" s="22" t="s">
        <v>71</v>
      </c>
      <c r="D235" s="22" t="s">
        <v>76</v>
      </c>
      <c r="E235" s="22" t="s">
        <v>491</v>
      </c>
      <c r="F235" s="22" t="s">
        <v>108</v>
      </c>
      <c r="G235" s="23">
        <f>'5 исп.МП'!G78</f>
        <v>275</v>
      </c>
      <c r="H235" s="23">
        <f>'5 исп.МП'!H78</f>
        <v>0</v>
      </c>
      <c r="I235" s="159">
        <f t="shared" si="22"/>
        <v>0</v>
      </c>
    </row>
    <row r="236" spans="1:9" ht="30" customHeight="1">
      <c r="A236" s="37" t="s">
        <v>492</v>
      </c>
      <c r="B236" s="22" t="s">
        <v>426</v>
      </c>
      <c r="C236" s="22" t="s">
        <v>71</v>
      </c>
      <c r="D236" s="22" t="s">
        <v>76</v>
      </c>
      <c r="E236" s="22" t="s">
        <v>493</v>
      </c>
      <c r="F236" s="22"/>
      <c r="G236" s="23">
        <f aca="true" t="shared" si="24" ref="G236:H239">G237</f>
        <v>30</v>
      </c>
      <c r="H236" s="23">
        <f t="shared" si="24"/>
        <v>0</v>
      </c>
      <c r="I236" s="159">
        <f t="shared" si="22"/>
        <v>0</v>
      </c>
    </row>
    <row r="237" spans="1:9" ht="25.5">
      <c r="A237" s="18" t="s">
        <v>494</v>
      </c>
      <c r="B237" s="21" t="s">
        <v>426</v>
      </c>
      <c r="C237" s="22" t="s">
        <v>71</v>
      </c>
      <c r="D237" s="22" t="s">
        <v>76</v>
      </c>
      <c r="E237" s="22" t="s">
        <v>495</v>
      </c>
      <c r="F237" s="22"/>
      <c r="G237" s="23">
        <f t="shared" si="24"/>
        <v>30</v>
      </c>
      <c r="H237" s="23">
        <f t="shared" si="24"/>
        <v>0</v>
      </c>
      <c r="I237" s="159">
        <f t="shared" si="22"/>
        <v>0</v>
      </c>
    </row>
    <row r="238" spans="1:9" ht="25.5">
      <c r="A238" s="18" t="s">
        <v>112</v>
      </c>
      <c r="B238" s="21" t="s">
        <v>426</v>
      </c>
      <c r="C238" s="22" t="s">
        <v>71</v>
      </c>
      <c r="D238" s="22" t="s">
        <v>76</v>
      </c>
      <c r="E238" s="22" t="s">
        <v>495</v>
      </c>
      <c r="F238" s="22" t="s">
        <v>113</v>
      </c>
      <c r="G238" s="23">
        <f t="shared" si="24"/>
        <v>30</v>
      </c>
      <c r="H238" s="23">
        <f t="shared" si="24"/>
        <v>0</v>
      </c>
      <c r="I238" s="159">
        <f t="shared" si="22"/>
        <v>0</v>
      </c>
    </row>
    <row r="239" spans="1:9" ht="25.5">
      <c r="A239" s="18" t="s">
        <v>496</v>
      </c>
      <c r="B239" s="21" t="s">
        <v>426</v>
      </c>
      <c r="C239" s="22" t="s">
        <v>71</v>
      </c>
      <c r="D239" s="22" t="s">
        <v>76</v>
      </c>
      <c r="E239" s="22" t="s">
        <v>495</v>
      </c>
      <c r="F239" s="22" t="s">
        <v>497</v>
      </c>
      <c r="G239" s="23">
        <f t="shared" si="24"/>
        <v>30</v>
      </c>
      <c r="H239" s="23">
        <f t="shared" si="24"/>
        <v>0</v>
      </c>
      <c r="I239" s="159">
        <f t="shared" si="22"/>
        <v>0</v>
      </c>
    </row>
    <row r="240" spans="1:9" ht="25.5">
      <c r="A240" s="18" t="s">
        <v>672</v>
      </c>
      <c r="B240" s="21" t="s">
        <v>426</v>
      </c>
      <c r="C240" s="22" t="s">
        <v>71</v>
      </c>
      <c r="D240" s="22" t="s">
        <v>76</v>
      </c>
      <c r="E240" s="22" t="s">
        <v>495</v>
      </c>
      <c r="F240" s="22" t="s">
        <v>671</v>
      </c>
      <c r="G240" s="23">
        <f>'5 исп.МП'!G86</f>
        <v>30</v>
      </c>
      <c r="H240" s="23">
        <f>'5 исп.МП'!H86</f>
        <v>0</v>
      </c>
      <c r="I240" s="159">
        <f t="shared" si="22"/>
        <v>0</v>
      </c>
    </row>
    <row r="241" spans="1:9" ht="15.75" customHeight="1">
      <c r="A241" s="77" t="s">
        <v>161</v>
      </c>
      <c r="B241" s="80" t="s">
        <v>427</v>
      </c>
      <c r="C241" s="81"/>
      <c r="D241" s="81"/>
      <c r="E241" s="81"/>
      <c r="F241" s="81"/>
      <c r="G241" s="79">
        <f>G242+G275</f>
        <v>18108</v>
      </c>
      <c r="H241" s="79">
        <f>H242+H275</f>
        <v>4009</v>
      </c>
      <c r="I241" s="166">
        <f t="shared" si="22"/>
        <v>22.139385906781534</v>
      </c>
    </row>
    <row r="242" spans="1:9" ht="12.75">
      <c r="A242" s="17" t="s">
        <v>2</v>
      </c>
      <c r="B242" s="52" t="s">
        <v>427</v>
      </c>
      <c r="C242" s="43" t="s">
        <v>66</v>
      </c>
      <c r="D242" s="43" t="s">
        <v>36</v>
      </c>
      <c r="E242" s="43"/>
      <c r="F242" s="43"/>
      <c r="G242" s="44">
        <f>G243+G270</f>
        <v>18072</v>
      </c>
      <c r="H242" s="44">
        <f>H243+H270</f>
        <v>4009</v>
      </c>
      <c r="I242" s="158">
        <f t="shared" si="22"/>
        <v>22.18348826914564</v>
      </c>
    </row>
    <row r="243" spans="1:9" ht="25.5">
      <c r="A243" s="17" t="s">
        <v>79</v>
      </c>
      <c r="B243" s="52" t="s">
        <v>427</v>
      </c>
      <c r="C243" s="43" t="s">
        <v>66</v>
      </c>
      <c r="D243" s="43" t="s">
        <v>76</v>
      </c>
      <c r="E243" s="43"/>
      <c r="F243" s="43"/>
      <c r="G243" s="44">
        <f>G244+G254</f>
        <v>17072</v>
      </c>
      <c r="H243" s="44">
        <f>H244+H254</f>
        <v>4009</v>
      </c>
      <c r="I243" s="158">
        <f t="shared" si="22"/>
        <v>23.48289597000937</v>
      </c>
    </row>
    <row r="244" spans="1:9" ht="12.75">
      <c r="A244" s="18" t="s">
        <v>376</v>
      </c>
      <c r="B244" s="21" t="s">
        <v>427</v>
      </c>
      <c r="C244" s="22" t="s">
        <v>66</v>
      </c>
      <c r="D244" s="22" t="s">
        <v>76</v>
      </c>
      <c r="E244" s="22" t="s">
        <v>225</v>
      </c>
      <c r="F244" s="22"/>
      <c r="G244" s="23">
        <f>G245</f>
        <v>630</v>
      </c>
      <c r="H244" s="23">
        <f>H245</f>
        <v>220</v>
      </c>
      <c r="I244" s="159">
        <f t="shared" si="22"/>
        <v>34.92063492063492</v>
      </c>
    </row>
    <row r="245" spans="1:9" ht="12.75">
      <c r="A245" s="18" t="s">
        <v>377</v>
      </c>
      <c r="B245" s="21" t="s">
        <v>427</v>
      </c>
      <c r="C245" s="22" t="s">
        <v>66</v>
      </c>
      <c r="D245" s="22" t="s">
        <v>76</v>
      </c>
      <c r="E245" s="22" t="s">
        <v>374</v>
      </c>
      <c r="F245" s="22"/>
      <c r="G245" s="23">
        <f>G246+G250</f>
        <v>630</v>
      </c>
      <c r="H245" s="23">
        <f>H246+H250</f>
        <v>220</v>
      </c>
      <c r="I245" s="159">
        <f t="shared" si="22"/>
        <v>34.92063492063492</v>
      </c>
    </row>
    <row r="246" spans="1:9" ht="39" customHeight="1">
      <c r="A246" s="18" t="s">
        <v>244</v>
      </c>
      <c r="B246" s="21" t="s">
        <v>427</v>
      </c>
      <c r="C246" s="22" t="s">
        <v>66</v>
      </c>
      <c r="D246" s="22" t="s">
        <v>76</v>
      </c>
      <c r="E246" s="22" t="s">
        <v>375</v>
      </c>
      <c r="F246" s="22"/>
      <c r="G246" s="23">
        <f aca="true" t="shared" si="25" ref="G246:H248">G247</f>
        <v>500</v>
      </c>
      <c r="H246" s="23">
        <f t="shared" si="25"/>
        <v>220</v>
      </c>
      <c r="I246" s="159">
        <f t="shared" si="22"/>
        <v>44</v>
      </c>
    </row>
    <row r="247" spans="1:9" ht="38.25">
      <c r="A247" s="18" t="s">
        <v>109</v>
      </c>
      <c r="B247" s="21" t="s">
        <v>427</v>
      </c>
      <c r="C247" s="22" t="s">
        <v>66</v>
      </c>
      <c r="D247" s="22" t="s">
        <v>76</v>
      </c>
      <c r="E247" s="22" t="s">
        <v>375</v>
      </c>
      <c r="F247" s="22" t="s">
        <v>110</v>
      </c>
      <c r="G247" s="23">
        <f t="shared" si="25"/>
        <v>500</v>
      </c>
      <c r="H247" s="23">
        <f t="shared" si="25"/>
        <v>220</v>
      </c>
      <c r="I247" s="159">
        <f t="shared" si="22"/>
        <v>44</v>
      </c>
    </row>
    <row r="248" spans="1:9" ht="12.75">
      <c r="A248" s="18" t="s">
        <v>100</v>
      </c>
      <c r="B248" s="21" t="s">
        <v>427</v>
      </c>
      <c r="C248" s="22" t="s">
        <v>66</v>
      </c>
      <c r="D248" s="22" t="s">
        <v>76</v>
      </c>
      <c r="E248" s="22" t="s">
        <v>375</v>
      </c>
      <c r="F248" s="22" t="s">
        <v>101</v>
      </c>
      <c r="G248" s="23">
        <f t="shared" si="25"/>
        <v>500</v>
      </c>
      <c r="H248" s="23">
        <f t="shared" si="25"/>
        <v>220</v>
      </c>
      <c r="I248" s="159">
        <f t="shared" si="22"/>
        <v>44</v>
      </c>
    </row>
    <row r="249" spans="1:9" ht="25.5">
      <c r="A249" s="18" t="s">
        <v>103</v>
      </c>
      <c r="B249" s="21" t="s">
        <v>427</v>
      </c>
      <c r="C249" s="22" t="s">
        <v>66</v>
      </c>
      <c r="D249" s="22" t="s">
        <v>76</v>
      </c>
      <c r="E249" s="22" t="s">
        <v>375</v>
      </c>
      <c r="F249" s="22" t="s">
        <v>104</v>
      </c>
      <c r="G249" s="23">
        <v>500</v>
      </c>
      <c r="H249" s="23">
        <v>220</v>
      </c>
      <c r="I249" s="159">
        <f t="shared" si="22"/>
        <v>44</v>
      </c>
    </row>
    <row r="250" spans="1:9" ht="13.5" customHeight="1">
      <c r="A250" s="18" t="s">
        <v>245</v>
      </c>
      <c r="B250" s="21" t="s">
        <v>427</v>
      </c>
      <c r="C250" s="22" t="s">
        <v>66</v>
      </c>
      <c r="D250" s="22" t="s">
        <v>76</v>
      </c>
      <c r="E250" s="22" t="s">
        <v>378</v>
      </c>
      <c r="F250" s="22"/>
      <c r="G250" s="23">
        <f aca="true" t="shared" si="26" ref="G250:H252">G251</f>
        <v>130</v>
      </c>
      <c r="H250" s="23">
        <f t="shared" si="26"/>
        <v>0</v>
      </c>
      <c r="I250" s="159">
        <f t="shared" si="22"/>
        <v>0</v>
      </c>
    </row>
    <row r="251" spans="1:9" ht="13.5" customHeight="1">
      <c r="A251" s="18" t="s">
        <v>109</v>
      </c>
      <c r="B251" s="21" t="s">
        <v>427</v>
      </c>
      <c r="C251" s="22" t="s">
        <v>66</v>
      </c>
      <c r="D251" s="22" t="s">
        <v>76</v>
      </c>
      <c r="E251" s="22" t="s">
        <v>378</v>
      </c>
      <c r="F251" s="22" t="s">
        <v>110</v>
      </c>
      <c r="G251" s="23">
        <f t="shared" si="26"/>
        <v>130</v>
      </c>
      <c r="H251" s="23">
        <f t="shared" si="26"/>
        <v>0</v>
      </c>
      <c r="I251" s="159">
        <f t="shared" si="22"/>
        <v>0</v>
      </c>
    </row>
    <row r="252" spans="1:9" ht="13.5" customHeight="1">
      <c r="A252" s="18" t="s">
        <v>100</v>
      </c>
      <c r="B252" s="21" t="s">
        <v>427</v>
      </c>
      <c r="C252" s="22" t="s">
        <v>66</v>
      </c>
      <c r="D252" s="22" t="s">
        <v>76</v>
      </c>
      <c r="E252" s="22" t="s">
        <v>378</v>
      </c>
      <c r="F252" s="22" t="s">
        <v>101</v>
      </c>
      <c r="G252" s="23">
        <f t="shared" si="26"/>
        <v>130</v>
      </c>
      <c r="H252" s="23">
        <f t="shared" si="26"/>
        <v>0</v>
      </c>
      <c r="I252" s="159">
        <f t="shared" si="22"/>
        <v>0</v>
      </c>
    </row>
    <row r="253" spans="1:9" ht="27" customHeight="1">
      <c r="A253" s="18" t="s">
        <v>103</v>
      </c>
      <c r="B253" s="21" t="s">
        <v>427</v>
      </c>
      <c r="C253" s="22" t="s">
        <v>66</v>
      </c>
      <c r="D253" s="22" t="s">
        <v>76</v>
      </c>
      <c r="E253" s="22" t="s">
        <v>378</v>
      </c>
      <c r="F253" s="22" t="s">
        <v>104</v>
      </c>
      <c r="G253" s="23">
        <v>130</v>
      </c>
      <c r="H253" s="23">
        <v>0</v>
      </c>
      <c r="I253" s="159">
        <f t="shared" si="22"/>
        <v>0</v>
      </c>
    </row>
    <row r="254" spans="1:9" ht="24" customHeight="1">
      <c r="A254" s="18" t="s">
        <v>433</v>
      </c>
      <c r="B254" s="21" t="s">
        <v>427</v>
      </c>
      <c r="C254" s="22" t="s">
        <v>66</v>
      </c>
      <c r="D254" s="22" t="s">
        <v>76</v>
      </c>
      <c r="E254" s="22" t="s">
        <v>224</v>
      </c>
      <c r="F254" s="22"/>
      <c r="G254" s="23">
        <f>G255</f>
        <v>16442</v>
      </c>
      <c r="H254" s="23">
        <f>H255</f>
        <v>3789</v>
      </c>
      <c r="I254" s="159">
        <f t="shared" si="22"/>
        <v>23.04464177107408</v>
      </c>
    </row>
    <row r="255" spans="1:9" ht="14.25" customHeight="1">
      <c r="A255" s="18" t="s">
        <v>50</v>
      </c>
      <c r="B255" s="21" t="s">
        <v>427</v>
      </c>
      <c r="C255" s="22" t="s">
        <v>66</v>
      </c>
      <c r="D255" s="22" t="s">
        <v>76</v>
      </c>
      <c r="E255" s="22" t="s">
        <v>250</v>
      </c>
      <c r="F255" s="22"/>
      <c r="G255" s="23">
        <f>G256+G262</f>
        <v>16442</v>
      </c>
      <c r="H255" s="23">
        <f>H256+H262</f>
        <v>3789</v>
      </c>
      <c r="I255" s="159">
        <f t="shared" si="22"/>
        <v>23.04464177107408</v>
      </c>
    </row>
    <row r="256" spans="1:9" ht="12.75">
      <c r="A256" s="18" t="s">
        <v>246</v>
      </c>
      <c r="B256" s="21" t="s">
        <v>427</v>
      </c>
      <c r="C256" s="22" t="s">
        <v>66</v>
      </c>
      <c r="D256" s="22" t="s">
        <v>76</v>
      </c>
      <c r="E256" s="22" t="s">
        <v>251</v>
      </c>
      <c r="F256" s="22"/>
      <c r="G256" s="23">
        <f>G257</f>
        <v>15190.1</v>
      </c>
      <c r="H256" s="23">
        <f>H257</f>
        <v>3621.2</v>
      </c>
      <c r="I256" s="159">
        <f t="shared" si="22"/>
        <v>23.83921106510161</v>
      </c>
    </row>
    <row r="257" spans="1:9" ht="38.25">
      <c r="A257" s="18" t="s">
        <v>109</v>
      </c>
      <c r="B257" s="21" t="s">
        <v>427</v>
      </c>
      <c r="C257" s="22" t="s">
        <v>66</v>
      </c>
      <c r="D257" s="22" t="s">
        <v>76</v>
      </c>
      <c r="E257" s="22" t="s">
        <v>251</v>
      </c>
      <c r="F257" s="22" t="s">
        <v>110</v>
      </c>
      <c r="G257" s="23">
        <f>G258</f>
        <v>15190.1</v>
      </c>
      <c r="H257" s="23">
        <f>H258</f>
        <v>3621.2</v>
      </c>
      <c r="I257" s="159">
        <f t="shared" si="22"/>
        <v>23.83921106510161</v>
      </c>
    </row>
    <row r="258" spans="1:9" ht="12.75">
      <c r="A258" s="18" t="s">
        <v>100</v>
      </c>
      <c r="B258" s="21" t="s">
        <v>427</v>
      </c>
      <c r="C258" s="22" t="s">
        <v>66</v>
      </c>
      <c r="D258" s="22" t="s">
        <v>76</v>
      </c>
      <c r="E258" s="22" t="s">
        <v>251</v>
      </c>
      <c r="F258" s="22" t="s">
        <v>101</v>
      </c>
      <c r="G258" s="23">
        <f>G259+G260+G261</f>
        <v>15190.1</v>
      </c>
      <c r="H258" s="23">
        <f>H259+H260+H261</f>
        <v>3621.2</v>
      </c>
      <c r="I258" s="159">
        <f t="shared" si="22"/>
        <v>23.83921106510161</v>
      </c>
    </row>
    <row r="259" spans="1:9" ht="12.75">
      <c r="A259" s="18" t="s">
        <v>165</v>
      </c>
      <c r="B259" s="21" t="s">
        <v>427</v>
      </c>
      <c r="C259" s="22" t="s">
        <v>66</v>
      </c>
      <c r="D259" s="22" t="s">
        <v>76</v>
      </c>
      <c r="E259" s="22" t="s">
        <v>251</v>
      </c>
      <c r="F259" s="22" t="s">
        <v>102</v>
      </c>
      <c r="G259" s="23">
        <v>12022.5</v>
      </c>
      <c r="H259" s="23">
        <v>2758.7</v>
      </c>
      <c r="I259" s="159">
        <f t="shared" si="22"/>
        <v>22.946142649199416</v>
      </c>
    </row>
    <row r="260" spans="1:9" ht="25.5">
      <c r="A260" s="18" t="s">
        <v>103</v>
      </c>
      <c r="B260" s="21" t="s">
        <v>427</v>
      </c>
      <c r="C260" s="22" t="s">
        <v>66</v>
      </c>
      <c r="D260" s="22" t="s">
        <v>76</v>
      </c>
      <c r="E260" s="22" t="s">
        <v>251</v>
      </c>
      <c r="F260" s="22" t="s">
        <v>104</v>
      </c>
      <c r="G260" s="23">
        <v>162</v>
      </c>
      <c r="H260" s="23">
        <v>27.8</v>
      </c>
      <c r="I260" s="159">
        <f t="shared" si="22"/>
        <v>17.160493827160494</v>
      </c>
    </row>
    <row r="261" spans="1:9" ht="26.25" customHeight="1">
      <c r="A261" s="18" t="s">
        <v>167</v>
      </c>
      <c r="B261" s="21" t="s">
        <v>427</v>
      </c>
      <c r="C261" s="22" t="s">
        <v>66</v>
      </c>
      <c r="D261" s="22" t="s">
        <v>76</v>
      </c>
      <c r="E261" s="22" t="s">
        <v>251</v>
      </c>
      <c r="F261" s="22" t="s">
        <v>166</v>
      </c>
      <c r="G261" s="23">
        <v>3005.6</v>
      </c>
      <c r="H261" s="23">
        <v>834.7</v>
      </c>
      <c r="I261" s="159">
        <f t="shared" si="22"/>
        <v>27.771493212669686</v>
      </c>
    </row>
    <row r="262" spans="1:9" ht="12.75">
      <c r="A262" s="18" t="s">
        <v>247</v>
      </c>
      <c r="B262" s="21" t="s">
        <v>427</v>
      </c>
      <c r="C262" s="22" t="s">
        <v>66</v>
      </c>
      <c r="D262" s="22" t="s">
        <v>76</v>
      </c>
      <c r="E262" s="22" t="s">
        <v>252</v>
      </c>
      <c r="F262" s="22"/>
      <c r="G262" s="23">
        <f>G263+G266</f>
        <v>1251.9</v>
      </c>
      <c r="H262" s="23">
        <f>H263+H266</f>
        <v>167.79999999999998</v>
      </c>
      <c r="I262" s="159">
        <f aca="true" t="shared" si="27" ref="I262:I325">H262/G262*100</f>
        <v>13.403626487738634</v>
      </c>
    </row>
    <row r="263" spans="1:9" ht="25.5">
      <c r="A263" s="18" t="s">
        <v>651</v>
      </c>
      <c r="B263" s="21" t="s">
        <v>427</v>
      </c>
      <c r="C263" s="22" t="s">
        <v>66</v>
      </c>
      <c r="D263" s="22" t="s">
        <v>76</v>
      </c>
      <c r="E263" s="22" t="s">
        <v>252</v>
      </c>
      <c r="F263" s="22" t="s">
        <v>111</v>
      </c>
      <c r="G263" s="23">
        <f>G264</f>
        <v>1245.2</v>
      </c>
      <c r="H263" s="23">
        <f>H264</f>
        <v>166.2</v>
      </c>
      <c r="I263" s="159">
        <f t="shared" si="27"/>
        <v>13.34725345326052</v>
      </c>
    </row>
    <row r="264" spans="1:9" ht="24.75" customHeight="1">
      <c r="A264" s="18" t="s">
        <v>105</v>
      </c>
      <c r="B264" s="21" t="s">
        <v>427</v>
      </c>
      <c r="C264" s="22" t="s">
        <v>66</v>
      </c>
      <c r="D264" s="22" t="s">
        <v>76</v>
      </c>
      <c r="E264" s="22" t="s">
        <v>252</v>
      </c>
      <c r="F264" s="22" t="s">
        <v>106</v>
      </c>
      <c r="G264" s="23">
        <f>G265</f>
        <v>1245.2</v>
      </c>
      <c r="H264" s="23">
        <f>H265</f>
        <v>166.2</v>
      </c>
      <c r="I264" s="159">
        <f t="shared" si="27"/>
        <v>13.34725345326052</v>
      </c>
    </row>
    <row r="265" spans="1:9" ht="25.5">
      <c r="A265" s="18" t="s">
        <v>107</v>
      </c>
      <c r="B265" s="21" t="s">
        <v>427</v>
      </c>
      <c r="C265" s="22" t="s">
        <v>66</v>
      </c>
      <c r="D265" s="22" t="s">
        <v>76</v>
      </c>
      <c r="E265" s="22" t="s">
        <v>252</v>
      </c>
      <c r="F265" s="22" t="s">
        <v>108</v>
      </c>
      <c r="G265" s="23">
        <v>1245.2</v>
      </c>
      <c r="H265" s="23">
        <v>166.2</v>
      </c>
      <c r="I265" s="159">
        <f t="shared" si="27"/>
        <v>13.34725345326052</v>
      </c>
    </row>
    <row r="266" spans="1:9" s="33" customFormat="1" ht="12.75">
      <c r="A266" s="18" t="s">
        <v>135</v>
      </c>
      <c r="B266" s="21" t="s">
        <v>427</v>
      </c>
      <c r="C266" s="22" t="s">
        <v>66</v>
      </c>
      <c r="D266" s="22" t="s">
        <v>76</v>
      </c>
      <c r="E266" s="22" t="s">
        <v>252</v>
      </c>
      <c r="F266" s="22" t="s">
        <v>136</v>
      </c>
      <c r="G266" s="23">
        <f>G267</f>
        <v>6.7</v>
      </c>
      <c r="H266" s="23">
        <f>H267</f>
        <v>1.6</v>
      </c>
      <c r="I266" s="159">
        <f t="shared" si="27"/>
        <v>23.88059701492537</v>
      </c>
    </row>
    <row r="267" spans="1:9" s="33" customFormat="1" ht="12.75">
      <c r="A267" s="18" t="s">
        <v>138</v>
      </c>
      <c r="B267" s="21" t="s">
        <v>427</v>
      </c>
      <c r="C267" s="22" t="s">
        <v>66</v>
      </c>
      <c r="D267" s="22" t="s">
        <v>76</v>
      </c>
      <c r="E267" s="22" t="s">
        <v>252</v>
      </c>
      <c r="F267" s="22" t="s">
        <v>139</v>
      </c>
      <c r="G267" s="23">
        <f>G268+G269</f>
        <v>6.7</v>
      </c>
      <c r="H267" s="23">
        <f>H268+H269</f>
        <v>1.6</v>
      </c>
      <c r="I267" s="159">
        <f t="shared" si="27"/>
        <v>23.88059701492537</v>
      </c>
    </row>
    <row r="268" spans="1:9" s="33" customFormat="1" ht="12.75">
      <c r="A268" s="18" t="s">
        <v>140</v>
      </c>
      <c r="B268" s="21" t="s">
        <v>427</v>
      </c>
      <c r="C268" s="22" t="s">
        <v>66</v>
      </c>
      <c r="D268" s="22" t="s">
        <v>76</v>
      </c>
      <c r="E268" s="22" t="s">
        <v>252</v>
      </c>
      <c r="F268" s="22" t="s">
        <v>141</v>
      </c>
      <c r="G268" s="23">
        <v>4.2</v>
      </c>
      <c r="H268" s="23">
        <v>0</v>
      </c>
      <c r="I268" s="159">
        <f t="shared" si="27"/>
        <v>0</v>
      </c>
    </row>
    <row r="269" spans="1:9" s="33" customFormat="1" ht="12.75">
      <c r="A269" s="18" t="s">
        <v>168</v>
      </c>
      <c r="B269" s="21" t="s">
        <v>427</v>
      </c>
      <c r="C269" s="22" t="s">
        <v>66</v>
      </c>
      <c r="D269" s="22" t="s">
        <v>76</v>
      </c>
      <c r="E269" s="22" t="s">
        <v>252</v>
      </c>
      <c r="F269" s="22" t="s">
        <v>142</v>
      </c>
      <c r="G269" s="23">
        <v>2.5</v>
      </c>
      <c r="H269" s="23">
        <v>1.6</v>
      </c>
      <c r="I269" s="159">
        <f t="shared" si="27"/>
        <v>64</v>
      </c>
    </row>
    <row r="270" spans="1:9" s="33" customFormat="1" ht="12.75">
      <c r="A270" s="17" t="s">
        <v>3</v>
      </c>
      <c r="B270" s="52" t="s">
        <v>427</v>
      </c>
      <c r="C270" s="43" t="s">
        <v>66</v>
      </c>
      <c r="D270" s="43" t="s">
        <v>74</v>
      </c>
      <c r="E270" s="43"/>
      <c r="F270" s="43"/>
      <c r="G270" s="44">
        <f aca="true" t="shared" si="28" ref="G270:H273">G271</f>
        <v>1000</v>
      </c>
      <c r="H270" s="44">
        <f t="shared" si="28"/>
        <v>0</v>
      </c>
      <c r="I270" s="158">
        <f t="shared" si="27"/>
        <v>0</v>
      </c>
    </row>
    <row r="271" spans="1:9" s="33" customFormat="1" ht="12.75">
      <c r="A271" s="18" t="s">
        <v>3</v>
      </c>
      <c r="B271" s="21" t="s">
        <v>427</v>
      </c>
      <c r="C271" s="22" t="s">
        <v>66</v>
      </c>
      <c r="D271" s="22" t="s">
        <v>74</v>
      </c>
      <c r="E271" s="22" t="s">
        <v>231</v>
      </c>
      <c r="F271" s="22"/>
      <c r="G271" s="23">
        <f t="shared" si="28"/>
        <v>1000</v>
      </c>
      <c r="H271" s="23">
        <f t="shared" si="28"/>
        <v>0</v>
      </c>
      <c r="I271" s="159">
        <f t="shared" si="27"/>
        <v>0</v>
      </c>
    </row>
    <row r="272" spans="1:9" s="33" customFormat="1" ht="12.75">
      <c r="A272" s="18" t="s">
        <v>419</v>
      </c>
      <c r="B272" s="21" t="s">
        <v>427</v>
      </c>
      <c r="C272" s="22" t="s">
        <v>66</v>
      </c>
      <c r="D272" s="22" t="s">
        <v>74</v>
      </c>
      <c r="E272" s="22" t="s">
        <v>420</v>
      </c>
      <c r="F272" s="22"/>
      <c r="G272" s="23">
        <f t="shared" si="28"/>
        <v>1000</v>
      </c>
      <c r="H272" s="23">
        <f t="shared" si="28"/>
        <v>0</v>
      </c>
      <c r="I272" s="159">
        <f t="shared" si="27"/>
        <v>0</v>
      </c>
    </row>
    <row r="273" spans="1:9" s="33" customFormat="1" ht="12.75">
      <c r="A273" s="18" t="s">
        <v>135</v>
      </c>
      <c r="B273" s="21" t="s">
        <v>427</v>
      </c>
      <c r="C273" s="22" t="s">
        <v>66</v>
      </c>
      <c r="D273" s="22" t="s">
        <v>74</v>
      </c>
      <c r="E273" s="22" t="s">
        <v>420</v>
      </c>
      <c r="F273" s="22" t="s">
        <v>136</v>
      </c>
      <c r="G273" s="23">
        <f t="shared" si="28"/>
        <v>1000</v>
      </c>
      <c r="H273" s="23">
        <f t="shared" si="28"/>
        <v>0</v>
      </c>
      <c r="I273" s="159">
        <f t="shared" si="27"/>
        <v>0</v>
      </c>
    </row>
    <row r="274" spans="1:9" s="33" customFormat="1" ht="12.75">
      <c r="A274" s="18" t="s">
        <v>147</v>
      </c>
      <c r="B274" s="21" t="s">
        <v>427</v>
      </c>
      <c r="C274" s="22" t="s">
        <v>66</v>
      </c>
      <c r="D274" s="22" t="s">
        <v>74</v>
      </c>
      <c r="E274" s="22" t="s">
        <v>420</v>
      </c>
      <c r="F274" s="22" t="s">
        <v>148</v>
      </c>
      <c r="G274" s="23">
        <v>1000</v>
      </c>
      <c r="H274" s="23">
        <v>0</v>
      </c>
      <c r="I274" s="159">
        <f t="shared" si="27"/>
        <v>0</v>
      </c>
    </row>
    <row r="275" spans="1:9" s="33" customFormat="1" ht="12.75">
      <c r="A275" s="17" t="s">
        <v>284</v>
      </c>
      <c r="B275" s="52" t="s">
        <v>427</v>
      </c>
      <c r="C275" s="43" t="s">
        <v>89</v>
      </c>
      <c r="D275" s="43" t="s">
        <v>36</v>
      </c>
      <c r="E275" s="43"/>
      <c r="F275" s="43"/>
      <c r="G275" s="44">
        <f aca="true" t="shared" si="29" ref="G275:H279">G276</f>
        <v>36</v>
      </c>
      <c r="H275" s="44">
        <f t="shared" si="29"/>
        <v>0</v>
      </c>
      <c r="I275" s="158">
        <f t="shared" si="27"/>
        <v>0</v>
      </c>
    </row>
    <row r="276" spans="1:9" s="33" customFormat="1" ht="12.75">
      <c r="A276" s="17" t="s">
        <v>94</v>
      </c>
      <c r="B276" s="52" t="s">
        <v>427</v>
      </c>
      <c r="C276" s="43" t="s">
        <v>89</v>
      </c>
      <c r="D276" s="43" t="s">
        <v>66</v>
      </c>
      <c r="E276" s="43"/>
      <c r="F276" s="43"/>
      <c r="G276" s="44">
        <f t="shared" si="29"/>
        <v>36</v>
      </c>
      <c r="H276" s="44">
        <f t="shared" si="29"/>
        <v>0</v>
      </c>
      <c r="I276" s="158">
        <f t="shared" si="27"/>
        <v>0</v>
      </c>
    </row>
    <row r="277" spans="1:9" s="33" customFormat="1" ht="12.75">
      <c r="A277" s="18" t="s">
        <v>92</v>
      </c>
      <c r="B277" s="21" t="s">
        <v>427</v>
      </c>
      <c r="C277" s="22" t="s">
        <v>89</v>
      </c>
      <c r="D277" s="22" t="s">
        <v>66</v>
      </c>
      <c r="E277" s="22" t="s">
        <v>232</v>
      </c>
      <c r="F277" s="22"/>
      <c r="G277" s="23">
        <f t="shared" si="29"/>
        <v>36</v>
      </c>
      <c r="H277" s="23">
        <f t="shared" si="29"/>
        <v>0</v>
      </c>
      <c r="I277" s="159">
        <f t="shared" si="27"/>
        <v>0</v>
      </c>
    </row>
    <row r="278" spans="1:9" ht="12.75">
      <c r="A278" s="18" t="s">
        <v>93</v>
      </c>
      <c r="B278" s="21" t="s">
        <v>427</v>
      </c>
      <c r="C278" s="22" t="s">
        <v>89</v>
      </c>
      <c r="D278" s="22" t="s">
        <v>66</v>
      </c>
      <c r="E278" s="22" t="s">
        <v>416</v>
      </c>
      <c r="F278" s="22"/>
      <c r="G278" s="23">
        <f t="shared" si="29"/>
        <v>36</v>
      </c>
      <c r="H278" s="23">
        <f t="shared" si="29"/>
        <v>0</v>
      </c>
      <c r="I278" s="159">
        <f t="shared" si="27"/>
        <v>0</v>
      </c>
    </row>
    <row r="279" spans="1:9" ht="12.75">
      <c r="A279" s="18" t="s">
        <v>91</v>
      </c>
      <c r="B279" s="21" t="s">
        <v>427</v>
      </c>
      <c r="C279" s="22" t="s">
        <v>89</v>
      </c>
      <c r="D279" s="22" t="s">
        <v>66</v>
      </c>
      <c r="E279" s="22" t="s">
        <v>416</v>
      </c>
      <c r="F279" s="22" t="s">
        <v>132</v>
      </c>
      <c r="G279" s="23">
        <f t="shared" si="29"/>
        <v>36</v>
      </c>
      <c r="H279" s="23">
        <f t="shared" si="29"/>
        <v>0</v>
      </c>
      <c r="I279" s="159">
        <f t="shared" si="27"/>
        <v>0</v>
      </c>
    </row>
    <row r="280" spans="1:9" ht="12.75">
      <c r="A280" s="18" t="s">
        <v>133</v>
      </c>
      <c r="B280" s="21" t="s">
        <v>427</v>
      </c>
      <c r="C280" s="22" t="s">
        <v>89</v>
      </c>
      <c r="D280" s="22" t="s">
        <v>66</v>
      </c>
      <c r="E280" s="22" t="s">
        <v>416</v>
      </c>
      <c r="F280" s="22" t="s">
        <v>134</v>
      </c>
      <c r="G280" s="23">
        <v>36</v>
      </c>
      <c r="H280" s="23">
        <v>0</v>
      </c>
      <c r="I280" s="159">
        <f t="shared" si="27"/>
        <v>0</v>
      </c>
    </row>
    <row r="281" spans="1:9" s="33" customFormat="1" ht="12.75">
      <c r="A281" s="78" t="s">
        <v>162</v>
      </c>
      <c r="B281" s="80" t="s">
        <v>428</v>
      </c>
      <c r="C281" s="81"/>
      <c r="D281" s="81"/>
      <c r="E281" s="81"/>
      <c r="F281" s="81"/>
      <c r="G281" s="79">
        <f>G282</f>
        <v>8614.6</v>
      </c>
      <c r="H281" s="79">
        <f>H282</f>
        <v>1327.9</v>
      </c>
      <c r="I281" s="166">
        <f t="shared" si="27"/>
        <v>15.414528823160682</v>
      </c>
    </row>
    <row r="282" spans="1:9" s="33" customFormat="1" ht="12.75">
      <c r="A282" s="16" t="s">
        <v>2</v>
      </c>
      <c r="B282" s="52" t="s">
        <v>428</v>
      </c>
      <c r="C282" s="43" t="s">
        <v>66</v>
      </c>
      <c r="D282" s="43" t="s">
        <v>36</v>
      </c>
      <c r="E282" s="43"/>
      <c r="F282" s="43"/>
      <c r="G282" s="44">
        <f>G283+G313</f>
        <v>8614.6</v>
      </c>
      <c r="H282" s="44">
        <f>H283+H313</f>
        <v>1327.9</v>
      </c>
      <c r="I282" s="158">
        <f t="shared" si="27"/>
        <v>15.414528823160682</v>
      </c>
    </row>
    <row r="283" spans="1:9" ht="28.5" customHeight="1">
      <c r="A283" s="16" t="s">
        <v>20</v>
      </c>
      <c r="B283" s="52" t="s">
        <v>428</v>
      </c>
      <c r="C283" s="43" t="s">
        <v>66</v>
      </c>
      <c r="D283" s="43" t="s">
        <v>70</v>
      </c>
      <c r="E283" s="43"/>
      <c r="F283" s="43"/>
      <c r="G283" s="44">
        <f>G284+G290</f>
        <v>5124.6</v>
      </c>
      <c r="H283" s="44">
        <f>H284+H290</f>
        <v>856.7</v>
      </c>
      <c r="I283" s="158">
        <f t="shared" si="27"/>
        <v>16.71740233384069</v>
      </c>
    </row>
    <row r="284" spans="1:9" ht="12.75">
      <c r="A284" s="18" t="s">
        <v>376</v>
      </c>
      <c r="B284" s="21" t="s">
        <v>428</v>
      </c>
      <c r="C284" s="22" t="s">
        <v>66</v>
      </c>
      <c r="D284" s="22" t="s">
        <v>70</v>
      </c>
      <c r="E284" s="22" t="s">
        <v>225</v>
      </c>
      <c r="F284" s="22"/>
      <c r="G284" s="23">
        <f aca="true" t="shared" si="30" ref="G284:H288">G285</f>
        <v>144</v>
      </c>
      <c r="H284" s="23">
        <f t="shared" si="30"/>
        <v>144</v>
      </c>
      <c r="I284" s="159">
        <f t="shared" si="27"/>
        <v>100</v>
      </c>
    </row>
    <row r="285" spans="1:9" ht="12.75">
      <c r="A285" s="18" t="s">
        <v>377</v>
      </c>
      <c r="B285" s="21" t="s">
        <v>428</v>
      </c>
      <c r="C285" s="22" t="s">
        <v>66</v>
      </c>
      <c r="D285" s="22" t="s">
        <v>70</v>
      </c>
      <c r="E285" s="22" t="s">
        <v>374</v>
      </c>
      <c r="F285" s="22"/>
      <c r="G285" s="23">
        <f t="shared" si="30"/>
        <v>144</v>
      </c>
      <c r="H285" s="23">
        <f t="shared" si="30"/>
        <v>144</v>
      </c>
      <c r="I285" s="159">
        <f t="shared" si="27"/>
        <v>100</v>
      </c>
    </row>
    <row r="286" spans="1:9" ht="51">
      <c r="A286" s="18" t="s">
        <v>298</v>
      </c>
      <c r="B286" s="21" t="s">
        <v>428</v>
      </c>
      <c r="C286" s="22" t="s">
        <v>66</v>
      </c>
      <c r="D286" s="22" t="s">
        <v>70</v>
      </c>
      <c r="E286" s="22" t="s">
        <v>375</v>
      </c>
      <c r="F286" s="22"/>
      <c r="G286" s="23">
        <f t="shared" si="30"/>
        <v>144</v>
      </c>
      <c r="H286" s="23">
        <f t="shared" si="30"/>
        <v>144</v>
      </c>
      <c r="I286" s="159">
        <f t="shared" si="27"/>
        <v>100</v>
      </c>
    </row>
    <row r="287" spans="1:9" s="33" customFormat="1" ht="38.25">
      <c r="A287" s="18" t="s">
        <v>109</v>
      </c>
      <c r="B287" s="21" t="s">
        <v>428</v>
      </c>
      <c r="C287" s="22" t="s">
        <v>66</v>
      </c>
      <c r="D287" s="22" t="s">
        <v>70</v>
      </c>
      <c r="E287" s="22" t="s">
        <v>375</v>
      </c>
      <c r="F287" s="22" t="s">
        <v>110</v>
      </c>
      <c r="G287" s="23">
        <f t="shared" si="30"/>
        <v>144</v>
      </c>
      <c r="H287" s="23">
        <f t="shared" si="30"/>
        <v>144</v>
      </c>
      <c r="I287" s="159">
        <f t="shared" si="27"/>
        <v>100</v>
      </c>
    </row>
    <row r="288" spans="1:9" s="33" customFormat="1" ht="12.75">
      <c r="A288" s="18" t="s">
        <v>100</v>
      </c>
      <c r="B288" s="21" t="s">
        <v>428</v>
      </c>
      <c r="C288" s="22" t="s">
        <v>66</v>
      </c>
      <c r="D288" s="22" t="s">
        <v>70</v>
      </c>
      <c r="E288" s="22" t="s">
        <v>375</v>
      </c>
      <c r="F288" s="22" t="s">
        <v>101</v>
      </c>
      <c r="G288" s="23">
        <f t="shared" si="30"/>
        <v>144</v>
      </c>
      <c r="H288" s="23">
        <f t="shared" si="30"/>
        <v>144</v>
      </c>
      <c r="I288" s="159">
        <f t="shared" si="27"/>
        <v>100</v>
      </c>
    </row>
    <row r="289" spans="1:9" ht="25.5">
      <c r="A289" s="18" t="s">
        <v>103</v>
      </c>
      <c r="B289" s="21" t="s">
        <v>428</v>
      </c>
      <c r="C289" s="22" t="s">
        <v>66</v>
      </c>
      <c r="D289" s="22" t="s">
        <v>70</v>
      </c>
      <c r="E289" s="22" t="s">
        <v>375</v>
      </c>
      <c r="F289" s="22" t="s">
        <v>104</v>
      </c>
      <c r="G289" s="23">
        <v>144</v>
      </c>
      <c r="H289" s="23">
        <v>144</v>
      </c>
      <c r="I289" s="159">
        <f t="shared" si="27"/>
        <v>100</v>
      </c>
    </row>
    <row r="290" spans="1:9" ht="25.5">
      <c r="A290" s="18" t="s">
        <v>433</v>
      </c>
      <c r="B290" s="21" t="s">
        <v>428</v>
      </c>
      <c r="C290" s="22" t="s">
        <v>66</v>
      </c>
      <c r="D290" s="22" t="s">
        <v>70</v>
      </c>
      <c r="E290" s="22" t="s">
        <v>224</v>
      </c>
      <c r="F290" s="22"/>
      <c r="G290" s="23">
        <f>G291+G307</f>
        <v>4980.6</v>
      </c>
      <c r="H290" s="23">
        <f>H291+H307</f>
        <v>712.7</v>
      </c>
      <c r="I290" s="159">
        <f t="shared" si="27"/>
        <v>14.309520941252057</v>
      </c>
    </row>
    <row r="291" spans="1:9" ht="12.75">
      <c r="A291" s="18" t="s">
        <v>50</v>
      </c>
      <c r="B291" s="21" t="s">
        <v>428</v>
      </c>
      <c r="C291" s="22" t="s">
        <v>66</v>
      </c>
      <c r="D291" s="22" t="s">
        <v>70</v>
      </c>
      <c r="E291" s="22" t="s">
        <v>250</v>
      </c>
      <c r="F291" s="22"/>
      <c r="G291" s="23">
        <f>G292+G298</f>
        <v>1548.6</v>
      </c>
      <c r="H291" s="23">
        <f>H292+H298</f>
        <v>214.3</v>
      </c>
      <c r="I291" s="159">
        <f t="shared" si="27"/>
        <v>13.838305566317965</v>
      </c>
    </row>
    <row r="292" spans="1:9" ht="12.75">
      <c r="A292" s="18" t="s">
        <v>246</v>
      </c>
      <c r="B292" s="21" t="s">
        <v>428</v>
      </c>
      <c r="C292" s="22" t="s">
        <v>66</v>
      </c>
      <c r="D292" s="22" t="s">
        <v>70</v>
      </c>
      <c r="E292" s="22" t="s">
        <v>251</v>
      </c>
      <c r="F292" s="22"/>
      <c r="G292" s="23">
        <f>G293</f>
        <v>1005.1</v>
      </c>
      <c r="H292" s="23">
        <f>H293</f>
        <v>171</v>
      </c>
      <c r="I292" s="159">
        <f t="shared" si="27"/>
        <v>17.01323251417769</v>
      </c>
    </row>
    <row r="293" spans="1:9" s="33" customFormat="1" ht="38.25">
      <c r="A293" s="18" t="s">
        <v>109</v>
      </c>
      <c r="B293" s="21" t="s">
        <v>428</v>
      </c>
      <c r="C293" s="22" t="s">
        <v>66</v>
      </c>
      <c r="D293" s="22" t="s">
        <v>70</v>
      </c>
      <c r="E293" s="22" t="s">
        <v>251</v>
      </c>
      <c r="F293" s="22" t="s">
        <v>110</v>
      </c>
      <c r="G293" s="23">
        <f>G294</f>
        <v>1005.1</v>
      </c>
      <c r="H293" s="23">
        <f>H294</f>
        <v>171</v>
      </c>
      <c r="I293" s="159">
        <f t="shared" si="27"/>
        <v>17.01323251417769</v>
      </c>
    </row>
    <row r="294" spans="1:9" ht="15.75" customHeight="1">
      <c r="A294" s="18" t="s">
        <v>100</v>
      </c>
      <c r="B294" s="21" t="s">
        <v>428</v>
      </c>
      <c r="C294" s="22" t="s">
        <v>66</v>
      </c>
      <c r="D294" s="22" t="s">
        <v>70</v>
      </c>
      <c r="E294" s="22" t="s">
        <v>251</v>
      </c>
      <c r="F294" s="22" t="s">
        <v>101</v>
      </c>
      <c r="G294" s="23">
        <f>G295+G296+G297</f>
        <v>1005.1</v>
      </c>
      <c r="H294" s="23">
        <f>H295+H296+H297</f>
        <v>171</v>
      </c>
      <c r="I294" s="159">
        <f t="shared" si="27"/>
        <v>17.01323251417769</v>
      </c>
    </row>
    <row r="295" spans="1:9" s="33" customFormat="1" ht="12.75">
      <c r="A295" s="18" t="s">
        <v>165</v>
      </c>
      <c r="B295" s="21" t="s">
        <v>428</v>
      </c>
      <c r="C295" s="22" t="s">
        <v>66</v>
      </c>
      <c r="D295" s="22" t="s">
        <v>70</v>
      </c>
      <c r="E295" s="22" t="s">
        <v>251</v>
      </c>
      <c r="F295" s="22" t="s">
        <v>102</v>
      </c>
      <c r="G295" s="23">
        <v>752</v>
      </c>
      <c r="H295" s="23">
        <v>140.1</v>
      </c>
      <c r="I295" s="159">
        <f t="shared" si="27"/>
        <v>18.63031914893617</v>
      </c>
    </row>
    <row r="296" spans="1:9" s="33" customFormat="1" ht="25.5">
      <c r="A296" s="18" t="s">
        <v>103</v>
      </c>
      <c r="B296" s="21" t="s">
        <v>428</v>
      </c>
      <c r="C296" s="22" t="s">
        <v>66</v>
      </c>
      <c r="D296" s="22" t="s">
        <v>70</v>
      </c>
      <c r="E296" s="22" t="s">
        <v>251</v>
      </c>
      <c r="F296" s="22" t="s">
        <v>104</v>
      </c>
      <c r="G296" s="23">
        <v>26</v>
      </c>
      <c r="H296" s="23">
        <v>2.5</v>
      </c>
      <c r="I296" s="159">
        <f t="shared" si="27"/>
        <v>9.615384615384617</v>
      </c>
    </row>
    <row r="297" spans="1:9" s="33" customFormat="1" ht="25.5">
      <c r="A297" s="18" t="s">
        <v>167</v>
      </c>
      <c r="B297" s="21" t="s">
        <v>428</v>
      </c>
      <c r="C297" s="22" t="s">
        <v>66</v>
      </c>
      <c r="D297" s="22" t="s">
        <v>70</v>
      </c>
      <c r="E297" s="22" t="s">
        <v>251</v>
      </c>
      <c r="F297" s="22" t="s">
        <v>166</v>
      </c>
      <c r="G297" s="23">
        <v>227.1</v>
      </c>
      <c r="H297" s="23">
        <v>28.4</v>
      </c>
      <c r="I297" s="159">
        <f t="shared" si="27"/>
        <v>12.505504183179216</v>
      </c>
    </row>
    <row r="298" spans="1:9" s="33" customFormat="1" ht="12.75">
      <c r="A298" s="18" t="s">
        <v>247</v>
      </c>
      <c r="B298" s="21" t="s">
        <v>428</v>
      </c>
      <c r="C298" s="22" t="s">
        <v>66</v>
      </c>
      <c r="D298" s="22" t="s">
        <v>70</v>
      </c>
      <c r="E298" s="22" t="s">
        <v>252</v>
      </c>
      <c r="F298" s="22"/>
      <c r="G298" s="23">
        <f>G299+G302</f>
        <v>543.5</v>
      </c>
      <c r="H298" s="23">
        <f>H299+H302</f>
        <v>43.3</v>
      </c>
      <c r="I298" s="159">
        <f t="shared" si="27"/>
        <v>7.966881324747009</v>
      </c>
    </row>
    <row r="299" spans="1:9" s="33" customFormat="1" ht="25.5">
      <c r="A299" s="18" t="s">
        <v>651</v>
      </c>
      <c r="B299" s="21" t="s">
        <v>428</v>
      </c>
      <c r="C299" s="22" t="s">
        <v>66</v>
      </c>
      <c r="D299" s="22" t="s">
        <v>70</v>
      </c>
      <c r="E299" s="22" t="s">
        <v>252</v>
      </c>
      <c r="F299" s="22" t="s">
        <v>111</v>
      </c>
      <c r="G299" s="23">
        <f>G300</f>
        <v>541</v>
      </c>
      <c r="H299" s="23">
        <f>H300</f>
        <v>43.3</v>
      </c>
      <c r="I299" s="159">
        <f t="shared" si="27"/>
        <v>8.00369685767098</v>
      </c>
    </row>
    <row r="300" spans="1:9" s="33" customFormat="1" ht="25.5">
      <c r="A300" s="18" t="s">
        <v>105</v>
      </c>
      <c r="B300" s="21" t="s">
        <v>428</v>
      </c>
      <c r="C300" s="22" t="s">
        <v>66</v>
      </c>
      <c r="D300" s="22" t="s">
        <v>70</v>
      </c>
      <c r="E300" s="22" t="s">
        <v>252</v>
      </c>
      <c r="F300" s="22" t="s">
        <v>106</v>
      </c>
      <c r="G300" s="23">
        <f>G301</f>
        <v>541</v>
      </c>
      <c r="H300" s="23">
        <f>H301</f>
        <v>43.3</v>
      </c>
      <c r="I300" s="159">
        <f t="shared" si="27"/>
        <v>8.00369685767098</v>
      </c>
    </row>
    <row r="301" spans="1:9" s="33" customFormat="1" ht="27.75" customHeight="1">
      <c r="A301" s="18" t="s">
        <v>107</v>
      </c>
      <c r="B301" s="21" t="s">
        <v>428</v>
      </c>
      <c r="C301" s="22" t="s">
        <v>66</v>
      </c>
      <c r="D301" s="22" t="s">
        <v>70</v>
      </c>
      <c r="E301" s="22" t="s">
        <v>252</v>
      </c>
      <c r="F301" s="22" t="s">
        <v>108</v>
      </c>
      <c r="G301" s="23">
        <v>541</v>
      </c>
      <c r="H301" s="23">
        <v>43.3</v>
      </c>
      <c r="I301" s="159">
        <f t="shared" si="27"/>
        <v>8.00369685767098</v>
      </c>
    </row>
    <row r="302" spans="1:9" s="33" customFormat="1" ht="12" customHeight="1">
      <c r="A302" s="18" t="s">
        <v>135</v>
      </c>
      <c r="B302" s="21" t="s">
        <v>428</v>
      </c>
      <c r="C302" s="22" t="s">
        <v>66</v>
      </c>
      <c r="D302" s="22" t="s">
        <v>70</v>
      </c>
      <c r="E302" s="22" t="s">
        <v>252</v>
      </c>
      <c r="F302" s="22" t="s">
        <v>136</v>
      </c>
      <c r="G302" s="23">
        <f>G303</f>
        <v>2.5</v>
      </c>
      <c r="H302" s="23">
        <f>H303</f>
        <v>0</v>
      </c>
      <c r="I302" s="159">
        <f t="shared" si="27"/>
        <v>0</v>
      </c>
    </row>
    <row r="303" spans="1:9" s="33" customFormat="1" ht="12" customHeight="1">
      <c r="A303" s="18" t="s">
        <v>138</v>
      </c>
      <c r="B303" s="21" t="s">
        <v>428</v>
      </c>
      <c r="C303" s="22" t="s">
        <v>66</v>
      </c>
      <c r="D303" s="22" t="s">
        <v>70</v>
      </c>
      <c r="E303" s="22" t="s">
        <v>252</v>
      </c>
      <c r="F303" s="22" t="s">
        <v>139</v>
      </c>
      <c r="G303" s="23">
        <f>G304+G305+G306</f>
        <v>2.5</v>
      </c>
      <c r="H303" s="23">
        <f>H304+H305+H306</f>
        <v>0</v>
      </c>
      <c r="I303" s="159">
        <f t="shared" si="27"/>
        <v>0</v>
      </c>
    </row>
    <row r="304" spans="1:9" s="33" customFormat="1" ht="12" customHeight="1">
      <c r="A304" s="18" t="s">
        <v>140</v>
      </c>
      <c r="B304" s="21" t="s">
        <v>428</v>
      </c>
      <c r="C304" s="22" t="s">
        <v>66</v>
      </c>
      <c r="D304" s="22" t="s">
        <v>70</v>
      </c>
      <c r="E304" s="22" t="s">
        <v>252</v>
      </c>
      <c r="F304" s="22" t="s">
        <v>141</v>
      </c>
      <c r="G304" s="23">
        <v>0.5</v>
      </c>
      <c r="H304" s="23">
        <v>0</v>
      </c>
      <c r="I304" s="159">
        <f t="shared" si="27"/>
        <v>0</v>
      </c>
    </row>
    <row r="305" spans="1:9" ht="12" customHeight="1">
      <c r="A305" s="18" t="s">
        <v>168</v>
      </c>
      <c r="B305" s="21" t="s">
        <v>428</v>
      </c>
      <c r="C305" s="22" t="s">
        <v>66</v>
      </c>
      <c r="D305" s="22" t="s">
        <v>70</v>
      </c>
      <c r="E305" s="22" t="s">
        <v>252</v>
      </c>
      <c r="F305" s="22" t="s">
        <v>142</v>
      </c>
      <c r="G305" s="23">
        <v>1</v>
      </c>
      <c r="H305" s="23">
        <v>0</v>
      </c>
      <c r="I305" s="159">
        <f t="shared" si="27"/>
        <v>0</v>
      </c>
    </row>
    <row r="306" spans="1:9" s="33" customFormat="1" ht="12" customHeight="1">
      <c r="A306" s="18" t="s">
        <v>169</v>
      </c>
      <c r="B306" s="21" t="s">
        <v>428</v>
      </c>
      <c r="C306" s="22" t="s">
        <v>66</v>
      </c>
      <c r="D306" s="22" t="s">
        <v>70</v>
      </c>
      <c r="E306" s="22" t="s">
        <v>252</v>
      </c>
      <c r="F306" s="22" t="s">
        <v>170</v>
      </c>
      <c r="G306" s="23">
        <v>1</v>
      </c>
      <c r="H306" s="23">
        <v>0</v>
      </c>
      <c r="I306" s="159">
        <f t="shared" si="27"/>
        <v>0</v>
      </c>
    </row>
    <row r="307" spans="1:9" ht="16.5" customHeight="1">
      <c r="A307" s="41" t="s">
        <v>173</v>
      </c>
      <c r="B307" s="21" t="s">
        <v>428</v>
      </c>
      <c r="C307" s="22" t="s">
        <v>66</v>
      </c>
      <c r="D307" s="22" t="s">
        <v>70</v>
      </c>
      <c r="E307" s="22" t="s">
        <v>255</v>
      </c>
      <c r="F307" s="22"/>
      <c r="G307" s="23">
        <f aca="true" t="shared" si="31" ref="G307:H309">G308</f>
        <v>3432</v>
      </c>
      <c r="H307" s="23">
        <f t="shared" si="31"/>
        <v>498.40000000000003</v>
      </c>
      <c r="I307" s="159">
        <f t="shared" si="27"/>
        <v>14.522144522144522</v>
      </c>
    </row>
    <row r="308" spans="1:9" ht="13.5" customHeight="1">
      <c r="A308" s="18" t="s">
        <v>246</v>
      </c>
      <c r="B308" s="21" t="s">
        <v>428</v>
      </c>
      <c r="C308" s="22" t="s">
        <v>66</v>
      </c>
      <c r="D308" s="22" t="s">
        <v>70</v>
      </c>
      <c r="E308" s="22" t="s">
        <v>254</v>
      </c>
      <c r="F308" s="22"/>
      <c r="G308" s="23">
        <f t="shared" si="31"/>
        <v>3432</v>
      </c>
      <c r="H308" s="23">
        <f t="shared" si="31"/>
        <v>498.40000000000003</v>
      </c>
      <c r="I308" s="159">
        <f t="shared" si="27"/>
        <v>14.522144522144522</v>
      </c>
    </row>
    <row r="309" spans="1:9" ht="43.5" customHeight="1">
      <c r="A309" s="18" t="s">
        <v>109</v>
      </c>
      <c r="B309" s="21" t="s">
        <v>428</v>
      </c>
      <c r="C309" s="22" t="s">
        <v>66</v>
      </c>
      <c r="D309" s="22" t="s">
        <v>70</v>
      </c>
      <c r="E309" s="22" t="s">
        <v>254</v>
      </c>
      <c r="F309" s="22" t="s">
        <v>110</v>
      </c>
      <c r="G309" s="23">
        <f t="shared" si="31"/>
        <v>3432</v>
      </c>
      <c r="H309" s="23">
        <f t="shared" si="31"/>
        <v>498.40000000000003</v>
      </c>
      <c r="I309" s="159">
        <f t="shared" si="27"/>
        <v>14.522144522144522</v>
      </c>
    </row>
    <row r="310" spans="1:9" ht="15" customHeight="1">
      <c r="A310" s="18" t="s">
        <v>100</v>
      </c>
      <c r="B310" s="21" t="s">
        <v>428</v>
      </c>
      <c r="C310" s="22" t="s">
        <v>66</v>
      </c>
      <c r="D310" s="22" t="s">
        <v>70</v>
      </c>
      <c r="E310" s="22" t="s">
        <v>254</v>
      </c>
      <c r="F310" s="22" t="s">
        <v>101</v>
      </c>
      <c r="G310" s="23">
        <f>G311+G312</f>
        <v>3432</v>
      </c>
      <c r="H310" s="23">
        <f>H311+H312</f>
        <v>498.40000000000003</v>
      </c>
      <c r="I310" s="159">
        <f t="shared" si="27"/>
        <v>14.522144522144522</v>
      </c>
    </row>
    <row r="311" spans="1:9" ht="18" customHeight="1">
      <c r="A311" s="18" t="s">
        <v>165</v>
      </c>
      <c r="B311" s="21" t="s">
        <v>428</v>
      </c>
      <c r="C311" s="22" t="s">
        <v>66</v>
      </c>
      <c r="D311" s="22" t="s">
        <v>70</v>
      </c>
      <c r="E311" s="22" t="s">
        <v>254</v>
      </c>
      <c r="F311" s="22" t="s">
        <v>102</v>
      </c>
      <c r="G311" s="23">
        <v>2866</v>
      </c>
      <c r="H311" s="23">
        <v>406.1</v>
      </c>
      <c r="I311" s="159">
        <f t="shared" si="27"/>
        <v>14.169574319609213</v>
      </c>
    </row>
    <row r="312" spans="1:9" ht="33" customHeight="1">
      <c r="A312" s="18" t="s">
        <v>167</v>
      </c>
      <c r="B312" s="21" t="s">
        <v>428</v>
      </c>
      <c r="C312" s="22" t="s">
        <v>66</v>
      </c>
      <c r="D312" s="22" t="s">
        <v>70</v>
      </c>
      <c r="E312" s="22" t="s">
        <v>254</v>
      </c>
      <c r="F312" s="22" t="s">
        <v>166</v>
      </c>
      <c r="G312" s="23">
        <v>566</v>
      </c>
      <c r="H312" s="23">
        <v>92.3</v>
      </c>
      <c r="I312" s="159">
        <f t="shared" si="27"/>
        <v>16.307420494699645</v>
      </c>
    </row>
    <row r="313" spans="1:9" ht="27" customHeight="1">
      <c r="A313" s="17" t="s">
        <v>79</v>
      </c>
      <c r="B313" s="52" t="s">
        <v>428</v>
      </c>
      <c r="C313" s="43" t="s">
        <v>66</v>
      </c>
      <c r="D313" s="43" t="s">
        <v>76</v>
      </c>
      <c r="E313" s="43"/>
      <c r="F313" s="43"/>
      <c r="G313" s="44">
        <f>G314+G324+G334</f>
        <v>3490</v>
      </c>
      <c r="H313" s="44">
        <f>H314+H324+H334</f>
        <v>471.20000000000005</v>
      </c>
      <c r="I313" s="158">
        <f t="shared" si="27"/>
        <v>13.501432664756448</v>
      </c>
    </row>
    <row r="314" spans="1:9" ht="12.75" customHeight="1">
      <c r="A314" s="18" t="s">
        <v>376</v>
      </c>
      <c r="B314" s="21" t="s">
        <v>428</v>
      </c>
      <c r="C314" s="22" t="s">
        <v>66</v>
      </c>
      <c r="D314" s="22" t="s">
        <v>76</v>
      </c>
      <c r="E314" s="22" t="s">
        <v>225</v>
      </c>
      <c r="F314" s="22"/>
      <c r="G314" s="23">
        <f>G315</f>
        <v>415</v>
      </c>
      <c r="H314" s="23">
        <f>H315</f>
        <v>5.1</v>
      </c>
      <c r="I314" s="159">
        <f t="shared" si="27"/>
        <v>1.2289156626506024</v>
      </c>
    </row>
    <row r="315" spans="1:9" ht="18" customHeight="1">
      <c r="A315" s="18" t="s">
        <v>379</v>
      </c>
      <c r="B315" s="21" t="s">
        <v>428</v>
      </c>
      <c r="C315" s="22" t="s">
        <v>66</v>
      </c>
      <c r="D315" s="22" t="s">
        <v>76</v>
      </c>
      <c r="E315" s="22" t="s">
        <v>374</v>
      </c>
      <c r="F315" s="22"/>
      <c r="G315" s="23">
        <f>G316+G320</f>
        <v>415</v>
      </c>
      <c r="H315" s="23">
        <f>H316+H320</f>
        <v>5.1</v>
      </c>
      <c r="I315" s="159">
        <f t="shared" si="27"/>
        <v>1.2289156626506024</v>
      </c>
    </row>
    <row r="316" spans="1:9" ht="45.75" customHeight="1">
      <c r="A316" s="18" t="s">
        <v>298</v>
      </c>
      <c r="B316" s="21" t="s">
        <v>428</v>
      </c>
      <c r="C316" s="22" t="s">
        <v>66</v>
      </c>
      <c r="D316" s="22" t="s">
        <v>76</v>
      </c>
      <c r="E316" s="22" t="s">
        <v>375</v>
      </c>
      <c r="F316" s="22"/>
      <c r="G316" s="23">
        <f aca="true" t="shared" si="32" ref="G316:H318">G317</f>
        <v>165</v>
      </c>
      <c r="H316" s="23">
        <f t="shared" si="32"/>
        <v>0</v>
      </c>
      <c r="I316" s="159">
        <f t="shared" si="27"/>
        <v>0</v>
      </c>
    </row>
    <row r="317" spans="1:9" ht="39.75" customHeight="1">
      <c r="A317" s="18" t="s">
        <v>109</v>
      </c>
      <c r="B317" s="21" t="s">
        <v>428</v>
      </c>
      <c r="C317" s="22" t="s">
        <v>66</v>
      </c>
      <c r="D317" s="22" t="s">
        <v>76</v>
      </c>
      <c r="E317" s="22" t="s">
        <v>375</v>
      </c>
      <c r="F317" s="22" t="s">
        <v>110</v>
      </c>
      <c r="G317" s="23">
        <f t="shared" si="32"/>
        <v>165</v>
      </c>
      <c r="H317" s="23">
        <f t="shared" si="32"/>
        <v>0</v>
      </c>
      <c r="I317" s="159">
        <f t="shared" si="27"/>
        <v>0</v>
      </c>
    </row>
    <row r="318" spans="1:9" ht="18.75" customHeight="1">
      <c r="A318" s="18" t="s">
        <v>100</v>
      </c>
      <c r="B318" s="21" t="s">
        <v>428</v>
      </c>
      <c r="C318" s="22" t="s">
        <v>66</v>
      </c>
      <c r="D318" s="22" t="s">
        <v>76</v>
      </c>
      <c r="E318" s="22" t="s">
        <v>375</v>
      </c>
      <c r="F318" s="22" t="s">
        <v>101</v>
      </c>
      <c r="G318" s="23">
        <f t="shared" si="32"/>
        <v>165</v>
      </c>
      <c r="H318" s="23">
        <f t="shared" si="32"/>
        <v>0</v>
      </c>
      <c r="I318" s="159">
        <f t="shared" si="27"/>
        <v>0</v>
      </c>
    </row>
    <row r="319" spans="1:9" ht="25.5" customHeight="1">
      <c r="A319" s="18" t="s">
        <v>103</v>
      </c>
      <c r="B319" s="21" t="s">
        <v>428</v>
      </c>
      <c r="C319" s="22" t="s">
        <v>66</v>
      </c>
      <c r="D319" s="22" t="s">
        <v>76</v>
      </c>
      <c r="E319" s="22" t="s">
        <v>375</v>
      </c>
      <c r="F319" s="22" t="s">
        <v>104</v>
      </c>
      <c r="G319" s="23">
        <v>165</v>
      </c>
      <c r="H319" s="23">
        <v>0</v>
      </c>
      <c r="I319" s="159">
        <f t="shared" si="27"/>
        <v>0</v>
      </c>
    </row>
    <row r="320" spans="1:9" ht="16.5" customHeight="1">
      <c r="A320" s="18" t="s">
        <v>245</v>
      </c>
      <c r="B320" s="21" t="s">
        <v>428</v>
      </c>
      <c r="C320" s="22" t="s">
        <v>66</v>
      </c>
      <c r="D320" s="22" t="s">
        <v>76</v>
      </c>
      <c r="E320" s="22" t="s">
        <v>378</v>
      </c>
      <c r="F320" s="22"/>
      <c r="G320" s="23">
        <f aca="true" t="shared" si="33" ref="G320:H322">G321</f>
        <v>250</v>
      </c>
      <c r="H320" s="23">
        <f t="shared" si="33"/>
        <v>5.1</v>
      </c>
      <c r="I320" s="159">
        <f t="shared" si="27"/>
        <v>2.0399999999999996</v>
      </c>
    </row>
    <row r="321" spans="1:9" ht="40.5" customHeight="1">
      <c r="A321" s="18" t="s">
        <v>109</v>
      </c>
      <c r="B321" s="21" t="s">
        <v>428</v>
      </c>
      <c r="C321" s="22" t="s">
        <v>66</v>
      </c>
      <c r="D321" s="22" t="s">
        <v>76</v>
      </c>
      <c r="E321" s="22" t="s">
        <v>378</v>
      </c>
      <c r="F321" s="22" t="s">
        <v>110</v>
      </c>
      <c r="G321" s="23">
        <f t="shared" si="33"/>
        <v>250</v>
      </c>
      <c r="H321" s="23">
        <f t="shared" si="33"/>
        <v>5.1</v>
      </c>
      <c r="I321" s="159">
        <f t="shared" si="27"/>
        <v>2.0399999999999996</v>
      </c>
    </row>
    <row r="322" spans="1:9" ht="18" customHeight="1">
      <c r="A322" s="18" t="s">
        <v>100</v>
      </c>
      <c r="B322" s="21" t="s">
        <v>428</v>
      </c>
      <c r="C322" s="22" t="s">
        <v>66</v>
      </c>
      <c r="D322" s="22" t="s">
        <v>76</v>
      </c>
      <c r="E322" s="22" t="s">
        <v>378</v>
      </c>
      <c r="F322" s="22" t="s">
        <v>101</v>
      </c>
      <c r="G322" s="23">
        <f t="shared" si="33"/>
        <v>250</v>
      </c>
      <c r="H322" s="23">
        <f t="shared" si="33"/>
        <v>5.1</v>
      </c>
      <c r="I322" s="159">
        <f t="shared" si="27"/>
        <v>2.0399999999999996</v>
      </c>
    </row>
    <row r="323" spans="1:9" ht="26.25" customHeight="1">
      <c r="A323" s="18" t="s">
        <v>103</v>
      </c>
      <c r="B323" s="21" t="s">
        <v>428</v>
      </c>
      <c r="C323" s="22" t="s">
        <v>66</v>
      </c>
      <c r="D323" s="22" t="s">
        <v>76</v>
      </c>
      <c r="E323" s="22" t="s">
        <v>378</v>
      </c>
      <c r="F323" s="22" t="s">
        <v>104</v>
      </c>
      <c r="G323" s="23">
        <v>250</v>
      </c>
      <c r="H323" s="23">
        <v>5.1</v>
      </c>
      <c r="I323" s="159">
        <f t="shared" si="27"/>
        <v>2.0399999999999996</v>
      </c>
    </row>
    <row r="324" spans="1:9" ht="26.25" customHeight="1">
      <c r="A324" s="18" t="s">
        <v>433</v>
      </c>
      <c r="B324" s="21" t="s">
        <v>428</v>
      </c>
      <c r="C324" s="22" t="s">
        <v>66</v>
      </c>
      <c r="D324" s="22" t="s">
        <v>76</v>
      </c>
      <c r="E324" s="22" t="s">
        <v>224</v>
      </c>
      <c r="F324" s="22"/>
      <c r="G324" s="23">
        <f>G325</f>
        <v>94</v>
      </c>
      <c r="H324" s="23">
        <f>H325</f>
        <v>2.4</v>
      </c>
      <c r="I324" s="159">
        <f t="shared" si="27"/>
        <v>2.553191489361702</v>
      </c>
    </row>
    <row r="325" spans="1:9" ht="15" customHeight="1">
      <c r="A325" s="18" t="s">
        <v>50</v>
      </c>
      <c r="B325" s="21" t="s">
        <v>428</v>
      </c>
      <c r="C325" s="22" t="s">
        <v>66</v>
      </c>
      <c r="D325" s="22" t="s">
        <v>76</v>
      </c>
      <c r="E325" s="22" t="s">
        <v>250</v>
      </c>
      <c r="F325" s="22"/>
      <c r="G325" s="23">
        <f>G326+G330</f>
        <v>94</v>
      </c>
      <c r="H325" s="23">
        <f>H326+H330</f>
        <v>2.4</v>
      </c>
      <c r="I325" s="159">
        <f t="shared" si="27"/>
        <v>2.553191489361702</v>
      </c>
    </row>
    <row r="326" spans="1:9" ht="18" customHeight="1">
      <c r="A326" s="18" t="s">
        <v>246</v>
      </c>
      <c r="B326" s="21" t="s">
        <v>428</v>
      </c>
      <c r="C326" s="22" t="s">
        <v>66</v>
      </c>
      <c r="D326" s="22" t="s">
        <v>76</v>
      </c>
      <c r="E326" s="22" t="s">
        <v>251</v>
      </c>
      <c r="F326" s="22"/>
      <c r="G326" s="23">
        <f aca="true" t="shared" si="34" ref="G326:H328">G327</f>
        <v>49</v>
      </c>
      <c r="H326" s="23">
        <f t="shared" si="34"/>
        <v>0</v>
      </c>
      <c r="I326" s="159">
        <f aca="true" t="shared" si="35" ref="I326:I389">H326/G326*100</f>
        <v>0</v>
      </c>
    </row>
    <row r="327" spans="1:9" ht="39" customHeight="1">
      <c r="A327" s="18" t="s">
        <v>109</v>
      </c>
      <c r="B327" s="21" t="s">
        <v>428</v>
      </c>
      <c r="C327" s="22" t="s">
        <v>66</v>
      </c>
      <c r="D327" s="22" t="s">
        <v>76</v>
      </c>
      <c r="E327" s="22" t="s">
        <v>251</v>
      </c>
      <c r="F327" s="22" t="s">
        <v>110</v>
      </c>
      <c r="G327" s="23">
        <f t="shared" si="34"/>
        <v>49</v>
      </c>
      <c r="H327" s="23">
        <f t="shared" si="34"/>
        <v>0</v>
      </c>
      <c r="I327" s="159">
        <f t="shared" si="35"/>
        <v>0</v>
      </c>
    </row>
    <row r="328" spans="1:9" ht="15" customHeight="1">
      <c r="A328" s="18" t="s">
        <v>100</v>
      </c>
      <c r="B328" s="21" t="s">
        <v>428</v>
      </c>
      <c r="C328" s="22" t="s">
        <v>66</v>
      </c>
      <c r="D328" s="22" t="s">
        <v>76</v>
      </c>
      <c r="E328" s="22" t="s">
        <v>251</v>
      </c>
      <c r="F328" s="22" t="s">
        <v>101</v>
      </c>
      <c r="G328" s="23">
        <f t="shared" si="34"/>
        <v>49</v>
      </c>
      <c r="H328" s="23">
        <f t="shared" si="34"/>
        <v>0</v>
      </c>
      <c r="I328" s="159">
        <f t="shared" si="35"/>
        <v>0</v>
      </c>
    </row>
    <row r="329" spans="1:9" ht="27" customHeight="1">
      <c r="A329" s="18" t="s">
        <v>103</v>
      </c>
      <c r="B329" s="21" t="s">
        <v>428</v>
      </c>
      <c r="C329" s="22" t="s">
        <v>66</v>
      </c>
      <c r="D329" s="22" t="s">
        <v>76</v>
      </c>
      <c r="E329" s="22" t="s">
        <v>251</v>
      </c>
      <c r="F329" s="22" t="s">
        <v>104</v>
      </c>
      <c r="G329" s="23">
        <v>49</v>
      </c>
      <c r="H329" s="23">
        <v>0</v>
      </c>
      <c r="I329" s="159">
        <f t="shared" si="35"/>
        <v>0</v>
      </c>
    </row>
    <row r="330" spans="1:9" ht="14.25" customHeight="1">
      <c r="A330" s="18" t="s">
        <v>247</v>
      </c>
      <c r="B330" s="21" t="s">
        <v>428</v>
      </c>
      <c r="C330" s="22" t="s">
        <v>66</v>
      </c>
      <c r="D330" s="22" t="s">
        <v>76</v>
      </c>
      <c r="E330" s="22" t="s">
        <v>252</v>
      </c>
      <c r="F330" s="22"/>
      <c r="G330" s="23">
        <f aca="true" t="shared" si="36" ref="G330:H332">G331</f>
        <v>45</v>
      </c>
      <c r="H330" s="23">
        <f t="shared" si="36"/>
        <v>2.4</v>
      </c>
      <c r="I330" s="159">
        <f t="shared" si="35"/>
        <v>5.333333333333333</v>
      </c>
    </row>
    <row r="331" spans="1:9" ht="17.25" customHeight="1">
      <c r="A331" s="18" t="s">
        <v>651</v>
      </c>
      <c r="B331" s="21" t="s">
        <v>428</v>
      </c>
      <c r="C331" s="22" t="s">
        <v>66</v>
      </c>
      <c r="D331" s="22" t="s">
        <v>76</v>
      </c>
      <c r="E331" s="22" t="s">
        <v>252</v>
      </c>
      <c r="F331" s="22" t="s">
        <v>111</v>
      </c>
      <c r="G331" s="23">
        <f t="shared" si="36"/>
        <v>45</v>
      </c>
      <c r="H331" s="23">
        <f t="shared" si="36"/>
        <v>2.4</v>
      </c>
      <c r="I331" s="159">
        <f t="shared" si="35"/>
        <v>5.333333333333333</v>
      </c>
    </row>
    <row r="332" spans="1:9" ht="30" customHeight="1">
      <c r="A332" s="18" t="s">
        <v>105</v>
      </c>
      <c r="B332" s="21" t="s">
        <v>428</v>
      </c>
      <c r="C332" s="22" t="s">
        <v>66</v>
      </c>
      <c r="D332" s="22" t="s">
        <v>76</v>
      </c>
      <c r="E332" s="22" t="s">
        <v>252</v>
      </c>
      <c r="F332" s="22" t="s">
        <v>106</v>
      </c>
      <c r="G332" s="23">
        <f t="shared" si="36"/>
        <v>45</v>
      </c>
      <c r="H332" s="23">
        <f t="shared" si="36"/>
        <v>2.4</v>
      </c>
      <c r="I332" s="159">
        <f t="shared" si="35"/>
        <v>5.333333333333333</v>
      </c>
    </row>
    <row r="333" spans="1:9" ht="27" customHeight="1">
      <c r="A333" s="18" t="s">
        <v>107</v>
      </c>
      <c r="B333" s="21" t="s">
        <v>428</v>
      </c>
      <c r="C333" s="22" t="s">
        <v>66</v>
      </c>
      <c r="D333" s="22" t="s">
        <v>76</v>
      </c>
      <c r="E333" s="22" t="s">
        <v>252</v>
      </c>
      <c r="F333" s="22" t="s">
        <v>108</v>
      </c>
      <c r="G333" s="23">
        <v>45</v>
      </c>
      <c r="H333" s="23">
        <v>2.4</v>
      </c>
      <c r="I333" s="159">
        <f t="shared" si="35"/>
        <v>5.333333333333333</v>
      </c>
    </row>
    <row r="334" spans="1:9" ht="21" customHeight="1">
      <c r="A334" s="41" t="s">
        <v>21</v>
      </c>
      <c r="B334" s="21" t="s">
        <v>428</v>
      </c>
      <c r="C334" s="22" t="s">
        <v>66</v>
      </c>
      <c r="D334" s="22" t="s">
        <v>76</v>
      </c>
      <c r="E334" s="22" t="s">
        <v>256</v>
      </c>
      <c r="F334" s="22"/>
      <c r="G334" s="23">
        <f aca="true" t="shared" si="37" ref="G334:H336">G335</f>
        <v>2981</v>
      </c>
      <c r="H334" s="23">
        <f t="shared" si="37"/>
        <v>463.70000000000005</v>
      </c>
      <c r="I334" s="159">
        <f t="shared" si="35"/>
        <v>15.55518282455552</v>
      </c>
    </row>
    <row r="335" spans="1:9" ht="16.5" customHeight="1">
      <c r="A335" s="18" t="s">
        <v>246</v>
      </c>
      <c r="B335" s="21" t="s">
        <v>428</v>
      </c>
      <c r="C335" s="22" t="s">
        <v>66</v>
      </c>
      <c r="D335" s="22" t="s">
        <v>76</v>
      </c>
      <c r="E335" s="22" t="s">
        <v>257</v>
      </c>
      <c r="F335" s="22"/>
      <c r="G335" s="23">
        <f t="shared" si="37"/>
        <v>2981</v>
      </c>
      <c r="H335" s="23">
        <f t="shared" si="37"/>
        <v>463.70000000000005</v>
      </c>
      <c r="I335" s="159">
        <f t="shared" si="35"/>
        <v>15.55518282455552</v>
      </c>
    </row>
    <row r="336" spans="1:9" ht="41.25" customHeight="1">
      <c r="A336" s="18" t="s">
        <v>109</v>
      </c>
      <c r="B336" s="21" t="s">
        <v>428</v>
      </c>
      <c r="C336" s="22" t="s">
        <v>66</v>
      </c>
      <c r="D336" s="22" t="s">
        <v>76</v>
      </c>
      <c r="E336" s="22" t="s">
        <v>257</v>
      </c>
      <c r="F336" s="22" t="s">
        <v>110</v>
      </c>
      <c r="G336" s="23">
        <f t="shared" si="37"/>
        <v>2981</v>
      </c>
      <c r="H336" s="23">
        <f t="shared" si="37"/>
        <v>463.70000000000005</v>
      </c>
      <c r="I336" s="159">
        <f t="shared" si="35"/>
        <v>15.55518282455552</v>
      </c>
    </row>
    <row r="337" spans="1:9" ht="18" customHeight="1">
      <c r="A337" s="18" t="s">
        <v>100</v>
      </c>
      <c r="B337" s="21" t="s">
        <v>428</v>
      </c>
      <c r="C337" s="22" t="s">
        <v>66</v>
      </c>
      <c r="D337" s="22" t="s">
        <v>76</v>
      </c>
      <c r="E337" s="22" t="s">
        <v>257</v>
      </c>
      <c r="F337" s="22" t="s">
        <v>101</v>
      </c>
      <c r="G337" s="23">
        <f>G338+G339</f>
        <v>2981</v>
      </c>
      <c r="H337" s="23">
        <f>H338+H339</f>
        <v>463.70000000000005</v>
      </c>
      <c r="I337" s="159">
        <f t="shared" si="35"/>
        <v>15.55518282455552</v>
      </c>
    </row>
    <row r="338" spans="1:9" ht="14.25" customHeight="1">
      <c r="A338" s="18" t="s">
        <v>165</v>
      </c>
      <c r="B338" s="21" t="s">
        <v>428</v>
      </c>
      <c r="C338" s="22" t="s">
        <v>66</v>
      </c>
      <c r="D338" s="22" t="s">
        <v>76</v>
      </c>
      <c r="E338" s="22" t="s">
        <v>257</v>
      </c>
      <c r="F338" s="22" t="s">
        <v>102</v>
      </c>
      <c r="G338" s="23">
        <v>2364.8</v>
      </c>
      <c r="H338" s="23">
        <v>339.1</v>
      </c>
      <c r="I338" s="159">
        <f t="shared" si="35"/>
        <v>14.33947902571042</v>
      </c>
    </row>
    <row r="339" spans="1:9" ht="24" customHeight="1">
      <c r="A339" s="18" t="s">
        <v>167</v>
      </c>
      <c r="B339" s="21" t="s">
        <v>428</v>
      </c>
      <c r="C339" s="22" t="s">
        <v>66</v>
      </c>
      <c r="D339" s="22" t="s">
        <v>76</v>
      </c>
      <c r="E339" s="22" t="s">
        <v>257</v>
      </c>
      <c r="F339" s="22" t="s">
        <v>166</v>
      </c>
      <c r="G339" s="23">
        <v>616.2</v>
      </c>
      <c r="H339" s="23">
        <v>124.6</v>
      </c>
      <c r="I339" s="159">
        <f t="shared" si="35"/>
        <v>20.22070756247971</v>
      </c>
    </row>
    <row r="340" spans="1:9" ht="25.5">
      <c r="A340" s="78" t="s">
        <v>174</v>
      </c>
      <c r="B340" s="80" t="s">
        <v>429</v>
      </c>
      <c r="C340" s="83"/>
      <c r="D340" s="83"/>
      <c r="E340" s="83"/>
      <c r="F340" s="83"/>
      <c r="G340" s="79">
        <f>G341+G378+G399+G436+G428+G407</f>
        <v>52055.7</v>
      </c>
      <c r="H340" s="79">
        <f>H341+H378+H399+H436+H428+H407</f>
        <v>8519.699999999999</v>
      </c>
      <c r="I340" s="166">
        <f t="shared" si="35"/>
        <v>16.36650741417366</v>
      </c>
    </row>
    <row r="341" spans="1:9" ht="12.75">
      <c r="A341" s="17" t="s">
        <v>2</v>
      </c>
      <c r="B341" s="43" t="s">
        <v>429</v>
      </c>
      <c r="C341" s="43" t="s">
        <v>66</v>
      </c>
      <c r="D341" s="43" t="s">
        <v>36</v>
      </c>
      <c r="E341" s="22"/>
      <c r="F341" s="22"/>
      <c r="G341" s="44">
        <f>G342</f>
        <v>36010</v>
      </c>
      <c r="H341" s="44">
        <f>H342</f>
        <v>5692.9</v>
      </c>
      <c r="I341" s="158">
        <f t="shared" si="35"/>
        <v>15.809219661205221</v>
      </c>
    </row>
    <row r="342" spans="1:9" ht="12.75">
      <c r="A342" s="17" t="s">
        <v>63</v>
      </c>
      <c r="B342" s="52" t="s">
        <v>429</v>
      </c>
      <c r="C342" s="43" t="s">
        <v>66</v>
      </c>
      <c r="D342" s="43" t="s">
        <v>89</v>
      </c>
      <c r="E342" s="22"/>
      <c r="F342" s="22"/>
      <c r="G342" s="44">
        <f>G365+G349+G343</f>
        <v>36010</v>
      </c>
      <c r="H342" s="44">
        <f>H365+H349+H343</f>
        <v>5692.9</v>
      </c>
      <c r="I342" s="158">
        <f t="shared" si="35"/>
        <v>15.809219661205221</v>
      </c>
    </row>
    <row r="343" spans="1:9" ht="12.75">
      <c r="A343" s="38" t="s">
        <v>376</v>
      </c>
      <c r="B343" s="21" t="s">
        <v>429</v>
      </c>
      <c r="C343" s="88" t="s">
        <v>66</v>
      </c>
      <c r="D343" s="88" t="s">
        <v>89</v>
      </c>
      <c r="E343" s="88" t="s">
        <v>225</v>
      </c>
      <c r="F343" s="22"/>
      <c r="G343" s="23">
        <f aca="true" t="shared" si="38" ref="G343:H347">G344</f>
        <v>410</v>
      </c>
      <c r="H343" s="23">
        <f t="shared" si="38"/>
        <v>135</v>
      </c>
      <c r="I343" s="159">
        <f t="shared" si="35"/>
        <v>32.926829268292686</v>
      </c>
    </row>
    <row r="344" spans="1:9" ht="12.75">
      <c r="A344" s="18" t="s">
        <v>377</v>
      </c>
      <c r="B344" s="21" t="s">
        <v>429</v>
      </c>
      <c r="C344" s="22" t="s">
        <v>66</v>
      </c>
      <c r="D344" s="22" t="s">
        <v>89</v>
      </c>
      <c r="E344" s="22" t="s">
        <v>374</v>
      </c>
      <c r="F344" s="22"/>
      <c r="G344" s="23">
        <f t="shared" si="38"/>
        <v>410</v>
      </c>
      <c r="H344" s="23">
        <f t="shared" si="38"/>
        <v>135</v>
      </c>
      <c r="I344" s="159">
        <f t="shared" si="35"/>
        <v>32.926829268292686</v>
      </c>
    </row>
    <row r="345" spans="1:9" ht="51">
      <c r="A345" s="18" t="s">
        <v>298</v>
      </c>
      <c r="B345" s="21" t="s">
        <v>429</v>
      </c>
      <c r="C345" s="22" t="s">
        <v>66</v>
      </c>
      <c r="D345" s="22" t="s">
        <v>89</v>
      </c>
      <c r="E345" s="22" t="s">
        <v>375</v>
      </c>
      <c r="F345" s="22"/>
      <c r="G345" s="23">
        <f t="shared" si="38"/>
        <v>410</v>
      </c>
      <c r="H345" s="23">
        <f t="shared" si="38"/>
        <v>135</v>
      </c>
      <c r="I345" s="159">
        <f t="shared" si="35"/>
        <v>32.926829268292686</v>
      </c>
    </row>
    <row r="346" spans="1:9" ht="38.25">
      <c r="A346" s="18" t="s">
        <v>109</v>
      </c>
      <c r="B346" s="21" t="s">
        <v>429</v>
      </c>
      <c r="C346" s="22" t="s">
        <v>66</v>
      </c>
      <c r="D346" s="22" t="s">
        <v>89</v>
      </c>
      <c r="E346" s="22" t="s">
        <v>375</v>
      </c>
      <c r="F346" s="22" t="s">
        <v>110</v>
      </c>
      <c r="G346" s="23">
        <f t="shared" si="38"/>
        <v>410</v>
      </c>
      <c r="H346" s="23">
        <f t="shared" si="38"/>
        <v>135</v>
      </c>
      <c r="I346" s="159">
        <f t="shared" si="35"/>
        <v>32.926829268292686</v>
      </c>
    </row>
    <row r="347" spans="1:9" ht="12.75">
      <c r="A347" s="18" t="s">
        <v>306</v>
      </c>
      <c r="B347" s="21" t="s">
        <v>429</v>
      </c>
      <c r="C347" s="22" t="s">
        <v>66</v>
      </c>
      <c r="D347" s="22" t="s">
        <v>89</v>
      </c>
      <c r="E347" s="22" t="s">
        <v>375</v>
      </c>
      <c r="F347" s="22" t="s">
        <v>308</v>
      </c>
      <c r="G347" s="23">
        <f t="shared" si="38"/>
        <v>410</v>
      </c>
      <c r="H347" s="23">
        <f t="shared" si="38"/>
        <v>135</v>
      </c>
      <c r="I347" s="159">
        <f t="shared" si="35"/>
        <v>32.926829268292686</v>
      </c>
    </row>
    <row r="348" spans="1:9" ht="12.75">
      <c r="A348" s="18" t="s">
        <v>455</v>
      </c>
      <c r="B348" s="21" t="s">
        <v>429</v>
      </c>
      <c r="C348" s="22" t="s">
        <v>66</v>
      </c>
      <c r="D348" s="22" t="s">
        <v>89</v>
      </c>
      <c r="E348" s="22" t="s">
        <v>375</v>
      </c>
      <c r="F348" s="22" t="s">
        <v>307</v>
      </c>
      <c r="G348" s="23">
        <v>410</v>
      </c>
      <c r="H348" s="23">
        <v>135</v>
      </c>
      <c r="I348" s="159">
        <f t="shared" si="35"/>
        <v>32.926829268292686</v>
      </c>
    </row>
    <row r="349" spans="1:9" ht="18" customHeight="1">
      <c r="A349" s="18" t="s">
        <v>498</v>
      </c>
      <c r="B349" s="21" t="s">
        <v>429</v>
      </c>
      <c r="C349" s="22" t="s">
        <v>66</v>
      </c>
      <c r="D349" s="22" t="s">
        <v>89</v>
      </c>
      <c r="E349" s="58" t="s">
        <v>499</v>
      </c>
      <c r="F349" s="43"/>
      <c r="G349" s="23">
        <f>G350</f>
        <v>34190</v>
      </c>
      <c r="H349" s="23">
        <f>H350</f>
        <v>5557.9</v>
      </c>
      <c r="I349" s="159">
        <f t="shared" si="35"/>
        <v>16.255922784439893</v>
      </c>
    </row>
    <row r="350" spans="1:9" ht="38.25">
      <c r="A350" s="18" t="s">
        <v>500</v>
      </c>
      <c r="B350" s="21" t="s">
        <v>429</v>
      </c>
      <c r="C350" s="22" t="s">
        <v>66</v>
      </c>
      <c r="D350" s="22" t="s">
        <v>89</v>
      </c>
      <c r="E350" s="58" t="s">
        <v>501</v>
      </c>
      <c r="F350" s="43"/>
      <c r="G350" s="23">
        <f>G351</f>
        <v>34190</v>
      </c>
      <c r="H350" s="23">
        <f>H351</f>
        <v>5557.9</v>
      </c>
      <c r="I350" s="159">
        <f t="shared" si="35"/>
        <v>16.255922784439893</v>
      </c>
    </row>
    <row r="351" spans="1:9" ht="12.75">
      <c r="A351" s="18" t="s">
        <v>260</v>
      </c>
      <c r="B351" s="21" t="s">
        <v>429</v>
      </c>
      <c r="C351" s="22" t="s">
        <v>66</v>
      </c>
      <c r="D351" s="22" t="s">
        <v>89</v>
      </c>
      <c r="E351" s="58" t="s">
        <v>502</v>
      </c>
      <c r="F351" s="43"/>
      <c r="G351" s="23">
        <f>G352+G357+G360</f>
        <v>34190</v>
      </c>
      <c r="H351" s="23">
        <f>H352+H357+H360</f>
        <v>5557.9</v>
      </c>
      <c r="I351" s="159">
        <f t="shared" si="35"/>
        <v>16.255922784439893</v>
      </c>
    </row>
    <row r="352" spans="1:9" ht="38.25">
      <c r="A352" s="18" t="s">
        <v>109</v>
      </c>
      <c r="B352" s="21" t="s">
        <v>429</v>
      </c>
      <c r="C352" s="22" t="s">
        <v>66</v>
      </c>
      <c r="D352" s="22" t="s">
        <v>89</v>
      </c>
      <c r="E352" s="58" t="s">
        <v>502</v>
      </c>
      <c r="F352" s="22" t="s">
        <v>110</v>
      </c>
      <c r="G352" s="23">
        <f>G353</f>
        <v>17997</v>
      </c>
      <c r="H352" s="23">
        <f>H353</f>
        <v>3646.8</v>
      </c>
      <c r="I352" s="159">
        <f t="shared" si="35"/>
        <v>20.263377229538257</v>
      </c>
    </row>
    <row r="353" spans="1:9" ht="12.75">
      <c r="A353" s="18" t="s">
        <v>306</v>
      </c>
      <c r="B353" s="21" t="s">
        <v>429</v>
      </c>
      <c r="C353" s="22" t="s">
        <v>66</v>
      </c>
      <c r="D353" s="22" t="s">
        <v>89</v>
      </c>
      <c r="E353" s="58" t="s">
        <v>502</v>
      </c>
      <c r="F353" s="22" t="s">
        <v>308</v>
      </c>
      <c r="G353" s="23">
        <f>G354+G355+G356</f>
        <v>17997</v>
      </c>
      <c r="H353" s="23">
        <f>H354+H355+H356</f>
        <v>3646.8</v>
      </c>
      <c r="I353" s="159">
        <f t="shared" si="35"/>
        <v>20.263377229538257</v>
      </c>
    </row>
    <row r="354" spans="1:9" ht="12.75">
      <c r="A354" s="18" t="s">
        <v>458</v>
      </c>
      <c r="B354" s="21" t="s">
        <v>429</v>
      </c>
      <c r="C354" s="22" t="s">
        <v>66</v>
      </c>
      <c r="D354" s="22" t="s">
        <v>89</v>
      </c>
      <c r="E354" s="58" t="s">
        <v>502</v>
      </c>
      <c r="F354" s="22" t="s">
        <v>309</v>
      </c>
      <c r="G354" s="23">
        <v>14077</v>
      </c>
      <c r="H354" s="23">
        <v>2896.1</v>
      </c>
      <c r="I354" s="159">
        <f t="shared" si="35"/>
        <v>20.57327555587128</v>
      </c>
    </row>
    <row r="355" spans="1:9" ht="12.75">
      <c r="A355" s="18" t="s">
        <v>503</v>
      </c>
      <c r="B355" s="21" t="s">
        <v>429</v>
      </c>
      <c r="C355" s="22" t="s">
        <v>66</v>
      </c>
      <c r="D355" s="22" t="s">
        <v>89</v>
      </c>
      <c r="E355" s="58" t="s">
        <v>502</v>
      </c>
      <c r="F355" s="22" t="s">
        <v>307</v>
      </c>
      <c r="G355" s="23">
        <v>120</v>
      </c>
      <c r="H355" s="23">
        <v>33</v>
      </c>
      <c r="I355" s="159">
        <f t="shared" si="35"/>
        <v>27.500000000000004</v>
      </c>
    </row>
    <row r="356" spans="1:9" ht="25.5">
      <c r="A356" s="18" t="s">
        <v>504</v>
      </c>
      <c r="B356" s="21" t="s">
        <v>429</v>
      </c>
      <c r="C356" s="22" t="s">
        <v>66</v>
      </c>
      <c r="D356" s="22" t="s">
        <v>89</v>
      </c>
      <c r="E356" s="58" t="s">
        <v>502</v>
      </c>
      <c r="F356" s="22" t="s">
        <v>310</v>
      </c>
      <c r="G356" s="23">
        <v>3800</v>
      </c>
      <c r="H356" s="23">
        <v>717.7</v>
      </c>
      <c r="I356" s="159">
        <f t="shared" si="35"/>
        <v>18.88684210526316</v>
      </c>
    </row>
    <row r="357" spans="1:9" ht="16.5" customHeight="1">
      <c r="A357" s="18" t="s">
        <v>651</v>
      </c>
      <c r="B357" s="21" t="s">
        <v>429</v>
      </c>
      <c r="C357" s="22" t="s">
        <v>66</v>
      </c>
      <c r="D357" s="22" t="s">
        <v>89</v>
      </c>
      <c r="E357" s="58" t="s">
        <v>502</v>
      </c>
      <c r="F357" s="22" t="s">
        <v>111</v>
      </c>
      <c r="G357" s="23">
        <f>G358</f>
        <v>16096.4</v>
      </c>
      <c r="H357" s="23">
        <f>H358</f>
        <v>1911.1</v>
      </c>
      <c r="I357" s="159">
        <f t="shared" si="35"/>
        <v>11.872841132178623</v>
      </c>
    </row>
    <row r="358" spans="1:9" ht="29.25" customHeight="1">
      <c r="A358" s="18" t="s">
        <v>105</v>
      </c>
      <c r="B358" s="21" t="s">
        <v>429</v>
      </c>
      <c r="C358" s="22" t="s">
        <v>66</v>
      </c>
      <c r="D358" s="22" t="s">
        <v>89</v>
      </c>
      <c r="E358" s="58" t="s">
        <v>502</v>
      </c>
      <c r="F358" s="22" t="s">
        <v>106</v>
      </c>
      <c r="G358" s="23">
        <f>G359</f>
        <v>16096.4</v>
      </c>
      <c r="H358" s="23">
        <f>H359</f>
        <v>1911.1</v>
      </c>
      <c r="I358" s="159">
        <f t="shared" si="35"/>
        <v>11.872841132178623</v>
      </c>
    </row>
    <row r="359" spans="1:9" ht="27.75" customHeight="1">
      <c r="A359" s="18" t="s">
        <v>107</v>
      </c>
      <c r="B359" s="21" t="s">
        <v>429</v>
      </c>
      <c r="C359" s="22" t="s">
        <v>66</v>
      </c>
      <c r="D359" s="22" t="s">
        <v>89</v>
      </c>
      <c r="E359" s="58" t="s">
        <v>502</v>
      </c>
      <c r="F359" s="22" t="s">
        <v>108</v>
      </c>
      <c r="G359" s="23">
        <v>16096.4</v>
      </c>
      <c r="H359" s="23">
        <v>1911.1</v>
      </c>
      <c r="I359" s="159">
        <f t="shared" si="35"/>
        <v>11.872841132178623</v>
      </c>
    </row>
    <row r="360" spans="1:9" ht="12.75">
      <c r="A360" s="18" t="s">
        <v>135</v>
      </c>
      <c r="B360" s="21" t="s">
        <v>429</v>
      </c>
      <c r="C360" s="22" t="s">
        <v>66</v>
      </c>
      <c r="D360" s="22" t="s">
        <v>89</v>
      </c>
      <c r="E360" s="58" t="s">
        <v>502</v>
      </c>
      <c r="F360" s="22" t="s">
        <v>136</v>
      </c>
      <c r="G360" s="23">
        <f>G361</f>
        <v>96.6</v>
      </c>
      <c r="H360" s="23">
        <f>H361</f>
        <v>0</v>
      </c>
      <c r="I360" s="159">
        <f t="shared" si="35"/>
        <v>0</v>
      </c>
    </row>
    <row r="361" spans="1:9" ht="12.75">
      <c r="A361" s="18" t="s">
        <v>138</v>
      </c>
      <c r="B361" s="21" t="s">
        <v>429</v>
      </c>
      <c r="C361" s="22" t="s">
        <v>66</v>
      </c>
      <c r="D361" s="22" t="s">
        <v>89</v>
      </c>
      <c r="E361" s="58" t="s">
        <v>502</v>
      </c>
      <c r="F361" s="22" t="s">
        <v>139</v>
      </c>
      <c r="G361" s="23">
        <f>G363+G364+G362</f>
        <v>96.6</v>
      </c>
      <c r="H361" s="23">
        <f>H363+H364+H362</f>
        <v>0</v>
      </c>
      <c r="I361" s="159">
        <f t="shared" si="35"/>
        <v>0</v>
      </c>
    </row>
    <row r="362" spans="1:9" ht="12.75">
      <c r="A362" s="18" t="s">
        <v>140</v>
      </c>
      <c r="B362" s="21" t="s">
        <v>429</v>
      </c>
      <c r="C362" s="22" t="s">
        <v>66</v>
      </c>
      <c r="D362" s="22" t="s">
        <v>89</v>
      </c>
      <c r="E362" s="58" t="s">
        <v>502</v>
      </c>
      <c r="F362" s="22" t="s">
        <v>141</v>
      </c>
      <c r="G362" s="23">
        <v>43.7</v>
      </c>
      <c r="H362" s="23">
        <v>0</v>
      </c>
      <c r="I362" s="159">
        <f t="shared" si="35"/>
        <v>0</v>
      </c>
    </row>
    <row r="363" spans="1:9" s="33" customFormat="1" ht="12.75">
      <c r="A363" s="18" t="s">
        <v>168</v>
      </c>
      <c r="B363" s="21" t="s">
        <v>429</v>
      </c>
      <c r="C363" s="22" t="s">
        <v>66</v>
      </c>
      <c r="D363" s="22" t="s">
        <v>89</v>
      </c>
      <c r="E363" s="58" t="s">
        <v>502</v>
      </c>
      <c r="F363" s="22" t="s">
        <v>142</v>
      </c>
      <c r="G363" s="23">
        <v>43.5</v>
      </c>
      <c r="H363" s="23">
        <v>0</v>
      </c>
      <c r="I363" s="159">
        <f t="shared" si="35"/>
        <v>0</v>
      </c>
    </row>
    <row r="364" spans="1:9" s="33" customFormat="1" ht="12.75">
      <c r="A364" s="18" t="s">
        <v>169</v>
      </c>
      <c r="B364" s="21" t="s">
        <v>429</v>
      </c>
      <c r="C364" s="22" t="s">
        <v>66</v>
      </c>
      <c r="D364" s="22" t="s">
        <v>89</v>
      </c>
      <c r="E364" s="58" t="s">
        <v>502</v>
      </c>
      <c r="F364" s="22" t="s">
        <v>170</v>
      </c>
      <c r="G364" s="23">
        <v>9.4</v>
      </c>
      <c r="H364" s="23">
        <v>0</v>
      </c>
      <c r="I364" s="159">
        <f t="shared" si="35"/>
        <v>0</v>
      </c>
    </row>
    <row r="365" spans="1:9" s="33" customFormat="1" ht="25.5">
      <c r="A365" s="41" t="s">
        <v>215</v>
      </c>
      <c r="B365" s="21" t="s">
        <v>429</v>
      </c>
      <c r="C365" s="22" t="s">
        <v>66</v>
      </c>
      <c r="D365" s="22" t="s">
        <v>89</v>
      </c>
      <c r="E365" s="22" t="s">
        <v>233</v>
      </c>
      <c r="F365" s="22"/>
      <c r="G365" s="23">
        <f>G366</f>
        <v>1410</v>
      </c>
      <c r="H365" s="23">
        <f>H366</f>
        <v>0</v>
      </c>
      <c r="I365" s="159">
        <f t="shared" si="35"/>
        <v>0</v>
      </c>
    </row>
    <row r="366" spans="1:9" s="33" customFormat="1" ht="25.5">
      <c r="A366" s="18" t="s">
        <v>433</v>
      </c>
      <c r="B366" s="21" t="s">
        <v>429</v>
      </c>
      <c r="C366" s="22" t="s">
        <v>66</v>
      </c>
      <c r="D366" s="22" t="s">
        <v>89</v>
      </c>
      <c r="E366" s="22" t="s">
        <v>380</v>
      </c>
      <c r="F366" s="22"/>
      <c r="G366" s="23">
        <f>G367+G371</f>
        <v>1410</v>
      </c>
      <c r="H366" s="23">
        <f>H367+H371</f>
        <v>0</v>
      </c>
      <c r="I366" s="159">
        <f t="shared" si="35"/>
        <v>0</v>
      </c>
    </row>
    <row r="367" spans="1:9" s="33" customFormat="1" ht="12.75">
      <c r="A367" s="41" t="s">
        <v>409</v>
      </c>
      <c r="B367" s="21" t="s">
        <v>429</v>
      </c>
      <c r="C367" s="22" t="s">
        <v>66</v>
      </c>
      <c r="D367" s="22" t="s">
        <v>89</v>
      </c>
      <c r="E367" s="22" t="s">
        <v>410</v>
      </c>
      <c r="F367" s="22"/>
      <c r="G367" s="23">
        <f aca="true" t="shared" si="39" ref="G367:H369">G368</f>
        <v>600</v>
      </c>
      <c r="H367" s="23">
        <f t="shared" si="39"/>
        <v>0</v>
      </c>
      <c r="I367" s="159">
        <f t="shared" si="35"/>
        <v>0</v>
      </c>
    </row>
    <row r="368" spans="1:9" ht="25.5">
      <c r="A368" s="18" t="s">
        <v>651</v>
      </c>
      <c r="B368" s="21" t="s">
        <v>429</v>
      </c>
      <c r="C368" s="22" t="s">
        <v>66</v>
      </c>
      <c r="D368" s="22" t="s">
        <v>89</v>
      </c>
      <c r="E368" s="22" t="s">
        <v>410</v>
      </c>
      <c r="F368" s="22" t="s">
        <v>111</v>
      </c>
      <c r="G368" s="23">
        <f t="shared" si="39"/>
        <v>600</v>
      </c>
      <c r="H368" s="23">
        <f t="shared" si="39"/>
        <v>0</v>
      </c>
      <c r="I368" s="159">
        <f t="shared" si="35"/>
        <v>0</v>
      </c>
    </row>
    <row r="369" spans="1:9" s="33" customFormat="1" ht="25.5">
      <c r="A369" s="18" t="s">
        <v>105</v>
      </c>
      <c r="B369" s="21" t="s">
        <v>429</v>
      </c>
      <c r="C369" s="22" t="s">
        <v>66</v>
      </c>
      <c r="D369" s="22" t="s">
        <v>89</v>
      </c>
      <c r="E369" s="22" t="s">
        <v>410</v>
      </c>
      <c r="F369" s="22" t="s">
        <v>106</v>
      </c>
      <c r="G369" s="23">
        <f t="shared" si="39"/>
        <v>600</v>
      </c>
      <c r="H369" s="23">
        <f t="shared" si="39"/>
        <v>0</v>
      </c>
      <c r="I369" s="159">
        <f t="shared" si="35"/>
        <v>0</v>
      </c>
    </row>
    <row r="370" spans="1:9" s="33" customFormat="1" ht="25.5">
      <c r="A370" s="18" t="s">
        <v>107</v>
      </c>
      <c r="B370" s="21" t="s">
        <v>429</v>
      </c>
      <c r="C370" s="22" t="s">
        <v>66</v>
      </c>
      <c r="D370" s="22" t="s">
        <v>89</v>
      </c>
      <c r="E370" s="22" t="s">
        <v>410</v>
      </c>
      <c r="F370" s="22" t="s">
        <v>108</v>
      </c>
      <c r="G370" s="23">
        <v>600</v>
      </c>
      <c r="H370" s="23">
        <v>0</v>
      </c>
      <c r="I370" s="159">
        <f t="shared" si="35"/>
        <v>0</v>
      </c>
    </row>
    <row r="371" spans="1:9" s="33" customFormat="1" ht="25.5">
      <c r="A371" s="41" t="s">
        <v>643</v>
      </c>
      <c r="B371" s="21" t="s">
        <v>429</v>
      </c>
      <c r="C371" s="22" t="s">
        <v>66</v>
      </c>
      <c r="D371" s="22" t="s">
        <v>89</v>
      </c>
      <c r="E371" s="22" t="s">
        <v>505</v>
      </c>
      <c r="F371" s="22"/>
      <c r="G371" s="23">
        <f>G372+G377</f>
        <v>810</v>
      </c>
      <c r="H371" s="23">
        <f>H372+H377</f>
        <v>0</v>
      </c>
      <c r="I371" s="159">
        <f t="shared" si="35"/>
        <v>0</v>
      </c>
    </row>
    <row r="372" spans="1:9" s="33" customFormat="1" ht="25.5">
      <c r="A372" s="18" t="s">
        <v>651</v>
      </c>
      <c r="B372" s="21" t="s">
        <v>429</v>
      </c>
      <c r="C372" s="22" t="s">
        <v>66</v>
      </c>
      <c r="D372" s="22" t="s">
        <v>89</v>
      </c>
      <c r="E372" s="22" t="s">
        <v>505</v>
      </c>
      <c r="F372" s="22" t="s">
        <v>111</v>
      </c>
      <c r="G372" s="23">
        <f>G373</f>
        <v>800</v>
      </c>
      <c r="H372" s="23">
        <f>H373</f>
        <v>0</v>
      </c>
      <c r="I372" s="159">
        <f t="shared" si="35"/>
        <v>0</v>
      </c>
    </row>
    <row r="373" spans="1:9" s="33" customFormat="1" ht="25.5">
      <c r="A373" s="18" t="s">
        <v>105</v>
      </c>
      <c r="B373" s="21" t="s">
        <v>429</v>
      </c>
      <c r="C373" s="22" t="s">
        <v>66</v>
      </c>
      <c r="D373" s="22" t="s">
        <v>89</v>
      </c>
      <c r="E373" s="22" t="s">
        <v>505</v>
      </c>
      <c r="F373" s="22" t="s">
        <v>106</v>
      </c>
      <c r="G373" s="23">
        <f>G374</f>
        <v>800</v>
      </c>
      <c r="H373" s="23">
        <f>H374</f>
        <v>0</v>
      </c>
      <c r="I373" s="159">
        <f t="shared" si="35"/>
        <v>0</v>
      </c>
    </row>
    <row r="374" spans="1:9" ht="25.5">
      <c r="A374" s="18" t="s">
        <v>107</v>
      </c>
      <c r="B374" s="21" t="s">
        <v>429</v>
      </c>
      <c r="C374" s="22" t="s">
        <v>66</v>
      </c>
      <c r="D374" s="22" t="s">
        <v>89</v>
      </c>
      <c r="E374" s="22" t="s">
        <v>505</v>
      </c>
      <c r="F374" s="22" t="s">
        <v>108</v>
      </c>
      <c r="G374" s="23">
        <v>800</v>
      </c>
      <c r="H374" s="23">
        <v>0</v>
      </c>
      <c r="I374" s="159">
        <f t="shared" si="35"/>
        <v>0</v>
      </c>
    </row>
    <row r="375" spans="1:9" s="33" customFormat="1" ht="12.75">
      <c r="A375" s="18" t="s">
        <v>135</v>
      </c>
      <c r="B375" s="21" t="s">
        <v>429</v>
      </c>
      <c r="C375" s="22" t="s">
        <v>66</v>
      </c>
      <c r="D375" s="22" t="s">
        <v>89</v>
      </c>
      <c r="E375" s="22" t="s">
        <v>505</v>
      </c>
      <c r="F375" s="22" t="s">
        <v>136</v>
      </c>
      <c r="G375" s="23">
        <f>G376</f>
        <v>10</v>
      </c>
      <c r="H375" s="23">
        <f>H376</f>
        <v>0</v>
      </c>
      <c r="I375" s="159">
        <f t="shared" si="35"/>
        <v>0</v>
      </c>
    </row>
    <row r="376" spans="1:9" s="33" customFormat="1" ht="12.75">
      <c r="A376" s="18" t="s">
        <v>138</v>
      </c>
      <c r="B376" s="21" t="s">
        <v>429</v>
      </c>
      <c r="C376" s="22" t="s">
        <v>66</v>
      </c>
      <c r="D376" s="22" t="s">
        <v>89</v>
      </c>
      <c r="E376" s="22" t="s">
        <v>505</v>
      </c>
      <c r="F376" s="22" t="s">
        <v>139</v>
      </c>
      <c r="G376" s="23">
        <f>G377</f>
        <v>10</v>
      </c>
      <c r="H376" s="23">
        <f>H377</f>
        <v>0</v>
      </c>
      <c r="I376" s="159">
        <f t="shared" si="35"/>
        <v>0</v>
      </c>
    </row>
    <row r="377" spans="1:9" s="33" customFormat="1" ht="12.75">
      <c r="A377" s="18" t="s">
        <v>169</v>
      </c>
      <c r="B377" s="21" t="s">
        <v>429</v>
      </c>
      <c r="C377" s="22" t="s">
        <v>66</v>
      </c>
      <c r="D377" s="22" t="s">
        <v>89</v>
      </c>
      <c r="E377" s="22" t="s">
        <v>505</v>
      </c>
      <c r="F377" s="22" t="s">
        <v>170</v>
      </c>
      <c r="G377" s="23">
        <v>10</v>
      </c>
      <c r="H377" s="23">
        <v>0</v>
      </c>
      <c r="I377" s="159">
        <f t="shared" si="35"/>
        <v>0</v>
      </c>
    </row>
    <row r="378" spans="1:9" s="33" customFormat="1" ht="12.75">
      <c r="A378" s="17" t="s">
        <v>5</v>
      </c>
      <c r="B378" s="52" t="s">
        <v>429</v>
      </c>
      <c r="C378" s="43" t="s">
        <v>68</v>
      </c>
      <c r="D378" s="43" t="s">
        <v>36</v>
      </c>
      <c r="E378" s="43"/>
      <c r="F378" s="43"/>
      <c r="G378" s="44">
        <f>G379+G386+G392</f>
        <v>6700</v>
      </c>
      <c r="H378" s="44">
        <f>H379+H386+H392</f>
        <v>1300</v>
      </c>
      <c r="I378" s="158">
        <f t="shared" si="35"/>
        <v>19.402985074626866</v>
      </c>
    </row>
    <row r="379" spans="1:9" s="33" customFormat="1" ht="12.75">
      <c r="A379" s="36" t="s">
        <v>80</v>
      </c>
      <c r="B379" s="52" t="s">
        <v>429</v>
      </c>
      <c r="C379" s="43" t="s">
        <v>68</v>
      </c>
      <c r="D379" s="43" t="s">
        <v>72</v>
      </c>
      <c r="E379" s="22"/>
      <c r="F379" s="22"/>
      <c r="G379" s="44">
        <f aca="true" t="shared" si="40" ref="G379:H384">G380</f>
        <v>500</v>
      </c>
      <c r="H379" s="44">
        <f t="shared" si="40"/>
        <v>0</v>
      </c>
      <c r="I379" s="158">
        <f t="shared" si="35"/>
        <v>0</v>
      </c>
    </row>
    <row r="380" spans="1:9" ht="25.5">
      <c r="A380" s="37" t="s">
        <v>506</v>
      </c>
      <c r="B380" s="21" t="s">
        <v>429</v>
      </c>
      <c r="C380" s="22" t="s">
        <v>68</v>
      </c>
      <c r="D380" s="22" t="s">
        <v>72</v>
      </c>
      <c r="E380" s="58" t="s">
        <v>180</v>
      </c>
      <c r="F380" s="22"/>
      <c r="G380" s="23">
        <f t="shared" si="40"/>
        <v>500</v>
      </c>
      <c r="H380" s="23">
        <f t="shared" si="40"/>
        <v>0</v>
      </c>
      <c r="I380" s="159">
        <f t="shared" si="35"/>
        <v>0</v>
      </c>
    </row>
    <row r="381" spans="1:9" ht="14.25" customHeight="1">
      <c r="A381" s="37" t="s">
        <v>258</v>
      </c>
      <c r="B381" s="21" t="s">
        <v>429</v>
      </c>
      <c r="C381" s="22" t="s">
        <v>68</v>
      </c>
      <c r="D381" s="22" t="s">
        <v>72</v>
      </c>
      <c r="E381" s="58" t="s">
        <v>335</v>
      </c>
      <c r="F381" s="22"/>
      <c r="G381" s="23">
        <f t="shared" si="40"/>
        <v>500</v>
      </c>
      <c r="H381" s="23">
        <f t="shared" si="40"/>
        <v>0</v>
      </c>
      <c r="I381" s="159">
        <f t="shared" si="35"/>
        <v>0</v>
      </c>
    </row>
    <row r="382" spans="1:9" s="33" customFormat="1" ht="25.5">
      <c r="A382" s="37" t="s">
        <v>179</v>
      </c>
      <c r="B382" s="21" t="s">
        <v>429</v>
      </c>
      <c r="C382" s="22" t="s">
        <v>68</v>
      </c>
      <c r="D382" s="22" t="s">
        <v>72</v>
      </c>
      <c r="E382" s="58" t="s">
        <v>336</v>
      </c>
      <c r="F382" s="22"/>
      <c r="G382" s="23">
        <f t="shared" si="40"/>
        <v>500</v>
      </c>
      <c r="H382" s="23">
        <f t="shared" si="40"/>
        <v>0</v>
      </c>
      <c r="I382" s="159">
        <f t="shared" si="35"/>
        <v>0</v>
      </c>
    </row>
    <row r="383" spans="1:9" s="33" customFormat="1" ht="12.75">
      <c r="A383" s="18" t="s">
        <v>135</v>
      </c>
      <c r="B383" s="21" t="s">
        <v>429</v>
      </c>
      <c r="C383" s="22" t="s">
        <v>68</v>
      </c>
      <c r="D383" s="22" t="s">
        <v>72</v>
      </c>
      <c r="E383" s="58" t="s">
        <v>336</v>
      </c>
      <c r="F383" s="22" t="s">
        <v>136</v>
      </c>
      <c r="G383" s="23">
        <f t="shared" si="40"/>
        <v>500</v>
      </c>
      <c r="H383" s="23">
        <f t="shared" si="40"/>
        <v>0</v>
      </c>
      <c r="I383" s="159">
        <f t="shared" si="35"/>
        <v>0</v>
      </c>
    </row>
    <row r="384" spans="1:9" s="107" customFormat="1" ht="25.5">
      <c r="A384" s="18" t="s">
        <v>171</v>
      </c>
      <c r="B384" s="21" t="s">
        <v>429</v>
      </c>
      <c r="C384" s="22" t="s">
        <v>68</v>
      </c>
      <c r="D384" s="22" t="s">
        <v>72</v>
      </c>
      <c r="E384" s="58" t="s">
        <v>336</v>
      </c>
      <c r="F384" s="22" t="s">
        <v>137</v>
      </c>
      <c r="G384" s="23">
        <f t="shared" si="40"/>
        <v>500</v>
      </c>
      <c r="H384" s="23">
        <f t="shared" si="40"/>
        <v>0</v>
      </c>
      <c r="I384" s="159">
        <f t="shared" si="35"/>
        <v>0</v>
      </c>
    </row>
    <row r="385" spans="1:9" s="107" customFormat="1" ht="25.5" customHeight="1">
      <c r="A385" s="18" t="s">
        <v>650</v>
      </c>
      <c r="B385" s="21" t="s">
        <v>429</v>
      </c>
      <c r="C385" s="22" t="s">
        <v>68</v>
      </c>
      <c r="D385" s="22" t="s">
        <v>72</v>
      </c>
      <c r="E385" s="58" t="s">
        <v>336</v>
      </c>
      <c r="F385" s="22" t="s">
        <v>649</v>
      </c>
      <c r="G385" s="23">
        <f>'5 исп.МП'!G475</f>
        <v>500</v>
      </c>
      <c r="H385" s="23">
        <f>'5 исп.МП'!H475</f>
        <v>0</v>
      </c>
      <c r="I385" s="159">
        <f t="shared" si="35"/>
        <v>0</v>
      </c>
    </row>
    <row r="386" spans="1:9" s="33" customFormat="1" ht="12.75">
      <c r="A386" s="17" t="s">
        <v>6</v>
      </c>
      <c r="B386" s="52" t="s">
        <v>429</v>
      </c>
      <c r="C386" s="43" t="s">
        <v>68</v>
      </c>
      <c r="D386" s="43" t="s">
        <v>73</v>
      </c>
      <c r="E386" s="43"/>
      <c r="F386" s="43"/>
      <c r="G386" s="44">
        <f>G387</f>
        <v>5800</v>
      </c>
      <c r="H386" s="44">
        <f>H387</f>
        <v>1300</v>
      </c>
      <c r="I386" s="158">
        <f t="shared" si="35"/>
        <v>22.413793103448278</v>
      </c>
    </row>
    <row r="387" spans="1:9" s="33" customFormat="1" ht="12.75">
      <c r="A387" s="18" t="s">
        <v>37</v>
      </c>
      <c r="B387" s="21" t="s">
        <v>429</v>
      </c>
      <c r="C387" s="22" t="s">
        <v>68</v>
      </c>
      <c r="D387" s="22" t="s">
        <v>73</v>
      </c>
      <c r="E387" s="22" t="s">
        <v>243</v>
      </c>
      <c r="F387" s="22"/>
      <c r="G387" s="23">
        <f>G388</f>
        <v>5800</v>
      </c>
      <c r="H387" s="23">
        <f>H388</f>
        <v>1300</v>
      </c>
      <c r="I387" s="159">
        <f t="shared" si="35"/>
        <v>22.413793103448278</v>
      </c>
    </row>
    <row r="388" spans="1:9" s="33" customFormat="1" ht="25.5">
      <c r="A388" s="18" t="s">
        <v>674</v>
      </c>
      <c r="B388" s="21" t="s">
        <v>429</v>
      </c>
      <c r="C388" s="22" t="s">
        <v>68</v>
      </c>
      <c r="D388" s="22" t="s">
        <v>73</v>
      </c>
      <c r="E388" s="22" t="s">
        <v>675</v>
      </c>
      <c r="F388" s="22"/>
      <c r="G388" s="23">
        <f aca="true" t="shared" si="41" ref="G388:H390">G389</f>
        <v>5800</v>
      </c>
      <c r="H388" s="23">
        <f t="shared" si="41"/>
        <v>1300</v>
      </c>
      <c r="I388" s="159">
        <f t="shared" si="35"/>
        <v>22.413793103448278</v>
      </c>
    </row>
    <row r="389" spans="1:9" s="33" customFormat="1" ht="25.5">
      <c r="A389" s="18" t="s">
        <v>651</v>
      </c>
      <c r="B389" s="21" t="s">
        <v>429</v>
      </c>
      <c r="C389" s="22" t="s">
        <v>68</v>
      </c>
      <c r="D389" s="22" t="s">
        <v>73</v>
      </c>
      <c r="E389" s="22" t="s">
        <v>675</v>
      </c>
      <c r="F389" s="22" t="s">
        <v>111</v>
      </c>
      <c r="G389" s="23">
        <f t="shared" si="41"/>
        <v>5800</v>
      </c>
      <c r="H389" s="23">
        <f t="shared" si="41"/>
        <v>1300</v>
      </c>
      <c r="I389" s="159">
        <f t="shared" si="35"/>
        <v>22.413793103448278</v>
      </c>
    </row>
    <row r="390" spans="1:9" s="107" customFormat="1" ht="25.5">
      <c r="A390" s="18" t="s">
        <v>105</v>
      </c>
      <c r="B390" s="21" t="s">
        <v>429</v>
      </c>
      <c r="C390" s="22" t="s">
        <v>68</v>
      </c>
      <c r="D390" s="22" t="s">
        <v>73</v>
      </c>
      <c r="E390" s="22" t="s">
        <v>675</v>
      </c>
      <c r="F390" s="22" t="s">
        <v>106</v>
      </c>
      <c r="G390" s="23">
        <f t="shared" si="41"/>
        <v>5800</v>
      </c>
      <c r="H390" s="23">
        <f t="shared" si="41"/>
        <v>1300</v>
      </c>
      <c r="I390" s="159">
        <f aca="true" t="shared" si="42" ref="I390:I453">H390/G390*100</f>
        <v>22.413793103448278</v>
      </c>
    </row>
    <row r="391" spans="1:9" s="107" customFormat="1" ht="25.5" customHeight="1">
      <c r="A391" s="18" t="s">
        <v>107</v>
      </c>
      <c r="B391" s="21" t="s">
        <v>429</v>
      </c>
      <c r="C391" s="22" t="s">
        <v>68</v>
      </c>
      <c r="D391" s="22" t="s">
        <v>73</v>
      </c>
      <c r="E391" s="22" t="s">
        <v>675</v>
      </c>
      <c r="F391" s="22" t="s">
        <v>108</v>
      </c>
      <c r="G391" s="23">
        <v>5800</v>
      </c>
      <c r="H391" s="23">
        <v>1300</v>
      </c>
      <c r="I391" s="159">
        <f t="shared" si="42"/>
        <v>22.413793103448278</v>
      </c>
    </row>
    <row r="392" spans="1:9" s="33" customFormat="1" ht="12.75">
      <c r="A392" s="17" t="s">
        <v>7</v>
      </c>
      <c r="B392" s="52" t="s">
        <v>429</v>
      </c>
      <c r="C392" s="43" t="s">
        <v>68</v>
      </c>
      <c r="D392" s="43" t="s">
        <v>78</v>
      </c>
      <c r="E392" s="43"/>
      <c r="F392" s="43"/>
      <c r="G392" s="44">
        <f aca="true" t="shared" si="43" ref="G392:H397">G393</f>
        <v>400</v>
      </c>
      <c r="H392" s="44">
        <f t="shared" si="43"/>
        <v>0</v>
      </c>
      <c r="I392" s="158">
        <f t="shared" si="42"/>
        <v>0</v>
      </c>
    </row>
    <row r="393" spans="1:9" ht="25.5">
      <c r="A393" s="37" t="s">
        <v>507</v>
      </c>
      <c r="B393" s="21" t="s">
        <v>429</v>
      </c>
      <c r="C393" s="22" t="s">
        <v>68</v>
      </c>
      <c r="D393" s="22" t="s">
        <v>78</v>
      </c>
      <c r="E393" s="58" t="s">
        <v>508</v>
      </c>
      <c r="F393" s="22"/>
      <c r="G393" s="23">
        <f t="shared" si="43"/>
        <v>400</v>
      </c>
      <c r="H393" s="23">
        <f t="shared" si="43"/>
        <v>0</v>
      </c>
      <c r="I393" s="159">
        <f t="shared" si="42"/>
        <v>0</v>
      </c>
    </row>
    <row r="394" spans="1:9" s="33" customFormat="1" ht="25.5">
      <c r="A394" s="37" t="s">
        <v>290</v>
      </c>
      <c r="B394" s="21" t="s">
        <v>429</v>
      </c>
      <c r="C394" s="22" t="s">
        <v>68</v>
      </c>
      <c r="D394" s="22" t="s">
        <v>78</v>
      </c>
      <c r="E394" s="58" t="s">
        <v>509</v>
      </c>
      <c r="F394" s="22"/>
      <c r="G394" s="23">
        <f t="shared" si="43"/>
        <v>400</v>
      </c>
      <c r="H394" s="23">
        <f t="shared" si="43"/>
        <v>0</v>
      </c>
      <c r="I394" s="159">
        <f t="shared" si="42"/>
        <v>0</v>
      </c>
    </row>
    <row r="395" spans="1:9" ht="12.75">
      <c r="A395" s="37" t="s">
        <v>181</v>
      </c>
      <c r="B395" s="21" t="s">
        <v>429</v>
      </c>
      <c r="C395" s="22" t="s">
        <v>68</v>
      </c>
      <c r="D395" s="22" t="s">
        <v>78</v>
      </c>
      <c r="E395" s="58" t="s">
        <v>510</v>
      </c>
      <c r="F395" s="22"/>
      <c r="G395" s="23">
        <f t="shared" si="43"/>
        <v>400</v>
      </c>
      <c r="H395" s="23">
        <f t="shared" si="43"/>
        <v>0</v>
      </c>
      <c r="I395" s="159">
        <f t="shared" si="42"/>
        <v>0</v>
      </c>
    </row>
    <row r="396" spans="1:9" ht="12.75">
      <c r="A396" s="18" t="s">
        <v>135</v>
      </c>
      <c r="B396" s="21" t="s">
        <v>429</v>
      </c>
      <c r="C396" s="22" t="s">
        <v>68</v>
      </c>
      <c r="D396" s="22" t="s">
        <v>78</v>
      </c>
      <c r="E396" s="58" t="s">
        <v>510</v>
      </c>
      <c r="F396" s="22" t="s">
        <v>136</v>
      </c>
      <c r="G396" s="23">
        <f t="shared" si="43"/>
        <v>400</v>
      </c>
      <c r="H396" s="23">
        <f t="shared" si="43"/>
        <v>0</v>
      </c>
      <c r="I396" s="159">
        <f t="shared" si="42"/>
        <v>0</v>
      </c>
    </row>
    <row r="397" spans="1:9" s="40" customFormat="1" ht="25.5" customHeight="1">
      <c r="A397" s="18" t="s">
        <v>171</v>
      </c>
      <c r="B397" s="21" t="s">
        <v>429</v>
      </c>
      <c r="C397" s="22" t="s">
        <v>68</v>
      </c>
      <c r="D397" s="22" t="s">
        <v>78</v>
      </c>
      <c r="E397" s="58" t="s">
        <v>510</v>
      </c>
      <c r="F397" s="22" t="s">
        <v>137</v>
      </c>
      <c r="G397" s="23">
        <f t="shared" si="43"/>
        <v>400</v>
      </c>
      <c r="H397" s="23">
        <f t="shared" si="43"/>
        <v>0</v>
      </c>
      <c r="I397" s="159">
        <f t="shared" si="42"/>
        <v>0</v>
      </c>
    </row>
    <row r="398" spans="1:9" s="40" customFormat="1" ht="38.25" customHeight="1">
      <c r="A398" s="18" t="s">
        <v>650</v>
      </c>
      <c r="B398" s="21" t="s">
        <v>429</v>
      </c>
      <c r="C398" s="22" t="s">
        <v>68</v>
      </c>
      <c r="D398" s="22" t="s">
        <v>78</v>
      </c>
      <c r="E398" s="58" t="s">
        <v>510</v>
      </c>
      <c r="F398" s="22" t="s">
        <v>649</v>
      </c>
      <c r="G398" s="23">
        <f>'5 исп.МП'!G13</f>
        <v>400</v>
      </c>
      <c r="H398" s="23">
        <f>'5 исп.МП'!H13</f>
        <v>0</v>
      </c>
      <c r="I398" s="159">
        <f t="shared" si="42"/>
        <v>0</v>
      </c>
    </row>
    <row r="399" spans="1:9" ht="12.75">
      <c r="A399" s="16" t="s">
        <v>158</v>
      </c>
      <c r="B399" s="52" t="s">
        <v>429</v>
      </c>
      <c r="C399" s="51" t="s">
        <v>72</v>
      </c>
      <c r="D399" s="51" t="s">
        <v>36</v>
      </c>
      <c r="E399" s="22"/>
      <c r="F399" s="22"/>
      <c r="G399" s="44">
        <f>G400</f>
        <v>600</v>
      </c>
      <c r="H399" s="44">
        <f>H400</f>
        <v>122.5</v>
      </c>
      <c r="I399" s="158">
        <f t="shared" si="42"/>
        <v>20.416666666666668</v>
      </c>
    </row>
    <row r="400" spans="1:9" s="33" customFormat="1" ht="12.75">
      <c r="A400" s="7" t="s">
        <v>157</v>
      </c>
      <c r="B400" s="21" t="s">
        <v>429</v>
      </c>
      <c r="C400" s="50" t="s">
        <v>72</v>
      </c>
      <c r="D400" s="50" t="s">
        <v>66</v>
      </c>
      <c r="E400" s="22"/>
      <c r="F400" s="22"/>
      <c r="G400" s="23">
        <f>G402</f>
        <v>600</v>
      </c>
      <c r="H400" s="23">
        <f>H402</f>
        <v>122.5</v>
      </c>
      <c r="I400" s="159">
        <f t="shared" si="42"/>
        <v>20.416666666666668</v>
      </c>
    </row>
    <row r="401" spans="1:9" s="33" customFormat="1" ht="12.75">
      <c r="A401" s="7" t="s">
        <v>216</v>
      </c>
      <c r="B401" s="21" t="s">
        <v>429</v>
      </c>
      <c r="C401" s="50" t="s">
        <v>72</v>
      </c>
      <c r="D401" s="50" t="s">
        <v>66</v>
      </c>
      <c r="E401" s="22" t="s">
        <v>227</v>
      </c>
      <c r="F401" s="22"/>
      <c r="G401" s="23">
        <f aca="true" t="shared" si="44" ref="G401:H405">G402</f>
        <v>600</v>
      </c>
      <c r="H401" s="23">
        <f t="shared" si="44"/>
        <v>122.5</v>
      </c>
      <c r="I401" s="159">
        <f t="shared" si="42"/>
        <v>20.416666666666668</v>
      </c>
    </row>
    <row r="402" spans="1:9" s="33" customFormat="1" ht="12.75">
      <c r="A402" s="18" t="s">
        <v>293</v>
      </c>
      <c r="B402" s="21" t="s">
        <v>429</v>
      </c>
      <c r="C402" s="50" t="s">
        <v>72</v>
      </c>
      <c r="D402" s="50" t="s">
        <v>66</v>
      </c>
      <c r="E402" s="22" t="s">
        <v>381</v>
      </c>
      <c r="F402" s="22"/>
      <c r="G402" s="23">
        <f t="shared" si="44"/>
        <v>600</v>
      </c>
      <c r="H402" s="23">
        <f t="shared" si="44"/>
        <v>122.5</v>
      </c>
      <c r="I402" s="159">
        <f t="shared" si="42"/>
        <v>20.416666666666668</v>
      </c>
    </row>
    <row r="403" spans="1:9" s="33" customFormat="1" ht="12.75">
      <c r="A403" s="18" t="s">
        <v>294</v>
      </c>
      <c r="B403" s="21" t="s">
        <v>429</v>
      </c>
      <c r="C403" s="50" t="s">
        <v>72</v>
      </c>
      <c r="D403" s="50" t="s">
        <v>66</v>
      </c>
      <c r="E403" s="22" t="s">
        <v>382</v>
      </c>
      <c r="F403" s="22"/>
      <c r="G403" s="23">
        <f t="shared" si="44"/>
        <v>600</v>
      </c>
      <c r="H403" s="23">
        <f t="shared" si="44"/>
        <v>122.5</v>
      </c>
      <c r="I403" s="159">
        <f t="shared" si="42"/>
        <v>20.416666666666668</v>
      </c>
    </row>
    <row r="404" spans="1:9" s="33" customFormat="1" ht="25.5">
      <c r="A404" s="18" t="s">
        <v>651</v>
      </c>
      <c r="B404" s="21" t="s">
        <v>429</v>
      </c>
      <c r="C404" s="50" t="s">
        <v>72</v>
      </c>
      <c r="D404" s="50" t="s">
        <v>66</v>
      </c>
      <c r="E404" s="22" t="s">
        <v>382</v>
      </c>
      <c r="F404" s="22" t="s">
        <v>111</v>
      </c>
      <c r="G404" s="23">
        <f t="shared" si="44"/>
        <v>600</v>
      </c>
      <c r="H404" s="23">
        <f t="shared" si="44"/>
        <v>122.5</v>
      </c>
      <c r="I404" s="159">
        <f t="shared" si="42"/>
        <v>20.416666666666668</v>
      </c>
    </row>
    <row r="405" spans="1:9" ht="25.5">
      <c r="A405" s="18" t="s">
        <v>105</v>
      </c>
      <c r="B405" s="21" t="s">
        <v>429</v>
      </c>
      <c r="C405" s="50" t="s">
        <v>72</v>
      </c>
      <c r="D405" s="50" t="s">
        <v>66</v>
      </c>
      <c r="E405" s="22" t="s">
        <v>382</v>
      </c>
      <c r="F405" s="22" t="s">
        <v>106</v>
      </c>
      <c r="G405" s="23">
        <f t="shared" si="44"/>
        <v>600</v>
      </c>
      <c r="H405" s="23">
        <f t="shared" si="44"/>
        <v>122.5</v>
      </c>
      <c r="I405" s="159">
        <f t="shared" si="42"/>
        <v>20.416666666666668</v>
      </c>
    </row>
    <row r="406" spans="1:9" ht="25.5">
      <c r="A406" s="18" t="s">
        <v>107</v>
      </c>
      <c r="B406" s="21" t="s">
        <v>429</v>
      </c>
      <c r="C406" s="50" t="s">
        <v>72</v>
      </c>
      <c r="D406" s="50" t="s">
        <v>66</v>
      </c>
      <c r="E406" s="22" t="s">
        <v>382</v>
      </c>
      <c r="F406" s="22" t="s">
        <v>108</v>
      </c>
      <c r="G406" s="23">
        <v>600</v>
      </c>
      <c r="H406" s="23">
        <v>122.5</v>
      </c>
      <c r="I406" s="159">
        <f t="shared" si="42"/>
        <v>20.416666666666668</v>
      </c>
    </row>
    <row r="407" spans="1:9" s="33" customFormat="1" ht="12.75">
      <c r="A407" s="17" t="s">
        <v>644</v>
      </c>
      <c r="B407" s="52" t="s">
        <v>429</v>
      </c>
      <c r="C407" s="52" t="s">
        <v>76</v>
      </c>
      <c r="D407" s="52" t="s">
        <v>36</v>
      </c>
      <c r="E407" s="84"/>
      <c r="F407" s="43"/>
      <c r="G407" s="93">
        <f>G408</f>
        <v>2515</v>
      </c>
      <c r="H407" s="93">
        <f>H408</f>
        <v>0</v>
      </c>
      <c r="I407" s="158">
        <f t="shared" si="42"/>
        <v>0</v>
      </c>
    </row>
    <row r="408" spans="1:9" ht="12.75">
      <c r="A408" s="17" t="s">
        <v>511</v>
      </c>
      <c r="B408" s="52" t="s">
        <v>429</v>
      </c>
      <c r="C408" s="52" t="s">
        <v>76</v>
      </c>
      <c r="D408" s="52" t="s">
        <v>72</v>
      </c>
      <c r="E408" s="84"/>
      <c r="F408" s="43"/>
      <c r="G408" s="93">
        <f>G409</f>
        <v>2515</v>
      </c>
      <c r="H408" s="93">
        <f>H409</f>
        <v>0</v>
      </c>
      <c r="I408" s="158">
        <f t="shared" si="42"/>
        <v>0</v>
      </c>
    </row>
    <row r="409" spans="1:9" ht="38.25">
      <c r="A409" s="18" t="s">
        <v>512</v>
      </c>
      <c r="B409" s="21" t="s">
        <v>429</v>
      </c>
      <c r="C409" s="21" t="s">
        <v>76</v>
      </c>
      <c r="D409" s="21" t="s">
        <v>72</v>
      </c>
      <c r="E409" s="58" t="s">
        <v>513</v>
      </c>
      <c r="F409" s="22"/>
      <c r="G409" s="94">
        <f>G410+G419</f>
        <v>2515</v>
      </c>
      <c r="H409" s="94">
        <f>H410+H419</f>
        <v>0</v>
      </c>
      <c r="I409" s="159">
        <f t="shared" si="42"/>
        <v>0</v>
      </c>
    </row>
    <row r="410" spans="1:9" ht="25.5">
      <c r="A410" s="18" t="s">
        <v>514</v>
      </c>
      <c r="B410" s="21" t="s">
        <v>429</v>
      </c>
      <c r="C410" s="21" t="s">
        <v>76</v>
      </c>
      <c r="D410" s="21" t="s">
        <v>72</v>
      </c>
      <c r="E410" s="58" t="s">
        <v>515</v>
      </c>
      <c r="F410" s="22"/>
      <c r="G410" s="94">
        <f>G411+G415</f>
        <v>1995</v>
      </c>
      <c r="H410" s="94">
        <f>H411+H415</f>
        <v>0</v>
      </c>
      <c r="I410" s="159">
        <f t="shared" si="42"/>
        <v>0</v>
      </c>
    </row>
    <row r="411" spans="1:9" ht="38.25">
      <c r="A411" s="18" t="s">
        <v>516</v>
      </c>
      <c r="B411" s="21" t="s">
        <v>429</v>
      </c>
      <c r="C411" s="21" t="s">
        <v>76</v>
      </c>
      <c r="D411" s="21" t="s">
        <v>72</v>
      </c>
      <c r="E411" s="58" t="s">
        <v>517</v>
      </c>
      <c r="F411" s="22"/>
      <c r="G411" s="94">
        <f aca="true" t="shared" si="45" ref="G411:H413">G412</f>
        <v>1900</v>
      </c>
      <c r="H411" s="94">
        <f t="shared" si="45"/>
        <v>0</v>
      </c>
      <c r="I411" s="159">
        <f t="shared" si="42"/>
        <v>0</v>
      </c>
    </row>
    <row r="412" spans="1:9" ht="25.5">
      <c r="A412" s="18" t="s">
        <v>651</v>
      </c>
      <c r="B412" s="21" t="s">
        <v>429</v>
      </c>
      <c r="C412" s="21" t="s">
        <v>76</v>
      </c>
      <c r="D412" s="21" t="s">
        <v>72</v>
      </c>
      <c r="E412" s="58" t="s">
        <v>517</v>
      </c>
      <c r="F412" s="22" t="s">
        <v>111</v>
      </c>
      <c r="G412" s="94">
        <f t="shared" si="45"/>
        <v>1900</v>
      </c>
      <c r="H412" s="94">
        <f t="shared" si="45"/>
        <v>0</v>
      </c>
      <c r="I412" s="159">
        <f t="shared" si="42"/>
        <v>0</v>
      </c>
    </row>
    <row r="413" spans="1:9" ht="25.5">
      <c r="A413" s="18" t="s">
        <v>105</v>
      </c>
      <c r="B413" s="21" t="s">
        <v>429</v>
      </c>
      <c r="C413" s="21" t="s">
        <v>76</v>
      </c>
      <c r="D413" s="21" t="s">
        <v>72</v>
      </c>
      <c r="E413" s="58" t="s">
        <v>517</v>
      </c>
      <c r="F413" s="22" t="s">
        <v>106</v>
      </c>
      <c r="G413" s="94">
        <f t="shared" si="45"/>
        <v>1900</v>
      </c>
      <c r="H413" s="94">
        <f t="shared" si="45"/>
        <v>0</v>
      </c>
      <c r="I413" s="159">
        <f t="shared" si="42"/>
        <v>0</v>
      </c>
    </row>
    <row r="414" spans="1:9" ht="25.5">
      <c r="A414" s="18" t="s">
        <v>107</v>
      </c>
      <c r="B414" s="21" t="s">
        <v>429</v>
      </c>
      <c r="C414" s="21" t="s">
        <v>76</v>
      </c>
      <c r="D414" s="21" t="s">
        <v>72</v>
      </c>
      <c r="E414" s="58" t="s">
        <v>517</v>
      </c>
      <c r="F414" s="22" t="s">
        <v>108</v>
      </c>
      <c r="G414" s="94">
        <f>'5 исп.МП'!G841</f>
        <v>1900</v>
      </c>
      <c r="H414" s="94">
        <f>'5 исп.МП'!H841</f>
        <v>0</v>
      </c>
      <c r="I414" s="159">
        <f t="shared" si="42"/>
        <v>0</v>
      </c>
    </row>
    <row r="415" spans="1:9" ht="25.5">
      <c r="A415" s="18" t="s">
        <v>518</v>
      </c>
      <c r="B415" s="21" t="s">
        <v>429</v>
      </c>
      <c r="C415" s="21" t="s">
        <v>76</v>
      </c>
      <c r="D415" s="21" t="s">
        <v>72</v>
      </c>
      <c r="E415" s="58" t="s">
        <v>519</v>
      </c>
      <c r="F415" s="22"/>
      <c r="G415" s="94">
        <f aca="true" t="shared" si="46" ref="G415:H417">G416</f>
        <v>95</v>
      </c>
      <c r="H415" s="94">
        <f t="shared" si="46"/>
        <v>0</v>
      </c>
      <c r="I415" s="159">
        <f t="shared" si="42"/>
        <v>0</v>
      </c>
    </row>
    <row r="416" spans="1:9" ht="25.5">
      <c r="A416" s="18" t="s">
        <v>651</v>
      </c>
      <c r="B416" s="21" t="s">
        <v>429</v>
      </c>
      <c r="C416" s="21" t="s">
        <v>76</v>
      </c>
      <c r="D416" s="21" t="s">
        <v>72</v>
      </c>
      <c r="E416" s="58" t="s">
        <v>519</v>
      </c>
      <c r="F416" s="22" t="s">
        <v>111</v>
      </c>
      <c r="G416" s="94">
        <f t="shared" si="46"/>
        <v>95</v>
      </c>
      <c r="H416" s="94">
        <f t="shared" si="46"/>
        <v>0</v>
      </c>
      <c r="I416" s="159">
        <f t="shared" si="42"/>
        <v>0</v>
      </c>
    </row>
    <row r="417" spans="1:9" ht="25.5">
      <c r="A417" s="18" t="s">
        <v>105</v>
      </c>
      <c r="B417" s="21" t="s">
        <v>429</v>
      </c>
      <c r="C417" s="21" t="s">
        <v>76</v>
      </c>
      <c r="D417" s="21" t="s">
        <v>72</v>
      </c>
      <c r="E417" s="58" t="s">
        <v>519</v>
      </c>
      <c r="F417" s="22" t="s">
        <v>106</v>
      </c>
      <c r="G417" s="94">
        <f t="shared" si="46"/>
        <v>95</v>
      </c>
      <c r="H417" s="94">
        <f t="shared" si="46"/>
        <v>0</v>
      </c>
      <c r="I417" s="159">
        <f t="shared" si="42"/>
        <v>0</v>
      </c>
    </row>
    <row r="418" spans="1:9" ht="25.5">
      <c r="A418" s="18" t="s">
        <v>107</v>
      </c>
      <c r="B418" s="21" t="s">
        <v>429</v>
      </c>
      <c r="C418" s="21" t="s">
        <v>76</v>
      </c>
      <c r="D418" s="21" t="s">
        <v>72</v>
      </c>
      <c r="E418" s="58" t="s">
        <v>519</v>
      </c>
      <c r="F418" s="22" t="s">
        <v>108</v>
      </c>
      <c r="G418" s="94">
        <f>'5 исп.МП'!G848</f>
        <v>95</v>
      </c>
      <c r="H418" s="94">
        <f>'5 исп.МП'!H848</f>
        <v>0</v>
      </c>
      <c r="I418" s="159">
        <f t="shared" si="42"/>
        <v>0</v>
      </c>
    </row>
    <row r="419" spans="1:9" ht="27" customHeight="1">
      <c r="A419" s="18" t="s">
        <v>520</v>
      </c>
      <c r="B419" s="21" t="s">
        <v>429</v>
      </c>
      <c r="C419" s="21" t="s">
        <v>76</v>
      </c>
      <c r="D419" s="21" t="s">
        <v>72</v>
      </c>
      <c r="E419" s="58" t="s">
        <v>521</v>
      </c>
      <c r="F419" s="22"/>
      <c r="G419" s="94">
        <f>G420+G424</f>
        <v>520</v>
      </c>
      <c r="H419" s="94">
        <f>H420+H424</f>
        <v>0</v>
      </c>
      <c r="I419" s="159">
        <f t="shared" si="42"/>
        <v>0</v>
      </c>
    </row>
    <row r="420" spans="1:9" ht="38.25">
      <c r="A420" s="18" t="s">
        <v>522</v>
      </c>
      <c r="B420" s="21" t="s">
        <v>429</v>
      </c>
      <c r="C420" s="21" t="s">
        <v>76</v>
      </c>
      <c r="D420" s="21" t="s">
        <v>72</v>
      </c>
      <c r="E420" s="58" t="s">
        <v>664</v>
      </c>
      <c r="F420" s="22"/>
      <c r="G420" s="94">
        <f aca="true" t="shared" si="47" ref="G420:H422">G421</f>
        <v>495</v>
      </c>
      <c r="H420" s="94">
        <f t="shared" si="47"/>
        <v>0</v>
      </c>
      <c r="I420" s="159">
        <f t="shared" si="42"/>
        <v>0</v>
      </c>
    </row>
    <row r="421" spans="1:9" ht="25.5">
      <c r="A421" s="18" t="s">
        <v>651</v>
      </c>
      <c r="B421" s="21" t="s">
        <v>429</v>
      </c>
      <c r="C421" s="21" t="s">
        <v>76</v>
      </c>
      <c r="D421" s="21" t="s">
        <v>72</v>
      </c>
      <c r="E421" s="58" t="s">
        <v>664</v>
      </c>
      <c r="F421" s="22" t="s">
        <v>111</v>
      </c>
      <c r="G421" s="94">
        <f t="shared" si="47"/>
        <v>495</v>
      </c>
      <c r="H421" s="94">
        <f t="shared" si="47"/>
        <v>0</v>
      </c>
      <c r="I421" s="159">
        <f t="shared" si="42"/>
        <v>0</v>
      </c>
    </row>
    <row r="422" spans="1:9" ht="25.5">
      <c r="A422" s="18" t="s">
        <v>105</v>
      </c>
      <c r="B422" s="21" t="s">
        <v>429</v>
      </c>
      <c r="C422" s="21" t="s">
        <v>76</v>
      </c>
      <c r="D422" s="21" t="s">
        <v>72</v>
      </c>
      <c r="E422" s="58" t="s">
        <v>664</v>
      </c>
      <c r="F422" s="22" t="s">
        <v>106</v>
      </c>
      <c r="G422" s="94">
        <f t="shared" si="47"/>
        <v>495</v>
      </c>
      <c r="H422" s="94">
        <f t="shared" si="47"/>
        <v>0</v>
      </c>
      <c r="I422" s="159">
        <f t="shared" si="42"/>
        <v>0</v>
      </c>
    </row>
    <row r="423" spans="1:9" ht="25.5">
      <c r="A423" s="18" t="s">
        <v>107</v>
      </c>
      <c r="B423" s="21" t="s">
        <v>429</v>
      </c>
      <c r="C423" s="21" t="s">
        <v>76</v>
      </c>
      <c r="D423" s="21" t="s">
        <v>72</v>
      </c>
      <c r="E423" s="58" t="s">
        <v>664</v>
      </c>
      <c r="F423" s="22" t="s">
        <v>108</v>
      </c>
      <c r="G423" s="94">
        <f>'5 исп.МП'!G857</f>
        <v>495</v>
      </c>
      <c r="H423" s="94">
        <f>'5 исп.МП'!H857</f>
        <v>0</v>
      </c>
      <c r="I423" s="159">
        <f t="shared" si="42"/>
        <v>0</v>
      </c>
    </row>
    <row r="424" spans="1:9" ht="38.25">
      <c r="A424" s="18" t="s">
        <v>523</v>
      </c>
      <c r="B424" s="21" t="s">
        <v>429</v>
      </c>
      <c r="C424" s="21" t="s">
        <v>76</v>
      </c>
      <c r="D424" s="21" t="s">
        <v>72</v>
      </c>
      <c r="E424" s="58" t="s">
        <v>665</v>
      </c>
      <c r="F424" s="22"/>
      <c r="G424" s="94">
        <f aca="true" t="shared" si="48" ref="G424:H426">G425</f>
        <v>25</v>
      </c>
      <c r="H424" s="94">
        <f t="shared" si="48"/>
        <v>0</v>
      </c>
      <c r="I424" s="159">
        <f t="shared" si="42"/>
        <v>0</v>
      </c>
    </row>
    <row r="425" spans="1:9" s="33" customFormat="1" ht="25.5">
      <c r="A425" s="18" t="s">
        <v>651</v>
      </c>
      <c r="B425" s="21" t="s">
        <v>429</v>
      </c>
      <c r="C425" s="21" t="s">
        <v>76</v>
      </c>
      <c r="D425" s="21" t="s">
        <v>72</v>
      </c>
      <c r="E425" s="58" t="s">
        <v>665</v>
      </c>
      <c r="F425" s="22" t="s">
        <v>111</v>
      </c>
      <c r="G425" s="94">
        <f t="shared" si="48"/>
        <v>25</v>
      </c>
      <c r="H425" s="94">
        <f t="shared" si="48"/>
        <v>0</v>
      </c>
      <c r="I425" s="159">
        <f t="shared" si="42"/>
        <v>0</v>
      </c>
    </row>
    <row r="426" spans="1:9" s="33" customFormat="1" ht="25.5">
      <c r="A426" s="18" t="s">
        <v>105</v>
      </c>
      <c r="B426" s="21" t="s">
        <v>429</v>
      </c>
      <c r="C426" s="21" t="s">
        <v>76</v>
      </c>
      <c r="D426" s="21" t="s">
        <v>72</v>
      </c>
      <c r="E426" s="58" t="s">
        <v>665</v>
      </c>
      <c r="F426" s="22" t="s">
        <v>106</v>
      </c>
      <c r="G426" s="94">
        <f t="shared" si="48"/>
        <v>25</v>
      </c>
      <c r="H426" s="94">
        <f t="shared" si="48"/>
        <v>0</v>
      </c>
      <c r="I426" s="159">
        <f t="shared" si="42"/>
        <v>0</v>
      </c>
    </row>
    <row r="427" spans="1:9" s="33" customFormat="1" ht="25.5">
      <c r="A427" s="18" t="s">
        <v>107</v>
      </c>
      <c r="B427" s="21" t="s">
        <v>429</v>
      </c>
      <c r="C427" s="21" t="s">
        <v>76</v>
      </c>
      <c r="D427" s="21" t="s">
        <v>72</v>
      </c>
      <c r="E427" s="58" t="s">
        <v>665</v>
      </c>
      <c r="F427" s="22" t="s">
        <v>108</v>
      </c>
      <c r="G427" s="94">
        <f>'5 исп.МП'!G864</f>
        <v>25</v>
      </c>
      <c r="H427" s="94">
        <f>'5 исп.МП'!H864</f>
        <v>0</v>
      </c>
      <c r="I427" s="159">
        <f t="shared" si="42"/>
        <v>0</v>
      </c>
    </row>
    <row r="428" spans="1:9" ht="17.25" customHeight="1">
      <c r="A428" s="11" t="s">
        <v>62</v>
      </c>
      <c r="B428" s="43" t="s">
        <v>429</v>
      </c>
      <c r="C428" s="43" t="s">
        <v>71</v>
      </c>
      <c r="D428" s="43" t="s">
        <v>36</v>
      </c>
      <c r="E428" s="43"/>
      <c r="F428" s="43"/>
      <c r="G428" s="44">
        <f>G430</f>
        <v>613.7</v>
      </c>
      <c r="H428" s="44">
        <f>H430</f>
        <v>0</v>
      </c>
      <c r="I428" s="158">
        <f t="shared" si="42"/>
        <v>0</v>
      </c>
    </row>
    <row r="429" spans="1:9" ht="12.75">
      <c r="A429" s="17" t="s">
        <v>524</v>
      </c>
      <c r="B429" s="43" t="s">
        <v>429</v>
      </c>
      <c r="C429" s="43" t="s">
        <v>71</v>
      </c>
      <c r="D429" s="43" t="s">
        <v>68</v>
      </c>
      <c r="E429" s="43"/>
      <c r="F429" s="43"/>
      <c r="G429" s="44">
        <f aca="true" t="shared" si="49" ref="G429:H434">G430</f>
        <v>613.7</v>
      </c>
      <c r="H429" s="44">
        <f t="shared" si="49"/>
        <v>0</v>
      </c>
      <c r="I429" s="158">
        <f t="shared" si="42"/>
        <v>0</v>
      </c>
    </row>
    <row r="430" spans="1:9" ht="25.5">
      <c r="A430" s="18" t="s">
        <v>476</v>
      </c>
      <c r="B430" s="22" t="s">
        <v>429</v>
      </c>
      <c r="C430" s="22" t="s">
        <v>71</v>
      </c>
      <c r="D430" s="22" t="s">
        <v>68</v>
      </c>
      <c r="E430" s="22" t="s">
        <v>477</v>
      </c>
      <c r="F430" s="22"/>
      <c r="G430" s="23">
        <f>G431</f>
        <v>613.7</v>
      </c>
      <c r="H430" s="23">
        <f t="shared" si="49"/>
        <v>0</v>
      </c>
      <c r="I430" s="159">
        <f t="shared" si="42"/>
        <v>0</v>
      </c>
    </row>
    <row r="431" spans="1:9" ht="45">
      <c r="A431" s="98" t="s">
        <v>525</v>
      </c>
      <c r="B431" s="22" t="s">
        <v>429</v>
      </c>
      <c r="C431" s="22" t="s">
        <v>71</v>
      </c>
      <c r="D431" s="22" t="s">
        <v>68</v>
      </c>
      <c r="E431" s="22" t="s">
        <v>526</v>
      </c>
      <c r="F431" s="22"/>
      <c r="G431" s="23">
        <f>G432</f>
        <v>613.7</v>
      </c>
      <c r="H431" s="23">
        <f t="shared" si="49"/>
        <v>0</v>
      </c>
      <c r="I431" s="159">
        <f t="shared" si="42"/>
        <v>0</v>
      </c>
    </row>
    <row r="432" spans="1:9" ht="38.25">
      <c r="A432" s="18" t="s">
        <v>527</v>
      </c>
      <c r="B432" s="22" t="s">
        <v>429</v>
      </c>
      <c r="C432" s="22" t="s">
        <v>71</v>
      </c>
      <c r="D432" s="22" t="s">
        <v>68</v>
      </c>
      <c r="E432" s="22" t="s">
        <v>528</v>
      </c>
      <c r="F432" s="22"/>
      <c r="G432" s="23">
        <f t="shared" si="49"/>
        <v>613.7</v>
      </c>
      <c r="H432" s="23">
        <f t="shared" si="49"/>
        <v>0</v>
      </c>
      <c r="I432" s="159">
        <f t="shared" si="42"/>
        <v>0</v>
      </c>
    </row>
    <row r="433" spans="1:9" ht="12.75">
      <c r="A433" s="18" t="s">
        <v>529</v>
      </c>
      <c r="B433" s="22" t="s">
        <v>429</v>
      </c>
      <c r="C433" s="22" t="s">
        <v>71</v>
      </c>
      <c r="D433" s="22" t="s">
        <v>68</v>
      </c>
      <c r="E433" s="22" t="s">
        <v>528</v>
      </c>
      <c r="F433" s="22" t="s">
        <v>530</v>
      </c>
      <c r="G433" s="23">
        <f t="shared" si="49"/>
        <v>613.7</v>
      </c>
      <c r="H433" s="23">
        <f t="shared" si="49"/>
        <v>0</v>
      </c>
      <c r="I433" s="159">
        <f t="shared" si="42"/>
        <v>0</v>
      </c>
    </row>
    <row r="434" spans="1:9" ht="12.75">
      <c r="A434" s="18" t="s">
        <v>531</v>
      </c>
      <c r="B434" s="22" t="s">
        <v>429</v>
      </c>
      <c r="C434" s="22" t="s">
        <v>71</v>
      </c>
      <c r="D434" s="22" t="s">
        <v>68</v>
      </c>
      <c r="E434" s="22" t="s">
        <v>528</v>
      </c>
      <c r="F434" s="22" t="s">
        <v>532</v>
      </c>
      <c r="G434" s="23">
        <f t="shared" si="49"/>
        <v>613.7</v>
      </c>
      <c r="H434" s="23">
        <f t="shared" si="49"/>
        <v>0</v>
      </c>
      <c r="I434" s="159">
        <f t="shared" si="42"/>
        <v>0</v>
      </c>
    </row>
    <row r="435" spans="1:9" ht="25.5">
      <c r="A435" s="18" t="s">
        <v>533</v>
      </c>
      <c r="B435" s="22" t="s">
        <v>429</v>
      </c>
      <c r="C435" s="22" t="s">
        <v>71</v>
      </c>
      <c r="D435" s="22" t="s">
        <v>68</v>
      </c>
      <c r="E435" s="22" t="s">
        <v>528</v>
      </c>
      <c r="F435" s="22" t="s">
        <v>534</v>
      </c>
      <c r="G435" s="23">
        <f>'5 исп.МП'!G94</f>
        <v>613.7</v>
      </c>
      <c r="H435" s="23">
        <f>'5 исп.МП'!H94</f>
        <v>0</v>
      </c>
      <c r="I435" s="159">
        <f t="shared" si="42"/>
        <v>0</v>
      </c>
    </row>
    <row r="436" spans="1:9" ht="12.75">
      <c r="A436" s="17" t="s">
        <v>87</v>
      </c>
      <c r="B436" s="52" t="s">
        <v>429</v>
      </c>
      <c r="C436" s="43" t="s">
        <v>78</v>
      </c>
      <c r="D436" s="43" t="s">
        <v>36</v>
      </c>
      <c r="E436" s="22"/>
      <c r="F436" s="22"/>
      <c r="G436" s="44">
        <f>G437</f>
        <v>5617</v>
      </c>
      <c r="H436" s="44">
        <f>H437</f>
        <v>1404.3</v>
      </c>
      <c r="I436" s="158">
        <f t="shared" si="42"/>
        <v>25.00089015488695</v>
      </c>
    </row>
    <row r="437" spans="1:9" ht="12.75">
      <c r="A437" s="17" t="s">
        <v>13</v>
      </c>
      <c r="B437" s="52" t="s">
        <v>429</v>
      </c>
      <c r="C437" s="43" t="s">
        <v>78</v>
      </c>
      <c r="D437" s="43" t="s">
        <v>67</v>
      </c>
      <c r="E437" s="43"/>
      <c r="F437" s="22"/>
      <c r="G437" s="44">
        <f aca="true" t="shared" si="50" ref="G437:H442">G438</f>
        <v>5617</v>
      </c>
      <c r="H437" s="44">
        <f t="shared" si="50"/>
        <v>1404.3</v>
      </c>
      <c r="I437" s="158">
        <f t="shared" si="42"/>
        <v>25.00089015488695</v>
      </c>
    </row>
    <row r="438" spans="1:9" ht="12.75">
      <c r="A438" s="18" t="s">
        <v>217</v>
      </c>
      <c r="B438" s="21" t="s">
        <v>429</v>
      </c>
      <c r="C438" s="22" t="s">
        <v>78</v>
      </c>
      <c r="D438" s="22" t="s">
        <v>67</v>
      </c>
      <c r="E438" s="22" t="s">
        <v>234</v>
      </c>
      <c r="F438" s="22"/>
      <c r="G438" s="23">
        <f t="shared" si="50"/>
        <v>5617</v>
      </c>
      <c r="H438" s="23">
        <f t="shared" si="50"/>
        <v>1404.3</v>
      </c>
      <c r="I438" s="159">
        <f t="shared" si="42"/>
        <v>25.00089015488695</v>
      </c>
    </row>
    <row r="439" spans="1:9" ht="30" customHeight="1">
      <c r="A439" s="38" t="s">
        <v>261</v>
      </c>
      <c r="B439" s="21" t="s">
        <v>429</v>
      </c>
      <c r="C439" s="22" t="s">
        <v>78</v>
      </c>
      <c r="D439" s="22" t="s">
        <v>67</v>
      </c>
      <c r="E439" s="22" t="s">
        <v>383</v>
      </c>
      <c r="F439" s="22"/>
      <c r="G439" s="23">
        <f t="shared" si="50"/>
        <v>5617</v>
      </c>
      <c r="H439" s="23">
        <f t="shared" si="50"/>
        <v>1404.3</v>
      </c>
      <c r="I439" s="159">
        <f t="shared" si="42"/>
        <v>25.00089015488695</v>
      </c>
    </row>
    <row r="440" spans="1:9" ht="12.75">
      <c r="A440" s="38" t="s">
        <v>260</v>
      </c>
      <c r="B440" s="21" t="s">
        <v>429</v>
      </c>
      <c r="C440" s="22" t="s">
        <v>78</v>
      </c>
      <c r="D440" s="22" t="s">
        <v>67</v>
      </c>
      <c r="E440" s="22" t="s">
        <v>384</v>
      </c>
      <c r="F440" s="22"/>
      <c r="G440" s="23">
        <f t="shared" si="50"/>
        <v>5617</v>
      </c>
      <c r="H440" s="23">
        <f t="shared" si="50"/>
        <v>1404.3</v>
      </c>
      <c r="I440" s="159">
        <f t="shared" si="42"/>
        <v>25.00089015488695</v>
      </c>
    </row>
    <row r="441" spans="1:9" ht="25.5">
      <c r="A441" s="38" t="s">
        <v>112</v>
      </c>
      <c r="B441" s="21" t="s">
        <v>429</v>
      </c>
      <c r="C441" s="22" t="s">
        <v>78</v>
      </c>
      <c r="D441" s="22" t="s">
        <v>67</v>
      </c>
      <c r="E441" s="22" t="s">
        <v>384</v>
      </c>
      <c r="F441" s="22" t="s">
        <v>113</v>
      </c>
      <c r="G441" s="23">
        <f t="shared" si="50"/>
        <v>5617</v>
      </c>
      <c r="H441" s="23">
        <f t="shared" si="50"/>
        <v>1404.3</v>
      </c>
      <c r="I441" s="159">
        <f t="shared" si="42"/>
        <v>25.00089015488695</v>
      </c>
    </row>
    <row r="442" spans="1:9" ht="12.75">
      <c r="A442" s="38" t="s">
        <v>114</v>
      </c>
      <c r="B442" s="21" t="s">
        <v>429</v>
      </c>
      <c r="C442" s="22" t="s">
        <v>78</v>
      </c>
      <c r="D442" s="22" t="s">
        <v>67</v>
      </c>
      <c r="E442" s="22" t="s">
        <v>384</v>
      </c>
      <c r="F442" s="22" t="s">
        <v>115</v>
      </c>
      <c r="G442" s="23">
        <f t="shared" si="50"/>
        <v>5617</v>
      </c>
      <c r="H442" s="23">
        <f t="shared" si="50"/>
        <v>1404.3</v>
      </c>
      <c r="I442" s="159">
        <f t="shared" si="42"/>
        <v>25.00089015488695</v>
      </c>
    </row>
    <row r="443" spans="1:9" ht="38.25">
      <c r="A443" s="38" t="s">
        <v>116</v>
      </c>
      <c r="B443" s="21" t="s">
        <v>429</v>
      </c>
      <c r="C443" s="22" t="s">
        <v>78</v>
      </c>
      <c r="D443" s="22" t="s">
        <v>67</v>
      </c>
      <c r="E443" s="22" t="s">
        <v>384</v>
      </c>
      <c r="F443" s="22" t="s">
        <v>117</v>
      </c>
      <c r="G443" s="23">
        <v>5617</v>
      </c>
      <c r="H443" s="23">
        <v>1404.3</v>
      </c>
      <c r="I443" s="159">
        <f t="shared" si="42"/>
        <v>25.00089015488695</v>
      </c>
    </row>
    <row r="444" spans="1:9" ht="12.75">
      <c r="A444" s="77" t="s">
        <v>163</v>
      </c>
      <c r="B444" s="80" t="s">
        <v>430</v>
      </c>
      <c r="C444" s="81"/>
      <c r="D444" s="81"/>
      <c r="E444" s="81"/>
      <c r="F444" s="81"/>
      <c r="G444" s="79">
        <f>G445</f>
        <v>308470.5</v>
      </c>
      <c r="H444" s="79">
        <f>H445</f>
        <v>76991.4</v>
      </c>
      <c r="I444" s="166">
        <f t="shared" si="42"/>
        <v>24.959080365869667</v>
      </c>
    </row>
    <row r="445" spans="1:9" ht="12.75">
      <c r="A445" s="17" t="s">
        <v>8</v>
      </c>
      <c r="B445" s="52" t="s">
        <v>430</v>
      </c>
      <c r="C445" s="43" t="s">
        <v>69</v>
      </c>
      <c r="D445" s="43" t="s">
        <v>36</v>
      </c>
      <c r="E445" s="22"/>
      <c r="F445" s="22"/>
      <c r="G445" s="44">
        <f>G446+G518+G688+G735+G626</f>
        <v>308470.5</v>
      </c>
      <c r="H445" s="44">
        <f>H446+H518+H688+H735+H626</f>
        <v>76991.4</v>
      </c>
      <c r="I445" s="158">
        <f t="shared" si="42"/>
        <v>24.959080365869667</v>
      </c>
    </row>
    <row r="446" spans="1:9" ht="12.75">
      <c r="A446" s="17" t="s">
        <v>9</v>
      </c>
      <c r="B446" s="52" t="s">
        <v>430</v>
      </c>
      <c r="C446" s="43" t="s">
        <v>69</v>
      </c>
      <c r="D446" s="43" t="s">
        <v>66</v>
      </c>
      <c r="E446" s="43"/>
      <c r="F446" s="43"/>
      <c r="G446" s="44">
        <f>G465+G471+G477+G501+G511+G447+G495</f>
        <v>69962</v>
      </c>
      <c r="H446" s="44">
        <f>H465+H471+H477+H501+H511+H447+H495</f>
        <v>18502.6</v>
      </c>
      <c r="I446" s="158">
        <f t="shared" si="42"/>
        <v>26.44664246305137</v>
      </c>
    </row>
    <row r="447" spans="1:9" ht="25.5">
      <c r="A447" s="37" t="s">
        <v>469</v>
      </c>
      <c r="B447" s="21" t="s">
        <v>430</v>
      </c>
      <c r="C447" s="22" t="s">
        <v>69</v>
      </c>
      <c r="D447" s="22" t="s">
        <v>66</v>
      </c>
      <c r="E447" s="58" t="s">
        <v>200</v>
      </c>
      <c r="F447" s="22"/>
      <c r="G447" s="23">
        <f>G448</f>
        <v>51709</v>
      </c>
      <c r="H447" s="23">
        <f>H448</f>
        <v>13559.599999999999</v>
      </c>
      <c r="I447" s="159">
        <f t="shared" si="42"/>
        <v>26.222901235761665</v>
      </c>
    </row>
    <row r="448" spans="1:9" ht="12.75">
      <c r="A448" s="18" t="s">
        <v>535</v>
      </c>
      <c r="B448" s="21" t="s">
        <v>430</v>
      </c>
      <c r="C448" s="22" t="s">
        <v>69</v>
      </c>
      <c r="D448" s="22" t="s">
        <v>66</v>
      </c>
      <c r="E448" s="22" t="s">
        <v>656</v>
      </c>
      <c r="F448" s="22"/>
      <c r="G448" s="23">
        <f>G449+G453+G457+G461</f>
        <v>51709</v>
      </c>
      <c r="H448" s="23">
        <f>H449+H453+H457+H461</f>
        <v>13559.599999999999</v>
      </c>
      <c r="I448" s="159">
        <f t="shared" si="42"/>
        <v>26.222901235761665</v>
      </c>
    </row>
    <row r="449" spans="1:9" ht="36" customHeight="1">
      <c r="A449" s="18" t="s">
        <v>537</v>
      </c>
      <c r="B449" s="21" t="s">
        <v>430</v>
      </c>
      <c r="C449" s="22" t="s">
        <v>69</v>
      </c>
      <c r="D449" s="22" t="s">
        <v>66</v>
      </c>
      <c r="E449" s="22" t="s">
        <v>657</v>
      </c>
      <c r="F449" s="22"/>
      <c r="G449" s="23">
        <f aca="true" t="shared" si="51" ref="G449:H451">G450</f>
        <v>341.9</v>
      </c>
      <c r="H449" s="23">
        <f t="shared" si="51"/>
        <v>54.3</v>
      </c>
      <c r="I449" s="159">
        <f t="shared" si="42"/>
        <v>15.881836794384323</v>
      </c>
    </row>
    <row r="450" spans="1:9" ht="25.5">
      <c r="A450" s="18" t="s">
        <v>112</v>
      </c>
      <c r="B450" s="21" t="s">
        <v>430</v>
      </c>
      <c r="C450" s="22" t="s">
        <v>69</v>
      </c>
      <c r="D450" s="22" t="s">
        <v>66</v>
      </c>
      <c r="E450" s="22" t="s">
        <v>657</v>
      </c>
      <c r="F450" s="22" t="s">
        <v>113</v>
      </c>
      <c r="G450" s="23">
        <f t="shared" si="51"/>
        <v>341.9</v>
      </c>
      <c r="H450" s="23">
        <f t="shared" si="51"/>
        <v>54.3</v>
      </c>
      <c r="I450" s="159">
        <f t="shared" si="42"/>
        <v>15.881836794384323</v>
      </c>
    </row>
    <row r="451" spans="1:9" ht="12.75">
      <c r="A451" s="18" t="s">
        <v>118</v>
      </c>
      <c r="B451" s="21" t="s">
        <v>430</v>
      </c>
      <c r="C451" s="22" t="s">
        <v>69</v>
      </c>
      <c r="D451" s="22" t="s">
        <v>66</v>
      </c>
      <c r="E451" s="22" t="s">
        <v>657</v>
      </c>
      <c r="F451" s="22" t="s">
        <v>119</v>
      </c>
      <c r="G451" s="23">
        <f t="shared" si="51"/>
        <v>341.9</v>
      </c>
      <c r="H451" s="23">
        <f t="shared" si="51"/>
        <v>54.3</v>
      </c>
      <c r="I451" s="159">
        <f t="shared" si="42"/>
        <v>15.881836794384323</v>
      </c>
    </row>
    <row r="452" spans="1:9" ht="38.25">
      <c r="A452" s="18" t="s">
        <v>120</v>
      </c>
      <c r="B452" s="21" t="s">
        <v>430</v>
      </c>
      <c r="C452" s="22" t="s">
        <v>69</v>
      </c>
      <c r="D452" s="22" t="s">
        <v>66</v>
      </c>
      <c r="E452" s="22" t="s">
        <v>657</v>
      </c>
      <c r="F452" s="22" t="s">
        <v>121</v>
      </c>
      <c r="G452" s="23">
        <f>'5 исп.МП'!G161</f>
        <v>341.9</v>
      </c>
      <c r="H452" s="23">
        <f>'5 исп.МП'!H161</f>
        <v>54.3</v>
      </c>
      <c r="I452" s="159">
        <f t="shared" si="42"/>
        <v>15.881836794384323</v>
      </c>
    </row>
    <row r="453" spans="1:9" ht="38.25">
      <c r="A453" s="18" t="s">
        <v>538</v>
      </c>
      <c r="B453" s="21" t="s">
        <v>430</v>
      </c>
      <c r="C453" s="22" t="s">
        <v>69</v>
      </c>
      <c r="D453" s="22" t="s">
        <v>66</v>
      </c>
      <c r="E453" s="22" t="s">
        <v>658</v>
      </c>
      <c r="F453" s="22"/>
      <c r="G453" s="23">
        <f aca="true" t="shared" si="52" ref="G453:H455">G454</f>
        <v>1377.7</v>
      </c>
      <c r="H453" s="23">
        <f t="shared" si="52"/>
        <v>289.5</v>
      </c>
      <c r="I453" s="159">
        <f t="shared" si="42"/>
        <v>21.01328300791174</v>
      </c>
    </row>
    <row r="454" spans="1:9" ht="27" customHeight="1">
      <c r="A454" s="18" t="s">
        <v>112</v>
      </c>
      <c r="B454" s="21" t="s">
        <v>430</v>
      </c>
      <c r="C454" s="22" t="s">
        <v>69</v>
      </c>
      <c r="D454" s="22" t="s">
        <v>66</v>
      </c>
      <c r="E454" s="22" t="s">
        <v>658</v>
      </c>
      <c r="F454" s="22" t="s">
        <v>113</v>
      </c>
      <c r="G454" s="23">
        <f t="shared" si="52"/>
        <v>1377.7</v>
      </c>
      <c r="H454" s="23">
        <f t="shared" si="52"/>
        <v>289.5</v>
      </c>
      <c r="I454" s="159">
        <f aca="true" t="shared" si="53" ref="I454:I517">H454/G454*100</f>
        <v>21.01328300791174</v>
      </c>
    </row>
    <row r="455" spans="1:9" ht="12.75">
      <c r="A455" s="18" t="s">
        <v>118</v>
      </c>
      <c r="B455" s="21" t="s">
        <v>430</v>
      </c>
      <c r="C455" s="22" t="s">
        <v>69</v>
      </c>
      <c r="D455" s="22" t="s">
        <v>66</v>
      </c>
      <c r="E455" s="22" t="s">
        <v>658</v>
      </c>
      <c r="F455" s="22" t="s">
        <v>119</v>
      </c>
      <c r="G455" s="23">
        <f t="shared" si="52"/>
        <v>1377.7</v>
      </c>
      <c r="H455" s="23">
        <f t="shared" si="52"/>
        <v>289.5</v>
      </c>
      <c r="I455" s="159">
        <f t="shared" si="53"/>
        <v>21.01328300791174</v>
      </c>
    </row>
    <row r="456" spans="1:9" ht="38.25">
      <c r="A456" s="18" t="s">
        <v>120</v>
      </c>
      <c r="B456" s="21" t="s">
        <v>430</v>
      </c>
      <c r="C456" s="22" t="s">
        <v>69</v>
      </c>
      <c r="D456" s="22" t="s">
        <v>66</v>
      </c>
      <c r="E456" s="22" t="s">
        <v>658</v>
      </c>
      <c r="F456" s="22" t="s">
        <v>121</v>
      </c>
      <c r="G456" s="23">
        <f>'5 исп.МП'!G179</f>
        <v>1377.7</v>
      </c>
      <c r="H456" s="23">
        <f>'5 исп.МП'!H179</f>
        <v>289.5</v>
      </c>
      <c r="I456" s="159">
        <f t="shared" si="53"/>
        <v>21.01328300791174</v>
      </c>
    </row>
    <row r="457" spans="1:9" ht="38.25">
      <c r="A457" s="18" t="s">
        <v>539</v>
      </c>
      <c r="B457" s="21" t="s">
        <v>430</v>
      </c>
      <c r="C457" s="22" t="s">
        <v>69</v>
      </c>
      <c r="D457" s="22" t="s">
        <v>66</v>
      </c>
      <c r="E457" s="22" t="s">
        <v>659</v>
      </c>
      <c r="F457" s="22"/>
      <c r="G457" s="23">
        <f aca="true" t="shared" si="54" ref="G457:H459">G458</f>
        <v>48275.5</v>
      </c>
      <c r="H457" s="23">
        <f t="shared" si="54"/>
        <v>12750.4</v>
      </c>
      <c r="I457" s="159">
        <f t="shared" si="53"/>
        <v>26.411740945199945</v>
      </c>
    </row>
    <row r="458" spans="1:9" ht="25.5">
      <c r="A458" s="18" t="s">
        <v>112</v>
      </c>
      <c r="B458" s="21" t="s">
        <v>430</v>
      </c>
      <c r="C458" s="22" t="s">
        <v>69</v>
      </c>
      <c r="D458" s="22" t="s">
        <v>66</v>
      </c>
      <c r="E458" s="22" t="s">
        <v>659</v>
      </c>
      <c r="F458" s="22" t="s">
        <v>113</v>
      </c>
      <c r="G458" s="23">
        <f t="shared" si="54"/>
        <v>48275.5</v>
      </c>
      <c r="H458" s="23">
        <f t="shared" si="54"/>
        <v>12750.4</v>
      </c>
      <c r="I458" s="159">
        <f t="shared" si="53"/>
        <v>26.411740945199945</v>
      </c>
    </row>
    <row r="459" spans="1:9" ht="12.75">
      <c r="A459" s="18" t="s">
        <v>118</v>
      </c>
      <c r="B459" s="21" t="s">
        <v>430</v>
      </c>
      <c r="C459" s="22" t="s">
        <v>69</v>
      </c>
      <c r="D459" s="22" t="s">
        <v>66</v>
      </c>
      <c r="E459" s="22" t="s">
        <v>659</v>
      </c>
      <c r="F459" s="22" t="s">
        <v>119</v>
      </c>
      <c r="G459" s="23">
        <f t="shared" si="54"/>
        <v>48275.5</v>
      </c>
      <c r="H459" s="23">
        <f t="shared" si="54"/>
        <v>12750.4</v>
      </c>
      <c r="I459" s="159">
        <f t="shared" si="53"/>
        <v>26.411740945199945</v>
      </c>
    </row>
    <row r="460" spans="1:9" ht="42.75" customHeight="1">
      <c r="A460" s="18" t="s">
        <v>120</v>
      </c>
      <c r="B460" s="21" t="s">
        <v>430</v>
      </c>
      <c r="C460" s="22" t="s">
        <v>69</v>
      </c>
      <c r="D460" s="22" t="s">
        <v>66</v>
      </c>
      <c r="E460" s="22" t="s">
        <v>659</v>
      </c>
      <c r="F460" s="22" t="s">
        <v>121</v>
      </c>
      <c r="G460" s="23">
        <f>'5 исп.МП'!G197</f>
        <v>48275.5</v>
      </c>
      <c r="H460" s="23">
        <f>'5 исп.МП'!H197</f>
        <v>12750.4</v>
      </c>
      <c r="I460" s="159">
        <f t="shared" si="53"/>
        <v>26.411740945199945</v>
      </c>
    </row>
    <row r="461" spans="1:9" ht="38.25">
      <c r="A461" s="18" t="s">
        <v>540</v>
      </c>
      <c r="B461" s="21" t="s">
        <v>430</v>
      </c>
      <c r="C461" s="22" t="s">
        <v>69</v>
      </c>
      <c r="D461" s="22" t="s">
        <v>66</v>
      </c>
      <c r="E461" s="22" t="s">
        <v>660</v>
      </c>
      <c r="F461" s="22"/>
      <c r="G461" s="23">
        <f aca="true" t="shared" si="55" ref="G461:H463">G462</f>
        <v>1713.9</v>
      </c>
      <c r="H461" s="23">
        <f t="shared" si="55"/>
        <v>465.4</v>
      </c>
      <c r="I461" s="159">
        <f t="shared" si="53"/>
        <v>27.15444308302701</v>
      </c>
    </row>
    <row r="462" spans="1:9" ht="25.5">
      <c r="A462" s="18" t="s">
        <v>112</v>
      </c>
      <c r="B462" s="21" t="s">
        <v>430</v>
      </c>
      <c r="C462" s="22" t="s">
        <v>69</v>
      </c>
      <c r="D462" s="22" t="s">
        <v>66</v>
      </c>
      <c r="E462" s="22" t="s">
        <v>660</v>
      </c>
      <c r="F462" s="22" t="s">
        <v>113</v>
      </c>
      <c r="G462" s="23">
        <f t="shared" si="55"/>
        <v>1713.9</v>
      </c>
      <c r="H462" s="23">
        <f t="shared" si="55"/>
        <v>465.4</v>
      </c>
      <c r="I462" s="159">
        <f t="shared" si="53"/>
        <v>27.15444308302701</v>
      </c>
    </row>
    <row r="463" spans="1:9" ht="12.75">
      <c r="A463" s="18" t="s">
        <v>118</v>
      </c>
      <c r="B463" s="21" t="s">
        <v>430</v>
      </c>
      <c r="C463" s="22" t="s">
        <v>69</v>
      </c>
      <c r="D463" s="22" t="s">
        <v>66</v>
      </c>
      <c r="E463" s="22" t="s">
        <v>660</v>
      </c>
      <c r="F463" s="22" t="s">
        <v>119</v>
      </c>
      <c r="G463" s="23">
        <f t="shared" si="55"/>
        <v>1713.9</v>
      </c>
      <c r="H463" s="23">
        <f t="shared" si="55"/>
        <v>465.4</v>
      </c>
      <c r="I463" s="159">
        <f t="shared" si="53"/>
        <v>27.15444308302701</v>
      </c>
    </row>
    <row r="464" spans="1:9" ht="12.75">
      <c r="A464" s="18" t="s">
        <v>122</v>
      </c>
      <c r="B464" s="21" t="s">
        <v>430</v>
      </c>
      <c r="C464" s="22" t="s">
        <v>69</v>
      </c>
      <c r="D464" s="22" t="s">
        <v>66</v>
      </c>
      <c r="E464" s="22" t="s">
        <v>660</v>
      </c>
      <c r="F464" s="22" t="s">
        <v>123</v>
      </c>
      <c r="G464" s="23">
        <f>'5 исп.МП'!G211</f>
        <v>1713.9</v>
      </c>
      <c r="H464" s="23">
        <f>'5 исп.МП'!H211</f>
        <v>465.4</v>
      </c>
      <c r="I464" s="159">
        <f t="shared" si="53"/>
        <v>27.15444308302701</v>
      </c>
    </row>
    <row r="465" spans="1:9" ht="25.5">
      <c r="A465" s="37" t="s">
        <v>541</v>
      </c>
      <c r="B465" s="21" t="s">
        <v>430</v>
      </c>
      <c r="C465" s="22" t="s">
        <v>69</v>
      </c>
      <c r="D465" s="22" t="s">
        <v>66</v>
      </c>
      <c r="E465" s="58" t="s">
        <v>185</v>
      </c>
      <c r="F465" s="47"/>
      <c r="G465" s="23">
        <f aca="true" t="shared" si="56" ref="G465:H469">G466</f>
        <v>182.9</v>
      </c>
      <c r="H465" s="23">
        <f t="shared" si="56"/>
        <v>28.4</v>
      </c>
      <c r="I465" s="159">
        <f t="shared" si="53"/>
        <v>15.52761071623838</v>
      </c>
    </row>
    <row r="466" spans="1:9" s="33" customFormat="1" ht="24.75" customHeight="1">
      <c r="A466" s="37" t="s">
        <v>302</v>
      </c>
      <c r="B466" s="21" t="s">
        <v>430</v>
      </c>
      <c r="C466" s="22" t="s">
        <v>69</v>
      </c>
      <c r="D466" s="22" t="s">
        <v>66</v>
      </c>
      <c r="E466" s="58" t="s">
        <v>542</v>
      </c>
      <c r="F466" s="47"/>
      <c r="G466" s="23">
        <f t="shared" si="56"/>
        <v>182.9</v>
      </c>
      <c r="H466" s="23">
        <f t="shared" si="56"/>
        <v>28.4</v>
      </c>
      <c r="I466" s="159">
        <f t="shared" si="53"/>
        <v>15.52761071623838</v>
      </c>
    </row>
    <row r="467" spans="1:9" s="33" customFormat="1" ht="12.75">
      <c r="A467" s="37" t="s">
        <v>184</v>
      </c>
      <c r="B467" s="21" t="s">
        <v>430</v>
      </c>
      <c r="C467" s="22" t="s">
        <v>69</v>
      </c>
      <c r="D467" s="22" t="s">
        <v>66</v>
      </c>
      <c r="E467" s="58" t="s">
        <v>543</v>
      </c>
      <c r="F467" s="47"/>
      <c r="G467" s="23">
        <f t="shared" si="56"/>
        <v>182.9</v>
      </c>
      <c r="H467" s="23">
        <f t="shared" si="56"/>
        <v>28.4</v>
      </c>
      <c r="I467" s="159">
        <f t="shared" si="53"/>
        <v>15.52761071623838</v>
      </c>
    </row>
    <row r="468" spans="1:9" s="33" customFormat="1" ht="25.5">
      <c r="A468" s="18" t="s">
        <v>112</v>
      </c>
      <c r="B468" s="21" t="s">
        <v>430</v>
      </c>
      <c r="C468" s="22" t="s">
        <v>69</v>
      </c>
      <c r="D468" s="22" t="s">
        <v>66</v>
      </c>
      <c r="E468" s="58" t="s">
        <v>543</v>
      </c>
      <c r="F468" s="22" t="s">
        <v>113</v>
      </c>
      <c r="G468" s="23">
        <f t="shared" si="56"/>
        <v>182.9</v>
      </c>
      <c r="H468" s="23">
        <f t="shared" si="56"/>
        <v>28.4</v>
      </c>
      <c r="I468" s="159">
        <f t="shared" si="53"/>
        <v>15.52761071623838</v>
      </c>
    </row>
    <row r="469" spans="1:9" ht="12.75">
      <c r="A469" s="18" t="s">
        <v>118</v>
      </c>
      <c r="B469" s="21" t="s">
        <v>430</v>
      </c>
      <c r="C469" s="22" t="s">
        <v>69</v>
      </c>
      <c r="D469" s="22" t="s">
        <v>66</v>
      </c>
      <c r="E469" s="58" t="s">
        <v>543</v>
      </c>
      <c r="F469" s="22" t="s">
        <v>119</v>
      </c>
      <c r="G469" s="23">
        <f t="shared" si="56"/>
        <v>182.9</v>
      </c>
      <c r="H469" s="23">
        <f t="shared" si="56"/>
        <v>28.4</v>
      </c>
      <c r="I469" s="159">
        <f t="shared" si="53"/>
        <v>15.52761071623838</v>
      </c>
    </row>
    <row r="470" spans="1:9" ht="12.75">
      <c r="A470" s="18" t="s">
        <v>122</v>
      </c>
      <c r="B470" s="21" t="s">
        <v>430</v>
      </c>
      <c r="C470" s="22" t="s">
        <v>69</v>
      </c>
      <c r="D470" s="22" t="s">
        <v>66</v>
      </c>
      <c r="E470" s="58" t="s">
        <v>543</v>
      </c>
      <c r="F470" s="22" t="s">
        <v>123</v>
      </c>
      <c r="G470" s="23">
        <f>'5 исп.МП'!G103</f>
        <v>182.9</v>
      </c>
      <c r="H470" s="23">
        <f>'5 исп.МП'!H103</f>
        <v>28.4</v>
      </c>
      <c r="I470" s="159">
        <f t="shared" si="53"/>
        <v>15.52761071623838</v>
      </c>
    </row>
    <row r="471" spans="1:9" ht="25.5">
      <c r="A471" s="37" t="s">
        <v>544</v>
      </c>
      <c r="B471" s="21" t="s">
        <v>430</v>
      </c>
      <c r="C471" s="22" t="s">
        <v>69</v>
      </c>
      <c r="D471" s="22" t="s">
        <v>66</v>
      </c>
      <c r="E471" s="58" t="s">
        <v>186</v>
      </c>
      <c r="F471" s="22"/>
      <c r="G471" s="23">
        <f aca="true" t="shared" si="57" ref="G471:H475">G472</f>
        <v>180</v>
      </c>
      <c r="H471" s="23">
        <f t="shared" si="57"/>
        <v>90</v>
      </c>
      <c r="I471" s="159">
        <f t="shared" si="53"/>
        <v>50</v>
      </c>
    </row>
    <row r="472" spans="1:9" ht="25.5">
      <c r="A472" s="37" t="s">
        <v>291</v>
      </c>
      <c r="B472" s="21" t="s">
        <v>430</v>
      </c>
      <c r="C472" s="22" t="s">
        <v>69</v>
      </c>
      <c r="D472" s="22" t="s">
        <v>66</v>
      </c>
      <c r="E472" s="58" t="s">
        <v>340</v>
      </c>
      <c r="F472" s="22"/>
      <c r="G472" s="23">
        <f t="shared" si="57"/>
        <v>180</v>
      </c>
      <c r="H472" s="23">
        <f t="shared" si="57"/>
        <v>90</v>
      </c>
      <c r="I472" s="159">
        <f t="shared" si="53"/>
        <v>50</v>
      </c>
    </row>
    <row r="473" spans="1:9" ht="12.75">
      <c r="A473" s="37" t="s">
        <v>545</v>
      </c>
      <c r="B473" s="21" t="s">
        <v>430</v>
      </c>
      <c r="C473" s="22" t="s">
        <v>69</v>
      </c>
      <c r="D473" s="22" t="s">
        <v>66</v>
      </c>
      <c r="E473" s="58" t="s">
        <v>546</v>
      </c>
      <c r="F473" s="22"/>
      <c r="G473" s="23">
        <f t="shared" si="57"/>
        <v>180</v>
      </c>
      <c r="H473" s="23">
        <f t="shared" si="57"/>
        <v>90</v>
      </c>
      <c r="I473" s="159">
        <f t="shared" si="53"/>
        <v>50</v>
      </c>
    </row>
    <row r="474" spans="1:9" ht="25.5">
      <c r="A474" s="18" t="s">
        <v>112</v>
      </c>
      <c r="B474" s="21" t="s">
        <v>430</v>
      </c>
      <c r="C474" s="22" t="s">
        <v>69</v>
      </c>
      <c r="D474" s="22" t="s">
        <v>66</v>
      </c>
      <c r="E474" s="58" t="s">
        <v>546</v>
      </c>
      <c r="F474" s="22" t="s">
        <v>113</v>
      </c>
      <c r="G474" s="23">
        <f t="shared" si="57"/>
        <v>180</v>
      </c>
      <c r="H474" s="23">
        <f t="shared" si="57"/>
        <v>90</v>
      </c>
      <c r="I474" s="159">
        <f t="shared" si="53"/>
        <v>50</v>
      </c>
    </row>
    <row r="475" spans="1:9" ht="12.75">
      <c r="A475" s="18" t="s">
        <v>118</v>
      </c>
      <c r="B475" s="21" t="s">
        <v>430</v>
      </c>
      <c r="C475" s="22" t="s">
        <v>69</v>
      </c>
      <c r="D475" s="22" t="s">
        <v>66</v>
      </c>
      <c r="E475" s="58" t="s">
        <v>546</v>
      </c>
      <c r="F475" s="22" t="s">
        <v>119</v>
      </c>
      <c r="G475" s="23">
        <f t="shared" si="57"/>
        <v>180</v>
      </c>
      <c r="H475" s="23">
        <f t="shared" si="57"/>
        <v>90</v>
      </c>
      <c r="I475" s="159">
        <f t="shared" si="53"/>
        <v>50</v>
      </c>
    </row>
    <row r="476" spans="1:9" ht="12.75">
      <c r="A476" s="18" t="s">
        <v>122</v>
      </c>
      <c r="B476" s="21" t="s">
        <v>430</v>
      </c>
      <c r="C476" s="22" t="s">
        <v>69</v>
      </c>
      <c r="D476" s="22" t="s">
        <v>66</v>
      </c>
      <c r="E476" s="58" t="s">
        <v>546</v>
      </c>
      <c r="F476" s="22" t="s">
        <v>123</v>
      </c>
      <c r="G476" s="23">
        <f>'5 исп.МП'!G417</f>
        <v>180</v>
      </c>
      <c r="H476" s="23">
        <f>'5 исп.МП'!H417</f>
        <v>90</v>
      </c>
      <c r="I476" s="159">
        <f t="shared" si="53"/>
        <v>50</v>
      </c>
    </row>
    <row r="477" spans="1:9" ht="25.5">
      <c r="A477" s="37" t="s">
        <v>547</v>
      </c>
      <c r="B477" s="21" t="s">
        <v>430</v>
      </c>
      <c r="C477" s="22" t="s">
        <v>69</v>
      </c>
      <c r="D477" s="22" t="s">
        <v>66</v>
      </c>
      <c r="E477" s="58" t="s">
        <v>189</v>
      </c>
      <c r="F477" s="22"/>
      <c r="G477" s="23">
        <f>G478</f>
        <v>575.5</v>
      </c>
      <c r="H477" s="23">
        <f>H478</f>
        <v>95.4</v>
      </c>
      <c r="I477" s="159">
        <f t="shared" si="53"/>
        <v>16.576889661164206</v>
      </c>
    </row>
    <row r="478" spans="1:9" ht="25.5">
      <c r="A478" s="37" t="s">
        <v>262</v>
      </c>
      <c r="B478" s="21" t="s">
        <v>430</v>
      </c>
      <c r="C478" s="22" t="s">
        <v>69</v>
      </c>
      <c r="D478" s="22" t="s">
        <v>66</v>
      </c>
      <c r="E478" s="58" t="s">
        <v>341</v>
      </c>
      <c r="F478" s="22"/>
      <c r="G478" s="23">
        <f>G479+G483+G487+G491</f>
        <v>575.5</v>
      </c>
      <c r="H478" s="23">
        <f>H479+H483+H487+H491</f>
        <v>95.4</v>
      </c>
      <c r="I478" s="159">
        <f t="shared" si="53"/>
        <v>16.576889661164206</v>
      </c>
    </row>
    <row r="479" spans="1:9" ht="12.75">
      <c r="A479" s="37" t="s">
        <v>188</v>
      </c>
      <c r="B479" s="21" t="s">
        <v>430</v>
      </c>
      <c r="C479" s="22" t="s">
        <v>69</v>
      </c>
      <c r="D479" s="22" t="s">
        <v>66</v>
      </c>
      <c r="E479" s="58" t="s">
        <v>342</v>
      </c>
      <c r="F479" s="22"/>
      <c r="G479" s="23">
        <f aca="true" t="shared" si="58" ref="G479:H481">G480</f>
        <v>360.6</v>
      </c>
      <c r="H479" s="23">
        <f t="shared" si="58"/>
        <v>95.4</v>
      </c>
      <c r="I479" s="159">
        <f t="shared" si="53"/>
        <v>26.455906821963392</v>
      </c>
    </row>
    <row r="480" spans="1:9" ht="25.5">
      <c r="A480" s="18" t="s">
        <v>112</v>
      </c>
      <c r="B480" s="21" t="s">
        <v>430</v>
      </c>
      <c r="C480" s="22" t="s">
        <v>69</v>
      </c>
      <c r="D480" s="22" t="s">
        <v>66</v>
      </c>
      <c r="E480" s="58" t="s">
        <v>342</v>
      </c>
      <c r="F480" s="22" t="s">
        <v>113</v>
      </c>
      <c r="G480" s="23">
        <f t="shared" si="58"/>
        <v>360.6</v>
      </c>
      <c r="H480" s="23">
        <f t="shared" si="58"/>
        <v>95.4</v>
      </c>
      <c r="I480" s="159">
        <f t="shared" si="53"/>
        <v>26.455906821963392</v>
      </c>
    </row>
    <row r="481" spans="1:9" ht="12.75">
      <c r="A481" s="18" t="s">
        <v>118</v>
      </c>
      <c r="B481" s="21" t="s">
        <v>430</v>
      </c>
      <c r="C481" s="22" t="s">
        <v>69</v>
      </c>
      <c r="D481" s="22" t="s">
        <v>66</v>
      </c>
      <c r="E481" s="58" t="s">
        <v>342</v>
      </c>
      <c r="F481" s="22" t="s">
        <v>119</v>
      </c>
      <c r="G481" s="23">
        <f t="shared" si="58"/>
        <v>360.6</v>
      </c>
      <c r="H481" s="23">
        <f t="shared" si="58"/>
        <v>95.4</v>
      </c>
      <c r="I481" s="159">
        <f t="shared" si="53"/>
        <v>26.455906821963392</v>
      </c>
    </row>
    <row r="482" spans="1:9" ht="12.75">
      <c r="A482" s="18" t="s">
        <v>122</v>
      </c>
      <c r="B482" s="21" t="s">
        <v>430</v>
      </c>
      <c r="C482" s="22" t="s">
        <v>69</v>
      </c>
      <c r="D482" s="22" t="s">
        <v>66</v>
      </c>
      <c r="E482" s="58" t="s">
        <v>342</v>
      </c>
      <c r="F482" s="22" t="s">
        <v>123</v>
      </c>
      <c r="G482" s="23">
        <f>'5 исп.МП'!G484</f>
        <v>360.6</v>
      </c>
      <c r="H482" s="23">
        <f>'5 исп.МП'!H484</f>
        <v>95.4</v>
      </c>
      <c r="I482" s="159">
        <f t="shared" si="53"/>
        <v>26.455906821963392</v>
      </c>
    </row>
    <row r="483" spans="1:9" ht="12.75">
      <c r="A483" s="37" t="s">
        <v>301</v>
      </c>
      <c r="B483" s="21" t="s">
        <v>430</v>
      </c>
      <c r="C483" s="22" t="s">
        <v>69</v>
      </c>
      <c r="D483" s="22" t="s">
        <v>66</v>
      </c>
      <c r="E483" s="58" t="s">
        <v>343</v>
      </c>
      <c r="F483" s="22"/>
      <c r="G483" s="23">
        <f aca="true" t="shared" si="59" ref="G483:H485">G484</f>
        <v>147.1</v>
      </c>
      <c r="H483" s="23">
        <f t="shared" si="59"/>
        <v>0</v>
      </c>
      <c r="I483" s="159">
        <f t="shared" si="53"/>
        <v>0</v>
      </c>
    </row>
    <row r="484" spans="1:9" ht="25.5">
      <c r="A484" s="18" t="s">
        <v>112</v>
      </c>
      <c r="B484" s="21" t="s">
        <v>430</v>
      </c>
      <c r="C484" s="22" t="s">
        <v>69</v>
      </c>
      <c r="D484" s="22" t="s">
        <v>66</v>
      </c>
      <c r="E484" s="58" t="s">
        <v>343</v>
      </c>
      <c r="F484" s="22" t="s">
        <v>113</v>
      </c>
      <c r="G484" s="23">
        <f t="shared" si="59"/>
        <v>147.1</v>
      </c>
      <c r="H484" s="23">
        <f t="shared" si="59"/>
        <v>0</v>
      </c>
      <c r="I484" s="159">
        <f t="shared" si="53"/>
        <v>0</v>
      </c>
    </row>
    <row r="485" spans="1:9" ht="12.75">
      <c r="A485" s="18" t="s">
        <v>118</v>
      </c>
      <c r="B485" s="21" t="s">
        <v>430</v>
      </c>
      <c r="C485" s="22" t="s">
        <v>69</v>
      </c>
      <c r="D485" s="22" t="s">
        <v>66</v>
      </c>
      <c r="E485" s="58" t="s">
        <v>343</v>
      </c>
      <c r="F485" s="22" t="s">
        <v>119</v>
      </c>
      <c r="G485" s="23">
        <f t="shared" si="59"/>
        <v>147.1</v>
      </c>
      <c r="H485" s="23">
        <f t="shared" si="59"/>
        <v>0</v>
      </c>
      <c r="I485" s="159">
        <f t="shared" si="53"/>
        <v>0</v>
      </c>
    </row>
    <row r="486" spans="1:9" ht="12.75">
      <c r="A486" s="18" t="s">
        <v>122</v>
      </c>
      <c r="B486" s="21" t="s">
        <v>430</v>
      </c>
      <c r="C486" s="22" t="s">
        <v>69</v>
      </c>
      <c r="D486" s="22" t="s">
        <v>66</v>
      </c>
      <c r="E486" s="58" t="s">
        <v>343</v>
      </c>
      <c r="F486" s="22" t="s">
        <v>123</v>
      </c>
      <c r="G486" s="23">
        <f>'5 исп.МП'!G556</f>
        <v>147.1</v>
      </c>
      <c r="H486" s="23">
        <f>'5 исп.МП'!H556</f>
        <v>0</v>
      </c>
      <c r="I486" s="159">
        <f t="shared" si="53"/>
        <v>0</v>
      </c>
    </row>
    <row r="487" spans="1:9" ht="25.5">
      <c r="A487" s="37" t="s">
        <v>652</v>
      </c>
      <c r="B487" s="21" t="s">
        <v>430</v>
      </c>
      <c r="C487" s="22" t="s">
        <v>69</v>
      </c>
      <c r="D487" s="22" t="s">
        <v>66</v>
      </c>
      <c r="E487" s="58" t="s">
        <v>344</v>
      </c>
      <c r="F487" s="22"/>
      <c r="G487" s="23">
        <f aca="true" t="shared" si="60" ref="G487:H489">G488</f>
        <v>22.8</v>
      </c>
      <c r="H487" s="23">
        <f t="shared" si="60"/>
        <v>0</v>
      </c>
      <c r="I487" s="159">
        <f t="shared" si="53"/>
        <v>0</v>
      </c>
    </row>
    <row r="488" spans="1:9" ht="25.5">
      <c r="A488" s="18" t="s">
        <v>112</v>
      </c>
      <c r="B488" s="21" t="s">
        <v>430</v>
      </c>
      <c r="C488" s="22" t="s">
        <v>69</v>
      </c>
      <c r="D488" s="22" t="s">
        <v>66</v>
      </c>
      <c r="E488" s="58" t="s">
        <v>344</v>
      </c>
      <c r="F488" s="22" t="s">
        <v>113</v>
      </c>
      <c r="G488" s="23">
        <f t="shared" si="60"/>
        <v>22.8</v>
      </c>
      <c r="H488" s="23">
        <f t="shared" si="60"/>
        <v>0</v>
      </c>
      <c r="I488" s="159">
        <f t="shared" si="53"/>
        <v>0</v>
      </c>
    </row>
    <row r="489" spans="1:9" ht="12.75">
      <c r="A489" s="18" t="s">
        <v>118</v>
      </c>
      <c r="B489" s="21" t="s">
        <v>430</v>
      </c>
      <c r="C489" s="22" t="s">
        <v>69</v>
      </c>
      <c r="D489" s="22" t="s">
        <v>66</v>
      </c>
      <c r="E489" s="58" t="s">
        <v>344</v>
      </c>
      <c r="F489" s="22" t="s">
        <v>119</v>
      </c>
      <c r="G489" s="23">
        <f t="shared" si="60"/>
        <v>22.8</v>
      </c>
      <c r="H489" s="23">
        <f t="shared" si="60"/>
        <v>0</v>
      </c>
      <c r="I489" s="159">
        <f t="shared" si="53"/>
        <v>0</v>
      </c>
    </row>
    <row r="490" spans="1:9" ht="12.75">
      <c r="A490" s="18" t="s">
        <v>122</v>
      </c>
      <c r="B490" s="21" t="s">
        <v>430</v>
      </c>
      <c r="C490" s="22" t="s">
        <v>69</v>
      </c>
      <c r="D490" s="22" t="s">
        <v>66</v>
      </c>
      <c r="E490" s="58" t="s">
        <v>344</v>
      </c>
      <c r="F490" s="22" t="s">
        <v>123</v>
      </c>
      <c r="G490" s="23">
        <f>'5 исп.МП'!G573</f>
        <v>22.8</v>
      </c>
      <c r="H490" s="23">
        <f>'5 исп.МП'!H573</f>
        <v>0</v>
      </c>
      <c r="I490" s="159">
        <f t="shared" si="53"/>
        <v>0</v>
      </c>
    </row>
    <row r="491" spans="1:9" ht="12.75">
      <c r="A491" s="18" t="s">
        <v>548</v>
      </c>
      <c r="B491" s="21" t="s">
        <v>430</v>
      </c>
      <c r="C491" s="22" t="s">
        <v>69</v>
      </c>
      <c r="D491" s="22" t="s">
        <v>66</v>
      </c>
      <c r="E491" s="58" t="s">
        <v>549</v>
      </c>
      <c r="F491" s="22"/>
      <c r="G491" s="23">
        <f aca="true" t="shared" si="61" ref="G491:H493">G492</f>
        <v>45</v>
      </c>
      <c r="H491" s="23">
        <f t="shared" si="61"/>
        <v>0</v>
      </c>
      <c r="I491" s="159">
        <f t="shared" si="53"/>
        <v>0</v>
      </c>
    </row>
    <row r="492" spans="1:9" ht="25.5">
      <c r="A492" s="18" t="s">
        <v>112</v>
      </c>
      <c r="B492" s="21" t="s">
        <v>430</v>
      </c>
      <c r="C492" s="22" t="s">
        <v>69</v>
      </c>
      <c r="D492" s="22" t="s">
        <v>66</v>
      </c>
      <c r="E492" s="58" t="s">
        <v>549</v>
      </c>
      <c r="F492" s="22" t="s">
        <v>113</v>
      </c>
      <c r="G492" s="23">
        <f t="shared" si="61"/>
        <v>45</v>
      </c>
      <c r="H492" s="23">
        <f t="shared" si="61"/>
        <v>0</v>
      </c>
      <c r="I492" s="159">
        <f t="shared" si="53"/>
        <v>0</v>
      </c>
    </row>
    <row r="493" spans="1:9" ht="12.75">
      <c r="A493" s="18" t="s">
        <v>118</v>
      </c>
      <c r="B493" s="21" t="s">
        <v>430</v>
      </c>
      <c r="C493" s="22" t="s">
        <v>69</v>
      </c>
      <c r="D493" s="22" t="s">
        <v>66</v>
      </c>
      <c r="E493" s="58" t="s">
        <v>549</v>
      </c>
      <c r="F493" s="22" t="s">
        <v>119</v>
      </c>
      <c r="G493" s="23">
        <f t="shared" si="61"/>
        <v>45</v>
      </c>
      <c r="H493" s="23">
        <f t="shared" si="61"/>
        <v>0</v>
      </c>
      <c r="I493" s="159">
        <f t="shared" si="53"/>
        <v>0</v>
      </c>
    </row>
    <row r="494" spans="1:9" ht="12.75">
      <c r="A494" s="18" t="s">
        <v>122</v>
      </c>
      <c r="B494" s="21" t="s">
        <v>430</v>
      </c>
      <c r="C494" s="22" t="s">
        <v>69</v>
      </c>
      <c r="D494" s="22" t="s">
        <v>66</v>
      </c>
      <c r="E494" s="58" t="s">
        <v>549</v>
      </c>
      <c r="F494" s="22" t="s">
        <v>123</v>
      </c>
      <c r="G494" s="23">
        <f>'5 исп.МП'!G602</f>
        <v>45</v>
      </c>
      <c r="H494" s="23">
        <f>'5 исп.МП'!H602</f>
        <v>0</v>
      </c>
      <c r="I494" s="159">
        <f t="shared" si="53"/>
        <v>0</v>
      </c>
    </row>
    <row r="495" spans="1:9" ht="25.5">
      <c r="A495" s="18" t="s">
        <v>476</v>
      </c>
      <c r="B495" s="21" t="s">
        <v>430</v>
      </c>
      <c r="C495" s="22" t="s">
        <v>69</v>
      </c>
      <c r="D495" s="22" t="s">
        <v>66</v>
      </c>
      <c r="E495" s="22" t="s">
        <v>477</v>
      </c>
      <c r="F495" s="22"/>
      <c r="G495" s="23">
        <f aca="true" t="shared" si="62" ref="G495:H499">G496</f>
        <v>10</v>
      </c>
      <c r="H495" s="23">
        <f t="shared" si="62"/>
        <v>0</v>
      </c>
      <c r="I495" s="159">
        <f t="shared" si="53"/>
        <v>0</v>
      </c>
    </row>
    <row r="496" spans="1:9" ht="15" customHeight="1">
      <c r="A496" s="18" t="s">
        <v>488</v>
      </c>
      <c r="B496" s="21" t="s">
        <v>430</v>
      </c>
      <c r="C496" s="22" t="s">
        <v>69</v>
      </c>
      <c r="D496" s="22" t="s">
        <v>66</v>
      </c>
      <c r="E496" s="22" t="s">
        <v>489</v>
      </c>
      <c r="F496" s="22"/>
      <c r="G496" s="20">
        <f t="shared" si="62"/>
        <v>10</v>
      </c>
      <c r="H496" s="20">
        <f t="shared" si="62"/>
        <v>0</v>
      </c>
      <c r="I496" s="159">
        <f t="shared" si="53"/>
        <v>0</v>
      </c>
    </row>
    <row r="497" spans="1:9" ht="25.5">
      <c r="A497" s="18" t="s">
        <v>490</v>
      </c>
      <c r="B497" s="21" t="s">
        <v>430</v>
      </c>
      <c r="C497" s="22" t="s">
        <v>69</v>
      </c>
      <c r="D497" s="22" t="s">
        <v>66</v>
      </c>
      <c r="E497" s="22" t="s">
        <v>491</v>
      </c>
      <c r="F497" s="22"/>
      <c r="G497" s="23">
        <f t="shared" si="62"/>
        <v>10</v>
      </c>
      <c r="H497" s="23">
        <f t="shared" si="62"/>
        <v>0</v>
      </c>
      <c r="I497" s="159">
        <f t="shared" si="53"/>
        <v>0</v>
      </c>
    </row>
    <row r="498" spans="1:9" ht="25.5">
      <c r="A498" s="18" t="s">
        <v>112</v>
      </c>
      <c r="B498" s="21" t="s">
        <v>430</v>
      </c>
      <c r="C498" s="22" t="s">
        <v>69</v>
      </c>
      <c r="D498" s="22" t="s">
        <v>66</v>
      </c>
      <c r="E498" s="22" t="s">
        <v>491</v>
      </c>
      <c r="F498" s="22" t="s">
        <v>113</v>
      </c>
      <c r="G498" s="23">
        <f t="shared" si="62"/>
        <v>10</v>
      </c>
      <c r="H498" s="23">
        <f t="shared" si="62"/>
        <v>0</v>
      </c>
      <c r="I498" s="159">
        <f t="shared" si="53"/>
        <v>0</v>
      </c>
    </row>
    <row r="499" spans="1:9" ht="12.75">
      <c r="A499" s="18" t="s">
        <v>118</v>
      </c>
      <c r="B499" s="21" t="s">
        <v>430</v>
      </c>
      <c r="C499" s="22" t="s">
        <v>69</v>
      </c>
      <c r="D499" s="22" t="s">
        <v>66</v>
      </c>
      <c r="E499" s="22" t="s">
        <v>491</v>
      </c>
      <c r="F499" s="22" t="s">
        <v>119</v>
      </c>
      <c r="G499" s="23">
        <f t="shared" si="62"/>
        <v>10</v>
      </c>
      <c r="H499" s="23">
        <f t="shared" si="62"/>
        <v>0</v>
      </c>
      <c r="I499" s="159">
        <f t="shared" si="53"/>
        <v>0</v>
      </c>
    </row>
    <row r="500" spans="1:9" ht="12.75">
      <c r="A500" s="18" t="s">
        <v>122</v>
      </c>
      <c r="B500" s="21" t="s">
        <v>430</v>
      </c>
      <c r="C500" s="22" t="s">
        <v>69</v>
      </c>
      <c r="D500" s="22" t="s">
        <v>66</v>
      </c>
      <c r="E500" s="22" t="s">
        <v>491</v>
      </c>
      <c r="F500" s="22" t="s">
        <v>123</v>
      </c>
      <c r="G500" s="23">
        <f>'5 исп.МП'!G55</f>
        <v>10</v>
      </c>
      <c r="H500" s="23">
        <f>'5 исп.МП'!H55</f>
        <v>0</v>
      </c>
      <c r="I500" s="159">
        <f t="shared" si="53"/>
        <v>0</v>
      </c>
    </row>
    <row r="501" spans="1:9" ht="12.75">
      <c r="A501" s="18" t="s">
        <v>376</v>
      </c>
      <c r="B501" s="21" t="s">
        <v>430</v>
      </c>
      <c r="C501" s="22" t="s">
        <v>69</v>
      </c>
      <c r="D501" s="22" t="s">
        <v>66</v>
      </c>
      <c r="E501" s="22" t="s">
        <v>225</v>
      </c>
      <c r="F501" s="22"/>
      <c r="G501" s="23">
        <f>G502</f>
        <v>1461.4</v>
      </c>
      <c r="H501" s="23">
        <f>H502</f>
        <v>1125.2</v>
      </c>
      <c r="I501" s="159">
        <f t="shared" si="53"/>
        <v>76.99466265225126</v>
      </c>
    </row>
    <row r="502" spans="1:9" ht="12.75">
      <c r="A502" s="18" t="s">
        <v>377</v>
      </c>
      <c r="B502" s="21" t="s">
        <v>430</v>
      </c>
      <c r="C502" s="22" t="s">
        <v>69</v>
      </c>
      <c r="D502" s="22" t="s">
        <v>66</v>
      </c>
      <c r="E502" s="22" t="s">
        <v>374</v>
      </c>
      <c r="F502" s="22"/>
      <c r="G502" s="23">
        <f>G503+G507</f>
        <v>1461.4</v>
      </c>
      <c r="H502" s="23">
        <f>H503+H507</f>
        <v>1125.2</v>
      </c>
      <c r="I502" s="159">
        <f t="shared" si="53"/>
        <v>76.99466265225126</v>
      </c>
    </row>
    <row r="503" spans="1:9" ht="51">
      <c r="A503" s="18" t="s">
        <v>298</v>
      </c>
      <c r="B503" s="21" t="s">
        <v>430</v>
      </c>
      <c r="C503" s="22" t="s">
        <v>69</v>
      </c>
      <c r="D503" s="22" t="s">
        <v>66</v>
      </c>
      <c r="E503" s="22" t="s">
        <v>375</v>
      </c>
      <c r="F503" s="22"/>
      <c r="G503" s="23">
        <f aca="true" t="shared" si="63" ref="G503:H505">G504</f>
        <v>1400</v>
      </c>
      <c r="H503" s="23">
        <f t="shared" si="63"/>
        <v>1100</v>
      </c>
      <c r="I503" s="159">
        <f t="shared" si="53"/>
        <v>78.57142857142857</v>
      </c>
    </row>
    <row r="504" spans="1:9" ht="25.5">
      <c r="A504" s="18" t="s">
        <v>112</v>
      </c>
      <c r="B504" s="21" t="s">
        <v>430</v>
      </c>
      <c r="C504" s="22" t="s">
        <v>69</v>
      </c>
      <c r="D504" s="22" t="s">
        <v>66</v>
      </c>
      <c r="E504" s="22" t="s">
        <v>375</v>
      </c>
      <c r="F504" s="22" t="s">
        <v>113</v>
      </c>
      <c r="G504" s="23">
        <f t="shared" si="63"/>
        <v>1400</v>
      </c>
      <c r="H504" s="23">
        <f t="shared" si="63"/>
        <v>1100</v>
      </c>
      <c r="I504" s="159">
        <f t="shared" si="53"/>
        <v>78.57142857142857</v>
      </c>
    </row>
    <row r="505" spans="1:9" ht="12.75">
      <c r="A505" s="18" t="s">
        <v>118</v>
      </c>
      <c r="B505" s="21" t="s">
        <v>430</v>
      </c>
      <c r="C505" s="22" t="s">
        <v>69</v>
      </c>
      <c r="D505" s="22" t="s">
        <v>66</v>
      </c>
      <c r="E505" s="22" t="s">
        <v>375</v>
      </c>
      <c r="F505" s="22" t="s">
        <v>119</v>
      </c>
      <c r="G505" s="23">
        <f t="shared" si="63"/>
        <v>1400</v>
      </c>
      <c r="H505" s="23">
        <f t="shared" si="63"/>
        <v>1100</v>
      </c>
      <c r="I505" s="159">
        <f t="shared" si="53"/>
        <v>78.57142857142857</v>
      </c>
    </row>
    <row r="506" spans="1:9" ht="12.75">
      <c r="A506" s="18" t="s">
        <v>122</v>
      </c>
      <c r="B506" s="21" t="s">
        <v>430</v>
      </c>
      <c r="C506" s="22" t="s">
        <v>69</v>
      </c>
      <c r="D506" s="22" t="s">
        <v>66</v>
      </c>
      <c r="E506" s="22" t="s">
        <v>375</v>
      </c>
      <c r="F506" s="22" t="s">
        <v>123</v>
      </c>
      <c r="G506" s="23">
        <v>1400</v>
      </c>
      <c r="H506" s="23">
        <v>1100</v>
      </c>
      <c r="I506" s="159">
        <f t="shared" si="53"/>
        <v>78.57142857142857</v>
      </c>
    </row>
    <row r="507" spans="1:9" ht="12.75">
      <c r="A507" s="18" t="s">
        <v>245</v>
      </c>
      <c r="B507" s="21" t="s">
        <v>430</v>
      </c>
      <c r="C507" s="22" t="s">
        <v>69</v>
      </c>
      <c r="D507" s="22" t="s">
        <v>66</v>
      </c>
      <c r="E507" s="22" t="s">
        <v>378</v>
      </c>
      <c r="F507" s="22"/>
      <c r="G507" s="23">
        <f aca="true" t="shared" si="64" ref="G507:H509">G508</f>
        <v>61.4</v>
      </c>
      <c r="H507" s="23">
        <f t="shared" si="64"/>
        <v>25.2</v>
      </c>
      <c r="I507" s="159">
        <f t="shared" si="53"/>
        <v>41.042345276872965</v>
      </c>
    </row>
    <row r="508" spans="1:9" ht="25.5">
      <c r="A508" s="18" t="s">
        <v>112</v>
      </c>
      <c r="B508" s="21" t="s">
        <v>430</v>
      </c>
      <c r="C508" s="22" t="s">
        <v>69</v>
      </c>
      <c r="D508" s="22" t="s">
        <v>66</v>
      </c>
      <c r="E508" s="22" t="s">
        <v>378</v>
      </c>
      <c r="F508" s="22" t="s">
        <v>113</v>
      </c>
      <c r="G508" s="23">
        <f t="shared" si="64"/>
        <v>61.4</v>
      </c>
      <c r="H508" s="23">
        <f t="shared" si="64"/>
        <v>25.2</v>
      </c>
      <c r="I508" s="159">
        <f t="shared" si="53"/>
        <v>41.042345276872965</v>
      </c>
    </row>
    <row r="509" spans="1:9" ht="12.75">
      <c r="A509" s="18" t="s">
        <v>118</v>
      </c>
      <c r="B509" s="21" t="s">
        <v>430</v>
      </c>
      <c r="C509" s="22" t="s">
        <v>69</v>
      </c>
      <c r="D509" s="22" t="s">
        <v>66</v>
      </c>
      <c r="E509" s="22" t="s">
        <v>378</v>
      </c>
      <c r="F509" s="22" t="s">
        <v>119</v>
      </c>
      <c r="G509" s="23">
        <f t="shared" si="64"/>
        <v>61.4</v>
      </c>
      <c r="H509" s="23">
        <f t="shared" si="64"/>
        <v>25.2</v>
      </c>
      <c r="I509" s="159">
        <f t="shared" si="53"/>
        <v>41.042345276872965</v>
      </c>
    </row>
    <row r="510" spans="1:9" ht="12.75">
      <c r="A510" s="18" t="s">
        <v>122</v>
      </c>
      <c r="B510" s="21" t="s">
        <v>430</v>
      </c>
      <c r="C510" s="22" t="s">
        <v>69</v>
      </c>
      <c r="D510" s="22" t="s">
        <v>66</v>
      </c>
      <c r="E510" s="22" t="s">
        <v>378</v>
      </c>
      <c r="F510" s="22" t="s">
        <v>123</v>
      </c>
      <c r="G510" s="23">
        <v>61.4</v>
      </c>
      <c r="H510" s="23">
        <v>25.2</v>
      </c>
      <c r="I510" s="159">
        <f t="shared" si="53"/>
        <v>41.042345276872965</v>
      </c>
    </row>
    <row r="511" spans="1:9" ht="12.75">
      <c r="A511" s="18" t="s">
        <v>59</v>
      </c>
      <c r="B511" s="21" t="s">
        <v>430</v>
      </c>
      <c r="C511" s="22" t="s">
        <v>69</v>
      </c>
      <c r="D511" s="22" t="s">
        <v>66</v>
      </c>
      <c r="E511" s="22" t="s">
        <v>236</v>
      </c>
      <c r="F511" s="22"/>
      <c r="G511" s="23">
        <f aca="true" t="shared" si="65" ref="G511:H514">G512</f>
        <v>15843.2</v>
      </c>
      <c r="H511" s="23">
        <f t="shared" si="65"/>
        <v>3604</v>
      </c>
      <c r="I511" s="159">
        <f t="shared" si="53"/>
        <v>22.74792971116946</v>
      </c>
    </row>
    <row r="512" spans="1:9" ht="38.25">
      <c r="A512" s="18" t="s">
        <v>500</v>
      </c>
      <c r="B512" s="21" t="s">
        <v>430</v>
      </c>
      <c r="C512" s="22" t="s">
        <v>69</v>
      </c>
      <c r="D512" s="22" t="s">
        <v>66</v>
      </c>
      <c r="E512" s="22" t="s">
        <v>385</v>
      </c>
      <c r="F512" s="22"/>
      <c r="G512" s="23">
        <f t="shared" si="65"/>
        <v>15843.2</v>
      </c>
      <c r="H512" s="23">
        <f t="shared" si="65"/>
        <v>3604</v>
      </c>
      <c r="I512" s="159">
        <f t="shared" si="53"/>
        <v>22.74792971116946</v>
      </c>
    </row>
    <row r="513" spans="1:9" ht="12.75">
      <c r="A513" s="18" t="s">
        <v>260</v>
      </c>
      <c r="B513" s="21" t="s">
        <v>430</v>
      </c>
      <c r="C513" s="22" t="s">
        <v>69</v>
      </c>
      <c r="D513" s="22" t="s">
        <v>66</v>
      </c>
      <c r="E513" s="22" t="s">
        <v>386</v>
      </c>
      <c r="F513" s="22"/>
      <c r="G513" s="23">
        <f t="shared" si="65"/>
        <v>15843.2</v>
      </c>
      <c r="H513" s="23">
        <f t="shared" si="65"/>
        <v>3604</v>
      </c>
      <c r="I513" s="159">
        <f t="shared" si="53"/>
        <v>22.74792971116946</v>
      </c>
    </row>
    <row r="514" spans="1:9" ht="25.5">
      <c r="A514" s="18" t="s">
        <v>112</v>
      </c>
      <c r="B514" s="21" t="s">
        <v>430</v>
      </c>
      <c r="C514" s="22" t="s">
        <v>69</v>
      </c>
      <c r="D514" s="22" t="s">
        <v>66</v>
      </c>
      <c r="E514" s="22" t="s">
        <v>386</v>
      </c>
      <c r="F514" s="22" t="s">
        <v>113</v>
      </c>
      <c r="G514" s="23">
        <f t="shared" si="65"/>
        <v>15843.2</v>
      </c>
      <c r="H514" s="23">
        <f t="shared" si="65"/>
        <v>3604</v>
      </c>
      <c r="I514" s="159">
        <f t="shared" si="53"/>
        <v>22.74792971116946</v>
      </c>
    </row>
    <row r="515" spans="1:9" ht="12.75">
      <c r="A515" s="18" t="s">
        <v>118</v>
      </c>
      <c r="B515" s="21" t="s">
        <v>430</v>
      </c>
      <c r="C515" s="22" t="s">
        <v>69</v>
      </c>
      <c r="D515" s="22" t="s">
        <v>66</v>
      </c>
      <c r="E515" s="22" t="s">
        <v>386</v>
      </c>
      <c r="F515" s="22" t="s">
        <v>119</v>
      </c>
      <c r="G515" s="23">
        <f>G516+G517</f>
        <v>15843.2</v>
      </c>
      <c r="H515" s="23">
        <f>H516+H517</f>
        <v>3604</v>
      </c>
      <c r="I515" s="159">
        <f t="shared" si="53"/>
        <v>22.74792971116946</v>
      </c>
    </row>
    <row r="516" spans="1:9" ht="38.25">
      <c r="A516" s="18" t="s">
        <v>120</v>
      </c>
      <c r="B516" s="21" t="s">
        <v>430</v>
      </c>
      <c r="C516" s="22" t="s">
        <v>69</v>
      </c>
      <c r="D516" s="22" t="s">
        <v>66</v>
      </c>
      <c r="E516" s="22" t="s">
        <v>386</v>
      </c>
      <c r="F516" s="22" t="s">
        <v>121</v>
      </c>
      <c r="G516" s="23">
        <v>15393.2</v>
      </c>
      <c r="H516" s="23">
        <v>3604</v>
      </c>
      <c r="I516" s="159">
        <f t="shared" si="53"/>
        <v>23.412935581945273</v>
      </c>
    </row>
    <row r="517" spans="1:9" ht="12.75">
      <c r="A517" s="18" t="s">
        <v>122</v>
      </c>
      <c r="B517" s="21" t="s">
        <v>430</v>
      </c>
      <c r="C517" s="22" t="s">
        <v>69</v>
      </c>
      <c r="D517" s="22" t="s">
        <v>66</v>
      </c>
      <c r="E517" s="22" t="s">
        <v>386</v>
      </c>
      <c r="F517" s="22" t="s">
        <v>123</v>
      </c>
      <c r="G517" s="23">
        <v>450</v>
      </c>
      <c r="H517" s="23">
        <v>0</v>
      </c>
      <c r="I517" s="159">
        <f t="shared" si="53"/>
        <v>0</v>
      </c>
    </row>
    <row r="518" spans="1:9" ht="12.75">
      <c r="A518" s="17" t="s">
        <v>10</v>
      </c>
      <c r="B518" s="52" t="s">
        <v>430</v>
      </c>
      <c r="C518" s="43" t="s">
        <v>69</v>
      </c>
      <c r="D518" s="43" t="s">
        <v>67</v>
      </c>
      <c r="E518" s="43"/>
      <c r="F518" s="43"/>
      <c r="G518" s="44">
        <f>G519+G541+G555+G581+G609+G619+G603</f>
        <v>163461.90000000002</v>
      </c>
      <c r="H518" s="44">
        <f>H519+H541+H555+H581+H609+H619+H603</f>
        <v>41562.7</v>
      </c>
      <c r="I518" s="158">
        <f aca="true" t="shared" si="66" ref="I518:I581">H518/G518*100</f>
        <v>25.42653670365999</v>
      </c>
    </row>
    <row r="519" spans="1:9" ht="25.5">
      <c r="A519" s="37" t="s">
        <v>469</v>
      </c>
      <c r="B519" s="21" t="s">
        <v>430</v>
      </c>
      <c r="C519" s="22" t="s">
        <v>69</v>
      </c>
      <c r="D519" s="22" t="s">
        <v>67</v>
      </c>
      <c r="E519" s="22" t="s">
        <v>200</v>
      </c>
      <c r="F519" s="43"/>
      <c r="G519" s="23">
        <f>G520</f>
        <v>118236.00000000001</v>
      </c>
      <c r="H519" s="23">
        <f>H520</f>
        <v>28058.300000000003</v>
      </c>
      <c r="I519" s="159">
        <f t="shared" si="66"/>
        <v>23.73075882134037</v>
      </c>
    </row>
    <row r="520" spans="1:9" ht="12.75">
      <c r="A520" s="18" t="s">
        <v>535</v>
      </c>
      <c r="B520" s="21" t="s">
        <v>430</v>
      </c>
      <c r="C520" s="22" t="s">
        <v>69</v>
      </c>
      <c r="D520" s="22" t="s">
        <v>67</v>
      </c>
      <c r="E520" s="22" t="s">
        <v>656</v>
      </c>
      <c r="F520" s="43"/>
      <c r="G520" s="23">
        <f>G521+G525+G529+G533+G537</f>
        <v>118236.00000000001</v>
      </c>
      <c r="H520" s="23">
        <f>H521+H525+H529+H533+H537</f>
        <v>28058.300000000003</v>
      </c>
      <c r="I520" s="159">
        <f t="shared" si="66"/>
        <v>23.73075882134037</v>
      </c>
    </row>
    <row r="521" spans="1:9" ht="41.25" customHeight="1">
      <c r="A521" s="18" t="s">
        <v>550</v>
      </c>
      <c r="B521" s="21" t="s">
        <v>430</v>
      </c>
      <c r="C521" s="22" t="s">
        <v>69</v>
      </c>
      <c r="D521" s="22" t="s">
        <v>67</v>
      </c>
      <c r="E521" s="22" t="s">
        <v>661</v>
      </c>
      <c r="F521" s="22"/>
      <c r="G521" s="23">
        <f aca="true" t="shared" si="67" ref="G521:H523">G522</f>
        <v>109547.8</v>
      </c>
      <c r="H521" s="23">
        <f t="shared" si="67"/>
        <v>26113.2</v>
      </c>
      <c r="I521" s="159">
        <f t="shared" si="66"/>
        <v>23.837265558961477</v>
      </c>
    </row>
    <row r="522" spans="1:9" ht="31.5" customHeight="1">
      <c r="A522" s="18" t="s">
        <v>112</v>
      </c>
      <c r="B522" s="21" t="s">
        <v>430</v>
      </c>
      <c r="C522" s="22" t="s">
        <v>69</v>
      </c>
      <c r="D522" s="22" t="s">
        <v>67</v>
      </c>
      <c r="E522" s="22" t="s">
        <v>661</v>
      </c>
      <c r="F522" s="22" t="s">
        <v>113</v>
      </c>
      <c r="G522" s="23">
        <f t="shared" si="67"/>
        <v>109547.8</v>
      </c>
      <c r="H522" s="23">
        <f t="shared" si="67"/>
        <v>26113.2</v>
      </c>
      <c r="I522" s="159">
        <f t="shared" si="66"/>
        <v>23.837265558961477</v>
      </c>
    </row>
    <row r="523" spans="1:9" ht="18.75" customHeight="1">
      <c r="A523" s="18" t="s">
        <v>118</v>
      </c>
      <c r="B523" s="21" t="s">
        <v>430</v>
      </c>
      <c r="C523" s="22" t="s">
        <v>69</v>
      </c>
      <c r="D523" s="22" t="s">
        <v>67</v>
      </c>
      <c r="E523" s="22" t="s">
        <v>661</v>
      </c>
      <c r="F523" s="22" t="s">
        <v>119</v>
      </c>
      <c r="G523" s="23">
        <f t="shared" si="67"/>
        <v>109547.8</v>
      </c>
      <c r="H523" s="23">
        <f t="shared" si="67"/>
        <v>26113.2</v>
      </c>
      <c r="I523" s="159">
        <f t="shared" si="66"/>
        <v>23.837265558961477</v>
      </c>
    </row>
    <row r="524" spans="1:9" ht="41.25" customHeight="1">
      <c r="A524" s="18" t="s">
        <v>120</v>
      </c>
      <c r="B524" s="21" t="s">
        <v>430</v>
      </c>
      <c r="C524" s="22" t="s">
        <v>69</v>
      </c>
      <c r="D524" s="22" t="s">
        <v>67</v>
      </c>
      <c r="E524" s="22" t="s">
        <v>661</v>
      </c>
      <c r="F524" s="22" t="s">
        <v>121</v>
      </c>
      <c r="G524" s="23">
        <f>'5 исп.МП'!G154</f>
        <v>109547.8</v>
      </c>
      <c r="H524" s="23">
        <f>'5 исп.МП'!H154</f>
        <v>26113.2</v>
      </c>
      <c r="I524" s="159">
        <f t="shared" si="66"/>
        <v>23.837265558961477</v>
      </c>
    </row>
    <row r="525" spans="1:9" ht="41.25" customHeight="1">
      <c r="A525" s="18" t="s">
        <v>537</v>
      </c>
      <c r="B525" s="21" t="s">
        <v>430</v>
      </c>
      <c r="C525" s="22" t="s">
        <v>69</v>
      </c>
      <c r="D525" s="22" t="s">
        <v>67</v>
      </c>
      <c r="E525" s="22" t="s">
        <v>657</v>
      </c>
      <c r="F525" s="22"/>
      <c r="G525" s="23">
        <f aca="true" t="shared" si="68" ref="G525:H527">G526</f>
        <v>1303</v>
      </c>
      <c r="H525" s="23">
        <f t="shared" si="68"/>
        <v>210.9</v>
      </c>
      <c r="I525" s="159">
        <f t="shared" si="66"/>
        <v>16.185725249424408</v>
      </c>
    </row>
    <row r="526" spans="1:9" ht="24" customHeight="1">
      <c r="A526" s="18" t="s">
        <v>112</v>
      </c>
      <c r="B526" s="21" t="s">
        <v>430</v>
      </c>
      <c r="C526" s="22" t="s">
        <v>69</v>
      </c>
      <c r="D526" s="22" t="s">
        <v>67</v>
      </c>
      <c r="E526" s="22" t="s">
        <v>657</v>
      </c>
      <c r="F526" s="22" t="s">
        <v>113</v>
      </c>
      <c r="G526" s="23">
        <f t="shared" si="68"/>
        <v>1303</v>
      </c>
      <c r="H526" s="23">
        <f t="shared" si="68"/>
        <v>210.9</v>
      </c>
      <c r="I526" s="159">
        <f t="shared" si="66"/>
        <v>16.185725249424408</v>
      </c>
    </row>
    <row r="527" spans="1:9" ht="15.75" customHeight="1">
      <c r="A527" s="18" t="s">
        <v>118</v>
      </c>
      <c r="B527" s="21" t="s">
        <v>430</v>
      </c>
      <c r="C527" s="22" t="s">
        <v>69</v>
      </c>
      <c r="D527" s="22" t="s">
        <v>67</v>
      </c>
      <c r="E527" s="22" t="s">
        <v>657</v>
      </c>
      <c r="F527" s="22" t="s">
        <v>119</v>
      </c>
      <c r="G527" s="23">
        <f t="shared" si="68"/>
        <v>1303</v>
      </c>
      <c r="H527" s="23">
        <f t="shared" si="68"/>
        <v>210.9</v>
      </c>
      <c r="I527" s="159">
        <f t="shared" si="66"/>
        <v>16.185725249424408</v>
      </c>
    </row>
    <row r="528" spans="1:9" ht="41.25" customHeight="1">
      <c r="A528" s="18" t="s">
        <v>120</v>
      </c>
      <c r="B528" s="21" t="s">
        <v>430</v>
      </c>
      <c r="C528" s="22" t="s">
        <v>69</v>
      </c>
      <c r="D528" s="22" t="s">
        <v>67</v>
      </c>
      <c r="E528" s="22" t="s">
        <v>657</v>
      </c>
      <c r="F528" s="22" t="s">
        <v>121</v>
      </c>
      <c r="G528" s="23">
        <f>'5 исп.МП'!G166</f>
        <v>1303</v>
      </c>
      <c r="H528" s="23">
        <f>'5 исп.МП'!H166</f>
        <v>210.9</v>
      </c>
      <c r="I528" s="159">
        <f t="shared" si="66"/>
        <v>16.185725249424408</v>
      </c>
    </row>
    <row r="529" spans="1:9" s="33" customFormat="1" ht="41.25" customHeight="1">
      <c r="A529" s="18" t="s">
        <v>538</v>
      </c>
      <c r="B529" s="21" t="s">
        <v>430</v>
      </c>
      <c r="C529" s="22" t="s">
        <v>69</v>
      </c>
      <c r="D529" s="22" t="s">
        <v>67</v>
      </c>
      <c r="E529" s="22" t="s">
        <v>658</v>
      </c>
      <c r="F529" s="22"/>
      <c r="G529" s="23">
        <f aca="true" t="shared" si="69" ref="G529:H531">G530</f>
        <v>2692.1</v>
      </c>
      <c r="H529" s="23">
        <f t="shared" si="69"/>
        <v>762.1</v>
      </c>
      <c r="I529" s="159">
        <f t="shared" si="66"/>
        <v>28.30875524683333</v>
      </c>
    </row>
    <row r="530" spans="1:9" s="33" customFormat="1" ht="24" customHeight="1">
      <c r="A530" s="18" t="s">
        <v>112</v>
      </c>
      <c r="B530" s="21" t="s">
        <v>430</v>
      </c>
      <c r="C530" s="22" t="s">
        <v>69</v>
      </c>
      <c r="D530" s="22" t="s">
        <v>67</v>
      </c>
      <c r="E530" s="22" t="s">
        <v>658</v>
      </c>
      <c r="F530" s="22" t="s">
        <v>113</v>
      </c>
      <c r="G530" s="23">
        <f t="shared" si="69"/>
        <v>2692.1</v>
      </c>
      <c r="H530" s="23">
        <f t="shared" si="69"/>
        <v>762.1</v>
      </c>
      <c r="I530" s="159">
        <f t="shared" si="66"/>
        <v>28.30875524683333</v>
      </c>
    </row>
    <row r="531" spans="1:9" s="33" customFormat="1" ht="15.75" customHeight="1">
      <c r="A531" s="18" t="s">
        <v>118</v>
      </c>
      <c r="B531" s="21" t="s">
        <v>430</v>
      </c>
      <c r="C531" s="22" t="s">
        <v>69</v>
      </c>
      <c r="D531" s="22" t="s">
        <v>67</v>
      </c>
      <c r="E531" s="22" t="s">
        <v>658</v>
      </c>
      <c r="F531" s="22" t="s">
        <v>119</v>
      </c>
      <c r="G531" s="23">
        <f t="shared" si="69"/>
        <v>2692.1</v>
      </c>
      <c r="H531" s="23">
        <f t="shared" si="69"/>
        <v>762.1</v>
      </c>
      <c r="I531" s="159">
        <f t="shared" si="66"/>
        <v>28.30875524683333</v>
      </c>
    </row>
    <row r="532" spans="1:9" s="33" customFormat="1" ht="41.25" customHeight="1">
      <c r="A532" s="18" t="s">
        <v>120</v>
      </c>
      <c r="B532" s="21" t="s">
        <v>430</v>
      </c>
      <c r="C532" s="22" t="s">
        <v>69</v>
      </c>
      <c r="D532" s="22" t="s">
        <v>67</v>
      </c>
      <c r="E532" s="22" t="s">
        <v>658</v>
      </c>
      <c r="F532" s="22" t="s">
        <v>121</v>
      </c>
      <c r="G532" s="23">
        <f>'5 исп.МП'!G184</f>
        <v>2692.1</v>
      </c>
      <c r="H532" s="23">
        <f>'5 исп.МП'!H184</f>
        <v>762.1</v>
      </c>
      <c r="I532" s="159">
        <f t="shared" si="66"/>
        <v>28.30875524683333</v>
      </c>
    </row>
    <row r="533" spans="1:9" s="33" customFormat="1" ht="27" customHeight="1">
      <c r="A533" s="18" t="s">
        <v>551</v>
      </c>
      <c r="B533" s="21" t="s">
        <v>430</v>
      </c>
      <c r="C533" s="22" t="s">
        <v>69</v>
      </c>
      <c r="D533" s="22" t="s">
        <v>67</v>
      </c>
      <c r="E533" s="22" t="s">
        <v>662</v>
      </c>
      <c r="F533" s="22"/>
      <c r="G533" s="23">
        <f aca="true" t="shared" si="70" ref="G533:H535">G534</f>
        <v>1150.5</v>
      </c>
      <c r="H533" s="23">
        <f t="shared" si="70"/>
        <v>255.2</v>
      </c>
      <c r="I533" s="159">
        <f t="shared" si="66"/>
        <v>22.181660147761843</v>
      </c>
    </row>
    <row r="534" spans="1:9" s="33" customFormat="1" ht="29.25" customHeight="1">
      <c r="A534" s="18" t="s">
        <v>112</v>
      </c>
      <c r="B534" s="21" t="s">
        <v>430</v>
      </c>
      <c r="C534" s="22" t="s">
        <v>69</v>
      </c>
      <c r="D534" s="22" t="s">
        <v>67</v>
      </c>
      <c r="E534" s="22" t="s">
        <v>662</v>
      </c>
      <c r="F534" s="22" t="s">
        <v>113</v>
      </c>
      <c r="G534" s="23">
        <f t="shared" si="70"/>
        <v>1150.5</v>
      </c>
      <c r="H534" s="23">
        <f t="shared" si="70"/>
        <v>255.2</v>
      </c>
      <c r="I534" s="159">
        <f t="shared" si="66"/>
        <v>22.181660147761843</v>
      </c>
    </row>
    <row r="535" spans="1:9" s="33" customFormat="1" ht="15" customHeight="1">
      <c r="A535" s="18" t="s">
        <v>118</v>
      </c>
      <c r="B535" s="21" t="s">
        <v>430</v>
      </c>
      <c r="C535" s="22" t="s">
        <v>69</v>
      </c>
      <c r="D535" s="22" t="s">
        <v>67</v>
      </c>
      <c r="E535" s="22" t="s">
        <v>662</v>
      </c>
      <c r="F535" s="22" t="s">
        <v>119</v>
      </c>
      <c r="G535" s="23">
        <f t="shared" si="70"/>
        <v>1150.5</v>
      </c>
      <c r="H535" s="23">
        <f t="shared" si="70"/>
        <v>255.2</v>
      </c>
      <c r="I535" s="159">
        <f t="shared" si="66"/>
        <v>22.181660147761843</v>
      </c>
    </row>
    <row r="536" spans="1:9" s="33" customFormat="1" ht="41.25" customHeight="1">
      <c r="A536" s="18" t="s">
        <v>120</v>
      </c>
      <c r="B536" s="21" t="s">
        <v>430</v>
      </c>
      <c r="C536" s="22" t="s">
        <v>69</v>
      </c>
      <c r="D536" s="22" t="s">
        <v>67</v>
      </c>
      <c r="E536" s="22" t="s">
        <v>662</v>
      </c>
      <c r="F536" s="22" t="s">
        <v>121</v>
      </c>
      <c r="G536" s="23">
        <f>'5 исп.МП'!G204</f>
        <v>1150.5</v>
      </c>
      <c r="H536" s="23">
        <f>'5 исп.МП'!H204</f>
        <v>255.2</v>
      </c>
      <c r="I536" s="159">
        <f t="shared" si="66"/>
        <v>22.181660147761843</v>
      </c>
    </row>
    <row r="537" spans="1:9" s="33" customFormat="1" ht="41.25" customHeight="1">
      <c r="A537" s="18" t="s">
        <v>540</v>
      </c>
      <c r="B537" s="21" t="s">
        <v>430</v>
      </c>
      <c r="C537" s="22" t="s">
        <v>69</v>
      </c>
      <c r="D537" s="22" t="s">
        <v>67</v>
      </c>
      <c r="E537" s="22" t="s">
        <v>660</v>
      </c>
      <c r="F537" s="22"/>
      <c r="G537" s="23">
        <f aca="true" t="shared" si="71" ref="G537:H539">G538</f>
        <v>3542.6</v>
      </c>
      <c r="H537" s="23">
        <f t="shared" si="71"/>
        <v>716.9</v>
      </c>
      <c r="I537" s="159">
        <f t="shared" si="66"/>
        <v>20.236549426974538</v>
      </c>
    </row>
    <row r="538" spans="1:9" s="33" customFormat="1" ht="24" customHeight="1">
      <c r="A538" s="18" t="s">
        <v>112</v>
      </c>
      <c r="B538" s="21" t="s">
        <v>430</v>
      </c>
      <c r="C538" s="22" t="s">
        <v>69</v>
      </c>
      <c r="D538" s="22" t="s">
        <v>67</v>
      </c>
      <c r="E538" s="22" t="s">
        <v>660</v>
      </c>
      <c r="F538" s="22" t="s">
        <v>113</v>
      </c>
      <c r="G538" s="23">
        <f t="shared" si="71"/>
        <v>3542.6</v>
      </c>
      <c r="H538" s="23">
        <f t="shared" si="71"/>
        <v>716.9</v>
      </c>
      <c r="I538" s="159">
        <f t="shared" si="66"/>
        <v>20.236549426974538</v>
      </c>
    </row>
    <row r="539" spans="1:9" s="33" customFormat="1" ht="12" customHeight="1">
      <c r="A539" s="18" t="s">
        <v>118</v>
      </c>
      <c r="B539" s="21" t="s">
        <v>430</v>
      </c>
      <c r="C539" s="22" t="s">
        <v>69</v>
      </c>
      <c r="D539" s="22" t="s">
        <v>67</v>
      </c>
      <c r="E539" s="22" t="s">
        <v>660</v>
      </c>
      <c r="F539" s="22" t="s">
        <v>119</v>
      </c>
      <c r="G539" s="23">
        <f t="shared" si="71"/>
        <v>3542.6</v>
      </c>
      <c r="H539" s="23">
        <f t="shared" si="71"/>
        <v>716.9</v>
      </c>
      <c r="I539" s="159">
        <f t="shared" si="66"/>
        <v>20.236549426974538</v>
      </c>
    </row>
    <row r="540" spans="1:9" s="33" customFormat="1" ht="15" customHeight="1">
      <c r="A540" s="18" t="s">
        <v>122</v>
      </c>
      <c r="B540" s="21" t="s">
        <v>430</v>
      </c>
      <c r="C540" s="22" t="s">
        <v>69</v>
      </c>
      <c r="D540" s="22" t="s">
        <v>67</v>
      </c>
      <c r="E540" s="22" t="s">
        <v>660</v>
      </c>
      <c r="F540" s="22" t="s">
        <v>123</v>
      </c>
      <c r="G540" s="23">
        <f>'5 исп.МП'!G216</f>
        <v>3542.6</v>
      </c>
      <c r="H540" s="23">
        <f>'5 исп.МП'!H216</f>
        <v>716.9</v>
      </c>
      <c r="I540" s="159">
        <f t="shared" si="66"/>
        <v>20.236549426974538</v>
      </c>
    </row>
    <row r="541" spans="1:9" s="33" customFormat="1" ht="25.5">
      <c r="A541" s="37" t="s">
        <v>541</v>
      </c>
      <c r="B541" s="21" t="s">
        <v>430</v>
      </c>
      <c r="C541" s="22" t="s">
        <v>69</v>
      </c>
      <c r="D541" s="21" t="s">
        <v>67</v>
      </c>
      <c r="E541" s="58" t="s">
        <v>185</v>
      </c>
      <c r="F541" s="22"/>
      <c r="G541" s="23">
        <f>G542</f>
        <v>777.2</v>
      </c>
      <c r="H541" s="23">
        <f>H542</f>
        <v>88.5</v>
      </c>
      <c r="I541" s="159">
        <f t="shared" si="66"/>
        <v>11.387030365414306</v>
      </c>
    </row>
    <row r="542" spans="1:9" s="33" customFormat="1" ht="25.5">
      <c r="A542" s="37" t="s">
        <v>302</v>
      </c>
      <c r="B542" s="21" t="s">
        <v>430</v>
      </c>
      <c r="C542" s="22" t="s">
        <v>69</v>
      </c>
      <c r="D542" s="22" t="s">
        <v>67</v>
      </c>
      <c r="E542" s="58" t="s">
        <v>542</v>
      </c>
      <c r="F542" s="22"/>
      <c r="G542" s="23">
        <f>G543+G547+G551</f>
        <v>777.2</v>
      </c>
      <c r="H542" s="23">
        <f>H543+H547+H551</f>
        <v>88.5</v>
      </c>
      <c r="I542" s="159">
        <f t="shared" si="66"/>
        <v>11.387030365414306</v>
      </c>
    </row>
    <row r="543" spans="1:9" s="33" customFormat="1" ht="12.75">
      <c r="A543" s="37" t="s">
        <v>184</v>
      </c>
      <c r="B543" s="21" t="s">
        <v>430</v>
      </c>
      <c r="C543" s="22" t="s">
        <v>69</v>
      </c>
      <c r="D543" s="22" t="s">
        <v>67</v>
      </c>
      <c r="E543" s="58" t="s">
        <v>543</v>
      </c>
      <c r="F543" s="22"/>
      <c r="G543" s="23">
        <f aca="true" t="shared" si="72" ref="G543:H545">G544</f>
        <v>532.2</v>
      </c>
      <c r="H543" s="23">
        <f t="shared" si="72"/>
        <v>88.5</v>
      </c>
      <c r="I543" s="159">
        <f t="shared" si="66"/>
        <v>16.629086809470124</v>
      </c>
    </row>
    <row r="544" spans="1:9" s="33" customFormat="1" ht="25.5">
      <c r="A544" s="18" t="s">
        <v>112</v>
      </c>
      <c r="B544" s="21" t="s">
        <v>430</v>
      </c>
      <c r="C544" s="22" t="s">
        <v>69</v>
      </c>
      <c r="D544" s="22" t="s">
        <v>67</v>
      </c>
      <c r="E544" s="58" t="s">
        <v>543</v>
      </c>
      <c r="F544" s="22" t="s">
        <v>113</v>
      </c>
      <c r="G544" s="23">
        <f t="shared" si="72"/>
        <v>532.2</v>
      </c>
      <c r="H544" s="23">
        <f t="shared" si="72"/>
        <v>88.5</v>
      </c>
      <c r="I544" s="159">
        <f t="shared" si="66"/>
        <v>16.629086809470124</v>
      </c>
    </row>
    <row r="545" spans="1:9" s="33" customFormat="1" ht="12.75">
      <c r="A545" s="18" t="s">
        <v>118</v>
      </c>
      <c r="B545" s="21" t="s">
        <v>430</v>
      </c>
      <c r="C545" s="22" t="s">
        <v>69</v>
      </c>
      <c r="D545" s="22" t="s">
        <v>67</v>
      </c>
      <c r="E545" s="58" t="s">
        <v>543</v>
      </c>
      <c r="F545" s="22" t="s">
        <v>119</v>
      </c>
      <c r="G545" s="23">
        <f t="shared" si="72"/>
        <v>532.2</v>
      </c>
      <c r="H545" s="23">
        <f t="shared" si="72"/>
        <v>88.5</v>
      </c>
      <c r="I545" s="159">
        <f t="shared" si="66"/>
        <v>16.629086809470124</v>
      </c>
    </row>
    <row r="546" spans="1:9" ht="12.75">
      <c r="A546" s="18" t="s">
        <v>122</v>
      </c>
      <c r="B546" s="21" t="s">
        <v>430</v>
      </c>
      <c r="C546" s="22" t="s">
        <v>69</v>
      </c>
      <c r="D546" s="22" t="s">
        <v>67</v>
      </c>
      <c r="E546" s="58" t="s">
        <v>543</v>
      </c>
      <c r="F546" s="22" t="s">
        <v>123</v>
      </c>
      <c r="G546" s="23">
        <f>'5 исп.МП'!G108</f>
        <v>532.2</v>
      </c>
      <c r="H546" s="23">
        <f>'5 исп.МП'!H108</f>
        <v>88.5</v>
      </c>
      <c r="I546" s="159">
        <f t="shared" si="66"/>
        <v>16.629086809470124</v>
      </c>
    </row>
    <row r="547" spans="1:9" ht="12.75">
      <c r="A547" s="37" t="s">
        <v>552</v>
      </c>
      <c r="B547" s="21" t="s">
        <v>430</v>
      </c>
      <c r="C547" s="22" t="s">
        <v>69</v>
      </c>
      <c r="D547" s="22" t="s">
        <v>67</v>
      </c>
      <c r="E547" s="58" t="s">
        <v>553</v>
      </c>
      <c r="F547" s="22"/>
      <c r="G547" s="23">
        <f aca="true" t="shared" si="73" ref="G547:H549">G548</f>
        <v>210</v>
      </c>
      <c r="H547" s="23">
        <f t="shared" si="73"/>
        <v>0</v>
      </c>
      <c r="I547" s="159">
        <f t="shared" si="66"/>
        <v>0</v>
      </c>
    </row>
    <row r="548" spans="1:9" ht="25.5">
      <c r="A548" s="18" t="s">
        <v>112</v>
      </c>
      <c r="B548" s="21" t="s">
        <v>430</v>
      </c>
      <c r="C548" s="22" t="s">
        <v>69</v>
      </c>
      <c r="D548" s="22" t="s">
        <v>67</v>
      </c>
      <c r="E548" s="58" t="s">
        <v>553</v>
      </c>
      <c r="F548" s="22" t="s">
        <v>113</v>
      </c>
      <c r="G548" s="23">
        <f t="shared" si="73"/>
        <v>210</v>
      </c>
      <c r="H548" s="23">
        <f t="shared" si="73"/>
        <v>0</v>
      </c>
      <c r="I548" s="159">
        <f t="shared" si="66"/>
        <v>0</v>
      </c>
    </row>
    <row r="549" spans="1:9" ht="12.75">
      <c r="A549" s="18" t="s">
        <v>118</v>
      </c>
      <c r="B549" s="21" t="s">
        <v>430</v>
      </c>
      <c r="C549" s="22" t="s">
        <v>69</v>
      </c>
      <c r="D549" s="22" t="s">
        <v>67</v>
      </c>
      <c r="E549" s="58" t="s">
        <v>553</v>
      </c>
      <c r="F549" s="22" t="s">
        <v>119</v>
      </c>
      <c r="G549" s="23">
        <f t="shared" si="73"/>
        <v>210</v>
      </c>
      <c r="H549" s="23">
        <f t="shared" si="73"/>
        <v>0</v>
      </c>
      <c r="I549" s="159">
        <f t="shared" si="66"/>
        <v>0</v>
      </c>
    </row>
    <row r="550" spans="1:9" s="33" customFormat="1" ht="15" customHeight="1">
      <c r="A550" s="18" t="s">
        <v>122</v>
      </c>
      <c r="B550" s="21" t="s">
        <v>430</v>
      </c>
      <c r="C550" s="22" t="s">
        <v>69</v>
      </c>
      <c r="D550" s="22" t="s">
        <v>67</v>
      </c>
      <c r="E550" s="58" t="s">
        <v>553</v>
      </c>
      <c r="F550" s="22" t="s">
        <v>123</v>
      </c>
      <c r="G550" s="23">
        <f>'5 исп.МП'!G120</f>
        <v>210</v>
      </c>
      <c r="H550" s="23">
        <f>'5 исп.МП'!H120</f>
        <v>0</v>
      </c>
      <c r="I550" s="159">
        <f t="shared" si="66"/>
        <v>0</v>
      </c>
    </row>
    <row r="551" spans="1:9" ht="12.75">
      <c r="A551" s="37" t="s">
        <v>554</v>
      </c>
      <c r="B551" s="21" t="s">
        <v>430</v>
      </c>
      <c r="C551" s="22" t="s">
        <v>69</v>
      </c>
      <c r="D551" s="22" t="s">
        <v>67</v>
      </c>
      <c r="E551" s="58" t="s">
        <v>555</v>
      </c>
      <c r="F551" s="22"/>
      <c r="G551" s="23">
        <f aca="true" t="shared" si="74" ref="G551:H553">G552</f>
        <v>35</v>
      </c>
      <c r="H551" s="23">
        <f t="shared" si="74"/>
        <v>0</v>
      </c>
      <c r="I551" s="159">
        <f t="shared" si="66"/>
        <v>0</v>
      </c>
    </row>
    <row r="552" spans="1:9" ht="25.5">
      <c r="A552" s="18" t="s">
        <v>112</v>
      </c>
      <c r="B552" s="21" t="s">
        <v>430</v>
      </c>
      <c r="C552" s="22" t="s">
        <v>69</v>
      </c>
      <c r="D552" s="22" t="s">
        <v>67</v>
      </c>
      <c r="E552" s="58" t="s">
        <v>555</v>
      </c>
      <c r="F552" s="22" t="s">
        <v>113</v>
      </c>
      <c r="G552" s="23">
        <f t="shared" si="74"/>
        <v>35</v>
      </c>
      <c r="H552" s="23">
        <f t="shared" si="74"/>
        <v>0</v>
      </c>
      <c r="I552" s="159">
        <f t="shared" si="66"/>
        <v>0</v>
      </c>
    </row>
    <row r="553" spans="1:9" ht="12.75">
      <c r="A553" s="18" t="s">
        <v>118</v>
      </c>
      <c r="B553" s="21" t="s">
        <v>430</v>
      </c>
      <c r="C553" s="22" t="s">
        <v>69</v>
      </c>
      <c r="D553" s="22" t="s">
        <v>67</v>
      </c>
      <c r="E553" s="58" t="s">
        <v>555</v>
      </c>
      <c r="F553" s="22" t="s">
        <v>119</v>
      </c>
      <c r="G553" s="23">
        <f t="shared" si="74"/>
        <v>35</v>
      </c>
      <c r="H553" s="23">
        <f t="shared" si="74"/>
        <v>0</v>
      </c>
      <c r="I553" s="159">
        <f t="shared" si="66"/>
        <v>0</v>
      </c>
    </row>
    <row r="554" spans="1:9" ht="12.75">
      <c r="A554" s="18" t="s">
        <v>122</v>
      </c>
      <c r="B554" s="21" t="s">
        <v>430</v>
      </c>
      <c r="C554" s="22" t="s">
        <v>69</v>
      </c>
      <c r="D554" s="22" t="s">
        <v>67</v>
      </c>
      <c r="E554" s="58" t="s">
        <v>555</v>
      </c>
      <c r="F554" s="22" t="s">
        <v>123</v>
      </c>
      <c r="G554" s="23">
        <f>'5 исп.МП'!G127</f>
        <v>35</v>
      </c>
      <c r="H554" s="23">
        <f>'5 исп.МП'!H127</f>
        <v>0</v>
      </c>
      <c r="I554" s="159">
        <f t="shared" si="66"/>
        <v>0</v>
      </c>
    </row>
    <row r="555" spans="1:9" ht="25.5">
      <c r="A555" s="37" t="s">
        <v>544</v>
      </c>
      <c r="B555" s="21" t="s">
        <v>430</v>
      </c>
      <c r="C555" s="21" t="s">
        <v>69</v>
      </c>
      <c r="D555" s="21" t="s">
        <v>67</v>
      </c>
      <c r="E555" s="58" t="s">
        <v>186</v>
      </c>
      <c r="F555" s="21"/>
      <c r="G555" s="23">
        <f>G556</f>
        <v>4953.4</v>
      </c>
      <c r="H555" s="23">
        <f>H556</f>
        <v>580.0999999999999</v>
      </c>
      <c r="I555" s="159">
        <f t="shared" si="66"/>
        <v>11.71114789841321</v>
      </c>
    </row>
    <row r="556" spans="1:9" ht="25.5">
      <c r="A556" s="37" t="s">
        <v>291</v>
      </c>
      <c r="B556" s="21" t="s">
        <v>430</v>
      </c>
      <c r="C556" s="22" t="s">
        <v>69</v>
      </c>
      <c r="D556" s="22" t="s">
        <v>67</v>
      </c>
      <c r="E556" s="58" t="s">
        <v>340</v>
      </c>
      <c r="F556" s="22"/>
      <c r="G556" s="23">
        <f>G557+G561+G565+G569+G577+G573</f>
        <v>4953.4</v>
      </c>
      <c r="H556" s="23">
        <f>H557+H561+H565+H569+H577+H573</f>
        <v>580.0999999999999</v>
      </c>
      <c r="I556" s="159">
        <f t="shared" si="66"/>
        <v>11.71114789841321</v>
      </c>
    </row>
    <row r="557" spans="1:9" ht="12.75">
      <c r="A557" s="37" t="s">
        <v>545</v>
      </c>
      <c r="B557" s="21" t="s">
        <v>430</v>
      </c>
      <c r="C557" s="22" t="s">
        <v>69</v>
      </c>
      <c r="D557" s="22" t="s">
        <v>67</v>
      </c>
      <c r="E557" s="58" t="s">
        <v>546</v>
      </c>
      <c r="F557" s="22"/>
      <c r="G557" s="23">
        <f aca="true" t="shared" si="75" ref="G557:H559">G558</f>
        <v>220</v>
      </c>
      <c r="H557" s="23">
        <f t="shared" si="75"/>
        <v>110</v>
      </c>
      <c r="I557" s="159">
        <f t="shared" si="66"/>
        <v>50</v>
      </c>
    </row>
    <row r="558" spans="1:9" ht="25.5">
      <c r="A558" s="18" t="s">
        <v>112</v>
      </c>
      <c r="B558" s="21" t="s">
        <v>430</v>
      </c>
      <c r="C558" s="22" t="s">
        <v>69</v>
      </c>
      <c r="D558" s="22" t="s">
        <v>67</v>
      </c>
      <c r="E558" s="58" t="s">
        <v>546</v>
      </c>
      <c r="F558" s="22" t="s">
        <v>113</v>
      </c>
      <c r="G558" s="23">
        <f t="shared" si="75"/>
        <v>220</v>
      </c>
      <c r="H558" s="23">
        <f t="shared" si="75"/>
        <v>110</v>
      </c>
      <c r="I558" s="159">
        <f t="shared" si="66"/>
        <v>50</v>
      </c>
    </row>
    <row r="559" spans="1:9" ht="16.5" customHeight="1">
      <c r="A559" s="18" t="s">
        <v>118</v>
      </c>
      <c r="B559" s="21" t="s">
        <v>430</v>
      </c>
      <c r="C559" s="22" t="s">
        <v>69</v>
      </c>
      <c r="D559" s="22" t="s">
        <v>67</v>
      </c>
      <c r="E559" s="58" t="s">
        <v>546</v>
      </c>
      <c r="F559" s="22" t="s">
        <v>119</v>
      </c>
      <c r="G559" s="23">
        <f t="shared" si="75"/>
        <v>220</v>
      </c>
      <c r="H559" s="23">
        <f t="shared" si="75"/>
        <v>110</v>
      </c>
      <c r="I559" s="159">
        <f t="shared" si="66"/>
        <v>50</v>
      </c>
    </row>
    <row r="560" spans="1:9" ht="12.75">
      <c r="A560" s="18" t="s">
        <v>122</v>
      </c>
      <c r="B560" s="21" t="s">
        <v>430</v>
      </c>
      <c r="C560" s="22" t="s">
        <v>69</v>
      </c>
      <c r="D560" s="22" t="s">
        <v>67</v>
      </c>
      <c r="E560" s="58" t="s">
        <v>546</v>
      </c>
      <c r="F560" s="22" t="s">
        <v>123</v>
      </c>
      <c r="G560" s="23">
        <f>'5 исп.МП'!G422</f>
        <v>220</v>
      </c>
      <c r="H560" s="23">
        <f>'5 исп.МП'!H422</f>
        <v>110</v>
      </c>
      <c r="I560" s="159">
        <f t="shared" si="66"/>
        <v>50</v>
      </c>
    </row>
    <row r="561" spans="1:9" ht="25.5">
      <c r="A561" s="18" t="s">
        <v>556</v>
      </c>
      <c r="B561" s="21" t="s">
        <v>430</v>
      </c>
      <c r="C561" s="22" t="s">
        <v>69</v>
      </c>
      <c r="D561" s="22" t="s">
        <v>67</v>
      </c>
      <c r="E561" s="22" t="s">
        <v>557</v>
      </c>
      <c r="F561" s="43"/>
      <c r="G561" s="23">
        <f aca="true" t="shared" si="76" ref="G561:H563">G562</f>
        <v>1324.3</v>
      </c>
      <c r="H561" s="23">
        <f t="shared" si="76"/>
        <v>132.2</v>
      </c>
      <c r="I561" s="159">
        <f t="shared" si="66"/>
        <v>9.982632334063277</v>
      </c>
    </row>
    <row r="562" spans="1:9" ht="25.5">
      <c r="A562" s="18" t="s">
        <v>112</v>
      </c>
      <c r="B562" s="21" t="s">
        <v>430</v>
      </c>
      <c r="C562" s="22" t="s">
        <v>69</v>
      </c>
      <c r="D562" s="22" t="s">
        <v>67</v>
      </c>
      <c r="E562" s="22" t="s">
        <v>557</v>
      </c>
      <c r="F562" s="22" t="s">
        <v>113</v>
      </c>
      <c r="G562" s="23">
        <f t="shared" si="76"/>
        <v>1324.3</v>
      </c>
      <c r="H562" s="23">
        <f t="shared" si="76"/>
        <v>132.2</v>
      </c>
      <c r="I562" s="159">
        <f t="shared" si="66"/>
        <v>9.982632334063277</v>
      </c>
    </row>
    <row r="563" spans="1:9" ht="26.25" customHeight="1">
      <c r="A563" s="18" t="s">
        <v>118</v>
      </c>
      <c r="B563" s="21" t="s">
        <v>430</v>
      </c>
      <c r="C563" s="22" t="s">
        <v>69</v>
      </c>
      <c r="D563" s="22" t="s">
        <v>67</v>
      </c>
      <c r="E563" s="22" t="s">
        <v>557</v>
      </c>
      <c r="F563" s="22" t="s">
        <v>119</v>
      </c>
      <c r="G563" s="23">
        <f t="shared" si="76"/>
        <v>1324.3</v>
      </c>
      <c r="H563" s="23">
        <f t="shared" si="76"/>
        <v>132.2</v>
      </c>
      <c r="I563" s="159">
        <f t="shared" si="66"/>
        <v>9.982632334063277</v>
      </c>
    </row>
    <row r="564" spans="1:9" ht="14.25" customHeight="1">
      <c r="A564" s="18" t="s">
        <v>122</v>
      </c>
      <c r="B564" s="21" t="s">
        <v>430</v>
      </c>
      <c r="C564" s="22" t="s">
        <v>69</v>
      </c>
      <c r="D564" s="22" t="s">
        <v>67</v>
      </c>
      <c r="E564" s="22" t="s">
        <v>557</v>
      </c>
      <c r="F564" s="22" t="s">
        <v>123</v>
      </c>
      <c r="G564" s="23">
        <f>'5 исп.МП'!G429</f>
        <v>1324.3</v>
      </c>
      <c r="H564" s="23">
        <f>'5 исп.МП'!H429</f>
        <v>132.2</v>
      </c>
      <c r="I564" s="159">
        <f t="shared" si="66"/>
        <v>9.982632334063277</v>
      </c>
    </row>
    <row r="565" spans="1:9" ht="25.5">
      <c r="A565" s="18" t="s">
        <v>558</v>
      </c>
      <c r="B565" s="21" t="s">
        <v>430</v>
      </c>
      <c r="C565" s="22" t="s">
        <v>69</v>
      </c>
      <c r="D565" s="22" t="s">
        <v>67</v>
      </c>
      <c r="E565" s="22" t="s">
        <v>559</v>
      </c>
      <c r="F565" s="22"/>
      <c r="G565" s="23">
        <f aca="true" t="shared" si="77" ref="G565:H567">G566</f>
        <v>2516</v>
      </c>
      <c r="H565" s="23">
        <f t="shared" si="77"/>
        <v>251.3</v>
      </c>
      <c r="I565" s="159">
        <f t="shared" si="66"/>
        <v>9.988076311605724</v>
      </c>
    </row>
    <row r="566" spans="1:9" ht="25.5">
      <c r="A566" s="18" t="s">
        <v>112</v>
      </c>
      <c r="B566" s="21" t="s">
        <v>430</v>
      </c>
      <c r="C566" s="22" t="s">
        <v>69</v>
      </c>
      <c r="D566" s="22" t="s">
        <v>67</v>
      </c>
      <c r="E566" s="22" t="s">
        <v>559</v>
      </c>
      <c r="F566" s="22" t="s">
        <v>113</v>
      </c>
      <c r="G566" s="23">
        <f t="shared" si="77"/>
        <v>2516</v>
      </c>
      <c r="H566" s="23">
        <f t="shared" si="77"/>
        <v>251.3</v>
      </c>
      <c r="I566" s="159">
        <f t="shared" si="66"/>
        <v>9.988076311605724</v>
      </c>
    </row>
    <row r="567" spans="1:9" ht="12.75">
      <c r="A567" s="18" t="s">
        <v>118</v>
      </c>
      <c r="B567" s="21" t="s">
        <v>430</v>
      </c>
      <c r="C567" s="22" t="s">
        <v>69</v>
      </c>
      <c r="D567" s="22" t="s">
        <v>67</v>
      </c>
      <c r="E567" s="22" t="s">
        <v>559</v>
      </c>
      <c r="F567" s="22" t="s">
        <v>119</v>
      </c>
      <c r="G567" s="23">
        <f t="shared" si="77"/>
        <v>2516</v>
      </c>
      <c r="H567" s="23">
        <f t="shared" si="77"/>
        <v>251.3</v>
      </c>
      <c r="I567" s="159">
        <f t="shared" si="66"/>
        <v>9.988076311605724</v>
      </c>
    </row>
    <row r="568" spans="1:9" ht="12.75">
      <c r="A568" s="18" t="s">
        <v>122</v>
      </c>
      <c r="B568" s="21" t="s">
        <v>430</v>
      </c>
      <c r="C568" s="22" t="s">
        <v>69</v>
      </c>
      <c r="D568" s="22" t="s">
        <v>67</v>
      </c>
      <c r="E568" s="22" t="s">
        <v>559</v>
      </c>
      <c r="F568" s="22" t="s">
        <v>123</v>
      </c>
      <c r="G568" s="23">
        <f>'5 исп.МП'!G436</f>
        <v>2516</v>
      </c>
      <c r="H568" s="23">
        <f>'5 исп.МП'!H436</f>
        <v>251.3</v>
      </c>
      <c r="I568" s="159">
        <f t="shared" si="66"/>
        <v>9.988076311605724</v>
      </c>
    </row>
    <row r="569" spans="1:9" ht="25.5">
      <c r="A569" s="37" t="s">
        <v>560</v>
      </c>
      <c r="B569" s="21" t="s">
        <v>430</v>
      </c>
      <c r="C569" s="22" t="s">
        <v>69</v>
      </c>
      <c r="D569" s="22" t="s">
        <v>67</v>
      </c>
      <c r="E569" s="58" t="s">
        <v>561</v>
      </c>
      <c r="F569" s="22"/>
      <c r="G569" s="23">
        <f aca="true" t="shared" si="78" ref="G569:H571">G570</f>
        <v>510.9</v>
      </c>
      <c r="H569" s="23">
        <f t="shared" si="78"/>
        <v>51.8</v>
      </c>
      <c r="I569" s="159">
        <f t="shared" si="66"/>
        <v>10.138970444313955</v>
      </c>
    </row>
    <row r="570" spans="1:9" ht="25.5">
      <c r="A570" s="18" t="s">
        <v>112</v>
      </c>
      <c r="B570" s="21" t="s">
        <v>430</v>
      </c>
      <c r="C570" s="22" t="s">
        <v>69</v>
      </c>
      <c r="D570" s="22" t="s">
        <v>67</v>
      </c>
      <c r="E570" s="58" t="s">
        <v>561</v>
      </c>
      <c r="F570" s="22" t="s">
        <v>113</v>
      </c>
      <c r="G570" s="23">
        <f t="shared" si="78"/>
        <v>510.9</v>
      </c>
      <c r="H570" s="23">
        <f t="shared" si="78"/>
        <v>51.8</v>
      </c>
      <c r="I570" s="159">
        <f t="shared" si="66"/>
        <v>10.138970444313955</v>
      </c>
    </row>
    <row r="571" spans="1:9" ht="12.75">
      <c r="A571" s="18" t="s">
        <v>118</v>
      </c>
      <c r="B571" s="21" t="s">
        <v>430</v>
      </c>
      <c r="C571" s="22" t="s">
        <v>69</v>
      </c>
      <c r="D571" s="22" t="s">
        <v>67</v>
      </c>
      <c r="E571" s="58" t="s">
        <v>561</v>
      </c>
      <c r="F571" s="22" t="s">
        <v>119</v>
      </c>
      <c r="G571" s="23">
        <f t="shared" si="78"/>
        <v>510.9</v>
      </c>
      <c r="H571" s="23">
        <f t="shared" si="78"/>
        <v>51.8</v>
      </c>
      <c r="I571" s="159">
        <f t="shared" si="66"/>
        <v>10.138970444313955</v>
      </c>
    </row>
    <row r="572" spans="1:9" ht="12.75">
      <c r="A572" s="18" t="s">
        <v>122</v>
      </c>
      <c r="B572" s="21" t="s">
        <v>430</v>
      </c>
      <c r="C572" s="22" t="s">
        <v>69</v>
      </c>
      <c r="D572" s="22" t="s">
        <v>67</v>
      </c>
      <c r="E572" s="58" t="s">
        <v>561</v>
      </c>
      <c r="F572" s="22" t="s">
        <v>123</v>
      </c>
      <c r="G572" s="23">
        <f>'5 исп.МП'!G443</f>
        <v>510.9</v>
      </c>
      <c r="H572" s="23">
        <f>'5 исп.МП'!H443</f>
        <v>51.8</v>
      </c>
      <c r="I572" s="159">
        <f t="shared" si="66"/>
        <v>10.138970444313955</v>
      </c>
    </row>
    <row r="573" spans="1:9" ht="25.5">
      <c r="A573" s="37" t="s">
        <v>562</v>
      </c>
      <c r="B573" s="21" t="s">
        <v>430</v>
      </c>
      <c r="C573" s="22" t="s">
        <v>69</v>
      </c>
      <c r="D573" s="22" t="s">
        <v>67</v>
      </c>
      <c r="E573" s="58" t="s">
        <v>563</v>
      </c>
      <c r="F573" s="22"/>
      <c r="G573" s="23">
        <f aca="true" t="shared" si="79" ref="G573:H575">G574</f>
        <v>348</v>
      </c>
      <c r="H573" s="23">
        <f t="shared" si="79"/>
        <v>34.8</v>
      </c>
      <c r="I573" s="159">
        <f t="shared" si="66"/>
        <v>10</v>
      </c>
    </row>
    <row r="574" spans="1:9" ht="25.5">
      <c r="A574" s="18" t="s">
        <v>112</v>
      </c>
      <c r="B574" s="21" t="s">
        <v>430</v>
      </c>
      <c r="C574" s="22" t="s">
        <v>69</v>
      </c>
      <c r="D574" s="22" t="s">
        <v>67</v>
      </c>
      <c r="E574" s="58" t="s">
        <v>563</v>
      </c>
      <c r="F574" s="22" t="s">
        <v>113</v>
      </c>
      <c r="G574" s="23">
        <f t="shared" si="79"/>
        <v>348</v>
      </c>
      <c r="H574" s="23">
        <f t="shared" si="79"/>
        <v>34.8</v>
      </c>
      <c r="I574" s="159">
        <f t="shared" si="66"/>
        <v>10</v>
      </c>
    </row>
    <row r="575" spans="1:9" ht="12.75">
      <c r="A575" s="18" t="s">
        <v>118</v>
      </c>
      <c r="B575" s="21" t="s">
        <v>430</v>
      </c>
      <c r="C575" s="22" t="s">
        <v>69</v>
      </c>
      <c r="D575" s="22" t="s">
        <v>67</v>
      </c>
      <c r="E575" s="58" t="s">
        <v>563</v>
      </c>
      <c r="F575" s="22" t="s">
        <v>119</v>
      </c>
      <c r="G575" s="23">
        <f t="shared" si="79"/>
        <v>348</v>
      </c>
      <c r="H575" s="23">
        <f t="shared" si="79"/>
        <v>34.8</v>
      </c>
      <c r="I575" s="159">
        <f t="shared" si="66"/>
        <v>10</v>
      </c>
    </row>
    <row r="576" spans="1:9" ht="12.75">
      <c r="A576" s="18" t="s">
        <v>122</v>
      </c>
      <c r="B576" s="21" t="s">
        <v>430</v>
      </c>
      <c r="C576" s="22" t="s">
        <v>69</v>
      </c>
      <c r="D576" s="22" t="s">
        <v>67</v>
      </c>
      <c r="E576" s="58" t="s">
        <v>563</v>
      </c>
      <c r="F576" s="22" t="s">
        <v>123</v>
      </c>
      <c r="G576" s="23">
        <f>'5 исп.МП'!G450</f>
        <v>348</v>
      </c>
      <c r="H576" s="23">
        <f>'5 исп.МП'!H450</f>
        <v>34.8</v>
      </c>
      <c r="I576" s="159">
        <f t="shared" si="66"/>
        <v>10</v>
      </c>
    </row>
    <row r="577" spans="1:9" ht="12.75">
      <c r="A577" s="37" t="s">
        <v>303</v>
      </c>
      <c r="B577" s="21" t="s">
        <v>430</v>
      </c>
      <c r="C577" s="22" t="s">
        <v>69</v>
      </c>
      <c r="D577" s="22" t="s">
        <v>67</v>
      </c>
      <c r="E577" s="58" t="s">
        <v>345</v>
      </c>
      <c r="F577" s="22"/>
      <c r="G577" s="23">
        <f aca="true" t="shared" si="80" ref="G577:H579">G578</f>
        <v>34.2</v>
      </c>
      <c r="H577" s="23">
        <f t="shared" si="80"/>
        <v>0</v>
      </c>
      <c r="I577" s="159">
        <f t="shared" si="66"/>
        <v>0</v>
      </c>
    </row>
    <row r="578" spans="1:9" ht="25.5">
      <c r="A578" s="18" t="s">
        <v>112</v>
      </c>
      <c r="B578" s="21" t="s">
        <v>430</v>
      </c>
      <c r="C578" s="22" t="s">
        <v>69</v>
      </c>
      <c r="D578" s="22" t="s">
        <v>67</v>
      </c>
      <c r="E578" s="58" t="s">
        <v>345</v>
      </c>
      <c r="F578" s="22" t="s">
        <v>113</v>
      </c>
      <c r="G578" s="23">
        <f t="shared" si="80"/>
        <v>34.2</v>
      </c>
      <c r="H578" s="23">
        <f t="shared" si="80"/>
        <v>0</v>
      </c>
      <c r="I578" s="159">
        <f t="shared" si="66"/>
        <v>0</v>
      </c>
    </row>
    <row r="579" spans="1:9" ht="12.75">
      <c r="A579" s="18" t="s">
        <v>118</v>
      </c>
      <c r="B579" s="21" t="s">
        <v>430</v>
      </c>
      <c r="C579" s="22" t="s">
        <v>69</v>
      </c>
      <c r="D579" s="22" t="s">
        <v>67</v>
      </c>
      <c r="E579" s="58" t="s">
        <v>345</v>
      </c>
      <c r="F579" s="22" t="s">
        <v>119</v>
      </c>
      <c r="G579" s="23">
        <f t="shared" si="80"/>
        <v>34.2</v>
      </c>
      <c r="H579" s="23">
        <f t="shared" si="80"/>
        <v>0</v>
      </c>
      <c r="I579" s="159">
        <f t="shared" si="66"/>
        <v>0</v>
      </c>
    </row>
    <row r="580" spans="1:9" ht="12.75">
      <c r="A580" s="18" t="s">
        <v>122</v>
      </c>
      <c r="B580" s="21" t="s">
        <v>430</v>
      </c>
      <c r="C580" s="22" t="s">
        <v>69</v>
      </c>
      <c r="D580" s="22" t="s">
        <v>67</v>
      </c>
      <c r="E580" s="58" t="s">
        <v>345</v>
      </c>
      <c r="F580" s="22" t="s">
        <v>123</v>
      </c>
      <c r="G580" s="23">
        <f>'5 исп.МП'!G457</f>
        <v>34.2</v>
      </c>
      <c r="H580" s="23">
        <f>'5 исп.МП'!H457</f>
        <v>0</v>
      </c>
      <c r="I580" s="159">
        <f t="shared" si="66"/>
        <v>0</v>
      </c>
    </row>
    <row r="581" spans="1:9" ht="25.5">
      <c r="A581" s="37" t="s">
        <v>547</v>
      </c>
      <c r="B581" s="21" t="s">
        <v>430</v>
      </c>
      <c r="C581" s="22" t="s">
        <v>69</v>
      </c>
      <c r="D581" s="22" t="s">
        <v>67</v>
      </c>
      <c r="E581" s="58" t="s">
        <v>189</v>
      </c>
      <c r="F581" s="22"/>
      <c r="G581" s="23">
        <f>G582</f>
        <v>1313.5000000000002</v>
      </c>
      <c r="H581" s="23">
        <f>H582</f>
        <v>204</v>
      </c>
      <c r="I581" s="159">
        <f t="shared" si="66"/>
        <v>15.531023981728204</v>
      </c>
    </row>
    <row r="582" spans="1:9" ht="25.5">
      <c r="A582" s="37" t="s">
        <v>262</v>
      </c>
      <c r="B582" s="21" t="s">
        <v>430</v>
      </c>
      <c r="C582" s="22" t="s">
        <v>69</v>
      </c>
      <c r="D582" s="22" t="s">
        <v>67</v>
      </c>
      <c r="E582" s="58" t="s">
        <v>341</v>
      </c>
      <c r="F582" s="22"/>
      <c r="G582" s="23">
        <f>G583+G587+G591+G595+G599</f>
        <v>1313.5000000000002</v>
      </c>
      <c r="H582" s="23">
        <f>H583+H587+H591+H595+H599</f>
        <v>204</v>
      </c>
      <c r="I582" s="159">
        <f aca="true" t="shared" si="81" ref="I582:I645">H582/G582*100</f>
        <v>15.531023981728204</v>
      </c>
    </row>
    <row r="583" spans="1:9" ht="12.75">
      <c r="A583" s="37" t="s">
        <v>188</v>
      </c>
      <c r="B583" s="21" t="s">
        <v>430</v>
      </c>
      <c r="C583" s="22" t="s">
        <v>69</v>
      </c>
      <c r="D583" s="22" t="s">
        <v>67</v>
      </c>
      <c r="E583" s="58" t="s">
        <v>342</v>
      </c>
      <c r="F583" s="22"/>
      <c r="G583" s="23">
        <f aca="true" t="shared" si="82" ref="G583:H585">G584</f>
        <v>774.2</v>
      </c>
      <c r="H583" s="23">
        <f t="shared" si="82"/>
        <v>204</v>
      </c>
      <c r="I583" s="159">
        <f t="shared" si="81"/>
        <v>26.34978041849651</v>
      </c>
    </row>
    <row r="584" spans="1:9" ht="25.5">
      <c r="A584" s="18" t="s">
        <v>112</v>
      </c>
      <c r="B584" s="21" t="s">
        <v>430</v>
      </c>
      <c r="C584" s="22" t="s">
        <v>69</v>
      </c>
      <c r="D584" s="22" t="s">
        <v>67</v>
      </c>
      <c r="E584" s="58" t="s">
        <v>342</v>
      </c>
      <c r="F584" s="22" t="s">
        <v>113</v>
      </c>
      <c r="G584" s="23">
        <f t="shared" si="82"/>
        <v>774.2</v>
      </c>
      <c r="H584" s="23">
        <f t="shared" si="82"/>
        <v>204</v>
      </c>
      <c r="I584" s="159">
        <f t="shared" si="81"/>
        <v>26.34978041849651</v>
      </c>
    </row>
    <row r="585" spans="1:9" ht="12.75">
      <c r="A585" s="18" t="s">
        <v>118</v>
      </c>
      <c r="B585" s="21" t="s">
        <v>430</v>
      </c>
      <c r="C585" s="22" t="s">
        <v>69</v>
      </c>
      <c r="D585" s="22" t="s">
        <v>67</v>
      </c>
      <c r="E585" s="58" t="s">
        <v>342</v>
      </c>
      <c r="F585" s="22" t="s">
        <v>119</v>
      </c>
      <c r="G585" s="23">
        <f t="shared" si="82"/>
        <v>774.2</v>
      </c>
      <c r="H585" s="23">
        <f t="shared" si="82"/>
        <v>204</v>
      </c>
      <c r="I585" s="159">
        <f t="shared" si="81"/>
        <v>26.34978041849651</v>
      </c>
    </row>
    <row r="586" spans="1:9" ht="12.75">
      <c r="A586" s="18" t="s">
        <v>122</v>
      </c>
      <c r="B586" s="21" t="s">
        <v>430</v>
      </c>
      <c r="C586" s="22" t="s">
        <v>69</v>
      </c>
      <c r="D586" s="22" t="s">
        <v>67</v>
      </c>
      <c r="E586" s="58" t="s">
        <v>342</v>
      </c>
      <c r="F586" s="22" t="s">
        <v>123</v>
      </c>
      <c r="G586" s="23">
        <f>'5 исп.МП'!G489</f>
        <v>774.2</v>
      </c>
      <c r="H586" s="23">
        <f>'5 исп.МП'!H489</f>
        <v>204</v>
      </c>
      <c r="I586" s="159">
        <f t="shared" si="81"/>
        <v>26.34978041849651</v>
      </c>
    </row>
    <row r="587" spans="1:9" ht="12.75">
      <c r="A587" s="37" t="s">
        <v>191</v>
      </c>
      <c r="B587" s="21" t="s">
        <v>430</v>
      </c>
      <c r="C587" s="22" t="s">
        <v>69</v>
      </c>
      <c r="D587" s="22" t="s">
        <v>67</v>
      </c>
      <c r="E587" s="58" t="s">
        <v>346</v>
      </c>
      <c r="F587" s="22"/>
      <c r="G587" s="23">
        <f aca="true" t="shared" si="83" ref="G587:H589">G588</f>
        <v>124.2</v>
      </c>
      <c r="H587" s="23">
        <f t="shared" si="83"/>
        <v>0</v>
      </c>
      <c r="I587" s="159">
        <f t="shared" si="81"/>
        <v>0</v>
      </c>
    </row>
    <row r="588" spans="1:9" ht="27" customHeight="1">
      <c r="A588" s="18" t="s">
        <v>112</v>
      </c>
      <c r="B588" s="21" t="s">
        <v>430</v>
      </c>
      <c r="C588" s="22" t="s">
        <v>69</v>
      </c>
      <c r="D588" s="22" t="s">
        <v>67</v>
      </c>
      <c r="E588" s="58" t="s">
        <v>346</v>
      </c>
      <c r="F588" s="22" t="s">
        <v>113</v>
      </c>
      <c r="G588" s="23">
        <f t="shared" si="83"/>
        <v>124.2</v>
      </c>
      <c r="H588" s="23">
        <f t="shared" si="83"/>
        <v>0</v>
      </c>
      <c r="I588" s="159">
        <f t="shared" si="81"/>
        <v>0</v>
      </c>
    </row>
    <row r="589" spans="1:9" ht="12.75">
      <c r="A589" s="18" t="s">
        <v>118</v>
      </c>
      <c r="B589" s="21" t="s">
        <v>430</v>
      </c>
      <c r="C589" s="22" t="s">
        <v>69</v>
      </c>
      <c r="D589" s="22" t="s">
        <v>67</v>
      </c>
      <c r="E589" s="58" t="s">
        <v>346</v>
      </c>
      <c r="F589" s="22" t="s">
        <v>119</v>
      </c>
      <c r="G589" s="23">
        <f t="shared" si="83"/>
        <v>124.2</v>
      </c>
      <c r="H589" s="23">
        <f t="shared" si="83"/>
        <v>0</v>
      </c>
      <c r="I589" s="159">
        <f t="shared" si="81"/>
        <v>0</v>
      </c>
    </row>
    <row r="590" spans="1:9" ht="12.75">
      <c r="A590" s="18" t="s">
        <v>122</v>
      </c>
      <c r="B590" s="21" t="s">
        <v>430</v>
      </c>
      <c r="C590" s="22" t="s">
        <v>69</v>
      </c>
      <c r="D590" s="22" t="s">
        <v>67</v>
      </c>
      <c r="E590" s="58" t="s">
        <v>346</v>
      </c>
      <c r="F590" s="22" t="s">
        <v>123</v>
      </c>
      <c r="G590" s="23">
        <f>'5 исп.МП'!G514</f>
        <v>124.2</v>
      </c>
      <c r="H590" s="23">
        <f>'5 исп.МП'!H514</f>
        <v>0</v>
      </c>
      <c r="I590" s="159">
        <f t="shared" si="81"/>
        <v>0</v>
      </c>
    </row>
    <row r="591" spans="1:9" ht="12.75">
      <c r="A591" s="37" t="s">
        <v>301</v>
      </c>
      <c r="B591" s="21" t="s">
        <v>430</v>
      </c>
      <c r="C591" s="22" t="s">
        <v>69</v>
      </c>
      <c r="D591" s="22" t="s">
        <v>67</v>
      </c>
      <c r="E591" s="58" t="s">
        <v>343</v>
      </c>
      <c r="F591" s="22"/>
      <c r="G591" s="23">
        <f aca="true" t="shared" si="84" ref="G591:H593">G592</f>
        <v>290.90000000000003</v>
      </c>
      <c r="H591" s="23">
        <f t="shared" si="84"/>
        <v>0</v>
      </c>
      <c r="I591" s="159">
        <f t="shared" si="81"/>
        <v>0</v>
      </c>
    </row>
    <row r="592" spans="1:9" ht="25.5">
      <c r="A592" s="18" t="s">
        <v>112</v>
      </c>
      <c r="B592" s="21" t="s">
        <v>430</v>
      </c>
      <c r="C592" s="22" t="s">
        <v>69</v>
      </c>
      <c r="D592" s="22" t="s">
        <v>67</v>
      </c>
      <c r="E592" s="58" t="s">
        <v>343</v>
      </c>
      <c r="F592" s="22" t="s">
        <v>113</v>
      </c>
      <c r="G592" s="23">
        <f t="shared" si="84"/>
        <v>290.90000000000003</v>
      </c>
      <c r="H592" s="23">
        <f t="shared" si="84"/>
        <v>0</v>
      </c>
      <c r="I592" s="159">
        <f t="shared" si="81"/>
        <v>0</v>
      </c>
    </row>
    <row r="593" spans="1:9" ht="12.75">
      <c r="A593" s="18" t="s">
        <v>118</v>
      </c>
      <c r="B593" s="21" t="s">
        <v>430</v>
      </c>
      <c r="C593" s="22" t="s">
        <v>69</v>
      </c>
      <c r="D593" s="22" t="s">
        <v>67</v>
      </c>
      <c r="E593" s="58" t="s">
        <v>343</v>
      </c>
      <c r="F593" s="22" t="s">
        <v>119</v>
      </c>
      <c r="G593" s="23">
        <f t="shared" si="84"/>
        <v>290.90000000000003</v>
      </c>
      <c r="H593" s="23">
        <f t="shared" si="84"/>
        <v>0</v>
      </c>
      <c r="I593" s="159">
        <f t="shared" si="81"/>
        <v>0</v>
      </c>
    </row>
    <row r="594" spans="1:9" ht="12.75">
      <c r="A594" s="18" t="s">
        <v>122</v>
      </c>
      <c r="B594" s="21" t="s">
        <v>430</v>
      </c>
      <c r="C594" s="22" t="s">
        <v>69</v>
      </c>
      <c r="D594" s="22" t="s">
        <v>67</v>
      </c>
      <c r="E594" s="58" t="s">
        <v>343</v>
      </c>
      <c r="F594" s="22" t="s">
        <v>123</v>
      </c>
      <c r="G594" s="23">
        <f>'5 исп.МП'!G561</f>
        <v>290.90000000000003</v>
      </c>
      <c r="H594" s="23">
        <f>'5 исп.МП'!H561</f>
        <v>0</v>
      </c>
      <c r="I594" s="159">
        <f t="shared" si="81"/>
        <v>0</v>
      </c>
    </row>
    <row r="595" spans="1:9" ht="25.5">
      <c r="A595" s="37" t="s">
        <v>652</v>
      </c>
      <c r="B595" s="21" t="s">
        <v>430</v>
      </c>
      <c r="C595" s="22" t="s">
        <v>69</v>
      </c>
      <c r="D595" s="22" t="s">
        <v>67</v>
      </c>
      <c r="E595" s="58" t="s">
        <v>344</v>
      </c>
      <c r="F595" s="22"/>
      <c r="G595" s="23">
        <f aca="true" t="shared" si="85" ref="G595:H597">G596</f>
        <v>49.2</v>
      </c>
      <c r="H595" s="23">
        <f t="shared" si="85"/>
        <v>0</v>
      </c>
      <c r="I595" s="159">
        <f t="shared" si="81"/>
        <v>0</v>
      </c>
    </row>
    <row r="596" spans="1:9" ht="25.5">
      <c r="A596" s="18" t="s">
        <v>112</v>
      </c>
      <c r="B596" s="21" t="s">
        <v>430</v>
      </c>
      <c r="C596" s="22" t="s">
        <v>69</v>
      </c>
      <c r="D596" s="22" t="s">
        <v>67</v>
      </c>
      <c r="E596" s="58" t="s">
        <v>344</v>
      </c>
      <c r="F596" s="22" t="s">
        <v>113</v>
      </c>
      <c r="G596" s="23">
        <f t="shared" si="85"/>
        <v>49.2</v>
      </c>
      <c r="H596" s="23">
        <f t="shared" si="85"/>
        <v>0</v>
      </c>
      <c r="I596" s="159">
        <f t="shared" si="81"/>
        <v>0</v>
      </c>
    </row>
    <row r="597" spans="1:9" ht="12.75">
      <c r="A597" s="18" t="s">
        <v>118</v>
      </c>
      <c r="B597" s="21" t="s">
        <v>430</v>
      </c>
      <c r="C597" s="22" t="s">
        <v>69</v>
      </c>
      <c r="D597" s="22" t="s">
        <v>67</v>
      </c>
      <c r="E597" s="58" t="s">
        <v>344</v>
      </c>
      <c r="F597" s="22" t="s">
        <v>119</v>
      </c>
      <c r="G597" s="23">
        <f t="shared" si="85"/>
        <v>49.2</v>
      </c>
      <c r="H597" s="23">
        <f t="shared" si="85"/>
        <v>0</v>
      </c>
      <c r="I597" s="159">
        <f t="shared" si="81"/>
        <v>0</v>
      </c>
    </row>
    <row r="598" spans="1:9" ht="12.75">
      <c r="A598" s="18" t="s">
        <v>122</v>
      </c>
      <c r="B598" s="21" t="s">
        <v>430</v>
      </c>
      <c r="C598" s="22" t="s">
        <v>69</v>
      </c>
      <c r="D598" s="22" t="s">
        <v>67</v>
      </c>
      <c r="E598" s="58" t="s">
        <v>344</v>
      </c>
      <c r="F598" s="22" t="s">
        <v>123</v>
      </c>
      <c r="G598" s="23">
        <f>'5 исп.МП'!G578</f>
        <v>49.2</v>
      </c>
      <c r="H598" s="23">
        <f>'5 исп.МП'!H578</f>
        <v>0</v>
      </c>
      <c r="I598" s="159">
        <f t="shared" si="81"/>
        <v>0</v>
      </c>
    </row>
    <row r="599" spans="1:9" ht="12.75" customHeight="1">
      <c r="A599" s="18" t="s">
        <v>548</v>
      </c>
      <c r="B599" s="21" t="s">
        <v>430</v>
      </c>
      <c r="C599" s="22" t="s">
        <v>69</v>
      </c>
      <c r="D599" s="22" t="s">
        <v>67</v>
      </c>
      <c r="E599" s="58" t="s">
        <v>549</v>
      </c>
      <c r="F599" s="22"/>
      <c r="G599" s="23">
        <f aca="true" t="shared" si="86" ref="G599:H601">G600</f>
        <v>75</v>
      </c>
      <c r="H599" s="23">
        <f t="shared" si="86"/>
        <v>0</v>
      </c>
      <c r="I599" s="159">
        <f t="shared" si="81"/>
        <v>0</v>
      </c>
    </row>
    <row r="600" spans="1:9" ht="25.5">
      <c r="A600" s="18" t="s">
        <v>112</v>
      </c>
      <c r="B600" s="21" t="s">
        <v>430</v>
      </c>
      <c r="C600" s="22" t="s">
        <v>69</v>
      </c>
      <c r="D600" s="22" t="s">
        <v>67</v>
      </c>
      <c r="E600" s="58" t="s">
        <v>549</v>
      </c>
      <c r="F600" s="22" t="s">
        <v>113</v>
      </c>
      <c r="G600" s="23">
        <f t="shared" si="86"/>
        <v>75</v>
      </c>
      <c r="H600" s="23">
        <f t="shared" si="86"/>
        <v>0</v>
      </c>
      <c r="I600" s="159">
        <f t="shared" si="81"/>
        <v>0</v>
      </c>
    </row>
    <row r="601" spans="1:9" ht="12.75">
      <c r="A601" s="18" t="s">
        <v>118</v>
      </c>
      <c r="B601" s="21" t="s">
        <v>430</v>
      </c>
      <c r="C601" s="22" t="s">
        <v>69</v>
      </c>
      <c r="D601" s="22" t="s">
        <v>67</v>
      </c>
      <c r="E601" s="58" t="s">
        <v>549</v>
      </c>
      <c r="F601" s="22" t="s">
        <v>119</v>
      </c>
      <c r="G601" s="23">
        <f t="shared" si="86"/>
        <v>75</v>
      </c>
      <c r="H601" s="23">
        <f t="shared" si="86"/>
        <v>0</v>
      </c>
      <c r="I601" s="159">
        <f t="shared" si="81"/>
        <v>0</v>
      </c>
    </row>
    <row r="602" spans="1:9" ht="12.75">
      <c r="A602" s="18" t="s">
        <v>122</v>
      </c>
      <c r="B602" s="21" t="s">
        <v>430</v>
      </c>
      <c r="C602" s="22" t="s">
        <v>69</v>
      </c>
      <c r="D602" s="22" t="s">
        <v>67</v>
      </c>
      <c r="E602" s="58" t="s">
        <v>549</v>
      </c>
      <c r="F602" s="22" t="s">
        <v>123</v>
      </c>
      <c r="G602" s="23">
        <f>'5 исп.МП'!G607</f>
        <v>75</v>
      </c>
      <c r="H602" s="23">
        <f>'5 исп.МП'!H607</f>
        <v>0</v>
      </c>
      <c r="I602" s="159">
        <f t="shared" si="81"/>
        <v>0</v>
      </c>
    </row>
    <row r="603" spans="1:9" ht="25.5">
      <c r="A603" s="18" t="s">
        <v>476</v>
      </c>
      <c r="B603" s="21" t="s">
        <v>430</v>
      </c>
      <c r="C603" s="22" t="s">
        <v>69</v>
      </c>
      <c r="D603" s="22" t="s">
        <v>67</v>
      </c>
      <c r="E603" s="22" t="s">
        <v>477</v>
      </c>
      <c r="F603" s="22"/>
      <c r="G603" s="23">
        <f aca="true" t="shared" si="87" ref="G603:H607">G604</f>
        <v>25</v>
      </c>
      <c r="H603" s="23">
        <f t="shared" si="87"/>
        <v>0</v>
      </c>
      <c r="I603" s="159">
        <f t="shared" si="81"/>
        <v>0</v>
      </c>
    </row>
    <row r="604" spans="1:9" ht="25.5" customHeight="1">
      <c r="A604" s="18" t="s">
        <v>488</v>
      </c>
      <c r="B604" s="21" t="s">
        <v>430</v>
      </c>
      <c r="C604" s="22" t="s">
        <v>69</v>
      </c>
      <c r="D604" s="22" t="s">
        <v>67</v>
      </c>
      <c r="E604" s="22" t="s">
        <v>489</v>
      </c>
      <c r="F604" s="22"/>
      <c r="G604" s="20">
        <f t="shared" si="87"/>
        <v>25</v>
      </c>
      <c r="H604" s="20">
        <f t="shared" si="87"/>
        <v>0</v>
      </c>
      <c r="I604" s="159">
        <f t="shared" si="81"/>
        <v>0</v>
      </c>
    </row>
    <row r="605" spans="1:9" s="33" customFormat="1" ht="27" customHeight="1">
      <c r="A605" s="18" t="s">
        <v>490</v>
      </c>
      <c r="B605" s="21" t="s">
        <v>430</v>
      </c>
      <c r="C605" s="22" t="s">
        <v>69</v>
      </c>
      <c r="D605" s="22" t="s">
        <v>67</v>
      </c>
      <c r="E605" s="22" t="s">
        <v>491</v>
      </c>
      <c r="F605" s="22"/>
      <c r="G605" s="23">
        <f t="shared" si="87"/>
        <v>25</v>
      </c>
      <c r="H605" s="23">
        <f t="shared" si="87"/>
        <v>0</v>
      </c>
      <c r="I605" s="159">
        <f t="shared" si="81"/>
        <v>0</v>
      </c>
    </row>
    <row r="606" spans="1:9" s="33" customFormat="1" ht="27" customHeight="1">
      <c r="A606" s="18" t="s">
        <v>112</v>
      </c>
      <c r="B606" s="21" t="s">
        <v>430</v>
      </c>
      <c r="C606" s="22" t="s">
        <v>69</v>
      </c>
      <c r="D606" s="22" t="s">
        <v>67</v>
      </c>
      <c r="E606" s="22" t="s">
        <v>491</v>
      </c>
      <c r="F606" s="22" t="s">
        <v>113</v>
      </c>
      <c r="G606" s="23">
        <f t="shared" si="87"/>
        <v>25</v>
      </c>
      <c r="H606" s="23">
        <f t="shared" si="87"/>
        <v>0</v>
      </c>
      <c r="I606" s="159">
        <f t="shared" si="81"/>
        <v>0</v>
      </c>
    </row>
    <row r="607" spans="1:9" s="33" customFormat="1" ht="16.5" customHeight="1">
      <c r="A607" s="18" t="s">
        <v>118</v>
      </c>
      <c r="B607" s="21" t="s">
        <v>430</v>
      </c>
      <c r="C607" s="22" t="s">
        <v>69</v>
      </c>
      <c r="D607" s="22" t="s">
        <v>67</v>
      </c>
      <c r="E607" s="22" t="s">
        <v>491</v>
      </c>
      <c r="F607" s="22" t="s">
        <v>119</v>
      </c>
      <c r="G607" s="23">
        <f t="shared" si="87"/>
        <v>25</v>
      </c>
      <c r="H607" s="23">
        <f t="shared" si="87"/>
        <v>0</v>
      </c>
      <c r="I607" s="159">
        <f t="shared" si="81"/>
        <v>0</v>
      </c>
    </row>
    <row r="608" spans="1:9" ht="14.25" customHeight="1">
      <c r="A608" s="18" t="s">
        <v>122</v>
      </c>
      <c r="B608" s="21" t="s">
        <v>430</v>
      </c>
      <c r="C608" s="22" t="s">
        <v>69</v>
      </c>
      <c r="D608" s="22" t="s">
        <v>67</v>
      </c>
      <c r="E608" s="22" t="s">
        <v>491</v>
      </c>
      <c r="F608" s="22" t="s">
        <v>123</v>
      </c>
      <c r="G608" s="23">
        <f>'5 исп.МП'!G60</f>
        <v>25</v>
      </c>
      <c r="H608" s="23">
        <f>'5 исп.МП'!H60</f>
        <v>0</v>
      </c>
      <c r="I608" s="159">
        <f t="shared" si="81"/>
        <v>0</v>
      </c>
    </row>
    <row r="609" spans="1:9" ht="12.75">
      <c r="A609" s="18" t="s">
        <v>376</v>
      </c>
      <c r="B609" s="21" t="s">
        <v>430</v>
      </c>
      <c r="C609" s="22" t="s">
        <v>69</v>
      </c>
      <c r="D609" s="22" t="s">
        <v>67</v>
      </c>
      <c r="E609" s="22" t="s">
        <v>225</v>
      </c>
      <c r="F609" s="22"/>
      <c r="G609" s="23">
        <f>G610</f>
        <v>4207</v>
      </c>
      <c r="H609" s="23">
        <f>H610</f>
        <v>3007.8</v>
      </c>
      <c r="I609" s="159">
        <f t="shared" si="81"/>
        <v>71.49512716900405</v>
      </c>
    </row>
    <row r="610" spans="1:9" ht="12.75">
      <c r="A610" s="18" t="s">
        <v>379</v>
      </c>
      <c r="B610" s="21" t="s">
        <v>430</v>
      </c>
      <c r="C610" s="22" t="s">
        <v>69</v>
      </c>
      <c r="D610" s="22" t="s">
        <v>67</v>
      </c>
      <c r="E610" s="22" t="s">
        <v>374</v>
      </c>
      <c r="F610" s="22"/>
      <c r="G610" s="23">
        <f>G611+G615</f>
        <v>4207</v>
      </c>
      <c r="H610" s="23">
        <f>H611+H615</f>
        <v>3007.8</v>
      </c>
      <c r="I610" s="159">
        <f t="shared" si="81"/>
        <v>71.49512716900405</v>
      </c>
    </row>
    <row r="611" spans="1:9" ht="51">
      <c r="A611" s="18" t="s">
        <v>298</v>
      </c>
      <c r="B611" s="21" t="s">
        <v>430</v>
      </c>
      <c r="C611" s="22" t="s">
        <v>69</v>
      </c>
      <c r="D611" s="22" t="s">
        <v>67</v>
      </c>
      <c r="E611" s="22" t="s">
        <v>375</v>
      </c>
      <c r="F611" s="22"/>
      <c r="G611" s="23">
        <f aca="true" t="shared" si="88" ref="G611:H613">G612</f>
        <v>3800</v>
      </c>
      <c r="H611" s="23">
        <f t="shared" si="88"/>
        <v>2900</v>
      </c>
      <c r="I611" s="159">
        <f t="shared" si="81"/>
        <v>76.31578947368422</v>
      </c>
    </row>
    <row r="612" spans="1:9" ht="25.5">
      <c r="A612" s="18" t="s">
        <v>112</v>
      </c>
      <c r="B612" s="21" t="s">
        <v>430</v>
      </c>
      <c r="C612" s="22" t="s">
        <v>69</v>
      </c>
      <c r="D612" s="22" t="s">
        <v>67</v>
      </c>
      <c r="E612" s="22" t="s">
        <v>375</v>
      </c>
      <c r="F612" s="22" t="s">
        <v>113</v>
      </c>
      <c r="G612" s="23">
        <f t="shared" si="88"/>
        <v>3800</v>
      </c>
      <c r="H612" s="23">
        <f t="shared" si="88"/>
        <v>2900</v>
      </c>
      <c r="I612" s="159">
        <f t="shared" si="81"/>
        <v>76.31578947368422</v>
      </c>
    </row>
    <row r="613" spans="1:9" ht="12.75">
      <c r="A613" s="18" t="s">
        <v>118</v>
      </c>
      <c r="B613" s="21" t="s">
        <v>430</v>
      </c>
      <c r="C613" s="22" t="s">
        <v>69</v>
      </c>
      <c r="D613" s="22" t="s">
        <v>67</v>
      </c>
      <c r="E613" s="22" t="s">
        <v>375</v>
      </c>
      <c r="F613" s="22" t="s">
        <v>119</v>
      </c>
      <c r="G613" s="23">
        <f t="shared" si="88"/>
        <v>3800</v>
      </c>
      <c r="H613" s="23">
        <f t="shared" si="88"/>
        <v>2900</v>
      </c>
      <c r="I613" s="159">
        <f t="shared" si="81"/>
        <v>76.31578947368422</v>
      </c>
    </row>
    <row r="614" spans="1:9" ht="12.75">
      <c r="A614" s="18" t="s">
        <v>122</v>
      </c>
      <c r="B614" s="21" t="s">
        <v>430</v>
      </c>
      <c r="C614" s="22" t="s">
        <v>69</v>
      </c>
      <c r="D614" s="22" t="s">
        <v>67</v>
      </c>
      <c r="E614" s="22" t="s">
        <v>375</v>
      </c>
      <c r="F614" s="22" t="s">
        <v>123</v>
      </c>
      <c r="G614" s="23">
        <v>3800</v>
      </c>
      <c r="H614" s="23">
        <v>2900</v>
      </c>
      <c r="I614" s="159">
        <f t="shared" si="81"/>
        <v>76.31578947368422</v>
      </c>
    </row>
    <row r="615" spans="1:9" ht="12.75">
      <c r="A615" s="18" t="s">
        <v>245</v>
      </c>
      <c r="B615" s="21" t="s">
        <v>430</v>
      </c>
      <c r="C615" s="22" t="s">
        <v>69</v>
      </c>
      <c r="D615" s="22" t="s">
        <v>67</v>
      </c>
      <c r="E615" s="22" t="s">
        <v>378</v>
      </c>
      <c r="F615" s="22"/>
      <c r="G615" s="23">
        <f aca="true" t="shared" si="89" ref="G615:H617">G616</f>
        <v>407</v>
      </c>
      <c r="H615" s="23">
        <f t="shared" si="89"/>
        <v>107.8</v>
      </c>
      <c r="I615" s="159">
        <f t="shared" si="81"/>
        <v>26.486486486486488</v>
      </c>
    </row>
    <row r="616" spans="1:9" ht="25.5">
      <c r="A616" s="18" t="s">
        <v>112</v>
      </c>
      <c r="B616" s="21" t="s">
        <v>430</v>
      </c>
      <c r="C616" s="22" t="s">
        <v>69</v>
      </c>
      <c r="D616" s="22" t="s">
        <v>67</v>
      </c>
      <c r="E616" s="22" t="s">
        <v>378</v>
      </c>
      <c r="F616" s="22" t="s">
        <v>113</v>
      </c>
      <c r="G616" s="23">
        <f t="shared" si="89"/>
        <v>407</v>
      </c>
      <c r="H616" s="23">
        <f t="shared" si="89"/>
        <v>107.8</v>
      </c>
      <c r="I616" s="159">
        <f t="shared" si="81"/>
        <v>26.486486486486488</v>
      </c>
    </row>
    <row r="617" spans="1:9" ht="12.75">
      <c r="A617" s="18" t="s">
        <v>118</v>
      </c>
      <c r="B617" s="21" t="s">
        <v>430</v>
      </c>
      <c r="C617" s="22" t="s">
        <v>69</v>
      </c>
      <c r="D617" s="22" t="s">
        <v>67</v>
      </c>
      <c r="E617" s="22" t="s">
        <v>378</v>
      </c>
      <c r="F617" s="22" t="s">
        <v>119</v>
      </c>
      <c r="G617" s="23">
        <f t="shared" si="89"/>
        <v>407</v>
      </c>
      <c r="H617" s="23">
        <f t="shared" si="89"/>
        <v>107.8</v>
      </c>
      <c r="I617" s="159">
        <f t="shared" si="81"/>
        <v>26.486486486486488</v>
      </c>
    </row>
    <row r="618" spans="1:9" s="33" customFormat="1" ht="12.75">
      <c r="A618" s="18" t="s">
        <v>122</v>
      </c>
      <c r="B618" s="21" t="s">
        <v>430</v>
      </c>
      <c r="C618" s="22" t="s">
        <v>69</v>
      </c>
      <c r="D618" s="22" t="s">
        <v>67</v>
      </c>
      <c r="E618" s="22" t="s">
        <v>378</v>
      </c>
      <c r="F618" s="22" t="s">
        <v>123</v>
      </c>
      <c r="G618" s="23">
        <v>407</v>
      </c>
      <c r="H618" s="23">
        <v>107.8</v>
      </c>
      <c r="I618" s="159">
        <f t="shared" si="81"/>
        <v>26.486486486486488</v>
      </c>
    </row>
    <row r="619" spans="1:9" s="33" customFormat="1" ht="12.75">
      <c r="A619" s="18" t="s">
        <v>60</v>
      </c>
      <c r="B619" s="21" t="s">
        <v>430</v>
      </c>
      <c r="C619" s="22" t="s">
        <v>69</v>
      </c>
      <c r="D619" s="22" t="s">
        <v>67</v>
      </c>
      <c r="E619" s="22" t="s">
        <v>237</v>
      </c>
      <c r="F619" s="22"/>
      <c r="G619" s="23">
        <f aca="true" t="shared" si="90" ref="G619:H622">G620</f>
        <v>33949.8</v>
      </c>
      <c r="H619" s="23">
        <f t="shared" si="90"/>
        <v>9624</v>
      </c>
      <c r="I619" s="159">
        <f t="shared" si="81"/>
        <v>28.347736952795007</v>
      </c>
    </row>
    <row r="620" spans="1:9" s="33" customFormat="1" ht="38.25">
      <c r="A620" s="18" t="s">
        <v>500</v>
      </c>
      <c r="B620" s="21" t="s">
        <v>430</v>
      </c>
      <c r="C620" s="22" t="s">
        <v>69</v>
      </c>
      <c r="D620" s="22" t="s">
        <v>67</v>
      </c>
      <c r="E620" s="22" t="s">
        <v>387</v>
      </c>
      <c r="F620" s="22"/>
      <c r="G620" s="23">
        <f t="shared" si="90"/>
        <v>33949.8</v>
      </c>
      <c r="H620" s="23">
        <f t="shared" si="90"/>
        <v>9624</v>
      </c>
      <c r="I620" s="159">
        <f t="shared" si="81"/>
        <v>28.347736952795007</v>
      </c>
    </row>
    <row r="621" spans="1:9" s="33" customFormat="1" ht="15.75" customHeight="1">
      <c r="A621" s="18" t="s">
        <v>260</v>
      </c>
      <c r="B621" s="21" t="s">
        <v>430</v>
      </c>
      <c r="C621" s="22" t="s">
        <v>69</v>
      </c>
      <c r="D621" s="22" t="s">
        <v>67</v>
      </c>
      <c r="E621" s="22" t="s">
        <v>388</v>
      </c>
      <c r="F621" s="22"/>
      <c r="G621" s="23">
        <f t="shared" si="90"/>
        <v>33949.8</v>
      </c>
      <c r="H621" s="23">
        <f t="shared" si="90"/>
        <v>9624</v>
      </c>
      <c r="I621" s="159">
        <f t="shared" si="81"/>
        <v>28.347736952795007</v>
      </c>
    </row>
    <row r="622" spans="1:9" s="33" customFormat="1" ht="25.5">
      <c r="A622" s="18" t="s">
        <v>112</v>
      </c>
      <c r="B622" s="21" t="s">
        <v>430</v>
      </c>
      <c r="C622" s="22" t="s">
        <v>69</v>
      </c>
      <c r="D622" s="22" t="s">
        <v>67</v>
      </c>
      <c r="E622" s="22" t="s">
        <v>388</v>
      </c>
      <c r="F622" s="22" t="s">
        <v>113</v>
      </c>
      <c r="G622" s="23">
        <f t="shared" si="90"/>
        <v>33949.8</v>
      </c>
      <c r="H622" s="23">
        <f t="shared" si="90"/>
        <v>9624</v>
      </c>
      <c r="I622" s="159">
        <f t="shared" si="81"/>
        <v>28.347736952795007</v>
      </c>
    </row>
    <row r="623" spans="1:9" s="33" customFormat="1" ht="12.75">
      <c r="A623" s="18" t="s">
        <v>118</v>
      </c>
      <c r="B623" s="21" t="s">
        <v>430</v>
      </c>
      <c r="C623" s="22" t="s">
        <v>69</v>
      </c>
      <c r="D623" s="22" t="s">
        <v>67</v>
      </c>
      <c r="E623" s="22" t="s">
        <v>388</v>
      </c>
      <c r="F623" s="22" t="s">
        <v>119</v>
      </c>
      <c r="G623" s="23">
        <f>G624+G625</f>
        <v>33949.8</v>
      </c>
      <c r="H623" s="23">
        <f>H624+H625</f>
        <v>9624</v>
      </c>
      <c r="I623" s="159">
        <f t="shared" si="81"/>
        <v>28.347736952795007</v>
      </c>
    </row>
    <row r="624" spans="1:9" s="33" customFormat="1" ht="38.25">
      <c r="A624" s="18" t="s">
        <v>120</v>
      </c>
      <c r="B624" s="21" t="s">
        <v>430</v>
      </c>
      <c r="C624" s="22" t="s">
        <v>69</v>
      </c>
      <c r="D624" s="22" t="s">
        <v>67</v>
      </c>
      <c r="E624" s="22" t="s">
        <v>388</v>
      </c>
      <c r="F624" s="22" t="s">
        <v>121</v>
      </c>
      <c r="G624" s="23">
        <v>32599.8</v>
      </c>
      <c r="H624" s="23">
        <v>8824</v>
      </c>
      <c r="I624" s="159">
        <f t="shared" si="81"/>
        <v>27.067650721783572</v>
      </c>
    </row>
    <row r="625" spans="1:9" s="33" customFormat="1" ht="12.75">
      <c r="A625" s="18" t="s">
        <v>122</v>
      </c>
      <c r="B625" s="21" t="s">
        <v>430</v>
      </c>
      <c r="C625" s="22" t="s">
        <v>69</v>
      </c>
      <c r="D625" s="22" t="s">
        <v>67</v>
      </c>
      <c r="E625" s="22" t="s">
        <v>388</v>
      </c>
      <c r="F625" s="22" t="s">
        <v>123</v>
      </c>
      <c r="G625" s="23">
        <v>1350</v>
      </c>
      <c r="H625" s="23">
        <v>800</v>
      </c>
      <c r="I625" s="159">
        <f t="shared" si="81"/>
        <v>59.25925925925925</v>
      </c>
    </row>
    <row r="626" spans="1:9" s="33" customFormat="1" ht="20.25" customHeight="1">
      <c r="A626" s="17" t="s">
        <v>564</v>
      </c>
      <c r="B626" s="52" t="s">
        <v>430</v>
      </c>
      <c r="C626" s="43" t="s">
        <v>69</v>
      </c>
      <c r="D626" s="43" t="s">
        <v>70</v>
      </c>
      <c r="E626" s="43"/>
      <c r="F626" s="43"/>
      <c r="G626" s="44">
        <f>G627+G641+G647+G665+G671+G681</f>
        <v>31319.6</v>
      </c>
      <c r="H626" s="44">
        <f>H627+H641+H647+H665+H671+H681</f>
        <v>8180.8</v>
      </c>
      <c r="I626" s="158">
        <f t="shared" si="81"/>
        <v>26.12038467924239</v>
      </c>
    </row>
    <row r="627" spans="1:9" ht="25.5">
      <c r="A627" s="37" t="s">
        <v>469</v>
      </c>
      <c r="B627" s="21" t="s">
        <v>430</v>
      </c>
      <c r="C627" s="22" t="s">
        <v>69</v>
      </c>
      <c r="D627" s="22" t="s">
        <v>70</v>
      </c>
      <c r="E627" s="22" t="s">
        <v>200</v>
      </c>
      <c r="F627" s="43"/>
      <c r="G627" s="23">
        <f>G628</f>
        <v>1691.5</v>
      </c>
      <c r="H627" s="23">
        <f>H628</f>
        <v>327.29999999999995</v>
      </c>
      <c r="I627" s="159">
        <f t="shared" si="81"/>
        <v>19.34968962459355</v>
      </c>
    </row>
    <row r="628" spans="1:9" ht="15" customHeight="1">
      <c r="A628" s="18" t="s">
        <v>535</v>
      </c>
      <c r="B628" s="21" t="s">
        <v>430</v>
      </c>
      <c r="C628" s="22" t="s">
        <v>69</v>
      </c>
      <c r="D628" s="22" t="s">
        <v>70</v>
      </c>
      <c r="E628" s="22" t="s">
        <v>656</v>
      </c>
      <c r="F628" s="43"/>
      <c r="G628" s="23">
        <f>G629+G633+G637</f>
        <v>1691.5</v>
      </c>
      <c r="H628" s="23">
        <f>H629+H633+H637</f>
        <v>327.29999999999995</v>
      </c>
      <c r="I628" s="159">
        <f t="shared" si="81"/>
        <v>19.34968962459355</v>
      </c>
    </row>
    <row r="629" spans="1:9" ht="42" customHeight="1">
      <c r="A629" s="18" t="s">
        <v>537</v>
      </c>
      <c r="B629" s="21" t="s">
        <v>430</v>
      </c>
      <c r="C629" s="22" t="s">
        <v>69</v>
      </c>
      <c r="D629" s="22" t="s">
        <v>70</v>
      </c>
      <c r="E629" s="22" t="s">
        <v>657</v>
      </c>
      <c r="F629" s="22"/>
      <c r="G629" s="23">
        <f aca="true" t="shared" si="91" ref="G629:H631">G630</f>
        <v>171.5</v>
      </c>
      <c r="H629" s="23">
        <f t="shared" si="91"/>
        <v>21.2</v>
      </c>
      <c r="I629" s="159">
        <f t="shared" si="81"/>
        <v>12.361516034985423</v>
      </c>
    </row>
    <row r="630" spans="1:9" ht="25.5">
      <c r="A630" s="18" t="s">
        <v>112</v>
      </c>
      <c r="B630" s="21" t="s">
        <v>430</v>
      </c>
      <c r="C630" s="22" t="s">
        <v>69</v>
      </c>
      <c r="D630" s="22" t="s">
        <v>70</v>
      </c>
      <c r="E630" s="22" t="s">
        <v>657</v>
      </c>
      <c r="F630" s="22" t="s">
        <v>113</v>
      </c>
      <c r="G630" s="23">
        <f t="shared" si="91"/>
        <v>171.5</v>
      </c>
      <c r="H630" s="23">
        <f t="shared" si="91"/>
        <v>21.2</v>
      </c>
      <c r="I630" s="159">
        <f t="shared" si="81"/>
        <v>12.361516034985423</v>
      </c>
    </row>
    <row r="631" spans="1:9" ht="12.75">
      <c r="A631" s="18" t="s">
        <v>118</v>
      </c>
      <c r="B631" s="21" t="s">
        <v>430</v>
      </c>
      <c r="C631" s="22" t="s">
        <v>69</v>
      </c>
      <c r="D631" s="22" t="s">
        <v>70</v>
      </c>
      <c r="E631" s="22" t="s">
        <v>657</v>
      </c>
      <c r="F631" s="22" t="s">
        <v>119</v>
      </c>
      <c r="G631" s="23">
        <f t="shared" si="91"/>
        <v>171.5</v>
      </c>
      <c r="H631" s="23">
        <f t="shared" si="91"/>
        <v>21.2</v>
      </c>
      <c r="I631" s="159">
        <f t="shared" si="81"/>
        <v>12.361516034985423</v>
      </c>
    </row>
    <row r="632" spans="1:9" s="33" customFormat="1" ht="38.25">
      <c r="A632" s="18" t="s">
        <v>120</v>
      </c>
      <c r="B632" s="21" t="s">
        <v>430</v>
      </c>
      <c r="C632" s="22" t="s">
        <v>69</v>
      </c>
      <c r="D632" s="22" t="s">
        <v>70</v>
      </c>
      <c r="E632" s="22" t="s">
        <v>657</v>
      </c>
      <c r="F632" s="22" t="s">
        <v>121</v>
      </c>
      <c r="G632" s="23">
        <f>'5 исп.МП'!G171</f>
        <v>171.5</v>
      </c>
      <c r="H632" s="23">
        <f>'5 исп.МП'!H171</f>
        <v>21.2</v>
      </c>
      <c r="I632" s="159">
        <f t="shared" si="81"/>
        <v>12.361516034985423</v>
      </c>
    </row>
    <row r="633" spans="1:9" ht="38.25">
      <c r="A633" s="18" t="s">
        <v>538</v>
      </c>
      <c r="B633" s="21" t="s">
        <v>430</v>
      </c>
      <c r="C633" s="22" t="s">
        <v>69</v>
      </c>
      <c r="D633" s="22" t="s">
        <v>70</v>
      </c>
      <c r="E633" s="22" t="s">
        <v>658</v>
      </c>
      <c r="F633" s="22"/>
      <c r="G633" s="23">
        <f aca="true" t="shared" si="92" ref="G633:H635">G634</f>
        <v>679.8</v>
      </c>
      <c r="H633" s="23">
        <f t="shared" si="92"/>
        <v>165.7</v>
      </c>
      <c r="I633" s="159">
        <f t="shared" si="81"/>
        <v>24.374816122388935</v>
      </c>
    </row>
    <row r="634" spans="1:9" ht="25.5">
      <c r="A634" s="18" t="s">
        <v>112</v>
      </c>
      <c r="B634" s="21" t="s">
        <v>430</v>
      </c>
      <c r="C634" s="22" t="s">
        <v>69</v>
      </c>
      <c r="D634" s="22" t="s">
        <v>70</v>
      </c>
      <c r="E634" s="22" t="s">
        <v>658</v>
      </c>
      <c r="F634" s="22" t="s">
        <v>113</v>
      </c>
      <c r="G634" s="23">
        <f t="shared" si="92"/>
        <v>679.8</v>
      </c>
      <c r="H634" s="23">
        <f t="shared" si="92"/>
        <v>165.7</v>
      </c>
      <c r="I634" s="159">
        <f t="shared" si="81"/>
        <v>24.374816122388935</v>
      </c>
    </row>
    <row r="635" spans="1:9" ht="12.75">
      <c r="A635" s="18" t="s">
        <v>118</v>
      </c>
      <c r="B635" s="21" t="s">
        <v>430</v>
      </c>
      <c r="C635" s="22" t="s">
        <v>69</v>
      </c>
      <c r="D635" s="22" t="s">
        <v>70</v>
      </c>
      <c r="E635" s="22" t="s">
        <v>658</v>
      </c>
      <c r="F635" s="22" t="s">
        <v>119</v>
      </c>
      <c r="G635" s="23">
        <f t="shared" si="92"/>
        <v>679.8</v>
      </c>
      <c r="H635" s="23">
        <f t="shared" si="92"/>
        <v>165.7</v>
      </c>
      <c r="I635" s="159">
        <f t="shared" si="81"/>
        <v>24.374816122388935</v>
      </c>
    </row>
    <row r="636" spans="1:9" ht="38.25">
      <c r="A636" s="18" t="s">
        <v>120</v>
      </c>
      <c r="B636" s="21" t="s">
        <v>430</v>
      </c>
      <c r="C636" s="22" t="s">
        <v>69</v>
      </c>
      <c r="D636" s="22" t="s">
        <v>70</v>
      </c>
      <c r="E636" s="22" t="s">
        <v>658</v>
      </c>
      <c r="F636" s="22" t="s">
        <v>121</v>
      </c>
      <c r="G636" s="23">
        <f>'5 исп.МП'!G189</f>
        <v>679.8</v>
      </c>
      <c r="H636" s="23">
        <f>'5 исп.МП'!H189</f>
        <v>165.7</v>
      </c>
      <c r="I636" s="159">
        <f t="shared" si="81"/>
        <v>24.374816122388935</v>
      </c>
    </row>
    <row r="637" spans="1:9" ht="38.25">
      <c r="A637" s="18" t="s">
        <v>540</v>
      </c>
      <c r="B637" s="21" t="s">
        <v>430</v>
      </c>
      <c r="C637" s="22" t="s">
        <v>69</v>
      </c>
      <c r="D637" s="22" t="s">
        <v>70</v>
      </c>
      <c r="E637" s="22" t="s">
        <v>660</v>
      </c>
      <c r="F637" s="22"/>
      <c r="G637" s="23">
        <f aca="true" t="shared" si="93" ref="G637:H639">G638</f>
        <v>840.2</v>
      </c>
      <c r="H637" s="23">
        <f t="shared" si="93"/>
        <v>140.4</v>
      </c>
      <c r="I637" s="159">
        <f t="shared" si="81"/>
        <v>16.710307069745298</v>
      </c>
    </row>
    <row r="638" spans="1:9" ht="25.5">
      <c r="A638" s="18" t="s">
        <v>112</v>
      </c>
      <c r="B638" s="21" t="s">
        <v>430</v>
      </c>
      <c r="C638" s="22" t="s">
        <v>69</v>
      </c>
      <c r="D638" s="22" t="s">
        <v>70</v>
      </c>
      <c r="E638" s="22" t="s">
        <v>660</v>
      </c>
      <c r="F638" s="22" t="s">
        <v>113</v>
      </c>
      <c r="G638" s="23">
        <f t="shared" si="93"/>
        <v>840.2</v>
      </c>
      <c r="H638" s="23">
        <f t="shared" si="93"/>
        <v>140.4</v>
      </c>
      <c r="I638" s="159">
        <f t="shared" si="81"/>
        <v>16.710307069745298</v>
      </c>
    </row>
    <row r="639" spans="1:9" ht="12.75">
      <c r="A639" s="18" t="s">
        <v>118</v>
      </c>
      <c r="B639" s="21" t="s">
        <v>430</v>
      </c>
      <c r="C639" s="22" t="s">
        <v>69</v>
      </c>
      <c r="D639" s="22" t="s">
        <v>70</v>
      </c>
      <c r="E639" s="22" t="s">
        <v>660</v>
      </c>
      <c r="F639" s="22" t="s">
        <v>119</v>
      </c>
      <c r="G639" s="23">
        <f t="shared" si="93"/>
        <v>840.2</v>
      </c>
      <c r="H639" s="23">
        <f t="shared" si="93"/>
        <v>140.4</v>
      </c>
      <c r="I639" s="159">
        <f t="shared" si="81"/>
        <v>16.710307069745298</v>
      </c>
    </row>
    <row r="640" spans="1:9" ht="12.75">
      <c r="A640" s="18" t="s">
        <v>122</v>
      </c>
      <c r="B640" s="21" t="s">
        <v>430</v>
      </c>
      <c r="C640" s="22" t="s">
        <v>69</v>
      </c>
      <c r="D640" s="22" t="s">
        <v>70</v>
      </c>
      <c r="E640" s="22" t="s">
        <v>660</v>
      </c>
      <c r="F640" s="22" t="s">
        <v>123</v>
      </c>
      <c r="G640" s="23">
        <f>'5 исп.МП'!G221</f>
        <v>840.2</v>
      </c>
      <c r="H640" s="23">
        <f>'5 исп.МП'!H221</f>
        <v>140.4</v>
      </c>
      <c r="I640" s="159">
        <f t="shared" si="81"/>
        <v>16.710307069745298</v>
      </c>
    </row>
    <row r="641" spans="1:9" ht="25.5">
      <c r="A641" s="37" t="s">
        <v>541</v>
      </c>
      <c r="B641" s="21" t="s">
        <v>430</v>
      </c>
      <c r="C641" s="22" t="s">
        <v>69</v>
      </c>
      <c r="D641" s="21" t="s">
        <v>70</v>
      </c>
      <c r="E641" s="58" t="s">
        <v>185</v>
      </c>
      <c r="F641" s="22"/>
      <c r="G641" s="23">
        <f aca="true" t="shared" si="94" ref="G641:H645">G642</f>
        <v>103</v>
      </c>
      <c r="H641" s="23">
        <f t="shared" si="94"/>
        <v>18.5</v>
      </c>
      <c r="I641" s="159">
        <f t="shared" si="81"/>
        <v>17.96116504854369</v>
      </c>
    </row>
    <row r="642" spans="1:9" ht="25.5">
      <c r="A642" s="37" t="s">
        <v>302</v>
      </c>
      <c r="B642" s="21" t="s">
        <v>430</v>
      </c>
      <c r="C642" s="22" t="s">
        <v>69</v>
      </c>
      <c r="D642" s="22" t="s">
        <v>70</v>
      </c>
      <c r="E642" s="58" t="s">
        <v>542</v>
      </c>
      <c r="F642" s="22"/>
      <c r="G642" s="23">
        <f t="shared" si="94"/>
        <v>103</v>
      </c>
      <c r="H642" s="23">
        <f t="shared" si="94"/>
        <v>18.5</v>
      </c>
      <c r="I642" s="159">
        <f t="shared" si="81"/>
        <v>17.96116504854369</v>
      </c>
    </row>
    <row r="643" spans="1:9" ht="12.75">
      <c r="A643" s="37" t="s">
        <v>184</v>
      </c>
      <c r="B643" s="21" t="s">
        <v>430</v>
      </c>
      <c r="C643" s="22" t="s">
        <v>69</v>
      </c>
      <c r="D643" s="22" t="s">
        <v>70</v>
      </c>
      <c r="E643" s="58" t="s">
        <v>543</v>
      </c>
      <c r="F643" s="22"/>
      <c r="G643" s="23">
        <f t="shared" si="94"/>
        <v>103</v>
      </c>
      <c r="H643" s="23">
        <f t="shared" si="94"/>
        <v>18.5</v>
      </c>
      <c r="I643" s="159">
        <f t="shared" si="81"/>
        <v>17.96116504854369</v>
      </c>
    </row>
    <row r="644" spans="1:9" ht="25.5">
      <c r="A644" s="18" t="s">
        <v>112</v>
      </c>
      <c r="B644" s="21" t="s">
        <v>430</v>
      </c>
      <c r="C644" s="22" t="s">
        <v>69</v>
      </c>
      <c r="D644" s="22" t="s">
        <v>70</v>
      </c>
      <c r="E644" s="58" t="s">
        <v>543</v>
      </c>
      <c r="F644" s="22" t="s">
        <v>113</v>
      </c>
      <c r="G644" s="23">
        <f t="shared" si="94"/>
        <v>103</v>
      </c>
      <c r="H644" s="23">
        <f t="shared" si="94"/>
        <v>18.5</v>
      </c>
      <c r="I644" s="159">
        <f t="shared" si="81"/>
        <v>17.96116504854369</v>
      </c>
    </row>
    <row r="645" spans="1:9" s="85" customFormat="1" ht="12.75">
      <c r="A645" s="18" t="s">
        <v>118</v>
      </c>
      <c r="B645" s="21" t="s">
        <v>430</v>
      </c>
      <c r="C645" s="22" t="s">
        <v>69</v>
      </c>
      <c r="D645" s="22" t="s">
        <v>70</v>
      </c>
      <c r="E645" s="58" t="s">
        <v>543</v>
      </c>
      <c r="F645" s="22" t="s">
        <v>119</v>
      </c>
      <c r="G645" s="23">
        <f t="shared" si="94"/>
        <v>103</v>
      </c>
      <c r="H645" s="23">
        <f t="shared" si="94"/>
        <v>18.5</v>
      </c>
      <c r="I645" s="159">
        <f t="shared" si="81"/>
        <v>17.96116504854369</v>
      </c>
    </row>
    <row r="646" spans="1:9" s="85" customFormat="1" ht="12.75">
      <c r="A646" s="18" t="s">
        <v>122</v>
      </c>
      <c r="B646" s="21" t="s">
        <v>430</v>
      </c>
      <c r="C646" s="22" t="s">
        <v>69</v>
      </c>
      <c r="D646" s="22" t="s">
        <v>70</v>
      </c>
      <c r="E646" s="58" t="s">
        <v>543</v>
      </c>
      <c r="F646" s="22" t="s">
        <v>123</v>
      </c>
      <c r="G646" s="23">
        <f>'5 исп.МП'!G113</f>
        <v>103</v>
      </c>
      <c r="H646" s="23">
        <f>'5 исп.МП'!H113</f>
        <v>18.5</v>
      </c>
      <c r="I646" s="159">
        <f aca="true" t="shared" si="95" ref="I646:I709">H646/G646*100</f>
        <v>17.96116504854369</v>
      </c>
    </row>
    <row r="647" spans="1:9" ht="25.5">
      <c r="A647" s="37" t="s">
        <v>547</v>
      </c>
      <c r="B647" s="21" t="s">
        <v>430</v>
      </c>
      <c r="C647" s="22" t="s">
        <v>69</v>
      </c>
      <c r="D647" s="22" t="s">
        <v>70</v>
      </c>
      <c r="E647" s="58" t="s">
        <v>189</v>
      </c>
      <c r="F647" s="22"/>
      <c r="G647" s="23">
        <f>G648</f>
        <v>268.8</v>
      </c>
      <c r="H647" s="23">
        <f>H648</f>
        <v>67.6</v>
      </c>
      <c r="I647" s="159">
        <f t="shared" si="95"/>
        <v>25.148809523809522</v>
      </c>
    </row>
    <row r="648" spans="1:9" ht="25.5">
      <c r="A648" s="37" t="s">
        <v>262</v>
      </c>
      <c r="B648" s="21" t="s">
        <v>430</v>
      </c>
      <c r="C648" s="22" t="s">
        <v>69</v>
      </c>
      <c r="D648" s="22" t="s">
        <v>70</v>
      </c>
      <c r="E648" s="58" t="s">
        <v>341</v>
      </c>
      <c r="F648" s="22"/>
      <c r="G648" s="23">
        <f>G649+G653+G657+G661</f>
        <v>268.8</v>
      </c>
      <c r="H648" s="23">
        <f>H649+H653+H657+H661</f>
        <v>67.6</v>
      </c>
      <c r="I648" s="159">
        <f t="shared" si="95"/>
        <v>25.148809523809522</v>
      </c>
    </row>
    <row r="649" spans="1:9" ht="12.75">
      <c r="A649" s="37" t="s">
        <v>188</v>
      </c>
      <c r="B649" s="21" t="s">
        <v>430</v>
      </c>
      <c r="C649" s="22" t="s">
        <v>69</v>
      </c>
      <c r="D649" s="22" t="s">
        <v>70</v>
      </c>
      <c r="E649" s="58" t="s">
        <v>342</v>
      </c>
      <c r="F649" s="22"/>
      <c r="G649" s="23">
        <f aca="true" t="shared" si="96" ref="G649:H651">G650</f>
        <v>206</v>
      </c>
      <c r="H649" s="23">
        <f t="shared" si="96"/>
        <v>67.6</v>
      </c>
      <c r="I649" s="159">
        <f t="shared" si="95"/>
        <v>32.81553398058252</v>
      </c>
    </row>
    <row r="650" spans="1:9" ht="25.5">
      <c r="A650" s="18" t="s">
        <v>112</v>
      </c>
      <c r="B650" s="21" t="s">
        <v>430</v>
      </c>
      <c r="C650" s="22" t="s">
        <v>69</v>
      </c>
      <c r="D650" s="22" t="s">
        <v>70</v>
      </c>
      <c r="E650" s="58" t="s">
        <v>342</v>
      </c>
      <c r="F650" s="22" t="s">
        <v>113</v>
      </c>
      <c r="G650" s="23">
        <f t="shared" si="96"/>
        <v>206</v>
      </c>
      <c r="H650" s="23">
        <f t="shared" si="96"/>
        <v>67.6</v>
      </c>
      <c r="I650" s="159">
        <f t="shared" si="95"/>
        <v>32.81553398058252</v>
      </c>
    </row>
    <row r="651" spans="1:9" ht="18" customHeight="1">
      <c r="A651" s="18" t="s">
        <v>118</v>
      </c>
      <c r="B651" s="21" t="s">
        <v>430</v>
      </c>
      <c r="C651" s="22" t="s">
        <v>69</v>
      </c>
      <c r="D651" s="22" t="s">
        <v>70</v>
      </c>
      <c r="E651" s="58" t="s">
        <v>342</v>
      </c>
      <c r="F651" s="22" t="s">
        <v>119</v>
      </c>
      <c r="G651" s="23">
        <f t="shared" si="96"/>
        <v>206</v>
      </c>
      <c r="H651" s="23">
        <f t="shared" si="96"/>
        <v>67.6</v>
      </c>
      <c r="I651" s="159">
        <f t="shared" si="95"/>
        <v>32.81553398058252</v>
      </c>
    </row>
    <row r="652" spans="1:9" ht="12.75">
      <c r="A652" s="18" t="s">
        <v>122</v>
      </c>
      <c r="B652" s="21" t="s">
        <v>430</v>
      </c>
      <c r="C652" s="22" t="s">
        <v>69</v>
      </c>
      <c r="D652" s="22" t="s">
        <v>70</v>
      </c>
      <c r="E652" s="58" t="s">
        <v>342</v>
      </c>
      <c r="F652" s="22" t="s">
        <v>123</v>
      </c>
      <c r="G652" s="23">
        <f>'5 исп.МП'!G494</f>
        <v>206</v>
      </c>
      <c r="H652" s="23">
        <f>'5 исп.МП'!H494</f>
        <v>67.6</v>
      </c>
      <c r="I652" s="159">
        <f t="shared" si="95"/>
        <v>32.81553398058252</v>
      </c>
    </row>
    <row r="653" spans="1:9" ht="12.75">
      <c r="A653" s="37" t="s">
        <v>301</v>
      </c>
      <c r="B653" s="21" t="s">
        <v>430</v>
      </c>
      <c r="C653" s="22" t="s">
        <v>69</v>
      </c>
      <c r="D653" s="22" t="s">
        <v>70</v>
      </c>
      <c r="E653" s="58" t="s">
        <v>343</v>
      </c>
      <c r="F653" s="22"/>
      <c r="G653" s="23">
        <f aca="true" t="shared" si="97" ref="G653:H655">G654</f>
        <v>18.4</v>
      </c>
      <c r="H653" s="23">
        <f t="shared" si="97"/>
        <v>0</v>
      </c>
      <c r="I653" s="159">
        <f t="shared" si="95"/>
        <v>0</v>
      </c>
    </row>
    <row r="654" spans="1:9" ht="25.5">
      <c r="A654" s="18" t="s">
        <v>112</v>
      </c>
      <c r="B654" s="21" t="s">
        <v>430</v>
      </c>
      <c r="C654" s="22" t="s">
        <v>69</v>
      </c>
      <c r="D654" s="22" t="s">
        <v>70</v>
      </c>
      <c r="E654" s="58" t="s">
        <v>343</v>
      </c>
      <c r="F654" s="22" t="s">
        <v>113</v>
      </c>
      <c r="G654" s="23">
        <f t="shared" si="97"/>
        <v>18.4</v>
      </c>
      <c r="H654" s="23">
        <f t="shared" si="97"/>
        <v>0</v>
      </c>
      <c r="I654" s="159">
        <f t="shared" si="95"/>
        <v>0</v>
      </c>
    </row>
    <row r="655" spans="1:9" ht="12.75">
      <c r="A655" s="18" t="s">
        <v>118</v>
      </c>
      <c r="B655" s="21" t="s">
        <v>430</v>
      </c>
      <c r="C655" s="22" t="s">
        <v>69</v>
      </c>
      <c r="D655" s="22" t="s">
        <v>70</v>
      </c>
      <c r="E655" s="58" t="s">
        <v>343</v>
      </c>
      <c r="F655" s="22" t="s">
        <v>119</v>
      </c>
      <c r="G655" s="23">
        <f t="shared" si="97"/>
        <v>18.4</v>
      </c>
      <c r="H655" s="23">
        <f t="shared" si="97"/>
        <v>0</v>
      </c>
      <c r="I655" s="159">
        <f t="shared" si="95"/>
        <v>0</v>
      </c>
    </row>
    <row r="656" spans="1:9" ht="12.75" customHeight="1">
      <c r="A656" s="18" t="s">
        <v>122</v>
      </c>
      <c r="B656" s="21" t="s">
        <v>430</v>
      </c>
      <c r="C656" s="22" t="s">
        <v>69</v>
      </c>
      <c r="D656" s="22" t="s">
        <v>70</v>
      </c>
      <c r="E656" s="58" t="s">
        <v>343</v>
      </c>
      <c r="F656" s="22" t="s">
        <v>123</v>
      </c>
      <c r="G656" s="23">
        <f>'5 исп.МП'!G566</f>
        <v>18.4</v>
      </c>
      <c r="H656" s="23">
        <f>'5 исп.МП'!H566</f>
        <v>0</v>
      </c>
      <c r="I656" s="159">
        <f t="shared" si="95"/>
        <v>0</v>
      </c>
    </row>
    <row r="657" spans="1:9" ht="25.5">
      <c r="A657" s="37" t="s">
        <v>652</v>
      </c>
      <c r="B657" s="21" t="s">
        <v>430</v>
      </c>
      <c r="C657" s="22" t="s">
        <v>69</v>
      </c>
      <c r="D657" s="22" t="s">
        <v>70</v>
      </c>
      <c r="E657" s="58" t="s">
        <v>344</v>
      </c>
      <c r="F657" s="22"/>
      <c r="G657" s="23">
        <f aca="true" t="shared" si="98" ref="G657:H659">G658</f>
        <v>14.4</v>
      </c>
      <c r="H657" s="23">
        <f t="shared" si="98"/>
        <v>0</v>
      </c>
      <c r="I657" s="159">
        <f t="shared" si="95"/>
        <v>0</v>
      </c>
    </row>
    <row r="658" spans="1:9" ht="25.5">
      <c r="A658" s="18" t="s">
        <v>112</v>
      </c>
      <c r="B658" s="21" t="s">
        <v>430</v>
      </c>
      <c r="C658" s="22" t="s">
        <v>69</v>
      </c>
      <c r="D658" s="22" t="s">
        <v>70</v>
      </c>
      <c r="E658" s="58" t="s">
        <v>344</v>
      </c>
      <c r="F658" s="22" t="s">
        <v>113</v>
      </c>
      <c r="G658" s="23">
        <f t="shared" si="98"/>
        <v>14.4</v>
      </c>
      <c r="H658" s="23">
        <f t="shared" si="98"/>
        <v>0</v>
      </c>
      <c r="I658" s="159">
        <f t="shared" si="95"/>
        <v>0</v>
      </c>
    </row>
    <row r="659" spans="1:9" ht="12.75">
      <c r="A659" s="18" t="s">
        <v>118</v>
      </c>
      <c r="B659" s="21" t="s">
        <v>430</v>
      </c>
      <c r="C659" s="22" t="s">
        <v>69</v>
      </c>
      <c r="D659" s="22" t="s">
        <v>70</v>
      </c>
      <c r="E659" s="58" t="s">
        <v>344</v>
      </c>
      <c r="F659" s="22" t="s">
        <v>119</v>
      </c>
      <c r="G659" s="23">
        <f t="shared" si="98"/>
        <v>14.4</v>
      </c>
      <c r="H659" s="23">
        <f t="shared" si="98"/>
        <v>0</v>
      </c>
      <c r="I659" s="159">
        <f t="shared" si="95"/>
        <v>0</v>
      </c>
    </row>
    <row r="660" spans="1:9" ht="12.75">
      <c r="A660" s="18" t="s">
        <v>122</v>
      </c>
      <c r="B660" s="21" t="s">
        <v>430</v>
      </c>
      <c r="C660" s="22" t="s">
        <v>69</v>
      </c>
      <c r="D660" s="22" t="s">
        <v>70</v>
      </c>
      <c r="E660" s="58" t="s">
        <v>344</v>
      </c>
      <c r="F660" s="22" t="s">
        <v>123</v>
      </c>
      <c r="G660" s="23">
        <f>'5 исп.МП'!G583</f>
        <v>14.4</v>
      </c>
      <c r="H660" s="23">
        <f>'5 исп.МП'!H583</f>
        <v>0</v>
      </c>
      <c r="I660" s="159">
        <f t="shared" si="95"/>
        <v>0</v>
      </c>
    </row>
    <row r="661" spans="1:9" ht="12.75">
      <c r="A661" s="18" t="s">
        <v>548</v>
      </c>
      <c r="B661" s="21" t="s">
        <v>430</v>
      </c>
      <c r="C661" s="22" t="s">
        <v>69</v>
      </c>
      <c r="D661" s="22" t="s">
        <v>70</v>
      </c>
      <c r="E661" s="58" t="s">
        <v>549</v>
      </c>
      <c r="F661" s="22"/>
      <c r="G661" s="23">
        <f aca="true" t="shared" si="99" ref="G661:H663">G662</f>
        <v>30</v>
      </c>
      <c r="H661" s="23">
        <f t="shared" si="99"/>
        <v>0</v>
      </c>
      <c r="I661" s="159">
        <f t="shared" si="95"/>
        <v>0</v>
      </c>
    </row>
    <row r="662" spans="1:9" ht="25.5">
      <c r="A662" s="18" t="s">
        <v>112</v>
      </c>
      <c r="B662" s="21" t="s">
        <v>430</v>
      </c>
      <c r="C662" s="22" t="s">
        <v>69</v>
      </c>
      <c r="D662" s="22" t="s">
        <v>70</v>
      </c>
      <c r="E662" s="58" t="s">
        <v>549</v>
      </c>
      <c r="F662" s="22" t="s">
        <v>113</v>
      </c>
      <c r="G662" s="23">
        <f t="shared" si="99"/>
        <v>30</v>
      </c>
      <c r="H662" s="23">
        <f t="shared" si="99"/>
        <v>0</v>
      </c>
      <c r="I662" s="159">
        <f t="shared" si="95"/>
        <v>0</v>
      </c>
    </row>
    <row r="663" spans="1:9" ht="12.75">
      <c r="A663" s="18" t="s">
        <v>118</v>
      </c>
      <c r="B663" s="21" t="s">
        <v>430</v>
      </c>
      <c r="C663" s="22" t="s">
        <v>69</v>
      </c>
      <c r="D663" s="22" t="s">
        <v>70</v>
      </c>
      <c r="E663" s="58" t="s">
        <v>549</v>
      </c>
      <c r="F663" s="22" t="s">
        <v>119</v>
      </c>
      <c r="G663" s="23">
        <f t="shared" si="99"/>
        <v>30</v>
      </c>
      <c r="H663" s="23">
        <f t="shared" si="99"/>
        <v>0</v>
      </c>
      <c r="I663" s="159">
        <f t="shared" si="95"/>
        <v>0</v>
      </c>
    </row>
    <row r="664" spans="1:9" ht="12.75">
      <c r="A664" s="18" t="s">
        <v>122</v>
      </c>
      <c r="B664" s="21" t="s">
        <v>430</v>
      </c>
      <c r="C664" s="22" t="s">
        <v>69</v>
      </c>
      <c r="D664" s="22" t="s">
        <v>70</v>
      </c>
      <c r="E664" s="58" t="s">
        <v>549</v>
      </c>
      <c r="F664" s="22" t="s">
        <v>123</v>
      </c>
      <c r="G664" s="23">
        <f>'5 исп.МП'!G612</f>
        <v>30</v>
      </c>
      <c r="H664" s="23">
        <f>'5 исп.МП'!H612</f>
        <v>0</v>
      </c>
      <c r="I664" s="159">
        <f t="shared" si="95"/>
        <v>0</v>
      </c>
    </row>
    <row r="665" spans="1:9" ht="25.5">
      <c r="A665" s="18" t="s">
        <v>476</v>
      </c>
      <c r="B665" s="21" t="s">
        <v>430</v>
      </c>
      <c r="C665" s="22" t="s">
        <v>69</v>
      </c>
      <c r="D665" s="22" t="s">
        <v>70</v>
      </c>
      <c r="E665" s="22" t="s">
        <v>477</v>
      </c>
      <c r="F665" s="22"/>
      <c r="G665" s="23">
        <f aca="true" t="shared" si="100" ref="G665:H669">G666</f>
        <v>10</v>
      </c>
      <c r="H665" s="23">
        <f t="shared" si="100"/>
        <v>0</v>
      </c>
      <c r="I665" s="159">
        <f t="shared" si="95"/>
        <v>0</v>
      </c>
    </row>
    <row r="666" spans="1:9" ht="14.25" customHeight="1">
      <c r="A666" s="18" t="s">
        <v>488</v>
      </c>
      <c r="B666" s="21" t="s">
        <v>430</v>
      </c>
      <c r="C666" s="22" t="s">
        <v>69</v>
      </c>
      <c r="D666" s="22" t="s">
        <v>70</v>
      </c>
      <c r="E666" s="22" t="s">
        <v>489</v>
      </c>
      <c r="F666" s="22"/>
      <c r="G666" s="20">
        <f t="shared" si="100"/>
        <v>10</v>
      </c>
      <c r="H666" s="20">
        <f t="shared" si="100"/>
        <v>0</v>
      </c>
      <c r="I666" s="159">
        <f t="shared" si="95"/>
        <v>0</v>
      </c>
    </row>
    <row r="667" spans="1:9" ht="25.5">
      <c r="A667" s="18" t="s">
        <v>490</v>
      </c>
      <c r="B667" s="21" t="s">
        <v>430</v>
      </c>
      <c r="C667" s="22" t="s">
        <v>69</v>
      </c>
      <c r="D667" s="22" t="s">
        <v>70</v>
      </c>
      <c r="E667" s="22" t="s">
        <v>491</v>
      </c>
      <c r="F667" s="22"/>
      <c r="G667" s="23">
        <f t="shared" si="100"/>
        <v>10</v>
      </c>
      <c r="H667" s="23">
        <f t="shared" si="100"/>
        <v>0</v>
      </c>
      <c r="I667" s="159">
        <f t="shared" si="95"/>
        <v>0</v>
      </c>
    </row>
    <row r="668" spans="1:9" ht="25.5">
      <c r="A668" s="18" t="s">
        <v>112</v>
      </c>
      <c r="B668" s="21" t="s">
        <v>430</v>
      </c>
      <c r="C668" s="22" t="s">
        <v>69</v>
      </c>
      <c r="D668" s="22" t="s">
        <v>70</v>
      </c>
      <c r="E668" s="22" t="s">
        <v>491</v>
      </c>
      <c r="F668" s="22" t="s">
        <v>113</v>
      </c>
      <c r="G668" s="23">
        <f t="shared" si="100"/>
        <v>10</v>
      </c>
      <c r="H668" s="23">
        <f t="shared" si="100"/>
        <v>0</v>
      </c>
      <c r="I668" s="159">
        <f t="shared" si="95"/>
        <v>0</v>
      </c>
    </row>
    <row r="669" spans="1:9" ht="12.75">
      <c r="A669" s="18" t="s">
        <v>118</v>
      </c>
      <c r="B669" s="21" t="s">
        <v>430</v>
      </c>
      <c r="C669" s="22" t="s">
        <v>69</v>
      </c>
      <c r="D669" s="22" t="s">
        <v>70</v>
      </c>
      <c r="E669" s="22" t="s">
        <v>491</v>
      </c>
      <c r="F669" s="22" t="s">
        <v>119</v>
      </c>
      <c r="G669" s="23">
        <f t="shared" si="100"/>
        <v>10</v>
      </c>
      <c r="H669" s="23">
        <f t="shared" si="100"/>
        <v>0</v>
      </c>
      <c r="I669" s="159">
        <f t="shared" si="95"/>
        <v>0</v>
      </c>
    </row>
    <row r="670" spans="1:9" ht="12.75">
      <c r="A670" s="18" t="s">
        <v>122</v>
      </c>
      <c r="B670" s="21" t="s">
        <v>430</v>
      </c>
      <c r="C670" s="22" t="s">
        <v>69</v>
      </c>
      <c r="D670" s="22" t="s">
        <v>70</v>
      </c>
      <c r="E670" s="22" t="s">
        <v>491</v>
      </c>
      <c r="F670" s="22" t="s">
        <v>123</v>
      </c>
      <c r="G670" s="23">
        <f>'5 исп.МП'!G65</f>
        <v>10</v>
      </c>
      <c r="H670" s="23">
        <f>'5 исп.МП'!H65</f>
        <v>0</v>
      </c>
      <c r="I670" s="159">
        <f t="shared" si="95"/>
        <v>0</v>
      </c>
    </row>
    <row r="671" spans="1:9" ht="18" customHeight="1">
      <c r="A671" s="18" t="s">
        <v>376</v>
      </c>
      <c r="B671" s="21" t="s">
        <v>430</v>
      </c>
      <c r="C671" s="22" t="s">
        <v>69</v>
      </c>
      <c r="D671" s="22" t="s">
        <v>70</v>
      </c>
      <c r="E671" s="22" t="s">
        <v>225</v>
      </c>
      <c r="F671" s="22"/>
      <c r="G671" s="23">
        <f>G672</f>
        <v>550</v>
      </c>
      <c r="H671" s="23">
        <f>H672</f>
        <v>467.4</v>
      </c>
      <c r="I671" s="159">
        <f t="shared" si="95"/>
        <v>84.98181818181818</v>
      </c>
    </row>
    <row r="672" spans="1:9" ht="12.75">
      <c r="A672" s="18" t="s">
        <v>379</v>
      </c>
      <c r="B672" s="21" t="s">
        <v>430</v>
      </c>
      <c r="C672" s="22" t="s">
        <v>69</v>
      </c>
      <c r="D672" s="22" t="s">
        <v>70</v>
      </c>
      <c r="E672" s="22" t="s">
        <v>374</v>
      </c>
      <c r="F672" s="22"/>
      <c r="G672" s="23">
        <f>G673+G677</f>
        <v>550</v>
      </c>
      <c r="H672" s="23">
        <f>H673+H677</f>
        <v>467.4</v>
      </c>
      <c r="I672" s="159">
        <f t="shared" si="95"/>
        <v>84.98181818181818</v>
      </c>
    </row>
    <row r="673" spans="1:9" ht="51">
      <c r="A673" s="18" t="s">
        <v>298</v>
      </c>
      <c r="B673" s="21" t="s">
        <v>430</v>
      </c>
      <c r="C673" s="22" t="s">
        <v>69</v>
      </c>
      <c r="D673" s="22" t="s">
        <v>70</v>
      </c>
      <c r="E673" s="22" t="s">
        <v>375</v>
      </c>
      <c r="F673" s="22"/>
      <c r="G673" s="23">
        <f aca="true" t="shared" si="101" ref="G673:H675">G674</f>
        <v>520</v>
      </c>
      <c r="H673" s="23">
        <f t="shared" si="101"/>
        <v>450</v>
      </c>
      <c r="I673" s="159">
        <f t="shared" si="95"/>
        <v>86.53846153846155</v>
      </c>
    </row>
    <row r="674" spans="1:9" ht="25.5">
      <c r="A674" s="18" t="s">
        <v>112</v>
      </c>
      <c r="B674" s="21" t="s">
        <v>430</v>
      </c>
      <c r="C674" s="22" t="s">
        <v>69</v>
      </c>
      <c r="D674" s="22" t="s">
        <v>70</v>
      </c>
      <c r="E674" s="22" t="s">
        <v>375</v>
      </c>
      <c r="F674" s="22" t="s">
        <v>113</v>
      </c>
      <c r="G674" s="23">
        <f t="shared" si="101"/>
        <v>520</v>
      </c>
      <c r="H674" s="23">
        <f t="shared" si="101"/>
        <v>450</v>
      </c>
      <c r="I674" s="159">
        <f t="shared" si="95"/>
        <v>86.53846153846155</v>
      </c>
    </row>
    <row r="675" spans="1:9" ht="12.75">
      <c r="A675" s="18" t="s">
        <v>118</v>
      </c>
      <c r="B675" s="21" t="s">
        <v>430</v>
      </c>
      <c r="C675" s="22" t="s">
        <v>69</v>
      </c>
      <c r="D675" s="22" t="s">
        <v>70</v>
      </c>
      <c r="E675" s="22" t="s">
        <v>375</v>
      </c>
      <c r="F675" s="22" t="s">
        <v>119</v>
      </c>
      <c r="G675" s="23">
        <f t="shared" si="101"/>
        <v>520</v>
      </c>
      <c r="H675" s="23">
        <f t="shared" si="101"/>
        <v>450</v>
      </c>
      <c r="I675" s="159">
        <f t="shared" si="95"/>
        <v>86.53846153846155</v>
      </c>
    </row>
    <row r="676" spans="1:9" ht="12.75">
      <c r="A676" s="18" t="s">
        <v>122</v>
      </c>
      <c r="B676" s="21" t="s">
        <v>430</v>
      </c>
      <c r="C676" s="22" t="s">
        <v>69</v>
      </c>
      <c r="D676" s="22" t="s">
        <v>70</v>
      </c>
      <c r="E676" s="22" t="s">
        <v>375</v>
      </c>
      <c r="F676" s="22" t="s">
        <v>123</v>
      </c>
      <c r="G676" s="23">
        <v>520</v>
      </c>
      <c r="H676" s="23">
        <v>450</v>
      </c>
      <c r="I676" s="159">
        <f t="shared" si="95"/>
        <v>86.53846153846155</v>
      </c>
    </row>
    <row r="677" spans="1:9" ht="12.75">
      <c r="A677" s="18" t="s">
        <v>245</v>
      </c>
      <c r="B677" s="21" t="s">
        <v>430</v>
      </c>
      <c r="C677" s="22" t="s">
        <v>69</v>
      </c>
      <c r="D677" s="22" t="s">
        <v>70</v>
      </c>
      <c r="E677" s="22" t="s">
        <v>378</v>
      </c>
      <c r="F677" s="22"/>
      <c r="G677" s="23">
        <f aca="true" t="shared" si="102" ref="G677:H679">G678</f>
        <v>30</v>
      </c>
      <c r="H677" s="23">
        <f t="shared" si="102"/>
        <v>17.4</v>
      </c>
      <c r="I677" s="159">
        <f t="shared" si="95"/>
        <v>57.99999999999999</v>
      </c>
    </row>
    <row r="678" spans="1:9" ht="28.5" customHeight="1">
      <c r="A678" s="18" t="s">
        <v>112</v>
      </c>
      <c r="B678" s="21" t="s">
        <v>430</v>
      </c>
      <c r="C678" s="22" t="s">
        <v>69</v>
      </c>
      <c r="D678" s="22" t="s">
        <v>70</v>
      </c>
      <c r="E678" s="22" t="s">
        <v>378</v>
      </c>
      <c r="F678" s="22" t="s">
        <v>113</v>
      </c>
      <c r="G678" s="23">
        <f t="shared" si="102"/>
        <v>30</v>
      </c>
      <c r="H678" s="23">
        <f t="shared" si="102"/>
        <v>17.4</v>
      </c>
      <c r="I678" s="159">
        <f t="shared" si="95"/>
        <v>57.99999999999999</v>
      </c>
    </row>
    <row r="679" spans="1:9" ht="12.75">
      <c r="A679" s="18" t="s">
        <v>118</v>
      </c>
      <c r="B679" s="21" t="s">
        <v>430</v>
      </c>
      <c r="C679" s="22" t="s">
        <v>69</v>
      </c>
      <c r="D679" s="22" t="s">
        <v>70</v>
      </c>
      <c r="E679" s="22" t="s">
        <v>378</v>
      </c>
      <c r="F679" s="22" t="s">
        <v>119</v>
      </c>
      <c r="G679" s="23">
        <f t="shared" si="102"/>
        <v>30</v>
      </c>
      <c r="H679" s="23">
        <f t="shared" si="102"/>
        <v>17.4</v>
      </c>
      <c r="I679" s="159">
        <f t="shared" si="95"/>
        <v>57.99999999999999</v>
      </c>
    </row>
    <row r="680" spans="1:9" ht="12.75">
      <c r="A680" s="18" t="s">
        <v>122</v>
      </c>
      <c r="B680" s="21" t="s">
        <v>430</v>
      </c>
      <c r="C680" s="22" t="s">
        <v>69</v>
      </c>
      <c r="D680" s="22" t="s">
        <v>70</v>
      </c>
      <c r="E680" s="22" t="s">
        <v>378</v>
      </c>
      <c r="F680" s="22" t="s">
        <v>123</v>
      </c>
      <c r="G680" s="23">
        <v>30</v>
      </c>
      <c r="H680" s="23">
        <v>17.4</v>
      </c>
      <c r="I680" s="159">
        <f t="shared" si="95"/>
        <v>57.99999999999999</v>
      </c>
    </row>
    <row r="681" spans="1:9" ht="12.75">
      <c r="A681" s="18" t="s">
        <v>331</v>
      </c>
      <c r="B681" s="21" t="s">
        <v>430</v>
      </c>
      <c r="C681" s="22" t="s">
        <v>69</v>
      </c>
      <c r="D681" s="22" t="s">
        <v>70</v>
      </c>
      <c r="E681" s="22" t="s">
        <v>238</v>
      </c>
      <c r="F681" s="22"/>
      <c r="G681" s="23">
        <f aca="true" t="shared" si="103" ref="G681:H684">G682</f>
        <v>28696.3</v>
      </c>
      <c r="H681" s="23">
        <f t="shared" si="103"/>
        <v>7300</v>
      </c>
      <c r="I681" s="159">
        <f t="shared" si="95"/>
        <v>25.438819638768763</v>
      </c>
    </row>
    <row r="682" spans="1:9" ht="38.25">
      <c r="A682" s="18" t="s">
        <v>500</v>
      </c>
      <c r="B682" s="21" t="s">
        <v>430</v>
      </c>
      <c r="C682" s="22" t="s">
        <v>69</v>
      </c>
      <c r="D682" s="22" t="s">
        <v>70</v>
      </c>
      <c r="E682" s="22" t="s">
        <v>389</v>
      </c>
      <c r="F682" s="22"/>
      <c r="G682" s="23">
        <f t="shared" si="103"/>
        <v>28696.3</v>
      </c>
      <c r="H682" s="23">
        <f t="shared" si="103"/>
        <v>7300</v>
      </c>
      <c r="I682" s="159">
        <f t="shared" si="95"/>
        <v>25.438819638768763</v>
      </c>
    </row>
    <row r="683" spans="1:9" ht="12.75">
      <c r="A683" s="18" t="s">
        <v>260</v>
      </c>
      <c r="B683" s="21" t="s">
        <v>430</v>
      </c>
      <c r="C683" s="22" t="s">
        <v>69</v>
      </c>
      <c r="D683" s="22" t="s">
        <v>70</v>
      </c>
      <c r="E683" s="22" t="s">
        <v>390</v>
      </c>
      <c r="F683" s="22"/>
      <c r="G683" s="23">
        <f t="shared" si="103"/>
        <v>28696.3</v>
      </c>
      <c r="H683" s="23">
        <f t="shared" si="103"/>
        <v>7300</v>
      </c>
      <c r="I683" s="159">
        <f t="shared" si="95"/>
        <v>25.438819638768763</v>
      </c>
    </row>
    <row r="684" spans="1:9" ht="25.5">
      <c r="A684" s="18" t="s">
        <v>112</v>
      </c>
      <c r="B684" s="21" t="s">
        <v>430</v>
      </c>
      <c r="C684" s="22" t="s">
        <v>69</v>
      </c>
      <c r="D684" s="22" t="s">
        <v>70</v>
      </c>
      <c r="E684" s="22" t="s">
        <v>390</v>
      </c>
      <c r="F684" s="22" t="s">
        <v>113</v>
      </c>
      <c r="G684" s="23">
        <f t="shared" si="103"/>
        <v>28696.3</v>
      </c>
      <c r="H684" s="23">
        <f t="shared" si="103"/>
        <v>7300</v>
      </c>
      <c r="I684" s="159">
        <f t="shared" si="95"/>
        <v>25.438819638768763</v>
      </c>
    </row>
    <row r="685" spans="1:9" ht="12.75">
      <c r="A685" s="18" t="s">
        <v>118</v>
      </c>
      <c r="B685" s="21" t="s">
        <v>430</v>
      </c>
      <c r="C685" s="22" t="s">
        <v>69</v>
      </c>
      <c r="D685" s="22" t="s">
        <v>70</v>
      </c>
      <c r="E685" s="22" t="s">
        <v>390</v>
      </c>
      <c r="F685" s="22" t="s">
        <v>119</v>
      </c>
      <c r="G685" s="23">
        <f>G686+G687</f>
        <v>28696.3</v>
      </c>
      <c r="H685" s="23">
        <f>H686+H687</f>
        <v>7300</v>
      </c>
      <c r="I685" s="159">
        <f t="shared" si="95"/>
        <v>25.438819638768763</v>
      </c>
    </row>
    <row r="686" spans="1:9" ht="38.25">
      <c r="A686" s="18" t="s">
        <v>120</v>
      </c>
      <c r="B686" s="21" t="s">
        <v>430</v>
      </c>
      <c r="C686" s="22" t="s">
        <v>69</v>
      </c>
      <c r="D686" s="22" t="s">
        <v>70</v>
      </c>
      <c r="E686" s="22" t="s">
        <v>390</v>
      </c>
      <c r="F686" s="22" t="s">
        <v>121</v>
      </c>
      <c r="G686" s="23">
        <v>28596.3</v>
      </c>
      <c r="H686" s="23">
        <v>7300</v>
      </c>
      <c r="I686" s="159">
        <f t="shared" si="95"/>
        <v>25.52777806919077</v>
      </c>
    </row>
    <row r="687" spans="1:9" ht="12.75">
      <c r="A687" s="18" t="s">
        <v>122</v>
      </c>
      <c r="B687" s="21" t="s">
        <v>430</v>
      </c>
      <c r="C687" s="22" t="s">
        <v>69</v>
      </c>
      <c r="D687" s="22" t="s">
        <v>70</v>
      </c>
      <c r="E687" s="22" t="s">
        <v>390</v>
      </c>
      <c r="F687" s="22" t="s">
        <v>123</v>
      </c>
      <c r="G687" s="23">
        <v>100</v>
      </c>
      <c r="H687" s="23">
        <v>0</v>
      </c>
      <c r="I687" s="159">
        <f t="shared" si="95"/>
        <v>0</v>
      </c>
    </row>
    <row r="688" spans="1:9" ht="12.75">
      <c r="A688" s="16" t="s">
        <v>653</v>
      </c>
      <c r="B688" s="52" t="s">
        <v>430</v>
      </c>
      <c r="C688" s="43" t="s">
        <v>69</v>
      </c>
      <c r="D688" s="43" t="s">
        <v>69</v>
      </c>
      <c r="E688" s="43"/>
      <c r="F688" s="43"/>
      <c r="G688" s="44">
        <f>G689+G702+G708+G724+G714</f>
        <v>7341.6</v>
      </c>
      <c r="H688" s="44">
        <f>H689+H702+H708+H724+H714</f>
        <v>154.2</v>
      </c>
      <c r="I688" s="158">
        <f t="shared" si="95"/>
        <v>2.1003595946387703</v>
      </c>
    </row>
    <row r="689" spans="1:9" ht="12.75">
      <c r="A689" s="37" t="s">
        <v>565</v>
      </c>
      <c r="B689" s="21" t="s">
        <v>430</v>
      </c>
      <c r="C689" s="22" t="s">
        <v>69</v>
      </c>
      <c r="D689" s="22" t="s">
        <v>69</v>
      </c>
      <c r="E689" s="58" t="s">
        <v>192</v>
      </c>
      <c r="F689" s="22"/>
      <c r="G689" s="23">
        <f>G690</f>
        <v>342</v>
      </c>
      <c r="H689" s="23">
        <f>H690</f>
        <v>56</v>
      </c>
      <c r="I689" s="159">
        <f t="shared" si="95"/>
        <v>16.374269005847953</v>
      </c>
    </row>
    <row r="690" spans="1:9" ht="25.5">
      <c r="A690" s="37" t="s">
        <v>264</v>
      </c>
      <c r="B690" s="21" t="s">
        <v>430</v>
      </c>
      <c r="C690" s="22" t="s">
        <v>69</v>
      </c>
      <c r="D690" s="22" t="s">
        <v>69</v>
      </c>
      <c r="E690" s="58" t="s">
        <v>347</v>
      </c>
      <c r="F690" s="22"/>
      <c r="G690" s="23">
        <f>G691+G698</f>
        <v>342</v>
      </c>
      <c r="H690" s="23">
        <f>H691+H698</f>
        <v>56</v>
      </c>
      <c r="I690" s="159">
        <f t="shared" si="95"/>
        <v>16.374269005847953</v>
      </c>
    </row>
    <row r="691" spans="1:9" ht="12.75">
      <c r="A691" s="37" t="s">
        <v>193</v>
      </c>
      <c r="B691" s="21" t="s">
        <v>430</v>
      </c>
      <c r="C691" s="22" t="s">
        <v>69</v>
      </c>
      <c r="D691" s="22" t="s">
        <v>69</v>
      </c>
      <c r="E691" s="58" t="s">
        <v>348</v>
      </c>
      <c r="F691" s="22"/>
      <c r="G691" s="23">
        <f>G692+G695</f>
        <v>275</v>
      </c>
      <c r="H691" s="23">
        <f>H692+H695</f>
        <v>54</v>
      </c>
      <c r="I691" s="159">
        <f t="shared" si="95"/>
        <v>19.636363636363637</v>
      </c>
    </row>
    <row r="692" spans="1:9" ht="14.25" customHeight="1">
      <c r="A692" s="18" t="s">
        <v>651</v>
      </c>
      <c r="B692" s="21" t="s">
        <v>430</v>
      </c>
      <c r="C692" s="22" t="s">
        <v>69</v>
      </c>
      <c r="D692" s="22" t="s">
        <v>69</v>
      </c>
      <c r="E692" s="58" t="s">
        <v>348</v>
      </c>
      <c r="F692" s="22" t="s">
        <v>111</v>
      </c>
      <c r="G692" s="23">
        <f>G693</f>
        <v>20</v>
      </c>
      <c r="H692" s="23">
        <f>H693</f>
        <v>0</v>
      </c>
      <c r="I692" s="159">
        <f t="shared" si="95"/>
        <v>0</v>
      </c>
    </row>
    <row r="693" spans="1:9" ht="24.75" customHeight="1">
      <c r="A693" s="18" t="s">
        <v>105</v>
      </c>
      <c r="B693" s="21" t="s">
        <v>430</v>
      </c>
      <c r="C693" s="22" t="s">
        <v>69</v>
      </c>
      <c r="D693" s="22" t="s">
        <v>69</v>
      </c>
      <c r="E693" s="58" t="s">
        <v>348</v>
      </c>
      <c r="F693" s="22" t="s">
        <v>106</v>
      </c>
      <c r="G693" s="23">
        <f>G694</f>
        <v>20</v>
      </c>
      <c r="H693" s="23">
        <f>H694</f>
        <v>0</v>
      </c>
      <c r="I693" s="159">
        <f t="shared" si="95"/>
        <v>0</v>
      </c>
    </row>
    <row r="694" spans="1:9" ht="25.5">
      <c r="A694" s="18" t="s">
        <v>107</v>
      </c>
      <c r="B694" s="21" t="s">
        <v>430</v>
      </c>
      <c r="C694" s="22" t="s">
        <v>69</v>
      </c>
      <c r="D694" s="22" t="s">
        <v>69</v>
      </c>
      <c r="E694" s="58" t="s">
        <v>348</v>
      </c>
      <c r="F694" s="22" t="s">
        <v>108</v>
      </c>
      <c r="G694" s="23">
        <f>'5 исп.МП'!G256</f>
        <v>20</v>
      </c>
      <c r="H694" s="23">
        <f>'5 исп.МП'!H256</f>
        <v>0</v>
      </c>
      <c r="I694" s="159">
        <f t="shared" si="95"/>
        <v>0</v>
      </c>
    </row>
    <row r="695" spans="1:9" ht="12.75">
      <c r="A695" s="18" t="s">
        <v>124</v>
      </c>
      <c r="B695" s="21" t="s">
        <v>430</v>
      </c>
      <c r="C695" s="22" t="s">
        <v>69</v>
      </c>
      <c r="D695" s="22" t="s">
        <v>69</v>
      </c>
      <c r="E695" s="58" t="s">
        <v>348</v>
      </c>
      <c r="F695" s="22" t="s">
        <v>125</v>
      </c>
      <c r="G695" s="23">
        <f>G696+G697</f>
        <v>255</v>
      </c>
      <c r="H695" s="23">
        <f>H696+H697</f>
        <v>54</v>
      </c>
      <c r="I695" s="159">
        <f t="shared" si="95"/>
        <v>21.176470588235293</v>
      </c>
    </row>
    <row r="696" spans="1:9" ht="12.75">
      <c r="A696" s="18" t="s">
        <v>154</v>
      </c>
      <c r="B696" s="21" t="s">
        <v>430</v>
      </c>
      <c r="C696" s="22" t="s">
        <v>69</v>
      </c>
      <c r="D696" s="22" t="s">
        <v>69</v>
      </c>
      <c r="E696" s="58" t="s">
        <v>348</v>
      </c>
      <c r="F696" s="22" t="s">
        <v>153</v>
      </c>
      <c r="G696" s="23">
        <f>'5 исп.МП'!G259</f>
        <v>205</v>
      </c>
      <c r="H696" s="23">
        <f>'5 исп.МП'!H259</f>
        <v>54</v>
      </c>
      <c r="I696" s="159">
        <f t="shared" si="95"/>
        <v>26.34146341463415</v>
      </c>
    </row>
    <row r="697" spans="1:9" ht="12.75">
      <c r="A697" s="18" t="s">
        <v>156</v>
      </c>
      <c r="B697" s="21" t="s">
        <v>430</v>
      </c>
      <c r="C697" s="22" t="s">
        <v>69</v>
      </c>
      <c r="D697" s="22" t="s">
        <v>69</v>
      </c>
      <c r="E697" s="58" t="s">
        <v>348</v>
      </c>
      <c r="F697" s="22" t="s">
        <v>155</v>
      </c>
      <c r="G697" s="23">
        <f>'5 исп.МП'!G261</f>
        <v>50</v>
      </c>
      <c r="H697" s="23">
        <f>'5 исп.МП'!H261</f>
        <v>0</v>
      </c>
      <c r="I697" s="159">
        <f t="shared" si="95"/>
        <v>0</v>
      </c>
    </row>
    <row r="698" spans="1:9" ht="12.75">
      <c r="A698" s="18" t="s">
        <v>566</v>
      </c>
      <c r="B698" s="21" t="s">
        <v>430</v>
      </c>
      <c r="C698" s="22" t="s">
        <v>69</v>
      </c>
      <c r="D698" s="22" t="s">
        <v>69</v>
      </c>
      <c r="E698" s="58" t="s">
        <v>567</v>
      </c>
      <c r="F698" s="22"/>
      <c r="G698" s="23">
        <f aca="true" t="shared" si="104" ref="G698:H700">G699</f>
        <v>67</v>
      </c>
      <c r="H698" s="23">
        <f t="shared" si="104"/>
        <v>2</v>
      </c>
      <c r="I698" s="159">
        <f t="shared" si="95"/>
        <v>2.9850746268656714</v>
      </c>
    </row>
    <row r="699" spans="1:9" ht="25.5">
      <c r="A699" s="18" t="s">
        <v>651</v>
      </c>
      <c r="B699" s="21" t="s">
        <v>430</v>
      </c>
      <c r="C699" s="22" t="s">
        <v>69</v>
      </c>
      <c r="D699" s="22" t="s">
        <v>69</v>
      </c>
      <c r="E699" s="58" t="s">
        <v>567</v>
      </c>
      <c r="F699" s="22" t="s">
        <v>111</v>
      </c>
      <c r="G699" s="23">
        <f t="shared" si="104"/>
        <v>67</v>
      </c>
      <c r="H699" s="23">
        <f t="shared" si="104"/>
        <v>2</v>
      </c>
      <c r="I699" s="159">
        <f t="shared" si="95"/>
        <v>2.9850746268656714</v>
      </c>
    </row>
    <row r="700" spans="1:9" ht="25.5">
      <c r="A700" s="18" t="s">
        <v>105</v>
      </c>
      <c r="B700" s="21" t="s">
        <v>430</v>
      </c>
      <c r="C700" s="22" t="s">
        <v>69</v>
      </c>
      <c r="D700" s="22" t="s">
        <v>69</v>
      </c>
      <c r="E700" s="58" t="s">
        <v>567</v>
      </c>
      <c r="F700" s="22" t="s">
        <v>106</v>
      </c>
      <c r="G700" s="23">
        <f t="shared" si="104"/>
        <v>67</v>
      </c>
      <c r="H700" s="23">
        <f t="shared" si="104"/>
        <v>2</v>
      </c>
      <c r="I700" s="159">
        <f t="shared" si="95"/>
        <v>2.9850746268656714</v>
      </c>
    </row>
    <row r="701" spans="1:9" ht="25.5">
      <c r="A701" s="18" t="s">
        <v>107</v>
      </c>
      <c r="B701" s="21" t="s">
        <v>430</v>
      </c>
      <c r="C701" s="22" t="s">
        <v>69</v>
      </c>
      <c r="D701" s="22" t="s">
        <v>69</v>
      </c>
      <c r="E701" s="58" t="s">
        <v>567</v>
      </c>
      <c r="F701" s="22" t="s">
        <v>108</v>
      </c>
      <c r="G701" s="23">
        <f>'5 исп.МП'!G268</f>
        <v>67</v>
      </c>
      <c r="H701" s="23">
        <f>'5 исп.МП'!H268</f>
        <v>2</v>
      </c>
      <c r="I701" s="159">
        <f t="shared" si="95"/>
        <v>2.9850746268656714</v>
      </c>
    </row>
    <row r="702" spans="1:9" ht="25.5">
      <c r="A702" s="37" t="s">
        <v>568</v>
      </c>
      <c r="B702" s="21" t="s">
        <v>430</v>
      </c>
      <c r="C702" s="22" t="s">
        <v>69</v>
      </c>
      <c r="D702" s="22" t="s">
        <v>69</v>
      </c>
      <c r="E702" s="58" t="s">
        <v>195</v>
      </c>
      <c r="F702" s="22"/>
      <c r="G702" s="23">
        <f aca="true" t="shared" si="105" ref="G702:H706">G703</f>
        <v>533.9</v>
      </c>
      <c r="H702" s="23">
        <f t="shared" si="105"/>
        <v>0</v>
      </c>
      <c r="I702" s="159">
        <f t="shared" si="95"/>
        <v>0</v>
      </c>
    </row>
    <row r="703" spans="1:9" ht="38.25">
      <c r="A703" s="37" t="s">
        <v>569</v>
      </c>
      <c r="B703" s="21" t="s">
        <v>430</v>
      </c>
      <c r="C703" s="22" t="s">
        <v>69</v>
      </c>
      <c r="D703" s="22" t="s">
        <v>69</v>
      </c>
      <c r="E703" s="58" t="s">
        <v>349</v>
      </c>
      <c r="F703" s="22"/>
      <c r="G703" s="23">
        <f t="shared" si="105"/>
        <v>533.9</v>
      </c>
      <c r="H703" s="23">
        <f t="shared" si="105"/>
        <v>0</v>
      </c>
      <c r="I703" s="159">
        <f t="shared" si="95"/>
        <v>0</v>
      </c>
    </row>
    <row r="704" spans="1:9" ht="12.75">
      <c r="A704" s="37" t="s">
        <v>194</v>
      </c>
      <c r="B704" s="21" t="s">
        <v>430</v>
      </c>
      <c r="C704" s="22" t="s">
        <v>69</v>
      </c>
      <c r="D704" s="22" t="s">
        <v>69</v>
      </c>
      <c r="E704" s="58" t="s">
        <v>350</v>
      </c>
      <c r="F704" s="22"/>
      <c r="G704" s="23">
        <f t="shared" si="105"/>
        <v>533.9</v>
      </c>
      <c r="H704" s="23">
        <f t="shared" si="105"/>
        <v>0</v>
      </c>
      <c r="I704" s="159">
        <f t="shared" si="95"/>
        <v>0</v>
      </c>
    </row>
    <row r="705" spans="1:9" ht="25.5">
      <c r="A705" s="18" t="s">
        <v>112</v>
      </c>
      <c r="B705" s="21" t="s">
        <v>430</v>
      </c>
      <c r="C705" s="22" t="s">
        <v>69</v>
      </c>
      <c r="D705" s="22" t="s">
        <v>69</v>
      </c>
      <c r="E705" s="58" t="s">
        <v>350</v>
      </c>
      <c r="F705" s="22" t="s">
        <v>113</v>
      </c>
      <c r="G705" s="23">
        <f t="shared" si="105"/>
        <v>533.9</v>
      </c>
      <c r="H705" s="23">
        <f t="shared" si="105"/>
        <v>0</v>
      </c>
      <c r="I705" s="159">
        <f t="shared" si="95"/>
        <v>0</v>
      </c>
    </row>
    <row r="706" spans="1:9" ht="12.75">
      <c r="A706" s="18" t="s">
        <v>118</v>
      </c>
      <c r="B706" s="21" t="s">
        <v>430</v>
      </c>
      <c r="C706" s="22" t="s">
        <v>69</v>
      </c>
      <c r="D706" s="22" t="s">
        <v>69</v>
      </c>
      <c r="E706" s="58" t="s">
        <v>350</v>
      </c>
      <c r="F706" s="22" t="s">
        <v>119</v>
      </c>
      <c r="G706" s="23">
        <f t="shared" si="105"/>
        <v>533.9</v>
      </c>
      <c r="H706" s="23">
        <f t="shared" si="105"/>
        <v>0</v>
      </c>
      <c r="I706" s="159">
        <f t="shared" si="95"/>
        <v>0</v>
      </c>
    </row>
    <row r="707" spans="1:9" ht="12.75">
      <c r="A707" s="18" t="s">
        <v>122</v>
      </c>
      <c r="B707" s="21" t="s">
        <v>430</v>
      </c>
      <c r="C707" s="22" t="s">
        <v>69</v>
      </c>
      <c r="D707" s="22" t="s">
        <v>69</v>
      </c>
      <c r="E707" s="58" t="s">
        <v>350</v>
      </c>
      <c r="F707" s="22" t="s">
        <v>123</v>
      </c>
      <c r="G707" s="23">
        <f>'5 исп.МП'!G277</f>
        <v>533.9</v>
      </c>
      <c r="H707" s="23">
        <f>'5 исп.МП'!H277</f>
        <v>0</v>
      </c>
      <c r="I707" s="159">
        <f t="shared" si="95"/>
        <v>0</v>
      </c>
    </row>
    <row r="708" spans="1:9" ht="25.5">
      <c r="A708" s="37" t="s">
        <v>570</v>
      </c>
      <c r="B708" s="21" t="s">
        <v>430</v>
      </c>
      <c r="C708" s="22" t="s">
        <v>69</v>
      </c>
      <c r="D708" s="22" t="s">
        <v>69</v>
      </c>
      <c r="E708" s="58" t="s">
        <v>197</v>
      </c>
      <c r="F708" s="22"/>
      <c r="G708" s="23">
        <f aca="true" t="shared" si="106" ref="G708:H712">G709</f>
        <v>85.7</v>
      </c>
      <c r="H708" s="23">
        <f t="shared" si="106"/>
        <v>69.3</v>
      </c>
      <c r="I708" s="159">
        <f t="shared" si="95"/>
        <v>80.8634772462077</v>
      </c>
    </row>
    <row r="709" spans="1:9" ht="25.5">
      <c r="A709" s="37" t="s">
        <v>265</v>
      </c>
      <c r="B709" s="21" t="s">
        <v>430</v>
      </c>
      <c r="C709" s="22" t="s">
        <v>69</v>
      </c>
      <c r="D709" s="22" t="s">
        <v>69</v>
      </c>
      <c r="E709" s="58" t="s">
        <v>351</v>
      </c>
      <c r="F709" s="22"/>
      <c r="G709" s="23">
        <f t="shared" si="106"/>
        <v>85.7</v>
      </c>
      <c r="H709" s="23">
        <f t="shared" si="106"/>
        <v>69.3</v>
      </c>
      <c r="I709" s="159">
        <f t="shared" si="95"/>
        <v>80.8634772462077</v>
      </c>
    </row>
    <row r="710" spans="1:9" ht="12.75">
      <c r="A710" s="37" t="s">
        <v>196</v>
      </c>
      <c r="B710" s="21" t="s">
        <v>430</v>
      </c>
      <c r="C710" s="22" t="s">
        <v>69</v>
      </c>
      <c r="D710" s="22" t="s">
        <v>69</v>
      </c>
      <c r="E710" s="58" t="s">
        <v>352</v>
      </c>
      <c r="F710" s="22"/>
      <c r="G710" s="23">
        <f t="shared" si="106"/>
        <v>85.7</v>
      </c>
      <c r="H710" s="23">
        <f t="shared" si="106"/>
        <v>69.3</v>
      </c>
      <c r="I710" s="159">
        <f aca="true" t="shared" si="107" ref="I710:I773">H710/G710*100</f>
        <v>80.8634772462077</v>
      </c>
    </row>
    <row r="711" spans="1:9" ht="25.5">
      <c r="A711" s="18" t="s">
        <v>112</v>
      </c>
      <c r="B711" s="21" t="s">
        <v>430</v>
      </c>
      <c r="C711" s="22" t="s">
        <v>69</v>
      </c>
      <c r="D711" s="22" t="s">
        <v>69</v>
      </c>
      <c r="E711" s="58" t="s">
        <v>352</v>
      </c>
      <c r="F711" s="22" t="s">
        <v>113</v>
      </c>
      <c r="G711" s="23">
        <f t="shared" si="106"/>
        <v>85.7</v>
      </c>
      <c r="H711" s="23">
        <f t="shared" si="106"/>
        <v>69.3</v>
      </c>
      <c r="I711" s="159">
        <f t="shared" si="107"/>
        <v>80.8634772462077</v>
      </c>
    </row>
    <row r="712" spans="1:9" ht="12.75">
      <c r="A712" s="18" t="s">
        <v>118</v>
      </c>
      <c r="B712" s="21" t="s">
        <v>430</v>
      </c>
      <c r="C712" s="22" t="s">
        <v>69</v>
      </c>
      <c r="D712" s="22" t="s">
        <v>69</v>
      </c>
      <c r="E712" s="58" t="s">
        <v>352</v>
      </c>
      <c r="F712" s="22" t="s">
        <v>119</v>
      </c>
      <c r="G712" s="23">
        <f t="shared" si="106"/>
        <v>85.7</v>
      </c>
      <c r="H712" s="23">
        <f t="shared" si="106"/>
        <v>69.3</v>
      </c>
      <c r="I712" s="159">
        <f t="shared" si="107"/>
        <v>80.8634772462077</v>
      </c>
    </row>
    <row r="713" spans="1:9" ht="12.75">
      <c r="A713" s="18" t="s">
        <v>122</v>
      </c>
      <c r="B713" s="21" t="s">
        <v>430</v>
      </c>
      <c r="C713" s="22" t="s">
        <v>69</v>
      </c>
      <c r="D713" s="22" t="s">
        <v>69</v>
      </c>
      <c r="E713" s="58" t="s">
        <v>352</v>
      </c>
      <c r="F713" s="22" t="s">
        <v>123</v>
      </c>
      <c r="G713" s="23">
        <f>'5 исп.МП'!G296</f>
        <v>85.7</v>
      </c>
      <c r="H713" s="23">
        <f>'5 исп.МП'!H296</f>
        <v>69.3</v>
      </c>
      <c r="I713" s="159">
        <f t="shared" si="107"/>
        <v>80.8634772462077</v>
      </c>
    </row>
    <row r="714" spans="1:9" ht="12.75">
      <c r="A714" s="37" t="s">
        <v>571</v>
      </c>
      <c r="B714" s="21" t="s">
        <v>430</v>
      </c>
      <c r="C714" s="22" t="s">
        <v>69</v>
      </c>
      <c r="D714" s="22" t="s">
        <v>69</v>
      </c>
      <c r="E714" s="58" t="s">
        <v>190</v>
      </c>
      <c r="F714" s="22"/>
      <c r="G714" s="23">
        <f>G715</f>
        <v>6193.2</v>
      </c>
      <c r="H714" s="23">
        <f>H715</f>
        <v>0</v>
      </c>
      <c r="I714" s="159">
        <f t="shared" si="107"/>
        <v>0</v>
      </c>
    </row>
    <row r="715" spans="1:9" ht="25.5">
      <c r="A715" s="37" t="s">
        <v>263</v>
      </c>
      <c r="B715" s="21" t="s">
        <v>430</v>
      </c>
      <c r="C715" s="22" t="s">
        <v>69</v>
      </c>
      <c r="D715" s="22" t="s">
        <v>69</v>
      </c>
      <c r="E715" s="58" t="s">
        <v>353</v>
      </c>
      <c r="F715" s="22"/>
      <c r="G715" s="23">
        <f>G716+G720</f>
        <v>6193.2</v>
      </c>
      <c r="H715" s="23">
        <f>H716+H720</f>
        <v>0</v>
      </c>
      <c r="I715" s="159">
        <f t="shared" si="107"/>
        <v>0</v>
      </c>
    </row>
    <row r="716" spans="1:9" ht="25.5">
      <c r="A716" s="18" t="s">
        <v>572</v>
      </c>
      <c r="B716" s="21" t="s">
        <v>430</v>
      </c>
      <c r="C716" s="22" t="s">
        <v>69</v>
      </c>
      <c r="D716" s="22" t="s">
        <v>69</v>
      </c>
      <c r="E716" s="58" t="s">
        <v>573</v>
      </c>
      <c r="F716" s="22"/>
      <c r="G716" s="23">
        <f aca="true" t="shared" si="108" ref="G716:H718">G717</f>
        <v>2736.1</v>
      </c>
      <c r="H716" s="23">
        <f t="shared" si="108"/>
        <v>0</v>
      </c>
      <c r="I716" s="159">
        <f t="shared" si="107"/>
        <v>0</v>
      </c>
    </row>
    <row r="717" spans="1:9" ht="25.5">
      <c r="A717" s="18" t="s">
        <v>112</v>
      </c>
      <c r="B717" s="21" t="s">
        <v>430</v>
      </c>
      <c r="C717" s="22" t="s">
        <v>69</v>
      </c>
      <c r="D717" s="22" t="s">
        <v>69</v>
      </c>
      <c r="E717" s="58" t="s">
        <v>573</v>
      </c>
      <c r="F717" s="22" t="s">
        <v>113</v>
      </c>
      <c r="G717" s="23">
        <f t="shared" si="108"/>
        <v>2736.1</v>
      </c>
      <c r="H717" s="23">
        <f t="shared" si="108"/>
        <v>0</v>
      </c>
      <c r="I717" s="159">
        <f t="shared" si="107"/>
        <v>0</v>
      </c>
    </row>
    <row r="718" spans="1:9" ht="12.75">
      <c r="A718" s="18" t="s">
        <v>118</v>
      </c>
      <c r="B718" s="21" t="s">
        <v>430</v>
      </c>
      <c r="C718" s="22" t="s">
        <v>69</v>
      </c>
      <c r="D718" s="22" t="s">
        <v>69</v>
      </c>
      <c r="E718" s="58" t="s">
        <v>573</v>
      </c>
      <c r="F718" s="22" t="s">
        <v>119</v>
      </c>
      <c r="G718" s="23">
        <f t="shared" si="108"/>
        <v>2736.1</v>
      </c>
      <c r="H718" s="23">
        <f t="shared" si="108"/>
        <v>0</v>
      </c>
      <c r="I718" s="159">
        <f t="shared" si="107"/>
        <v>0</v>
      </c>
    </row>
    <row r="719" spans="1:9" ht="12.75">
      <c r="A719" s="18" t="s">
        <v>122</v>
      </c>
      <c r="B719" s="21" t="s">
        <v>430</v>
      </c>
      <c r="C719" s="22" t="s">
        <v>69</v>
      </c>
      <c r="D719" s="22" t="s">
        <v>69</v>
      </c>
      <c r="E719" s="58" t="s">
        <v>573</v>
      </c>
      <c r="F719" s="22" t="s">
        <v>123</v>
      </c>
      <c r="G719" s="23">
        <f>'5 исп.МП'!G378</f>
        <v>2736.1</v>
      </c>
      <c r="H719" s="23">
        <f>'5 исп.МП'!H378</f>
        <v>0</v>
      </c>
      <c r="I719" s="159">
        <f t="shared" si="107"/>
        <v>0</v>
      </c>
    </row>
    <row r="720" spans="1:9" ht="25.5">
      <c r="A720" s="18" t="s">
        <v>574</v>
      </c>
      <c r="B720" s="21" t="s">
        <v>430</v>
      </c>
      <c r="C720" s="22" t="s">
        <v>69</v>
      </c>
      <c r="D720" s="22" t="s">
        <v>69</v>
      </c>
      <c r="E720" s="58" t="s">
        <v>575</v>
      </c>
      <c r="F720" s="22"/>
      <c r="G720" s="23">
        <f aca="true" t="shared" si="109" ref="G720:H722">G721</f>
        <v>3457.1</v>
      </c>
      <c r="H720" s="23">
        <f t="shared" si="109"/>
        <v>0</v>
      </c>
      <c r="I720" s="159">
        <f t="shared" si="107"/>
        <v>0</v>
      </c>
    </row>
    <row r="721" spans="1:9" ht="25.5">
      <c r="A721" s="18" t="s">
        <v>112</v>
      </c>
      <c r="B721" s="21" t="s">
        <v>430</v>
      </c>
      <c r="C721" s="22" t="s">
        <v>69</v>
      </c>
      <c r="D721" s="22" t="s">
        <v>69</v>
      </c>
      <c r="E721" s="58" t="s">
        <v>575</v>
      </c>
      <c r="F721" s="22" t="s">
        <v>113</v>
      </c>
      <c r="G721" s="23">
        <f t="shared" si="109"/>
        <v>3457.1</v>
      </c>
      <c r="H721" s="23">
        <f t="shared" si="109"/>
        <v>0</v>
      </c>
      <c r="I721" s="159">
        <f t="shared" si="107"/>
        <v>0</v>
      </c>
    </row>
    <row r="722" spans="1:9" ht="12.75">
      <c r="A722" s="18" t="s">
        <v>118</v>
      </c>
      <c r="B722" s="21" t="s">
        <v>430</v>
      </c>
      <c r="C722" s="22" t="s">
        <v>69</v>
      </c>
      <c r="D722" s="22" t="s">
        <v>69</v>
      </c>
      <c r="E722" s="58" t="s">
        <v>575</v>
      </c>
      <c r="F722" s="22" t="s">
        <v>119</v>
      </c>
      <c r="G722" s="23">
        <f t="shared" si="109"/>
        <v>3457.1</v>
      </c>
      <c r="H722" s="23">
        <f t="shared" si="109"/>
        <v>0</v>
      </c>
      <c r="I722" s="159">
        <f t="shared" si="107"/>
        <v>0</v>
      </c>
    </row>
    <row r="723" spans="1:9" ht="12.75">
      <c r="A723" s="18" t="s">
        <v>122</v>
      </c>
      <c r="B723" s="21" t="s">
        <v>430</v>
      </c>
      <c r="C723" s="22" t="s">
        <v>69</v>
      </c>
      <c r="D723" s="22" t="s">
        <v>69</v>
      </c>
      <c r="E723" s="58" t="s">
        <v>575</v>
      </c>
      <c r="F723" s="22" t="s">
        <v>123</v>
      </c>
      <c r="G723" s="23">
        <f>'5 исп.МП'!G385</f>
        <v>3457.1</v>
      </c>
      <c r="H723" s="23">
        <f>'5 исп.МП'!H385</f>
        <v>0</v>
      </c>
      <c r="I723" s="159">
        <f t="shared" si="107"/>
        <v>0</v>
      </c>
    </row>
    <row r="724" spans="1:9" ht="25.5">
      <c r="A724" s="37" t="s">
        <v>440</v>
      </c>
      <c r="B724" s="21" t="s">
        <v>430</v>
      </c>
      <c r="C724" s="22" t="s">
        <v>69</v>
      </c>
      <c r="D724" s="22" t="s">
        <v>69</v>
      </c>
      <c r="E724" s="58" t="s">
        <v>198</v>
      </c>
      <c r="F724" s="22"/>
      <c r="G724" s="23">
        <f>G725</f>
        <v>186.8</v>
      </c>
      <c r="H724" s="23">
        <f>H725</f>
        <v>28.9</v>
      </c>
      <c r="I724" s="159">
        <f t="shared" si="107"/>
        <v>15.471092077087793</v>
      </c>
    </row>
    <row r="725" spans="1:9" ht="25.5">
      <c r="A725" s="18" t="s">
        <v>576</v>
      </c>
      <c r="B725" s="21" t="s">
        <v>430</v>
      </c>
      <c r="C725" s="22" t="s">
        <v>69</v>
      </c>
      <c r="D725" s="22" t="s">
        <v>69</v>
      </c>
      <c r="E725" s="58" t="s">
        <v>577</v>
      </c>
      <c r="F725" s="22"/>
      <c r="G725" s="23">
        <f>G726+G730</f>
        <v>186.8</v>
      </c>
      <c r="H725" s="23">
        <f>H726+H730</f>
        <v>28.9</v>
      </c>
      <c r="I725" s="159">
        <f t="shared" si="107"/>
        <v>15.471092077087793</v>
      </c>
    </row>
    <row r="726" spans="1:9" ht="25.5">
      <c r="A726" s="37" t="s">
        <v>666</v>
      </c>
      <c r="B726" s="21" t="s">
        <v>430</v>
      </c>
      <c r="C726" s="22" t="s">
        <v>69</v>
      </c>
      <c r="D726" s="22" t="s">
        <v>69</v>
      </c>
      <c r="E726" s="58" t="s">
        <v>667</v>
      </c>
      <c r="F726" s="22"/>
      <c r="G726" s="23">
        <f aca="true" t="shared" si="110" ref="G726:H728">G727</f>
        <v>86.80000000000001</v>
      </c>
      <c r="H726" s="23">
        <f t="shared" si="110"/>
        <v>28.9</v>
      </c>
      <c r="I726" s="159">
        <f t="shared" si="107"/>
        <v>33.29493087557603</v>
      </c>
    </row>
    <row r="727" spans="1:9" ht="25.5">
      <c r="A727" s="18" t="s">
        <v>112</v>
      </c>
      <c r="B727" s="21" t="s">
        <v>430</v>
      </c>
      <c r="C727" s="22" t="s">
        <v>69</v>
      </c>
      <c r="D727" s="22" t="s">
        <v>69</v>
      </c>
      <c r="E727" s="58" t="s">
        <v>667</v>
      </c>
      <c r="F727" s="22" t="s">
        <v>113</v>
      </c>
      <c r="G727" s="23">
        <f t="shared" si="110"/>
        <v>86.80000000000001</v>
      </c>
      <c r="H727" s="23">
        <f t="shared" si="110"/>
        <v>28.9</v>
      </c>
      <c r="I727" s="159">
        <f t="shared" si="107"/>
        <v>33.29493087557603</v>
      </c>
    </row>
    <row r="728" spans="1:9" ht="12.75">
      <c r="A728" s="18" t="s">
        <v>118</v>
      </c>
      <c r="B728" s="21" t="s">
        <v>430</v>
      </c>
      <c r="C728" s="22" t="s">
        <v>69</v>
      </c>
      <c r="D728" s="22" t="s">
        <v>69</v>
      </c>
      <c r="E728" s="58" t="s">
        <v>667</v>
      </c>
      <c r="F728" s="22" t="s">
        <v>119</v>
      </c>
      <c r="G728" s="23">
        <f t="shared" si="110"/>
        <v>86.80000000000001</v>
      </c>
      <c r="H728" s="23">
        <f t="shared" si="110"/>
        <v>28.9</v>
      </c>
      <c r="I728" s="159">
        <f t="shared" si="107"/>
        <v>33.29493087557603</v>
      </c>
    </row>
    <row r="729" spans="1:9" ht="12.75">
      <c r="A729" s="18" t="s">
        <v>122</v>
      </c>
      <c r="B729" s="21" t="s">
        <v>430</v>
      </c>
      <c r="C729" s="22" t="s">
        <v>69</v>
      </c>
      <c r="D729" s="22" t="s">
        <v>69</v>
      </c>
      <c r="E729" s="58" t="s">
        <v>667</v>
      </c>
      <c r="F729" s="22" t="s">
        <v>123</v>
      </c>
      <c r="G729" s="23">
        <f>'5 исп.МП'!G641</f>
        <v>86.80000000000001</v>
      </c>
      <c r="H729" s="23">
        <f>'5 исп.МП'!H641</f>
        <v>28.9</v>
      </c>
      <c r="I729" s="159">
        <f t="shared" si="107"/>
        <v>33.29493087557603</v>
      </c>
    </row>
    <row r="730" spans="1:9" ht="25.5">
      <c r="A730" s="37" t="s">
        <v>645</v>
      </c>
      <c r="B730" s="21" t="s">
        <v>430</v>
      </c>
      <c r="C730" s="22" t="s">
        <v>69</v>
      </c>
      <c r="D730" s="22" t="s">
        <v>69</v>
      </c>
      <c r="E730" s="58" t="s">
        <v>578</v>
      </c>
      <c r="F730" s="22"/>
      <c r="G730" s="23">
        <f aca="true" t="shared" si="111" ref="G730:H733">G731</f>
        <v>100</v>
      </c>
      <c r="H730" s="23">
        <f t="shared" si="111"/>
        <v>0</v>
      </c>
      <c r="I730" s="159">
        <f t="shared" si="107"/>
        <v>0</v>
      </c>
    </row>
    <row r="731" spans="1:9" ht="15" customHeight="1">
      <c r="A731" s="37" t="s">
        <v>199</v>
      </c>
      <c r="B731" s="21" t="s">
        <v>430</v>
      </c>
      <c r="C731" s="22" t="s">
        <v>69</v>
      </c>
      <c r="D731" s="22" t="s">
        <v>69</v>
      </c>
      <c r="E731" s="58" t="s">
        <v>578</v>
      </c>
      <c r="F731" s="22"/>
      <c r="G731" s="23">
        <f t="shared" si="111"/>
        <v>100</v>
      </c>
      <c r="H731" s="23">
        <f t="shared" si="111"/>
        <v>0</v>
      </c>
      <c r="I731" s="159">
        <f t="shared" si="107"/>
        <v>0</v>
      </c>
    </row>
    <row r="732" spans="1:9" ht="12.75">
      <c r="A732" s="18" t="s">
        <v>124</v>
      </c>
      <c r="B732" s="21" t="s">
        <v>430</v>
      </c>
      <c r="C732" s="22" t="s">
        <v>69</v>
      </c>
      <c r="D732" s="22" t="s">
        <v>69</v>
      </c>
      <c r="E732" s="58" t="s">
        <v>578</v>
      </c>
      <c r="F732" s="22" t="s">
        <v>125</v>
      </c>
      <c r="G732" s="23">
        <f t="shared" si="111"/>
        <v>100</v>
      </c>
      <c r="H732" s="23">
        <f t="shared" si="111"/>
        <v>0</v>
      </c>
      <c r="I732" s="159">
        <f t="shared" si="107"/>
        <v>0</v>
      </c>
    </row>
    <row r="733" spans="1:9" ht="12.75">
      <c r="A733" s="18" t="s">
        <v>144</v>
      </c>
      <c r="B733" s="21" t="s">
        <v>430</v>
      </c>
      <c r="C733" s="22" t="s">
        <v>69</v>
      </c>
      <c r="D733" s="22" t="s">
        <v>69</v>
      </c>
      <c r="E733" s="58" t="s">
        <v>578</v>
      </c>
      <c r="F733" s="22" t="s">
        <v>143</v>
      </c>
      <c r="G733" s="23">
        <f t="shared" si="111"/>
        <v>100</v>
      </c>
      <c r="H733" s="23">
        <f t="shared" si="111"/>
        <v>0</v>
      </c>
      <c r="I733" s="159">
        <f t="shared" si="107"/>
        <v>0</v>
      </c>
    </row>
    <row r="734" spans="1:9" s="33" customFormat="1" ht="25.5">
      <c r="A734" s="18" t="s">
        <v>145</v>
      </c>
      <c r="B734" s="21" t="s">
        <v>430</v>
      </c>
      <c r="C734" s="22" t="s">
        <v>69</v>
      </c>
      <c r="D734" s="22" t="s">
        <v>69</v>
      </c>
      <c r="E734" s="58" t="s">
        <v>578</v>
      </c>
      <c r="F734" s="22" t="s">
        <v>146</v>
      </c>
      <c r="G734" s="23">
        <f>'5 исп.МП'!G648</f>
        <v>100</v>
      </c>
      <c r="H734" s="23">
        <f>'5 исп.МП'!H648</f>
        <v>0</v>
      </c>
      <c r="I734" s="159">
        <f t="shared" si="107"/>
        <v>0</v>
      </c>
    </row>
    <row r="735" spans="1:9" ht="12.75">
      <c r="A735" s="17" t="s">
        <v>11</v>
      </c>
      <c r="B735" s="52" t="s">
        <v>430</v>
      </c>
      <c r="C735" s="43" t="s">
        <v>69</v>
      </c>
      <c r="D735" s="43" t="s">
        <v>75</v>
      </c>
      <c r="E735" s="43"/>
      <c r="F735" s="43"/>
      <c r="G735" s="44">
        <f>G736+G750+G766+G795</f>
        <v>36385.4</v>
      </c>
      <c r="H735" s="44">
        <f>H736+H750+H766+H795</f>
        <v>8591.1</v>
      </c>
      <c r="I735" s="158">
        <f t="shared" si="107"/>
        <v>23.611393580941805</v>
      </c>
    </row>
    <row r="736" spans="1:9" ht="12.75">
      <c r="A736" s="18" t="s">
        <v>376</v>
      </c>
      <c r="B736" s="21" t="s">
        <v>430</v>
      </c>
      <c r="C736" s="22" t="s">
        <v>69</v>
      </c>
      <c r="D736" s="22" t="s">
        <v>75</v>
      </c>
      <c r="E736" s="22" t="s">
        <v>225</v>
      </c>
      <c r="F736" s="22"/>
      <c r="G736" s="23">
        <f>G737</f>
        <v>1031.2</v>
      </c>
      <c r="H736" s="23">
        <f>H737</f>
        <v>582.2</v>
      </c>
      <c r="I736" s="159">
        <f t="shared" si="107"/>
        <v>56.45849495733126</v>
      </c>
    </row>
    <row r="737" spans="1:9" ht="12.75">
      <c r="A737" s="18" t="s">
        <v>377</v>
      </c>
      <c r="B737" s="21" t="s">
        <v>430</v>
      </c>
      <c r="C737" s="22" t="s">
        <v>69</v>
      </c>
      <c r="D737" s="22" t="s">
        <v>75</v>
      </c>
      <c r="E737" s="22" t="s">
        <v>374</v>
      </c>
      <c r="F737" s="22"/>
      <c r="G737" s="23">
        <f>G738+G744</f>
        <v>1031.2</v>
      </c>
      <c r="H737" s="23">
        <f>H738+H744</f>
        <v>582.2</v>
      </c>
      <c r="I737" s="159">
        <f t="shared" si="107"/>
        <v>56.45849495733126</v>
      </c>
    </row>
    <row r="738" spans="1:9" ht="51">
      <c r="A738" s="18" t="s">
        <v>298</v>
      </c>
      <c r="B738" s="21" t="s">
        <v>430</v>
      </c>
      <c r="C738" s="22" t="s">
        <v>69</v>
      </c>
      <c r="D738" s="22" t="s">
        <v>75</v>
      </c>
      <c r="E738" s="22" t="s">
        <v>375</v>
      </c>
      <c r="F738" s="22"/>
      <c r="G738" s="23">
        <f>G739</f>
        <v>1000</v>
      </c>
      <c r="H738" s="23">
        <f>H739</f>
        <v>581.7</v>
      </c>
      <c r="I738" s="159">
        <f t="shared" si="107"/>
        <v>58.17</v>
      </c>
    </row>
    <row r="739" spans="1:9" ht="38.25">
      <c r="A739" s="18" t="s">
        <v>109</v>
      </c>
      <c r="B739" s="21" t="s">
        <v>430</v>
      </c>
      <c r="C739" s="22" t="s">
        <v>69</v>
      </c>
      <c r="D739" s="22" t="s">
        <v>75</v>
      </c>
      <c r="E739" s="22" t="s">
        <v>375</v>
      </c>
      <c r="F739" s="22" t="s">
        <v>110</v>
      </c>
      <c r="G739" s="23">
        <f>G740+G742</f>
        <v>1000</v>
      </c>
      <c r="H739" s="23">
        <f>H740+H742</f>
        <v>581.7</v>
      </c>
      <c r="I739" s="159">
        <f t="shared" si="107"/>
        <v>58.17</v>
      </c>
    </row>
    <row r="740" spans="1:9" ht="12.75">
      <c r="A740" s="18" t="s">
        <v>306</v>
      </c>
      <c r="B740" s="21" t="s">
        <v>430</v>
      </c>
      <c r="C740" s="22" t="s">
        <v>69</v>
      </c>
      <c r="D740" s="22" t="s">
        <v>75</v>
      </c>
      <c r="E740" s="22" t="s">
        <v>375</v>
      </c>
      <c r="F740" s="22" t="s">
        <v>308</v>
      </c>
      <c r="G740" s="23">
        <f>G741</f>
        <v>740</v>
      </c>
      <c r="H740" s="23">
        <f>H741</f>
        <v>454</v>
      </c>
      <c r="I740" s="159">
        <f t="shared" si="107"/>
        <v>61.35135135135135</v>
      </c>
    </row>
    <row r="741" spans="1:9" ht="12.75">
      <c r="A741" s="18" t="s">
        <v>455</v>
      </c>
      <c r="B741" s="21" t="s">
        <v>430</v>
      </c>
      <c r="C741" s="22" t="s">
        <v>69</v>
      </c>
      <c r="D741" s="22" t="s">
        <v>75</v>
      </c>
      <c r="E741" s="22" t="s">
        <v>375</v>
      </c>
      <c r="F741" s="22" t="s">
        <v>307</v>
      </c>
      <c r="G741" s="23">
        <v>740</v>
      </c>
      <c r="H741" s="23">
        <v>454</v>
      </c>
      <c r="I741" s="159">
        <f t="shared" si="107"/>
        <v>61.35135135135135</v>
      </c>
    </row>
    <row r="742" spans="1:9" ht="12.75">
      <c r="A742" s="18" t="s">
        <v>100</v>
      </c>
      <c r="B742" s="21" t="s">
        <v>430</v>
      </c>
      <c r="C742" s="22" t="s">
        <v>69</v>
      </c>
      <c r="D742" s="22" t="s">
        <v>75</v>
      </c>
      <c r="E742" s="22" t="s">
        <v>375</v>
      </c>
      <c r="F742" s="22" t="s">
        <v>101</v>
      </c>
      <c r="G742" s="23">
        <f>G743</f>
        <v>260</v>
      </c>
      <c r="H742" s="23">
        <f>H743</f>
        <v>127.7</v>
      </c>
      <c r="I742" s="159">
        <f t="shared" si="107"/>
        <v>49.11538461538461</v>
      </c>
    </row>
    <row r="743" spans="1:9" ht="25.5">
      <c r="A743" s="18" t="s">
        <v>103</v>
      </c>
      <c r="B743" s="21" t="s">
        <v>430</v>
      </c>
      <c r="C743" s="22" t="s">
        <v>69</v>
      </c>
      <c r="D743" s="22" t="s">
        <v>75</v>
      </c>
      <c r="E743" s="22" t="s">
        <v>375</v>
      </c>
      <c r="F743" s="22" t="s">
        <v>104</v>
      </c>
      <c r="G743" s="23">
        <v>260</v>
      </c>
      <c r="H743" s="23">
        <v>127.7</v>
      </c>
      <c r="I743" s="159">
        <f t="shared" si="107"/>
        <v>49.11538461538461</v>
      </c>
    </row>
    <row r="744" spans="1:9" ht="12.75">
      <c r="A744" s="18" t="s">
        <v>245</v>
      </c>
      <c r="B744" s="21" t="s">
        <v>430</v>
      </c>
      <c r="C744" s="22" t="s">
        <v>69</v>
      </c>
      <c r="D744" s="22" t="s">
        <v>75</v>
      </c>
      <c r="E744" s="22" t="s">
        <v>378</v>
      </c>
      <c r="F744" s="22"/>
      <c r="G744" s="23">
        <f>G745</f>
        <v>31.2</v>
      </c>
      <c r="H744" s="23">
        <f>H745</f>
        <v>0.5</v>
      </c>
      <c r="I744" s="159">
        <f t="shared" si="107"/>
        <v>1.6025641025641029</v>
      </c>
    </row>
    <row r="745" spans="1:9" ht="38.25">
      <c r="A745" s="18" t="s">
        <v>109</v>
      </c>
      <c r="B745" s="21" t="s">
        <v>430</v>
      </c>
      <c r="C745" s="22" t="s">
        <v>69</v>
      </c>
      <c r="D745" s="22" t="s">
        <v>75</v>
      </c>
      <c r="E745" s="22" t="s">
        <v>378</v>
      </c>
      <c r="F745" s="22" t="s">
        <v>110</v>
      </c>
      <c r="G745" s="23">
        <f>G746+G748</f>
        <v>31.2</v>
      </c>
      <c r="H745" s="23">
        <f>H746+H748</f>
        <v>0.5</v>
      </c>
      <c r="I745" s="159">
        <f t="shared" si="107"/>
        <v>1.6025641025641029</v>
      </c>
    </row>
    <row r="746" spans="1:9" ht="12.75" customHeight="1">
      <c r="A746" s="18" t="s">
        <v>306</v>
      </c>
      <c r="B746" s="21" t="s">
        <v>430</v>
      </c>
      <c r="C746" s="22" t="s">
        <v>69</v>
      </c>
      <c r="D746" s="22" t="s">
        <v>75</v>
      </c>
      <c r="E746" s="22" t="s">
        <v>378</v>
      </c>
      <c r="F746" s="22" t="s">
        <v>308</v>
      </c>
      <c r="G746" s="23">
        <f>G747</f>
        <v>11.2</v>
      </c>
      <c r="H746" s="23">
        <f>H747</f>
        <v>0.5</v>
      </c>
      <c r="I746" s="159">
        <f t="shared" si="107"/>
        <v>4.464285714285714</v>
      </c>
    </row>
    <row r="747" spans="1:9" s="33" customFormat="1" ht="12.75">
      <c r="A747" s="18" t="s">
        <v>455</v>
      </c>
      <c r="B747" s="21" t="s">
        <v>430</v>
      </c>
      <c r="C747" s="22" t="s">
        <v>69</v>
      </c>
      <c r="D747" s="22" t="s">
        <v>75</v>
      </c>
      <c r="E747" s="22" t="s">
        <v>378</v>
      </c>
      <c r="F747" s="22" t="s">
        <v>307</v>
      </c>
      <c r="G747" s="23">
        <v>11.2</v>
      </c>
      <c r="H747" s="23">
        <v>0.5</v>
      </c>
      <c r="I747" s="159">
        <f t="shared" si="107"/>
        <v>4.464285714285714</v>
      </c>
    </row>
    <row r="748" spans="1:9" s="33" customFormat="1" ht="12.75">
      <c r="A748" s="18" t="s">
        <v>100</v>
      </c>
      <c r="B748" s="21" t="s">
        <v>430</v>
      </c>
      <c r="C748" s="22" t="s">
        <v>69</v>
      </c>
      <c r="D748" s="22" t="s">
        <v>75</v>
      </c>
      <c r="E748" s="22" t="s">
        <v>378</v>
      </c>
      <c r="F748" s="22" t="s">
        <v>101</v>
      </c>
      <c r="G748" s="23">
        <f>G749</f>
        <v>20</v>
      </c>
      <c r="H748" s="23">
        <f>H749</f>
        <v>0</v>
      </c>
      <c r="I748" s="159">
        <f t="shared" si="107"/>
        <v>0</v>
      </c>
    </row>
    <row r="749" spans="1:9" s="33" customFormat="1" ht="25.5">
      <c r="A749" s="18" t="s">
        <v>103</v>
      </c>
      <c r="B749" s="21" t="s">
        <v>430</v>
      </c>
      <c r="C749" s="22" t="s">
        <v>69</v>
      </c>
      <c r="D749" s="22" t="s">
        <v>75</v>
      </c>
      <c r="E749" s="22" t="s">
        <v>378</v>
      </c>
      <c r="F749" s="22" t="s">
        <v>104</v>
      </c>
      <c r="G749" s="23">
        <v>20</v>
      </c>
      <c r="H749" s="23">
        <v>0</v>
      </c>
      <c r="I749" s="159">
        <f t="shared" si="107"/>
        <v>0</v>
      </c>
    </row>
    <row r="750" spans="1:9" s="33" customFormat="1" ht="25.5">
      <c r="A750" s="18" t="s">
        <v>433</v>
      </c>
      <c r="B750" s="21" t="s">
        <v>430</v>
      </c>
      <c r="C750" s="22" t="s">
        <v>69</v>
      </c>
      <c r="D750" s="22" t="s">
        <v>75</v>
      </c>
      <c r="E750" s="22" t="s">
        <v>224</v>
      </c>
      <c r="F750" s="22"/>
      <c r="G750" s="23">
        <f>G751</f>
        <v>8563.2</v>
      </c>
      <c r="H750" s="23">
        <f>H751</f>
        <v>1666.1</v>
      </c>
      <c r="I750" s="159">
        <f t="shared" si="107"/>
        <v>19.456511584454404</v>
      </c>
    </row>
    <row r="751" spans="1:9" s="33" customFormat="1" ht="12.75">
      <c r="A751" s="18" t="s">
        <v>50</v>
      </c>
      <c r="B751" s="21" t="s">
        <v>430</v>
      </c>
      <c r="C751" s="22" t="s">
        <v>69</v>
      </c>
      <c r="D751" s="22" t="s">
        <v>75</v>
      </c>
      <c r="E751" s="22" t="s">
        <v>250</v>
      </c>
      <c r="F751" s="22"/>
      <c r="G751" s="23">
        <f>G752+G758</f>
        <v>8563.2</v>
      </c>
      <c r="H751" s="23">
        <f>H752+H758</f>
        <v>1666.1</v>
      </c>
      <c r="I751" s="159">
        <f t="shared" si="107"/>
        <v>19.456511584454404</v>
      </c>
    </row>
    <row r="752" spans="1:9" s="33" customFormat="1" ht="12.75">
      <c r="A752" s="18" t="s">
        <v>246</v>
      </c>
      <c r="B752" s="21" t="s">
        <v>430</v>
      </c>
      <c r="C752" s="22" t="s">
        <v>69</v>
      </c>
      <c r="D752" s="22" t="s">
        <v>75</v>
      </c>
      <c r="E752" s="22" t="s">
        <v>251</v>
      </c>
      <c r="F752" s="22"/>
      <c r="G752" s="23">
        <f>G753</f>
        <v>8206.2</v>
      </c>
      <c r="H752" s="23">
        <f>H753</f>
        <v>1634.5</v>
      </c>
      <c r="I752" s="159">
        <f t="shared" si="107"/>
        <v>19.917866978625913</v>
      </c>
    </row>
    <row r="753" spans="1:9" s="33" customFormat="1" ht="38.25">
      <c r="A753" s="18" t="s">
        <v>109</v>
      </c>
      <c r="B753" s="21" t="s">
        <v>430</v>
      </c>
      <c r="C753" s="22" t="s">
        <v>69</v>
      </c>
      <c r="D753" s="22" t="s">
        <v>75</v>
      </c>
      <c r="E753" s="22" t="s">
        <v>251</v>
      </c>
      <c r="F753" s="22" t="s">
        <v>110</v>
      </c>
      <c r="G753" s="23">
        <f>G754</f>
        <v>8206.2</v>
      </c>
      <c r="H753" s="23">
        <f>H754</f>
        <v>1634.5</v>
      </c>
      <c r="I753" s="159">
        <f t="shared" si="107"/>
        <v>19.917866978625913</v>
      </c>
    </row>
    <row r="754" spans="1:9" s="33" customFormat="1" ht="12.75">
      <c r="A754" s="18" t="s">
        <v>100</v>
      </c>
      <c r="B754" s="21" t="s">
        <v>430</v>
      </c>
      <c r="C754" s="22" t="s">
        <v>69</v>
      </c>
      <c r="D754" s="22" t="s">
        <v>75</v>
      </c>
      <c r="E754" s="22" t="s">
        <v>251</v>
      </c>
      <c r="F754" s="22" t="s">
        <v>101</v>
      </c>
      <c r="G754" s="23">
        <f>G755+G756+G757</f>
        <v>8206.2</v>
      </c>
      <c r="H754" s="23">
        <f>H755+H756+H757</f>
        <v>1634.5</v>
      </c>
      <c r="I754" s="159">
        <f t="shared" si="107"/>
        <v>19.917866978625913</v>
      </c>
    </row>
    <row r="755" spans="1:9" s="33" customFormat="1" ht="12.75">
      <c r="A755" s="18" t="s">
        <v>165</v>
      </c>
      <c r="B755" s="21" t="s">
        <v>430</v>
      </c>
      <c r="C755" s="22" t="s">
        <v>69</v>
      </c>
      <c r="D755" s="22" t="s">
        <v>75</v>
      </c>
      <c r="E755" s="22" t="s">
        <v>251</v>
      </c>
      <c r="F755" s="22" t="s">
        <v>102</v>
      </c>
      <c r="G755" s="23">
        <v>6227.2</v>
      </c>
      <c r="H755" s="23">
        <v>1335.5</v>
      </c>
      <c r="I755" s="159">
        <f t="shared" si="107"/>
        <v>21.4462358684481</v>
      </c>
    </row>
    <row r="756" spans="1:9" s="33" customFormat="1" ht="25.5">
      <c r="A756" s="18" t="s">
        <v>103</v>
      </c>
      <c r="B756" s="21" t="s">
        <v>430</v>
      </c>
      <c r="C756" s="22" t="s">
        <v>69</v>
      </c>
      <c r="D756" s="22" t="s">
        <v>75</v>
      </c>
      <c r="E756" s="22" t="s">
        <v>251</v>
      </c>
      <c r="F756" s="22" t="s">
        <v>104</v>
      </c>
      <c r="G756" s="23">
        <v>111</v>
      </c>
      <c r="H756" s="23">
        <v>28.3</v>
      </c>
      <c r="I756" s="159">
        <f t="shared" si="107"/>
        <v>25.495495495495497</v>
      </c>
    </row>
    <row r="757" spans="1:9" s="33" customFormat="1" ht="25.5">
      <c r="A757" s="18" t="s">
        <v>167</v>
      </c>
      <c r="B757" s="21" t="s">
        <v>430</v>
      </c>
      <c r="C757" s="22" t="s">
        <v>69</v>
      </c>
      <c r="D757" s="22" t="s">
        <v>75</v>
      </c>
      <c r="E757" s="22" t="s">
        <v>251</v>
      </c>
      <c r="F757" s="22" t="s">
        <v>166</v>
      </c>
      <c r="G757" s="23">
        <v>1868</v>
      </c>
      <c r="H757" s="23">
        <v>270.7</v>
      </c>
      <c r="I757" s="159">
        <f t="shared" si="107"/>
        <v>14.491434689507493</v>
      </c>
    </row>
    <row r="758" spans="1:9" ht="12.75">
      <c r="A758" s="18" t="s">
        <v>247</v>
      </c>
      <c r="B758" s="21" t="s">
        <v>430</v>
      </c>
      <c r="C758" s="22" t="s">
        <v>69</v>
      </c>
      <c r="D758" s="22" t="s">
        <v>75</v>
      </c>
      <c r="E758" s="22" t="s">
        <v>252</v>
      </c>
      <c r="F758" s="22"/>
      <c r="G758" s="23">
        <f>G759+G762</f>
        <v>357</v>
      </c>
      <c r="H758" s="23">
        <f>H759+H762</f>
        <v>31.6</v>
      </c>
      <c r="I758" s="159">
        <f t="shared" si="107"/>
        <v>8.8515406162465</v>
      </c>
    </row>
    <row r="759" spans="1:9" ht="25.5">
      <c r="A759" s="18" t="s">
        <v>651</v>
      </c>
      <c r="B759" s="21" t="s">
        <v>430</v>
      </c>
      <c r="C759" s="22" t="s">
        <v>69</v>
      </c>
      <c r="D759" s="22" t="s">
        <v>75</v>
      </c>
      <c r="E759" s="22" t="s">
        <v>252</v>
      </c>
      <c r="F759" s="22" t="s">
        <v>111</v>
      </c>
      <c r="G759" s="23">
        <f>G760</f>
        <v>354</v>
      </c>
      <c r="H759" s="23">
        <f>H760</f>
        <v>30.6</v>
      </c>
      <c r="I759" s="159">
        <f t="shared" si="107"/>
        <v>8.64406779661017</v>
      </c>
    </row>
    <row r="760" spans="1:9" s="33" customFormat="1" ht="30" customHeight="1">
      <c r="A760" s="18" t="s">
        <v>105</v>
      </c>
      <c r="B760" s="21" t="s">
        <v>430</v>
      </c>
      <c r="C760" s="22" t="s">
        <v>69</v>
      </c>
      <c r="D760" s="22" t="s">
        <v>75</v>
      </c>
      <c r="E760" s="22" t="s">
        <v>252</v>
      </c>
      <c r="F760" s="22" t="s">
        <v>106</v>
      </c>
      <c r="G760" s="23">
        <f>G761</f>
        <v>354</v>
      </c>
      <c r="H760" s="23">
        <f>H761</f>
        <v>30.6</v>
      </c>
      <c r="I760" s="159">
        <f t="shared" si="107"/>
        <v>8.64406779661017</v>
      </c>
    </row>
    <row r="761" spans="1:9" ht="25.5" customHeight="1">
      <c r="A761" s="18" t="s">
        <v>107</v>
      </c>
      <c r="B761" s="21" t="s">
        <v>430</v>
      </c>
      <c r="C761" s="22" t="s">
        <v>69</v>
      </c>
      <c r="D761" s="22" t="s">
        <v>75</v>
      </c>
      <c r="E761" s="22" t="s">
        <v>252</v>
      </c>
      <c r="F761" s="22" t="s">
        <v>108</v>
      </c>
      <c r="G761" s="23">
        <v>354</v>
      </c>
      <c r="H761" s="23">
        <v>30.6</v>
      </c>
      <c r="I761" s="159">
        <f t="shared" si="107"/>
        <v>8.64406779661017</v>
      </c>
    </row>
    <row r="762" spans="1:9" s="86" customFormat="1" ht="16.5" customHeight="1">
      <c r="A762" s="18" t="s">
        <v>135</v>
      </c>
      <c r="B762" s="21" t="s">
        <v>430</v>
      </c>
      <c r="C762" s="22" t="s">
        <v>69</v>
      </c>
      <c r="D762" s="22" t="s">
        <v>75</v>
      </c>
      <c r="E762" s="22" t="s">
        <v>252</v>
      </c>
      <c r="F762" s="22" t="s">
        <v>136</v>
      </c>
      <c r="G762" s="23">
        <f>G763</f>
        <v>3</v>
      </c>
      <c r="H762" s="23">
        <f>H763</f>
        <v>1</v>
      </c>
      <c r="I762" s="159">
        <f t="shared" si="107"/>
        <v>33.33333333333333</v>
      </c>
    </row>
    <row r="763" spans="1:9" s="86" customFormat="1" ht="16.5" customHeight="1">
      <c r="A763" s="18" t="s">
        <v>138</v>
      </c>
      <c r="B763" s="21" t="s">
        <v>430</v>
      </c>
      <c r="C763" s="22" t="s">
        <v>69</v>
      </c>
      <c r="D763" s="22" t="s">
        <v>75</v>
      </c>
      <c r="E763" s="22" t="s">
        <v>252</v>
      </c>
      <c r="F763" s="22" t="s">
        <v>139</v>
      </c>
      <c r="G763" s="23">
        <f>G764+G765</f>
        <v>3</v>
      </c>
      <c r="H763" s="23">
        <f>H764+H765</f>
        <v>1</v>
      </c>
      <c r="I763" s="159">
        <f t="shared" si="107"/>
        <v>33.33333333333333</v>
      </c>
    </row>
    <row r="764" spans="1:9" s="86" customFormat="1" ht="16.5" customHeight="1">
      <c r="A764" s="18" t="s">
        <v>140</v>
      </c>
      <c r="B764" s="21" t="s">
        <v>430</v>
      </c>
      <c r="C764" s="22" t="s">
        <v>69</v>
      </c>
      <c r="D764" s="22" t="s">
        <v>75</v>
      </c>
      <c r="E764" s="22" t="s">
        <v>252</v>
      </c>
      <c r="F764" s="22" t="s">
        <v>141</v>
      </c>
      <c r="G764" s="23">
        <v>1</v>
      </c>
      <c r="H764" s="23">
        <v>0.2</v>
      </c>
      <c r="I764" s="159">
        <f t="shared" si="107"/>
        <v>20</v>
      </c>
    </row>
    <row r="765" spans="1:9" ht="17.25" customHeight="1">
      <c r="A765" s="18" t="s">
        <v>168</v>
      </c>
      <c r="B765" s="21" t="s">
        <v>430</v>
      </c>
      <c r="C765" s="22" t="s">
        <v>69</v>
      </c>
      <c r="D765" s="22" t="s">
        <v>75</v>
      </c>
      <c r="E765" s="22" t="s">
        <v>252</v>
      </c>
      <c r="F765" s="22" t="s">
        <v>142</v>
      </c>
      <c r="G765" s="23">
        <v>2</v>
      </c>
      <c r="H765" s="23">
        <v>0.8</v>
      </c>
      <c r="I765" s="159">
        <f t="shared" si="107"/>
        <v>40</v>
      </c>
    </row>
    <row r="766" spans="1:9" ht="37.5" customHeight="1">
      <c r="A766" s="18" t="s">
        <v>305</v>
      </c>
      <c r="B766" s="21" t="s">
        <v>430</v>
      </c>
      <c r="C766" s="22" t="s">
        <v>69</v>
      </c>
      <c r="D766" s="22" t="s">
        <v>75</v>
      </c>
      <c r="E766" s="22" t="s">
        <v>239</v>
      </c>
      <c r="F766" s="22"/>
      <c r="G766" s="23">
        <f>G767</f>
        <v>26651</v>
      </c>
      <c r="H766" s="23">
        <f>H767</f>
        <v>6340.2</v>
      </c>
      <c r="I766" s="159">
        <f t="shared" si="107"/>
        <v>23.789726464297775</v>
      </c>
    </row>
    <row r="767" spans="1:9" ht="43.5" customHeight="1">
      <c r="A767" s="18" t="s">
        <v>500</v>
      </c>
      <c r="B767" s="21" t="s">
        <v>430</v>
      </c>
      <c r="C767" s="22" t="s">
        <v>69</v>
      </c>
      <c r="D767" s="22" t="s">
        <v>75</v>
      </c>
      <c r="E767" s="22" t="s">
        <v>391</v>
      </c>
      <c r="F767" s="22"/>
      <c r="G767" s="23">
        <f>G768+G781</f>
        <v>26651</v>
      </c>
      <c r="H767" s="23">
        <f>H768+H781</f>
        <v>6340.2</v>
      </c>
      <c r="I767" s="159">
        <f t="shared" si="107"/>
        <v>23.789726464297775</v>
      </c>
    </row>
    <row r="768" spans="1:9" ht="13.5" customHeight="1">
      <c r="A768" s="18" t="s">
        <v>392</v>
      </c>
      <c r="B768" s="21" t="s">
        <v>430</v>
      </c>
      <c r="C768" s="22" t="s">
        <v>69</v>
      </c>
      <c r="D768" s="22" t="s">
        <v>75</v>
      </c>
      <c r="E768" s="22" t="s">
        <v>423</v>
      </c>
      <c r="F768" s="22"/>
      <c r="G768" s="23">
        <f>G769+G774+G777</f>
        <v>13746.6</v>
      </c>
      <c r="H768" s="23">
        <f>H769+H774+H777</f>
        <v>3635.9</v>
      </c>
      <c r="I768" s="159">
        <f t="shared" si="107"/>
        <v>26.449449318376907</v>
      </c>
    </row>
    <row r="769" spans="1:9" ht="38.25">
      <c r="A769" s="18" t="s">
        <v>109</v>
      </c>
      <c r="B769" s="21" t="s">
        <v>430</v>
      </c>
      <c r="C769" s="22" t="s">
        <v>69</v>
      </c>
      <c r="D769" s="22" t="s">
        <v>75</v>
      </c>
      <c r="E769" s="22" t="s">
        <v>423</v>
      </c>
      <c r="F769" s="22" t="s">
        <v>110</v>
      </c>
      <c r="G769" s="23">
        <f>G770</f>
        <v>13052.5</v>
      </c>
      <c r="H769" s="23">
        <f>H770</f>
        <v>3513.8</v>
      </c>
      <c r="I769" s="159">
        <f t="shared" si="107"/>
        <v>26.920513311626127</v>
      </c>
    </row>
    <row r="770" spans="1:9" ht="12.75">
      <c r="A770" s="18" t="s">
        <v>306</v>
      </c>
      <c r="B770" s="21" t="s">
        <v>430</v>
      </c>
      <c r="C770" s="22" t="s">
        <v>69</v>
      </c>
      <c r="D770" s="22" t="s">
        <v>75</v>
      </c>
      <c r="E770" s="22" t="s">
        <v>423</v>
      </c>
      <c r="F770" s="22" t="s">
        <v>308</v>
      </c>
      <c r="G770" s="23">
        <f>G771+G772+G773</f>
        <v>13052.5</v>
      </c>
      <c r="H770" s="23">
        <f>H771+H772+H773</f>
        <v>3513.8</v>
      </c>
      <c r="I770" s="159">
        <f t="shared" si="107"/>
        <v>26.920513311626127</v>
      </c>
    </row>
    <row r="771" spans="1:9" ht="12.75">
      <c r="A771" s="18" t="s">
        <v>579</v>
      </c>
      <c r="B771" s="21" t="s">
        <v>430</v>
      </c>
      <c r="C771" s="22" t="s">
        <v>69</v>
      </c>
      <c r="D771" s="22" t="s">
        <v>75</v>
      </c>
      <c r="E771" s="22" t="s">
        <v>423</v>
      </c>
      <c r="F771" s="22" t="s">
        <v>309</v>
      </c>
      <c r="G771" s="23">
        <v>10401.5</v>
      </c>
      <c r="H771" s="23">
        <v>2909.4</v>
      </c>
      <c r="I771" s="159">
        <f t="shared" si="107"/>
        <v>27.970965726097198</v>
      </c>
    </row>
    <row r="772" spans="1:9" ht="12.75">
      <c r="A772" s="18" t="s">
        <v>455</v>
      </c>
      <c r="B772" s="21" t="s">
        <v>430</v>
      </c>
      <c r="C772" s="22" t="s">
        <v>69</v>
      </c>
      <c r="D772" s="22" t="s">
        <v>75</v>
      </c>
      <c r="E772" s="22" t="s">
        <v>423</v>
      </c>
      <c r="F772" s="22" t="s">
        <v>307</v>
      </c>
      <c r="G772" s="23">
        <v>34.6</v>
      </c>
      <c r="H772" s="23">
        <v>0</v>
      </c>
      <c r="I772" s="159">
        <f t="shared" si="107"/>
        <v>0</v>
      </c>
    </row>
    <row r="773" spans="1:9" ht="25.5">
      <c r="A773" s="18" t="s">
        <v>459</v>
      </c>
      <c r="B773" s="21" t="s">
        <v>430</v>
      </c>
      <c r="C773" s="22" t="s">
        <v>69</v>
      </c>
      <c r="D773" s="22" t="s">
        <v>75</v>
      </c>
      <c r="E773" s="22" t="s">
        <v>423</v>
      </c>
      <c r="F773" s="22" t="s">
        <v>310</v>
      </c>
      <c r="G773" s="23">
        <v>2616.4</v>
      </c>
      <c r="H773" s="23">
        <v>604.4</v>
      </c>
      <c r="I773" s="159">
        <f t="shared" si="107"/>
        <v>23.100443357284817</v>
      </c>
    </row>
    <row r="774" spans="1:9" ht="25.5">
      <c r="A774" s="18" t="s">
        <v>651</v>
      </c>
      <c r="B774" s="21" t="s">
        <v>430</v>
      </c>
      <c r="C774" s="22" t="s">
        <v>69</v>
      </c>
      <c r="D774" s="22" t="s">
        <v>75</v>
      </c>
      <c r="E774" s="22" t="s">
        <v>423</v>
      </c>
      <c r="F774" s="22" t="s">
        <v>111</v>
      </c>
      <c r="G774" s="23">
        <f>G775</f>
        <v>688.1</v>
      </c>
      <c r="H774" s="23">
        <f>H775</f>
        <v>121.1</v>
      </c>
      <c r="I774" s="159">
        <f aca="true" t="shared" si="112" ref="I774:I837">H774/G774*100</f>
        <v>17.599186164801626</v>
      </c>
    </row>
    <row r="775" spans="1:9" ht="25.5">
      <c r="A775" s="18" t="s">
        <v>105</v>
      </c>
      <c r="B775" s="21" t="s">
        <v>430</v>
      </c>
      <c r="C775" s="22" t="s">
        <v>69</v>
      </c>
      <c r="D775" s="22" t="s">
        <v>75</v>
      </c>
      <c r="E775" s="22" t="s">
        <v>423</v>
      </c>
      <c r="F775" s="22" t="s">
        <v>106</v>
      </c>
      <c r="G775" s="23">
        <f>G776</f>
        <v>688.1</v>
      </c>
      <c r="H775" s="23">
        <f>H776</f>
        <v>121.1</v>
      </c>
      <c r="I775" s="159">
        <f t="shared" si="112"/>
        <v>17.599186164801626</v>
      </c>
    </row>
    <row r="776" spans="1:9" ht="25.5">
      <c r="A776" s="18" t="s">
        <v>107</v>
      </c>
      <c r="B776" s="21" t="s">
        <v>430</v>
      </c>
      <c r="C776" s="22" t="s">
        <v>69</v>
      </c>
      <c r="D776" s="22" t="s">
        <v>75</v>
      </c>
      <c r="E776" s="22" t="s">
        <v>423</v>
      </c>
      <c r="F776" s="22" t="s">
        <v>108</v>
      </c>
      <c r="G776" s="23">
        <v>688.1</v>
      </c>
      <c r="H776" s="23">
        <v>121.1</v>
      </c>
      <c r="I776" s="159">
        <f t="shared" si="112"/>
        <v>17.599186164801626</v>
      </c>
    </row>
    <row r="777" spans="1:9" ht="12.75">
      <c r="A777" s="18" t="s">
        <v>135</v>
      </c>
      <c r="B777" s="21" t="s">
        <v>430</v>
      </c>
      <c r="C777" s="22" t="s">
        <v>69</v>
      </c>
      <c r="D777" s="22" t="s">
        <v>75</v>
      </c>
      <c r="E777" s="22" t="s">
        <v>423</v>
      </c>
      <c r="F777" s="22" t="s">
        <v>136</v>
      </c>
      <c r="G777" s="23">
        <f>G778</f>
        <v>6</v>
      </c>
      <c r="H777" s="23">
        <f>H778</f>
        <v>1</v>
      </c>
      <c r="I777" s="159">
        <f t="shared" si="112"/>
        <v>16.666666666666664</v>
      </c>
    </row>
    <row r="778" spans="1:9" ht="12.75">
      <c r="A778" s="18" t="s">
        <v>138</v>
      </c>
      <c r="B778" s="21" t="s">
        <v>430</v>
      </c>
      <c r="C778" s="22" t="s">
        <v>69</v>
      </c>
      <c r="D778" s="22" t="s">
        <v>75</v>
      </c>
      <c r="E778" s="22" t="s">
        <v>423</v>
      </c>
      <c r="F778" s="22" t="s">
        <v>139</v>
      </c>
      <c r="G778" s="23">
        <f>G779+G780</f>
        <v>6</v>
      </c>
      <c r="H778" s="23">
        <f>H779+H780</f>
        <v>1</v>
      </c>
      <c r="I778" s="159">
        <f t="shared" si="112"/>
        <v>16.666666666666664</v>
      </c>
    </row>
    <row r="779" spans="1:9" ht="12.75">
      <c r="A779" s="18" t="s">
        <v>140</v>
      </c>
      <c r="B779" s="21" t="s">
        <v>430</v>
      </c>
      <c r="C779" s="22" t="s">
        <v>69</v>
      </c>
      <c r="D779" s="22" t="s">
        <v>75</v>
      </c>
      <c r="E779" s="22" t="s">
        <v>423</v>
      </c>
      <c r="F779" s="22" t="s">
        <v>141</v>
      </c>
      <c r="G779" s="23">
        <v>4</v>
      </c>
      <c r="H779" s="23">
        <v>1</v>
      </c>
      <c r="I779" s="159">
        <f t="shared" si="112"/>
        <v>25</v>
      </c>
    </row>
    <row r="780" spans="1:9" ht="14.25" customHeight="1">
      <c r="A780" s="18" t="s">
        <v>168</v>
      </c>
      <c r="B780" s="21" t="s">
        <v>430</v>
      </c>
      <c r="C780" s="22" t="s">
        <v>69</v>
      </c>
      <c r="D780" s="22" t="s">
        <v>75</v>
      </c>
      <c r="E780" s="22" t="s">
        <v>423</v>
      </c>
      <c r="F780" s="22" t="s">
        <v>142</v>
      </c>
      <c r="G780" s="23">
        <v>2</v>
      </c>
      <c r="H780" s="23">
        <v>0</v>
      </c>
      <c r="I780" s="159">
        <f t="shared" si="112"/>
        <v>0</v>
      </c>
    </row>
    <row r="781" spans="1:9" ht="12.75">
      <c r="A781" s="18" t="s">
        <v>400</v>
      </c>
      <c r="B781" s="21" t="s">
        <v>430</v>
      </c>
      <c r="C781" s="22" t="s">
        <v>69</v>
      </c>
      <c r="D781" s="22" t="s">
        <v>75</v>
      </c>
      <c r="E781" s="22" t="s">
        <v>424</v>
      </c>
      <c r="F781" s="22"/>
      <c r="G781" s="23">
        <f>G782+G787+G790</f>
        <v>12904.4</v>
      </c>
      <c r="H781" s="23">
        <f>H782+H787+H790</f>
        <v>2704.2999999999997</v>
      </c>
      <c r="I781" s="159">
        <f t="shared" si="112"/>
        <v>20.956417965965095</v>
      </c>
    </row>
    <row r="782" spans="1:9" ht="38.25">
      <c r="A782" s="18" t="s">
        <v>109</v>
      </c>
      <c r="B782" s="21" t="s">
        <v>430</v>
      </c>
      <c r="C782" s="22" t="s">
        <v>69</v>
      </c>
      <c r="D782" s="22" t="s">
        <v>75</v>
      </c>
      <c r="E782" s="22" t="s">
        <v>424</v>
      </c>
      <c r="F782" s="22" t="s">
        <v>110</v>
      </c>
      <c r="G782" s="23">
        <f>G783</f>
        <v>9346</v>
      </c>
      <c r="H782" s="23">
        <f>H783</f>
        <v>1969.3999999999999</v>
      </c>
      <c r="I782" s="159">
        <f t="shared" si="112"/>
        <v>21.072116413438902</v>
      </c>
    </row>
    <row r="783" spans="1:9" ht="12.75">
      <c r="A783" s="18" t="s">
        <v>306</v>
      </c>
      <c r="B783" s="21" t="s">
        <v>430</v>
      </c>
      <c r="C783" s="22" t="s">
        <v>69</v>
      </c>
      <c r="D783" s="22" t="s">
        <v>75</v>
      </c>
      <c r="E783" s="22" t="s">
        <v>424</v>
      </c>
      <c r="F783" s="22" t="s">
        <v>308</v>
      </c>
      <c r="G783" s="23">
        <f>G784+G785+G786</f>
        <v>9346</v>
      </c>
      <c r="H783" s="23">
        <f>H784+H785+H786</f>
        <v>1969.3999999999999</v>
      </c>
      <c r="I783" s="159">
        <f t="shared" si="112"/>
        <v>21.072116413438902</v>
      </c>
    </row>
    <row r="784" spans="1:9" ht="12.75">
      <c r="A784" s="18" t="s">
        <v>579</v>
      </c>
      <c r="B784" s="21" t="s">
        <v>430</v>
      </c>
      <c r="C784" s="22" t="s">
        <v>69</v>
      </c>
      <c r="D784" s="22" t="s">
        <v>75</v>
      </c>
      <c r="E784" s="22" t="s">
        <v>424</v>
      </c>
      <c r="F784" s="22" t="s">
        <v>309</v>
      </c>
      <c r="G784" s="23">
        <v>7200</v>
      </c>
      <c r="H784" s="23">
        <v>1523.8</v>
      </c>
      <c r="I784" s="159">
        <f t="shared" si="112"/>
        <v>21.163888888888888</v>
      </c>
    </row>
    <row r="785" spans="1:9" ht="12.75">
      <c r="A785" s="18" t="s">
        <v>455</v>
      </c>
      <c r="B785" s="21" t="s">
        <v>430</v>
      </c>
      <c r="C785" s="22" t="s">
        <v>69</v>
      </c>
      <c r="D785" s="22" t="s">
        <v>75</v>
      </c>
      <c r="E785" s="22" t="s">
        <v>424</v>
      </c>
      <c r="F785" s="22" t="s">
        <v>307</v>
      </c>
      <c r="G785" s="23">
        <v>346</v>
      </c>
      <c r="H785" s="23">
        <v>79.3</v>
      </c>
      <c r="I785" s="159">
        <f t="shared" si="112"/>
        <v>22.919075144508668</v>
      </c>
    </row>
    <row r="786" spans="1:9" ht="25.5">
      <c r="A786" s="18" t="s">
        <v>459</v>
      </c>
      <c r="B786" s="21" t="s">
        <v>430</v>
      </c>
      <c r="C786" s="22" t="s">
        <v>69</v>
      </c>
      <c r="D786" s="22" t="s">
        <v>75</v>
      </c>
      <c r="E786" s="22" t="s">
        <v>424</v>
      </c>
      <c r="F786" s="22" t="s">
        <v>310</v>
      </c>
      <c r="G786" s="23">
        <v>1800</v>
      </c>
      <c r="H786" s="23">
        <v>366.3</v>
      </c>
      <c r="I786" s="159">
        <f t="shared" si="112"/>
        <v>20.35</v>
      </c>
    </row>
    <row r="787" spans="1:9" ht="25.5">
      <c r="A787" s="18" t="s">
        <v>651</v>
      </c>
      <c r="B787" s="21" t="s">
        <v>430</v>
      </c>
      <c r="C787" s="22" t="s">
        <v>69</v>
      </c>
      <c r="D787" s="22" t="s">
        <v>75</v>
      </c>
      <c r="E787" s="22" t="s">
        <v>424</v>
      </c>
      <c r="F787" s="22" t="s">
        <v>111</v>
      </c>
      <c r="G787" s="23">
        <f>G788</f>
        <v>3371.8</v>
      </c>
      <c r="H787" s="23">
        <f>H788</f>
        <v>701.3</v>
      </c>
      <c r="I787" s="159">
        <f t="shared" si="112"/>
        <v>20.798979773414793</v>
      </c>
    </row>
    <row r="788" spans="1:9" ht="25.5">
      <c r="A788" s="18" t="s">
        <v>105</v>
      </c>
      <c r="B788" s="21" t="s">
        <v>430</v>
      </c>
      <c r="C788" s="22" t="s">
        <v>69</v>
      </c>
      <c r="D788" s="22" t="s">
        <v>75</v>
      </c>
      <c r="E788" s="22" t="s">
        <v>424</v>
      </c>
      <c r="F788" s="22" t="s">
        <v>106</v>
      </c>
      <c r="G788" s="23">
        <f>G789</f>
        <v>3371.8</v>
      </c>
      <c r="H788" s="23">
        <f>H789</f>
        <v>701.3</v>
      </c>
      <c r="I788" s="159">
        <f t="shared" si="112"/>
        <v>20.798979773414793</v>
      </c>
    </row>
    <row r="789" spans="1:9" ht="25.5">
      <c r="A789" s="18" t="s">
        <v>107</v>
      </c>
      <c r="B789" s="21" t="s">
        <v>430</v>
      </c>
      <c r="C789" s="22" t="s">
        <v>69</v>
      </c>
      <c r="D789" s="22" t="s">
        <v>75</v>
      </c>
      <c r="E789" s="22" t="s">
        <v>424</v>
      </c>
      <c r="F789" s="22" t="s">
        <v>108</v>
      </c>
      <c r="G789" s="23">
        <v>3371.8</v>
      </c>
      <c r="H789" s="23">
        <v>701.3</v>
      </c>
      <c r="I789" s="159">
        <f t="shared" si="112"/>
        <v>20.798979773414793</v>
      </c>
    </row>
    <row r="790" spans="1:9" ht="12.75">
      <c r="A790" s="18" t="s">
        <v>135</v>
      </c>
      <c r="B790" s="21" t="s">
        <v>430</v>
      </c>
      <c r="C790" s="22" t="s">
        <v>69</v>
      </c>
      <c r="D790" s="22" t="s">
        <v>75</v>
      </c>
      <c r="E790" s="22" t="s">
        <v>424</v>
      </c>
      <c r="F790" s="22" t="s">
        <v>136</v>
      </c>
      <c r="G790" s="23">
        <f>G791</f>
        <v>186.60000000000002</v>
      </c>
      <c r="H790" s="23">
        <f>H791</f>
        <v>33.6</v>
      </c>
      <c r="I790" s="159">
        <f t="shared" si="112"/>
        <v>18.0064308681672</v>
      </c>
    </row>
    <row r="791" spans="1:9" ht="12.75">
      <c r="A791" s="18" t="s">
        <v>138</v>
      </c>
      <c r="B791" s="21" t="s">
        <v>430</v>
      </c>
      <c r="C791" s="22" t="s">
        <v>69</v>
      </c>
      <c r="D791" s="22" t="s">
        <v>75</v>
      </c>
      <c r="E791" s="22" t="s">
        <v>424</v>
      </c>
      <c r="F791" s="22" t="s">
        <v>139</v>
      </c>
      <c r="G791" s="23">
        <f>G792+G793+G794</f>
        <v>186.60000000000002</v>
      </c>
      <c r="H791" s="23">
        <f>H792+H793+H794</f>
        <v>33.6</v>
      </c>
      <c r="I791" s="159">
        <f t="shared" si="112"/>
        <v>18.0064308681672</v>
      </c>
    </row>
    <row r="792" spans="1:9" ht="12.75">
      <c r="A792" s="18" t="s">
        <v>140</v>
      </c>
      <c r="B792" s="21" t="s">
        <v>430</v>
      </c>
      <c r="C792" s="22" t="s">
        <v>69</v>
      </c>
      <c r="D792" s="22" t="s">
        <v>75</v>
      </c>
      <c r="E792" s="22" t="s">
        <v>424</v>
      </c>
      <c r="F792" s="22" t="s">
        <v>141</v>
      </c>
      <c r="G792" s="23">
        <v>65.2</v>
      </c>
      <c r="H792" s="23">
        <v>15.9</v>
      </c>
      <c r="I792" s="159">
        <f t="shared" si="112"/>
        <v>24.386503067484664</v>
      </c>
    </row>
    <row r="793" spans="1:9" ht="12.75">
      <c r="A793" s="18" t="s">
        <v>168</v>
      </c>
      <c r="B793" s="21" t="s">
        <v>430</v>
      </c>
      <c r="C793" s="22" t="s">
        <v>69</v>
      </c>
      <c r="D793" s="22" t="s">
        <v>75</v>
      </c>
      <c r="E793" s="22" t="s">
        <v>424</v>
      </c>
      <c r="F793" s="22" t="s">
        <v>142</v>
      </c>
      <c r="G793" s="23">
        <v>49.2</v>
      </c>
      <c r="H793" s="23">
        <v>11.7</v>
      </c>
      <c r="I793" s="159">
        <f t="shared" si="112"/>
        <v>23.780487804878046</v>
      </c>
    </row>
    <row r="794" spans="1:9" ht="12.75">
      <c r="A794" s="18" t="s">
        <v>169</v>
      </c>
      <c r="B794" s="21" t="s">
        <v>430</v>
      </c>
      <c r="C794" s="22" t="s">
        <v>69</v>
      </c>
      <c r="D794" s="22" t="s">
        <v>75</v>
      </c>
      <c r="E794" s="22" t="s">
        <v>424</v>
      </c>
      <c r="F794" s="22" t="s">
        <v>170</v>
      </c>
      <c r="G794" s="23">
        <v>72.2</v>
      </c>
      <c r="H794" s="23">
        <v>6</v>
      </c>
      <c r="I794" s="159">
        <f t="shared" si="112"/>
        <v>8.310249307479225</v>
      </c>
    </row>
    <row r="795" spans="1:9" ht="25.5">
      <c r="A795" s="37" t="s">
        <v>469</v>
      </c>
      <c r="B795" s="21" t="s">
        <v>430</v>
      </c>
      <c r="C795" s="22" t="s">
        <v>69</v>
      </c>
      <c r="D795" s="22" t="s">
        <v>75</v>
      </c>
      <c r="E795" s="58" t="s">
        <v>200</v>
      </c>
      <c r="F795" s="22"/>
      <c r="G795" s="23">
        <f>G796</f>
        <v>140</v>
      </c>
      <c r="H795" s="23">
        <f>H796</f>
        <v>2.6</v>
      </c>
      <c r="I795" s="159">
        <f t="shared" si="112"/>
        <v>1.8571428571428572</v>
      </c>
    </row>
    <row r="796" spans="1:9" ht="12.75">
      <c r="A796" s="37" t="s">
        <v>266</v>
      </c>
      <c r="B796" s="21" t="s">
        <v>430</v>
      </c>
      <c r="C796" s="22" t="s">
        <v>69</v>
      </c>
      <c r="D796" s="22" t="s">
        <v>75</v>
      </c>
      <c r="E796" s="58" t="s">
        <v>355</v>
      </c>
      <c r="F796" s="22"/>
      <c r="G796" s="23">
        <f>G801+G797</f>
        <v>140</v>
      </c>
      <c r="H796" s="23">
        <f>H801+H797</f>
        <v>2.6</v>
      </c>
      <c r="I796" s="159">
        <f t="shared" si="112"/>
        <v>1.8571428571428572</v>
      </c>
    </row>
    <row r="797" spans="1:9" ht="12.75">
      <c r="A797" s="37" t="s">
        <v>580</v>
      </c>
      <c r="B797" s="21" t="s">
        <v>430</v>
      </c>
      <c r="C797" s="22" t="s">
        <v>69</v>
      </c>
      <c r="D797" s="22" t="s">
        <v>75</v>
      </c>
      <c r="E797" s="58" t="s">
        <v>356</v>
      </c>
      <c r="F797" s="22"/>
      <c r="G797" s="23">
        <f aca="true" t="shared" si="113" ref="G797:H799">G798</f>
        <v>30</v>
      </c>
      <c r="H797" s="23">
        <f t="shared" si="113"/>
        <v>0</v>
      </c>
      <c r="I797" s="159">
        <f t="shared" si="112"/>
        <v>0</v>
      </c>
    </row>
    <row r="798" spans="1:9" ht="25.5">
      <c r="A798" s="18" t="s">
        <v>651</v>
      </c>
      <c r="B798" s="21" t="s">
        <v>430</v>
      </c>
      <c r="C798" s="22" t="s">
        <v>69</v>
      </c>
      <c r="D798" s="22" t="s">
        <v>75</v>
      </c>
      <c r="E798" s="58" t="s">
        <v>356</v>
      </c>
      <c r="F798" s="22" t="s">
        <v>111</v>
      </c>
      <c r="G798" s="23">
        <f t="shared" si="113"/>
        <v>30</v>
      </c>
      <c r="H798" s="23">
        <f t="shared" si="113"/>
        <v>0</v>
      </c>
      <c r="I798" s="159">
        <f t="shared" si="112"/>
        <v>0</v>
      </c>
    </row>
    <row r="799" spans="1:9" ht="25.5">
      <c r="A799" s="18" t="s">
        <v>105</v>
      </c>
      <c r="B799" s="21" t="s">
        <v>430</v>
      </c>
      <c r="C799" s="22" t="s">
        <v>69</v>
      </c>
      <c r="D799" s="22" t="s">
        <v>75</v>
      </c>
      <c r="E799" s="58" t="s">
        <v>356</v>
      </c>
      <c r="F799" s="22" t="s">
        <v>106</v>
      </c>
      <c r="G799" s="23">
        <f t="shared" si="113"/>
        <v>30</v>
      </c>
      <c r="H799" s="23">
        <f t="shared" si="113"/>
        <v>0</v>
      </c>
      <c r="I799" s="159">
        <f t="shared" si="112"/>
        <v>0</v>
      </c>
    </row>
    <row r="800" spans="1:9" ht="25.5">
      <c r="A800" s="18" t="s">
        <v>107</v>
      </c>
      <c r="B800" s="21" t="s">
        <v>430</v>
      </c>
      <c r="C800" s="22" t="s">
        <v>69</v>
      </c>
      <c r="D800" s="22" t="s">
        <v>75</v>
      </c>
      <c r="E800" s="58" t="s">
        <v>356</v>
      </c>
      <c r="F800" s="22" t="s">
        <v>108</v>
      </c>
      <c r="G800" s="23">
        <f>'5 исп.МП'!G136</f>
        <v>30</v>
      </c>
      <c r="H800" s="23">
        <f>'5 исп.МП'!H136</f>
        <v>0</v>
      </c>
      <c r="I800" s="159">
        <f t="shared" si="112"/>
        <v>0</v>
      </c>
    </row>
    <row r="801" spans="1:9" ht="25.5">
      <c r="A801" s="37" t="s">
        <v>201</v>
      </c>
      <c r="B801" s="21" t="s">
        <v>430</v>
      </c>
      <c r="C801" s="22" t="s">
        <v>69</v>
      </c>
      <c r="D801" s="22" t="s">
        <v>75</v>
      </c>
      <c r="E801" s="58" t="s">
        <v>357</v>
      </c>
      <c r="F801" s="22"/>
      <c r="G801" s="23">
        <f>G802+G805</f>
        <v>110</v>
      </c>
      <c r="H801" s="23">
        <f>H802+H805</f>
        <v>2.6</v>
      </c>
      <c r="I801" s="159">
        <f t="shared" si="112"/>
        <v>2.3636363636363638</v>
      </c>
    </row>
    <row r="802" spans="1:9" ht="25.5">
      <c r="A802" s="18" t="s">
        <v>651</v>
      </c>
      <c r="B802" s="21" t="s">
        <v>430</v>
      </c>
      <c r="C802" s="22" t="s">
        <v>69</v>
      </c>
      <c r="D802" s="22" t="s">
        <v>75</v>
      </c>
      <c r="E802" s="58" t="s">
        <v>357</v>
      </c>
      <c r="F802" s="22" t="s">
        <v>111</v>
      </c>
      <c r="G802" s="23">
        <f>G803</f>
        <v>70</v>
      </c>
      <c r="H802" s="23">
        <f>H803</f>
        <v>0</v>
      </c>
      <c r="I802" s="159">
        <f t="shared" si="112"/>
        <v>0</v>
      </c>
    </row>
    <row r="803" spans="1:9" ht="25.5">
      <c r="A803" s="18" t="s">
        <v>105</v>
      </c>
      <c r="B803" s="21" t="s">
        <v>430</v>
      </c>
      <c r="C803" s="22" t="s">
        <v>69</v>
      </c>
      <c r="D803" s="22" t="s">
        <v>75</v>
      </c>
      <c r="E803" s="58" t="s">
        <v>357</v>
      </c>
      <c r="F803" s="22" t="s">
        <v>106</v>
      </c>
      <c r="G803" s="23">
        <f>G804</f>
        <v>70</v>
      </c>
      <c r="H803" s="23">
        <f>H804</f>
        <v>0</v>
      </c>
      <c r="I803" s="159">
        <f t="shared" si="112"/>
        <v>0</v>
      </c>
    </row>
    <row r="804" spans="1:9" ht="25.5">
      <c r="A804" s="18" t="s">
        <v>107</v>
      </c>
      <c r="B804" s="21" t="s">
        <v>430</v>
      </c>
      <c r="C804" s="22" t="s">
        <v>69</v>
      </c>
      <c r="D804" s="22" t="s">
        <v>75</v>
      </c>
      <c r="E804" s="58" t="s">
        <v>357</v>
      </c>
      <c r="F804" s="22" t="s">
        <v>108</v>
      </c>
      <c r="G804" s="23">
        <f>'5 исп.МП'!G143</f>
        <v>70</v>
      </c>
      <c r="H804" s="23">
        <f>'5 исп.МП'!H143</f>
        <v>0</v>
      </c>
      <c r="I804" s="159">
        <f t="shared" si="112"/>
        <v>0</v>
      </c>
    </row>
    <row r="805" spans="1:9" ht="12.75">
      <c r="A805" s="18" t="s">
        <v>124</v>
      </c>
      <c r="B805" s="21" t="s">
        <v>430</v>
      </c>
      <c r="C805" s="22" t="s">
        <v>69</v>
      </c>
      <c r="D805" s="22" t="s">
        <v>75</v>
      </c>
      <c r="E805" s="58" t="s">
        <v>357</v>
      </c>
      <c r="F805" s="22" t="s">
        <v>125</v>
      </c>
      <c r="G805" s="23">
        <f>G806</f>
        <v>40</v>
      </c>
      <c r="H805" s="23">
        <f>H806</f>
        <v>2.6</v>
      </c>
      <c r="I805" s="159">
        <f t="shared" si="112"/>
        <v>6.5</v>
      </c>
    </row>
    <row r="806" spans="1:9" ht="12.75">
      <c r="A806" s="18" t="s">
        <v>156</v>
      </c>
      <c r="B806" s="21" t="s">
        <v>430</v>
      </c>
      <c r="C806" s="22" t="s">
        <v>69</v>
      </c>
      <c r="D806" s="22" t="s">
        <v>75</v>
      </c>
      <c r="E806" s="58" t="s">
        <v>357</v>
      </c>
      <c r="F806" s="22" t="s">
        <v>155</v>
      </c>
      <c r="G806" s="23">
        <f>'5 исп.МП'!G146</f>
        <v>40</v>
      </c>
      <c r="H806" s="23">
        <f>'5 исп.МП'!H146</f>
        <v>2.6</v>
      </c>
      <c r="I806" s="159">
        <f t="shared" si="112"/>
        <v>6.5</v>
      </c>
    </row>
    <row r="807" spans="1:9" ht="25.5">
      <c r="A807" s="77" t="s">
        <v>164</v>
      </c>
      <c r="B807" s="80" t="s">
        <v>431</v>
      </c>
      <c r="C807" s="81"/>
      <c r="D807" s="81"/>
      <c r="E807" s="81"/>
      <c r="F807" s="81"/>
      <c r="G807" s="79">
        <f>G808+G904+G1055+G1063</f>
        <v>94671.7</v>
      </c>
      <c r="H807" s="79">
        <f>H808+H904+H1055+H1063</f>
        <v>17599.6</v>
      </c>
      <c r="I807" s="166">
        <f t="shared" si="112"/>
        <v>18.59013834123608</v>
      </c>
    </row>
    <row r="808" spans="1:9" ht="12.75">
      <c r="A808" s="17" t="s">
        <v>8</v>
      </c>
      <c r="B808" s="52" t="s">
        <v>431</v>
      </c>
      <c r="C808" s="43" t="s">
        <v>69</v>
      </c>
      <c r="D808" s="43" t="s">
        <v>36</v>
      </c>
      <c r="E808" s="22"/>
      <c r="F808" s="22"/>
      <c r="G808" s="44">
        <f>G809+G861</f>
        <v>24409.9</v>
      </c>
      <c r="H808" s="44">
        <f>H809+H861</f>
        <v>5392.2</v>
      </c>
      <c r="I808" s="158">
        <f t="shared" si="112"/>
        <v>22.09021749372181</v>
      </c>
    </row>
    <row r="809" spans="1:9" ht="12.75">
      <c r="A809" s="17" t="s">
        <v>564</v>
      </c>
      <c r="B809" s="52" t="s">
        <v>431</v>
      </c>
      <c r="C809" s="43" t="s">
        <v>69</v>
      </c>
      <c r="D809" s="43" t="s">
        <v>70</v>
      </c>
      <c r="E809" s="22"/>
      <c r="F809" s="22"/>
      <c r="G809" s="44">
        <f>G810+G824+G844+G854+G838</f>
        <v>23644</v>
      </c>
      <c r="H809" s="44">
        <f>H810+H824+H844+H854+H838</f>
        <v>5371.9</v>
      </c>
      <c r="I809" s="158">
        <f t="shared" si="112"/>
        <v>22.71992894603282</v>
      </c>
    </row>
    <row r="810" spans="1:9" ht="25.5">
      <c r="A810" s="37" t="s">
        <v>469</v>
      </c>
      <c r="B810" s="21" t="s">
        <v>431</v>
      </c>
      <c r="C810" s="22" t="s">
        <v>69</v>
      </c>
      <c r="D810" s="22" t="s">
        <v>70</v>
      </c>
      <c r="E810" s="22" t="s">
        <v>470</v>
      </c>
      <c r="F810" s="22"/>
      <c r="G810" s="23">
        <f>G811</f>
        <v>1698.8</v>
      </c>
      <c r="H810" s="23">
        <f>H811</f>
        <v>652.2</v>
      </c>
      <c r="I810" s="159">
        <f t="shared" si="112"/>
        <v>38.391805980692254</v>
      </c>
    </row>
    <row r="811" spans="1:9" ht="12.75">
      <c r="A811" s="18" t="s">
        <v>535</v>
      </c>
      <c r="B811" s="21" t="s">
        <v>431</v>
      </c>
      <c r="C811" s="22" t="s">
        <v>69</v>
      </c>
      <c r="D811" s="22" t="s">
        <v>70</v>
      </c>
      <c r="E811" s="22" t="s">
        <v>656</v>
      </c>
      <c r="F811" s="22"/>
      <c r="G811" s="23">
        <f>G812+G816+G820</f>
        <v>1698.8</v>
      </c>
      <c r="H811" s="23">
        <f>H812+H816+H820</f>
        <v>652.2</v>
      </c>
      <c r="I811" s="159">
        <f t="shared" si="112"/>
        <v>38.391805980692254</v>
      </c>
    </row>
    <row r="812" spans="1:9" ht="38.25">
      <c r="A812" s="18" t="s">
        <v>537</v>
      </c>
      <c r="B812" s="21" t="s">
        <v>431</v>
      </c>
      <c r="C812" s="22" t="s">
        <v>69</v>
      </c>
      <c r="D812" s="22" t="s">
        <v>70</v>
      </c>
      <c r="E812" s="22" t="s">
        <v>657</v>
      </c>
      <c r="F812" s="22"/>
      <c r="G812" s="23">
        <f aca="true" t="shared" si="114" ref="G812:H814">G813</f>
        <v>270</v>
      </c>
      <c r="H812" s="23">
        <f t="shared" si="114"/>
        <v>44.3</v>
      </c>
      <c r="I812" s="159">
        <f t="shared" si="112"/>
        <v>16.40740740740741</v>
      </c>
    </row>
    <row r="813" spans="1:9" ht="25.5">
      <c r="A813" s="18" t="s">
        <v>112</v>
      </c>
      <c r="B813" s="21" t="s">
        <v>431</v>
      </c>
      <c r="C813" s="22" t="s">
        <v>69</v>
      </c>
      <c r="D813" s="22" t="s">
        <v>70</v>
      </c>
      <c r="E813" s="22" t="s">
        <v>657</v>
      </c>
      <c r="F813" s="22" t="s">
        <v>113</v>
      </c>
      <c r="G813" s="23">
        <f t="shared" si="114"/>
        <v>270</v>
      </c>
      <c r="H813" s="23">
        <f t="shared" si="114"/>
        <v>44.3</v>
      </c>
      <c r="I813" s="159">
        <f t="shared" si="112"/>
        <v>16.40740740740741</v>
      </c>
    </row>
    <row r="814" spans="1:9" ht="12.75">
      <c r="A814" s="18" t="s">
        <v>118</v>
      </c>
      <c r="B814" s="21" t="s">
        <v>431</v>
      </c>
      <c r="C814" s="22" t="s">
        <v>69</v>
      </c>
      <c r="D814" s="22" t="s">
        <v>70</v>
      </c>
      <c r="E814" s="22" t="s">
        <v>657</v>
      </c>
      <c r="F814" s="22" t="s">
        <v>119</v>
      </c>
      <c r="G814" s="23">
        <f t="shared" si="114"/>
        <v>270</v>
      </c>
      <c r="H814" s="23">
        <f>H815</f>
        <v>44.3</v>
      </c>
      <c r="I814" s="159">
        <f t="shared" si="112"/>
        <v>16.40740740740741</v>
      </c>
    </row>
    <row r="815" spans="1:9" ht="38.25">
      <c r="A815" s="18" t="s">
        <v>120</v>
      </c>
      <c r="B815" s="21" t="s">
        <v>431</v>
      </c>
      <c r="C815" s="22" t="s">
        <v>69</v>
      </c>
      <c r="D815" s="22" t="s">
        <v>70</v>
      </c>
      <c r="E815" s="22" t="s">
        <v>657</v>
      </c>
      <c r="F815" s="22" t="s">
        <v>121</v>
      </c>
      <c r="G815" s="23">
        <f>'5 исп.МП'!G172</f>
        <v>270</v>
      </c>
      <c r="H815" s="23">
        <f>'5 исп.МП'!H172</f>
        <v>44.3</v>
      </c>
      <c r="I815" s="159">
        <f t="shared" si="112"/>
        <v>16.40740740740741</v>
      </c>
    </row>
    <row r="816" spans="1:9" ht="38.25">
      <c r="A816" s="18" t="s">
        <v>538</v>
      </c>
      <c r="B816" s="21" t="s">
        <v>431</v>
      </c>
      <c r="C816" s="22" t="s">
        <v>69</v>
      </c>
      <c r="D816" s="22" t="s">
        <v>70</v>
      </c>
      <c r="E816" s="22" t="s">
        <v>658</v>
      </c>
      <c r="F816" s="22"/>
      <c r="G816" s="23">
        <f aca="true" t="shared" si="115" ref="G816:H818">G817</f>
        <v>550.8</v>
      </c>
      <c r="H816" s="23">
        <f t="shared" si="115"/>
        <v>131.1</v>
      </c>
      <c r="I816" s="159">
        <f t="shared" si="112"/>
        <v>23.80174291938998</v>
      </c>
    </row>
    <row r="817" spans="1:9" ht="25.5">
      <c r="A817" s="18" t="s">
        <v>112</v>
      </c>
      <c r="B817" s="21" t="s">
        <v>431</v>
      </c>
      <c r="C817" s="22" t="s">
        <v>69</v>
      </c>
      <c r="D817" s="22" t="s">
        <v>70</v>
      </c>
      <c r="E817" s="22" t="s">
        <v>658</v>
      </c>
      <c r="F817" s="22" t="s">
        <v>113</v>
      </c>
      <c r="G817" s="23">
        <f t="shared" si="115"/>
        <v>550.8</v>
      </c>
      <c r="H817" s="23">
        <f t="shared" si="115"/>
        <v>131.1</v>
      </c>
      <c r="I817" s="159">
        <f t="shared" si="112"/>
        <v>23.80174291938998</v>
      </c>
    </row>
    <row r="818" spans="1:9" ht="12.75">
      <c r="A818" s="18" t="s">
        <v>118</v>
      </c>
      <c r="B818" s="21" t="s">
        <v>431</v>
      </c>
      <c r="C818" s="22" t="s">
        <v>69</v>
      </c>
      <c r="D818" s="22" t="s">
        <v>70</v>
      </c>
      <c r="E818" s="22" t="s">
        <v>658</v>
      </c>
      <c r="F818" s="22" t="s">
        <v>119</v>
      </c>
      <c r="G818" s="23">
        <f t="shared" si="115"/>
        <v>550.8</v>
      </c>
      <c r="H818" s="23">
        <f t="shared" si="115"/>
        <v>131.1</v>
      </c>
      <c r="I818" s="159">
        <f t="shared" si="112"/>
        <v>23.80174291938998</v>
      </c>
    </row>
    <row r="819" spans="1:9" ht="38.25">
      <c r="A819" s="18" t="s">
        <v>120</v>
      </c>
      <c r="B819" s="21" t="s">
        <v>431</v>
      </c>
      <c r="C819" s="22" t="s">
        <v>69</v>
      </c>
      <c r="D819" s="22" t="s">
        <v>70</v>
      </c>
      <c r="E819" s="22" t="s">
        <v>658</v>
      </c>
      <c r="F819" s="22" t="s">
        <v>121</v>
      </c>
      <c r="G819" s="23">
        <f>'5 исп.МП'!G190</f>
        <v>550.8</v>
      </c>
      <c r="H819" s="23">
        <f>'5 исп.МП'!H190</f>
        <v>131.1</v>
      </c>
      <c r="I819" s="159">
        <f t="shared" si="112"/>
        <v>23.80174291938998</v>
      </c>
    </row>
    <row r="820" spans="1:9" ht="38.25">
      <c r="A820" s="18" t="s">
        <v>540</v>
      </c>
      <c r="B820" s="21" t="s">
        <v>431</v>
      </c>
      <c r="C820" s="22" t="s">
        <v>69</v>
      </c>
      <c r="D820" s="22" t="s">
        <v>70</v>
      </c>
      <c r="E820" s="22" t="s">
        <v>660</v>
      </c>
      <c r="F820" s="22"/>
      <c r="G820" s="23">
        <f aca="true" t="shared" si="116" ref="G820:H822">G821</f>
        <v>878</v>
      </c>
      <c r="H820" s="23">
        <f t="shared" si="116"/>
        <v>476.8</v>
      </c>
      <c r="I820" s="159">
        <f t="shared" si="112"/>
        <v>54.30523917995445</v>
      </c>
    </row>
    <row r="821" spans="1:9" ht="25.5">
      <c r="A821" s="18" t="s">
        <v>112</v>
      </c>
      <c r="B821" s="21" t="s">
        <v>431</v>
      </c>
      <c r="C821" s="22" t="s">
        <v>69</v>
      </c>
      <c r="D821" s="22" t="s">
        <v>70</v>
      </c>
      <c r="E821" s="22" t="s">
        <v>660</v>
      </c>
      <c r="F821" s="22" t="s">
        <v>113</v>
      </c>
      <c r="G821" s="23">
        <f t="shared" si="116"/>
        <v>878</v>
      </c>
      <c r="H821" s="23">
        <f t="shared" si="116"/>
        <v>476.8</v>
      </c>
      <c r="I821" s="159">
        <f t="shared" si="112"/>
        <v>54.30523917995445</v>
      </c>
    </row>
    <row r="822" spans="1:9" ht="12.75">
      <c r="A822" s="18" t="s">
        <v>118</v>
      </c>
      <c r="B822" s="21" t="s">
        <v>431</v>
      </c>
      <c r="C822" s="22" t="s">
        <v>69</v>
      </c>
      <c r="D822" s="22" t="s">
        <v>70</v>
      </c>
      <c r="E822" s="22" t="s">
        <v>660</v>
      </c>
      <c r="F822" s="22" t="s">
        <v>119</v>
      </c>
      <c r="G822" s="23">
        <f t="shared" si="116"/>
        <v>878</v>
      </c>
      <c r="H822" s="23">
        <f t="shared" si="116"/>
        <v>476.8</v>
      </c>
      <c r="I822" s="159">
        <f t="shared" si="112"/>
        <v>54.30523917995445</v>
      </c>
    </row>
    <row r="823" spans="1:9" ht="12.75">
      <c r="A823" s="18" t="s">
        <v>122</v>
      </c>
      <c r="B823" s="21" t="s">
        <v>431</v>
      </c>
      <c r="C823" s="22" t="s">
        <v>69</v>
      </c>
      <c r="D823" s="22" t="s">
        <v>70</v>
      </c>
      <c r="E823" s="22" t="s">
        <v>660</v>
      </c>
      <c r="F823" s="22" t="s">
        <v>123</v>
      </c>
      <c r="G823" s="23">
        <f>'5 исп.МП'!G222</f>
        <v>878</v>
      </c>
      <c r="H823" s="23">
        <f>'5 исп.МП'!H222</f>
        <v>476.8</v>
      </c>
      <c r="I823" s="159">
        <f t="shared" si="112"/>
        <v>54.30523917995445</v>
      </c>
    </row>
    <row r="824" spans="1:9" ht="25.5">
      <c r="A824" s="37" t="s">
        <v>547</v>
      </c>
      <c r="B824" s="21" t="s">
        <v>431</v>
      </c>
      <c r="C824" s="22" t="s">
        <v>69</v>
      </c>
      <c r="D824" s="22" t="s">
        <v>70</v>
      </c>
      <c r="E824" s="58" t="s">
        <v>189</v>
      </c>
      <c r="F824" s="22"/>
      <c r="G824" s="23">
        <f>G825</f>
        <v>298.2</v>
      </c>
      <c r="H824" s="23">
        <f>H825</f>
        <v>0</v>
      </c>
      <c r="I824" s="159">
        <f t="shared" si="112"/>
        <v>0</v>
      </c>
    </row>
    <row r="825" spans="1:9" ht="25.5">
      <c r="A825" s="37" t="s">
        <v>262</v>
      </c>
      <c r="B825" s="21" t="s">
        <v>431</v>
      </c>
      <c r="C825" s="22" t="s">
        <v>69</v>
      </c>
      <c r="D825" s="22" t="s">
        <v>70</v>
      </c>
      <c r="E825" s="58" t="s">
        <v>341</v>
      </c>
      <c r="F825" s="22"/>
      <c r="G825" s="23">
        <f>G826+G830+G834</f>
        <v>298.2</v>
      </c>
      <c r="H825" s="23">
        <f>H826+H830+H834</f>
        <v>0</v>
      </c>
      <c r="I825" s="159">
        <f t="shared" si="112"/>
        <v>0</v>
      </c>
    </row>
    <row r="826" spans="1:9" ht="12.75">
      <c r="A826" s="37" t="s">
        <v>188</v>
      </c>
      <c r="B826" s="21" t="s">
        <v>431</v>
      </c>
      <c r="C826" s="22" t="s">
        <v>69</v>
      </c>
      <c r="D826" s="22" t="s">
        <v>70</v>
      </c>
      <c r="E826" s="58" t="s">
        <v>342</v>
      </c>
      <c r="F826" s="22"/>
      <c r="G826" s="23">
        <f aca="true" t="shared" si="117" ref="G826:H828">G827</f>
        <v>145</v>
      </c>
      <c r="H826" s="23">
        <f t="shared" si="117"/>
        <v>0</v>
      </c>
      <c r="I826" s="159">
        <f t="shared" si="112"/>
        <v>0</v>
      </c>
    </row>
    <row r="827" spans="1:9" ht="25.5">
      <c r="A827" s="18" t="s">
        <v>112</v>
      </c>
      <c r="B827" s="21" t="s">
        <v>431</v>
      </c>
      <c r="C827" s="22" t="s">
        <v>69</v>
      </c>
      <c r="D827" s="22" t="s">
        <v>70</v>
      </c>
      <c r="E827" s="58" t="s">
        <v>342</v>
      </c>
      <c r="F827" s="22" t="s">
        <v>113</v>
      </c>
      <c r="G827" s="23">
        <f t="shared" si="117"/>
        <v>145</v>
      </c>
      <c r="H827" s="23">
        <f t="shared" si="117"/>
        <v>0</v>
      </c>
      <c r="I827" s="159">
        <f t="shared" si="112"/>
        <v>0</v>
      </c>
    </row>
    <row r="828" spans="1:9" ht="12.75">
      <c r="A828" s="18" t="s">
        <v>118</v>
      </c>
      <c r="B828" s="21" t="s">
        <v>431</v>
      </c>
      <c r="C828" s="22" t="s">
        <v>69</v>
      </c>
      <c r="D828" s="22" t="s">
        <v>70</v>
      </c>
      <c r="E828" s="58" t="s">
        <v>342</v>
      </c>
      <c r="F828" s="22" t="s">
        <v>119</v>
      </c>
      <c r="G828" s="23">
        <f t="shared" si="117"/>
        <v>145</v>
      </c>
      <c r="H828" s="23">
        <f t="shared" si="117"/>
        <v>0</v>
      </c>
      <c r="I828" s="159">
        <f t="shared" si="112"/>
        <v>0</v>
      </c>
    </row>
    <row r="829" spans="1:9" ht="12.75">
      <c r="A829" s="18" t="s">
        <v>122</v>
      </c>
      <c r="B829" s="21" t="s">
        <v>431</v>
      </c>
      <c r="C829" s="22" t="s">
        <v>69</v>
      </c>
      <c r="D829" s="22" t="s">
        <v>70</v>
      </c>
      <c r="E829" s="58" t="s">
        <v>342</v>
      </c>
      <c r="F829" s="22" t="s">
        <v>123</v>
      </c>
      <c r="G829" s="23">
        <f>'5 исп.МП'!G495</f>
        <v>145</v>
      </c>
      <c r="H829" s="23">
        <f>'5 исп.МП'!H495</f>
        <v>0</v>
      </c>
      <c r="I829" s="159">
        <f t="shared" si="112"/>
        <v>0</v>
      </c>
    </row>
    <row r="830" spans="1:9" ht="12.75">
      <c r="A830" s="37" t="s">
        <v>191</v>
      </c>
      <c r="B830" s="21" t="s">
        <v>431</v>
      </c>
      <c r="C830" s="22" t="s">
        <v>69</v>
      </c>
      <c r="D830" s="22" t="s">
        <v>70</v>
      </c>
      <c r="E830" s="58" t="s">
        <v>346</v>
      </c>
      <c r="F830" s="22"/>
      <c r="G830" s="23">
        <f aca="true" t="shared" si="118" ref="G830:H832">G831</f>
        <v>57</v>
      </c>
      <c r="H830" s="23">
        <f t="shared" si="118"/>
        <v>0</v>
      </c>
      <c r="I830" s="159">
        <f t="shared" si="112"/>
        <v>0</v>
      </c>
    </row>
    <row r="831" spans="1:9" ht="25.5">
      <c r="A831" s="18" t="s">
        <v>112</v>
      </c>
      <c r="B831" s="21" t="s">
        <v>431</v>
      </c>
      <c r="C831" s="22" t="s">
        <v>69</v>
      </c>
      <c r="D831" s="22" t="s">
        <v>70</v>
      </c>
      <c r="E831" s="58" t="s">
        <v>346</v>
      </c>
      <c r="F831" s="22" t="s">
        <v>113</v>
      </c>
      <c r="G831" s="23">
        <f t="shared" si="118"/>
        <v>57</v>
      </c>
      <c r="H831" s="23">
        <f t="shared" si="118"/>
        <v>0</v>
      </c>
      <c r="I831" s="159">
        <f t="shared" si="112"/>
        <v>0</v>
      </c>
    </row>
    <row r="832" spans="1:9" ht="12.75">
      <c r="A832" s="18" t="s">
        <v>118</v>
      </c>
      <c r="B832" s="21" t="s">
        <v>431</v>
      </c>
      <c r="C832" s="22" t="s">
        <v>69</v>
      </c>
      <c r="D832" s="22" t="s">
        <v>70</v>
      </c>
      <c r="E832" s="58" t="s">
        <v>346</v>
      </c>
      <c r="F832" s="22" t="s">
        <v>119</v>
      </c>
      <c r="G832" s="23">
        <f t="shared" si="118"/>
        <v>57</v>
      </c>
      <c r="H832" s="23">
        <f t="shared" si="118"/>
        <v>0</v>
      </c>
      <c r="I832" s="159">
        <f t="shared" si="112"/>
        <v>0</v>
      </c>
    </row>
    <row r="833" spans="1:9" ht="12.75">
      <c r="A833" s="18" t="s">
        <v>122</v>
      </c>
      <c r="B833" s="21" t="s">
        <v>431</v>
      </c>
      <c r="C833" s="22" t="s">
        <v>69</v>
      </c>
      <c r="D833" s="22" t="s">
        <v>70</v>
      </c>
      <c r="E833" s="58" t="s">
        <v>346</v>
      </c>
      <c r="F833" s="22" t="s">
        <v>123</v>
      </c>
      <c r="G833" s="23">
        <f>'5 исп.МП'!G519</f>
        <v>57</v>
      </c>
      <c r="H833" s="23">
        <f>'5 исп.МП'!H519</f>
        <v>0</v>
      </c>
      <c r="I833" s="159">
        <f t="shared" si="112"/>
        <v>0</v>
      </c>
    </row>
    <row r="834" spans="1:9" ht="12.75">
      <c r="A834" s="37" t="s">
        <v>202</v>
      </c>
      <c r="B834" s="21" t="s">
        <v>431</v>
      </c>
      <c r="C834" s="22" t="s">
        <v>69</v>
      </c>
      <c r="D834" s="22" t="s">
        <v>70</v>
      </c>
      <c r="E834" s="58" t="s">
        <v>358</v>
      </c>
      <c r="F834" s="22"/>
      <c r="G834" s="23">
        <f aca="true" t="shared" si="119" ref="G834:H836">G835</f>
        <v>96.2</v>
      </c>
      <c r="H834" s="23">
        <f t="shared" si="119"/>
        <v>0</v>
      </c>
      <c r="I834" s="159">
        <f t="shared" si="112"/>
        <v>0</v>
      </c>
    </row>
    <row r="835" spans="1:9" ht="25.5">
      <c r="A835" s="18" t="s">
        <v>112</v>
      </c>
      <c r="B835" s="21" t="s">
        <v>431</v>
      </c>
      <c r="C835" s="22" t="s">
        <v>69</v>
      </c>
      <c r="D835" s="22" t="s">
        <v>70</v>
      </c>
      <c r="E835" s="58" t="s">
        <v>358</v>
      </c>
      <c r="F835" s="22" t="s">
        <v>113</v>
      </c>
      <c r="G835" s="23">
        <f t="shared" si="119"/>
        <v>96.2</v>
      </c>
      <c r="H835" s="23">
        <f t="shared" si="119"/>
        <v>0</v>
      </c>
      <c r="I835" s="159">
        <f t="shared" si="112"/>
        <v>0</v>
      </c>
    </row>
    <row r="836" spans="1:9" ht="12.75">
      <c r="A836" s="18" t="s">
        <v>118</v>
      </c>
      <c r="B836" s="21" t="s">
        <v>431</v>
      </c>
      <c r="C836" s="22" t="s">
        <v>69</v>
      </c>
      <c r="D836" s="22" t="s">
        <v>70</v>
      </c>
      <c r="E836" s="58" t="s">
        <v>358</v>
      </c>
      <c r="F836" s="22" t="s">
        <v>119</v>
      </c>
      <c r="G836" s="23">
        <f t="shared" si="119"/>
        <v>96.2</v>
      </c>
      <c r="H836" s="23">
        <f t="shared" si="119"/>
        <v>0</v>
      </c>
      <c r="I836" s="159">
        <f t="shared" si="112"/>
        <v>0</v>
      </c>
    </row>
    <row r="837" spans="1:9" ht="12.75">
      <c r="A837" s="18" t="s">
        <v>122</v>
      </c>
      <c r="B837" s="21" t="s">
        <v>431</v>
      </c>
      <c r="C837" s="22" t="s">
        <v>69</v>
      </c>
      <c r="D837" s="22" t="s">
        <v>70</v>
      </c>
      <c r="E837" s="58" t="s">
        <v>358</v>
      </c>
      <c r="F837" s="22" t="s">
        <v>123</v>
      </c>
      <c r="G837" s="23">
        <f>'5 исп.МП'!G538</f>
        <v>96.2</v>
      </c>
      <c r="H837" s="23">
        <f>'5 исп.МП'!H538</f>
        <v>0</v>
      </c>
      <c r="I837" s="159">
        <f t="shared" si="112"/>
        <v>0</v>
      </c>
    </row>
    <row r="838" spans="1:9" ht="25.5">
      <c r="A838" s="18" t="s">
        <v>476</v>
      </c>
      <c r="B838" s="21" t="s">
        <v>431</v>
      </c>
      <c r="C838" s="22" t="s">
        <v>69</v>
      </c>
      <c r="D838" s="22" t="s">
        <v>70</v>
      </c>
      <c r="E838" s="22" t="s">
        <v>477</v>
      </c>
      <c r="F838" s="22"/>
      <c r="G838" s="23">
        <f aca="true" t="shared" si="120" ref="G838:H842">G839</f>
        <v>150</v>
      </c>
      <c r="H838" s="23">
        <f t="shared" si="120"/>
        <v>0</v>
      </c>
      <c r="I838" s="159">
        <f aca="true" t="shared" si="121" ref="I838:I901">H838/G838*100</f>
        <v>0</v>
      </c>
    </row>
    <row r="839" spans="1:9" ht="15.75" customHeight="1">
      <c r="A839" s="18" t="s">
        <v>488</v>
      </c>
      <c r="B839" s="21" t="s">
        <v>431</v>
      </c>
      <c r="C839" s="22" t="s">
        <v>69</v>
      </c>
      <c r="D839" s="22" t="s">
        <v>70</v>
      </c>
      <c r="E839" s="22" t="s">
        <v>489</v>
      </c>
      <c r="F839" s="22"/>
      <c r="G839" s="20">
        <f t="shared" si="120"/>
        <v>150</v>
      </c>
      <c r="H839" s="20">
        <f t="shared" si="120"/>
        <v>0</v>
      </c>
      <c r="I839" s="159">
        <f t="shared" si="121"/>
        <v>0</v>
      </c>
    </row>
    <row r="840" spans="1:9" ht="25.5">
      <c r="A840" s="18" t="s">
        <v>490</v>
      </c>
      <c r="B840" s="21" t="s">
        <v>431</v>
      </c>
      <c r="C840" s="22" t="s">
        <v>69</v>
      </c>
      <c r="D840" s="22" t="s">
        <v>70</v>
      </c>
      <c r="E840" s="22" t="s">
        <v>491</v>
      </c>
      <c r="F840" s="22"/>
      <c r="G840" s="23">
        <f t="shared" si="120"/>
        <v>150</v>
      </c>
      <c r="H840" s="23">
        <f t="shared" si="120"/>
        <v>0</v>
      </c>
      <c r="I840" s="159">
        <f t="shared" si="121"/>
        <v>0</v>
      </c>
    </row>
    <row r="841" spans="1:9" ht="25.5">
      <c r="A841" s="18" t="s">
        <v>112</v>
      </c>
      <c r="B841" s="21" t="s">
        <v>431</v>
      </c>
      <c r="C841" s="22" t="s">
        <v>69</v>
      </c>
      <c r="D841" s="22" t="s">
        <v>70</v>
      </c>
      <c r="E841" s="22" t="s">
        <v>491</v>
      </c>
      <c r="F841" s="22" t="s">
        <v>113</v>
      </c>
      <c r="G841" s="23">
        <f t="shared" si="120"/>
        <v>150</v>
      </c>
      <c r="H841" s="23">
        <f t="shared" si="120"/>
        <v>0</v>
      </c>
      <c r="I841" s="159">
        <f t="shared" si="121"/>
        <v>0</v>
      </c>
    </row>
    <row r="842" spans="1:9" ht="12.75">
      <c r="A842" s="18" t="s">
        <v>118</v>
      </c>
      <c r="B842" s="21" t="s">
        <v>431</v>
      </c>
      <c r="C842" s="22" t="s">
        <v>69</v>
      </c>
      <c r="D842" s="22" t="s">
        <v>70</v>
      </c>
      <c r="E842" s="22" t="s">
        <v>491</v>
      </c>
      <c r="F842" s="22" t="s">
        <v>119</v>
      </c>
      <c r="G842" s="23">
        <f t="shared" si="120"/>
        <v>150</v>
      </c>
      <c r="H842" s="23">
        <f t="shared" si="120"/>
        <v>0</v>
      </c>
      <c r="I842" s="159">
        <f t="shared" si="121"/>
        <v>0</v>
      </c>
    </row>
    <row r="843" spans="1:9" ht="12.75">
      <c r="A843" s="18" t="s">
        <v>122</v>
      </c>
      <c r="B843" s="21" t="s">
        <v>431</v>
      </c>
      <c r="C843" s="22" t="s">
        <v>69</v>
      </c>
      <c r="D843" s="22" t="s">
        <v>70</v>
      </c>
      <c r="E843" s="22" t="s">
        <v>491</v>
      </c>
      <c r="F843" s="22" t="s">
        <v>123</v>
      </c>
      <c r="G843" s="23">
        <f>'5 исп.МП'!G66</f>
        <v>150</v>
      </c>
      <c r="H843" s="23">
        <f>'5 исп.МП'!H66</f>
        <v>0</v>
      </c>
      <c r="I843" s="159">
        <f t="shared" si="121"/>
        <v>0</v>
      </c>
    </row>
    <row r="844" spans="1:9" ht="12.75">
      <c r="A844" s="18" t="s">
        <v>376</v>
      </c>
      <c r="B844" s="21" t="s">
        <v>431</v>
      </c>
      <c r="C844" s="22" t="s">
        <v>69</v>
      </c>
      <c r="D844" s="22" t="s">
        <v>70</v>
      </c>
      <c r="E844" s="22" t="s">
        <v>225</v>
      </c>
      <c r="F844" s="22"/>
      <c r="G844" s="23">
        <f>G845</f>
        <v>620</v>
      </c>
      <c r="H844" s="23">
        <f>H845</f>
        <v>525.7</v>
      </c>
      <c r="I844" s="159">
        <f t="shared" si="121"/>
        <v>84.79032258064517</v>
      </c>
    </row>
    <row r="845" spans="1:9" ht="12.75">
      <c r="A845" s="18" t="s">
        <v>377</v>
      </c>
      <c r="B845" s="21" t="s">
        <v>431</v>
      </c>
      <c r="C845" s="22" t="s">
        <v>69</v>
      </c>
      <c r="D845" s="22" t="s">
        <v>70</v>
      </c>
      <c r="E845" s="22" t="s">
        <v>374</v>
      </c>
      <c r="F845" s="22"/>
      <c r="G845" s="23">
        <f>G846+G850</f>
        <v>620</v>
      </c>
      <c r="H845" s="23">
        <f>H846+H850</f>
        <v>525.7</v>
      </c>
      <c r="I845" s="159">
        <f t="shared" si="121"/>
        <v>84.79032258064517</v>
      </c>
    </row>
    <row r="846" spans="1:9" ht="51">
      <c r="A846" s="18" t="s">
        <v>298</v>
      </c>
      <c r="B846" s="21" t="s">
        <v>431</v>
      </c>
      <c r="C846" s="22" t="s">
        <v>69</v>
      </c>
      <c r="D846" s="22" t="s">
        <v>70</v>
      </c>
      <c r="E846" s="22" t="s">
        <v>375</v>
      </c>
      <c r="F846" s="22"/>
      <c r="G846" s="23">
        <f aca="true" t="shared" si="122" ref="G846:H848">G847</f>
        <v>550</v>
      </c>
      <c r="H846" s="23">
        <f t="shared" si="122"/>
        <v>505.1</v>
      </c>
      <c r="I846" s="159">
        <f t="shared" si="121"/>
        <v>91.83636363636364</v>
      </c>
    </row>
    <row r="847" spans="1:9" ht="25.5">
      <c r="A847" s="38" t="s">
        <v>112</v>
      </c>
      <c r="B847" s="21" t="s">
        <v>431</v>
      </c>
      <c r="C847" s="22" t="s">
        <v>69</v>
      </c>
      <c r="D847" s="22" t="s">
        <v>70</v>
      </c>
      <c r="E847" s="22" t="s">
        <v>375</v>
      </c>
      <c r="F847" s="22" t="s">
        <v>113</v>
      </c>
      <c r="G847" s="23">
        <f t="shared" si="122"/>
        <v>550</v>
      </c>
      <c r="H847" s="23">
        <f t="shared" si="122"/>
        <v>505.1</v>
      </c>
      <c r="I847" s="159">
        <f t="shared" si="121"/>
        <v>91.83636363636364</v>
      </c>
    </row>
    <row r="848" spans="1:9" ht="12.75">
      <c r="A848" s="38" t="s">
        <v>118</v>
      </c>
      <c r="B848" s="21" t="s">
        <v>431</v>
      </c>
      <c r="C848" s="22" t="s">
        <v>69</v>
      </c>
      <c r="D848" s="22" t="s">
        <v>70</v>
      </c>
      <c r="E848" s="22" t="s">
        <v>375</v>
      </c>
      <c r="F848" s="22" t="s">
        <v>119</v>
      </c>
      <c r="G848" s="23">
        <f t="shared" si="122"/>
        <v>550</v>
      </c>
      <c r="H848" s="23">
        <f t="shared" si="122"/>
        <v>505.1</v>
      </c>
      <c r="I848" s="159">
        <f t="shared" si="121"/>
        <v>91.83636363636364</v>
      </c>
    </row>
    <row r="849" spans="1:9" ht="12.75">
      <c r="A849" s="18" t="s">
        <v>122</v>
      </c>
      <c r="B849" s="21" t="s">
        <v>431</v>
      </c>
      <c r="C849" s="22" t="s">
        <v>69</v>
      </c>
      <c r="D849" s="22" t="s">
        <v>70</v>
      </c>
      <c r="E849" s="22" t="s">
        <v>375</v>
      </c>
      <c r="F849" s="22" t="s">
        <v>123</v>
      </c>
      <c r="G849" s="23">
        <v>550</v>
      </c>
      <c r="H849" s="23">
        <v>505.1</v>
      </c>
      <c r="I849" s="159">
        <f t="shared" si="121"/>
        <v>91.83636363636364</v>
      </c>
    </row>
    <row r="850" spans="1:9" ht="12.75">
      <c r="A850" s="18" t="s">
        <v>245</v>
      </c>
      <c r="B850" s="21" t="s">
        <v>431</v>
      </c>
      <c r="C850" s="22" t="s">
        <v>69</v>
      </c>
      <c r="D850" s="22" t="s">
        <v>70</v>
      </c>
      <c r="E850" s="22" t="s">
        <v>378</v>
      </c>
      <c r="F850" s="22"/>
      <c r="G850" s="23">
        <f aca="true" t="shared" si="123" ref="G850:H852">G851</f>
        <v>70</v>
      </c>
      <c r="H850" s="23">
        <f t="shared" si="123"/>
        <v>20.6</v>
      </c>
      <c r="I850" s="159">
        <f t="shared" si="121"/>
        <v>29.42857142857143</v>
      </c>
    </row>
    <row r="851" spans="1:9" ht="25.5">
      <c r="A851" s="38" t="s">
        <v>112</v>
      </c>
      <c r="B851" s="21" t="s">
        <v>431</v>
      </c>
      <c r="C851" s="22" t="s">
        <v>69</v>
      </c>
      <c r="D851" s="22" t="s">
        <v>70</v>
      </c>
      <c r="E851" s="22" t="s">
        <v>378</v>
      </c>
      <c r="F851" s="22" t="s">
        <v>113</v>
      </c>
      <c r="G851" s="23">
        <f t="shared" si="123"/>
        <v>70</v>
      </c>
      <c r="H851" s="23">
        <f t="shared" si="123"/>
        <v>20.6</v>
      </c>
      <c r="I851" s="159">
        <f t="shared" si="121"/>
        <v>29.42857142857143</v>
      </c>
    </row>
    <row r="852" spans="1:9" ht="12.75">
      <c r="A852" s="38" t="s">
        <v>118</v>
      </c>
      <c r="B852" s="21" t="s">
        <v>431</v>
      </c>
      <c r="C852" s="22" t="s">
        <v>69</v>
      </c>
      <c r="D852" s="22" t="s">
        <v>70</v>
      </c>
      <c r="E852" s="22" t="s">
        <v>378</v>
      </c>
      <c r="F852" s="22" t="s">
        <v>119</v>
      </c>
      <c r="G852" s="23">
        <f t="shared" si="123"/>
        <v>70</v>
      </c>
      <c r="H852" s="23">
        <f t="shared" si="123"/>
        <v>20.6</v>
      </c>
      <c r="I852" s="159">
        <f t="shared" si="121"/>
        <v>29.42857142857143</v>
      </c>
    </row>
    <row r="853" spans="1:9" ht="12.75">
      <c r="A853" s="18" t="s">
        <v>122</v>
      </c>
      <c r="B853" s="21" t="s">
        <v>431</v>
      </c>
      <c r="C853" s="22" t="s">
        <v>69</v>
      </c>
      <c r="D853" s="22" t="s">
        <v>70</v>
      </c>
      <c r="E853" s="22" t="s">
        <v>378</v>
      </c>
      <c r="F853" s="22" t="s">
        <v>123</v>
      </c>
      <c r="G853" s="23">
        <v>70</v>
      </c>
      <c r="H853" s="23">
        <v>20.6</v>
      </c>
      <c r="I853" s="159">
        <f t="shared" si="121"/>
        <v>29.42857142857143</v>
      </c>
    </row>
    <row r="854" spans="1:9" ht="12.75">
      <c r="A854" s="18" t="s">
        <v>331</v>
      </c>
      <c r="B854" s="21" t="s">
        <v>431</v>
      </c>
      <c r="C854" s="22" t="s">
        <v>69</v>
      </c>
      <c r="D854" s="22" t="s">
        <v>70</v>
      </c>
      <c r="E854" s="46" t="s">
        <v>238</v>
      </c>
      <c r="F854" s="22"/>
      <c r="G854" s="23">
        <f aca="true" t="shared" si="124" ref="G854:H857">G855</f>
        <v>20877</v>
      </c>
      <c r="H854" s="23">
        <f t="shared" si="124"/>
        <v>4194</v>
      </c>
      <c r="I854" s="159">
        <f t="shared" si="121"/>
        <v>20.089093260525935</v>
      </c>
    </row>
    <row r="855" spans="1:9" ht="38.25">
      <c r="A855" s="18" t="s">
        <v>500</v>
      </c>
      <c r="B855" s="21" t="s">
        <v>431</v>
      </c>
      <c r="C855" s="22" t="s">
        <v>69</v>
      </c>
      <c r="D855" s="22" t="s">
        <v>70</v>
      </c>
      <c r="E855" s="22" t="s">
        <v>389</v>
      </c>
      <c r="F855" s="22"/>
      <c r="G855" s="23">
        <f t="shared" si="124"/>
        <v>20877</v>
      </c>
      <c r="H855" s="23">
        <f t="shared" si="124"/>
        <v>4194</v>
      </c>
      <c r="I855" s="159">
        <f t="shared" si="121"/>
        <v>20.089093260525935</v>
      </c>
    </row>
    <row r="856" spans="1:9" ht="12.75">
      <c r="A856" s="38" t="s">
        <v>260</v>
      </c>
      <c r="B856" s="21" t="s">
        <v>431</v>
      </c>
      <c r="C856" s="22" t="s">
        <v>69</v>
      </c>
      <c r="D856" s="22" t="s">
        <v>70</v>
      </c>
      <c r="E856" s="22" t="s">
        <v>390</v>
      </c>
      <c r="F856" s="22"/>
      <c r="G856" s="23">
        <f t="shared" si="124"/>
        <v>20877</v>
      </c>
      <c r="H856" s="23">
        <f t="shared" si="124"/>
        <v>4194</v>
      </c>
      <c r="I856" s="159">
        <f t="shared" si="121"/>
        <v>20.089093260525935</v>
      </c>
    </row>
    <row r="857" spans="1:9" ht="25.5">
      <c r="A857" s="38" t="s">
        <v>112</v>
      </c>
      <c r="B857" s="21" t="s">
        <v>431</v>
      </c>
      <c r="C857" s="22" t="s">
        <v>69</v>
      </c>
      <c r="D857" s="22" t="s">
        <v>70</v>
      </c>
      <c r="E857" s="22" t="s">
        <v>390</v>
      </c>
      <c r="F857" s="22" t="s">
        <v>113</v>
      </c>
      <c r="G857" s="23">
        <f t="shared" si="124"/>
        <v>20877</v>
      </c>
      <c r="H857" s="23">
        <f t="shared" si="124"/>
        <v>4194</v>
      </c>
      <c r="I857" s="159">
        <f t="shared" si="121"/>
        <v>20.089093260525935</v>
      </c>
    </row>
    <row r="858" spans="1:9" ht="12.75">
      <c r="A858" s="38" t="s">
        <v>118</v>
      </c>
      <c r="B858" s="21" t="s">
        <v>431</v>
      </c>
      <c r="C858" s="22" t="s">
        <v>69</v>
      </c>
      <c r="D858" s="22" t="s">
        <v>70</v>
      </c>
      <c r="E858" s="22" t="s">
        <v>390</v>
      </c>
      <c r="F858" s="22" t="s">
        <v>119</v>
      </c>
      <c r="G858" s="23">
        <f>G859+G860</f>
        <v>20877</v>
      </c>
      <c r="H858" s="23">
        <f>H859+H860</f>
        <v>4194</v>
      </c>
      <c r="I858" s="159">
        <f t="shared" si="121"/>
        <v>20.089093260525935</v>
      </c>
    </row>
    <row r="859" spans="1:9" ht="38.25">
      <c r="A859" s="18" t="s">
        <v>120</v>
      </c>
      <c r="B859" s="21" t="s">
        <v>431</v>
      </c>
      <c r="C859" s="22" t="s">
        <v>69</v>
      </c>
      <c r="D859" s="22" t="s">
        <v>70</v>
      </c>
      <c r="E859" s="22" t="s">
        <v>390</v>
      </c>
      <c r="F859" s="22" t="s">
        <v>121</v>
      </c>
      <c r="G859" s="23">
        <v>20777</v>
      </c>
      <c r="H859" s="23">
        <v>4194</v>
      </c>
      <c r="I859" s="159">
        <f t="shared" si="121"/>
        <v>20.18578235548924</v>
      </c>
    </row>
    <row r="860" spans="1:9" ht="12.75">
      <c r="A860" s="18" t="s">
        <v>122</v>
      </c>
      <c r="B860" s="21" t="s">
        <v>431</v>
      </c>
      <c r="C860" s="22" t="s">
        <v>69</v>
      </c>
      <c r="D860" s="22" t="s">
        <v>70</v>
      </c>
      <c r="E860" s="22" t="s">
        <v>390</v>
      </c>
      <c r="F860" s="22" t="s">
        <v>123</v>
      </c>
      <c r="G860" s="23">
        <v>100</v>
      </c>
      <c r="H860" s="23">
        <v>0</v>
      </c>
      <c r="I860" s="159">
        <f t="shared" si="121"/>
        <v>0</v>
      </c>
    </row>
    <row r="861" spans="1:9" ht="12.75">
      <c r="A861" s="11" t="s">
        <v>654</v>
      </c>
      <c r="B861" s="52" t="s">
        <v>431</v>
      </c>
      <c r="C861" s="43" t="s">
        <v>69</v>
      </c>
      <c r="D861" s="43" t="s">
        <v>69</v>
      </c>
      <c r="E861" s="43"/>
      <c r="F861" s="43"/>
      <c r="G861" s="44">
        <f>G862+G869+G875+G899</f>
        <v>765.9</v>
      </c>
      <c r="H861" s="44">
        <f>H862+H869+H875+H899</f>
        <v>20.3</v>
      </c>
      <c r="I861" s="158">
        <f t="shared" si="121"/>
        <v>2.650476563520042</v>
      </c>
    </row>
    <row r="862" spans="1:9" ht="25.5">
      <c r="A862" s="37" t="s">
        <v>568</v>
      </c>
      <c r="B862" s="21" t="s">
        <v>431</v>
      </c>
      <c r="C862" s="22" t="s">
        <v>69</v>
      </c>
      <c r="D862" s="22" t="s">
        <v>69</v>
      </c>
      <c r="E862" s="58" t="s">
        <v>195</v>
      </c>
      <c r="F862" s="22"/>
      <c r="G862" s="23">
        <f aca="true" t="shared" si="125" ref="G862:H865">G863</f>
        <v>46.099999999999994</v>
      </c>
      <c r="H862" s="23">
        <f t="shared" si="125"/>
        <v>0</v>
      </c>
      <c r="I862" s="159">
        <f t="shared" si="121"/>
        <v>0</v>
      </c>
    </row>
    <row r="863" spans="1:9" ht="38.25">
      <c r="A863" s="37" t="s">
        <v>569</v>
      </c>
      <c r="B863" s="21" t="s">
        <v>431</v>
      </c>
      <c r="C863" s="22" t="s">
        <v>69</v>
      </c>
      <c r="D863" s="22" t="s">
        <v>69</v>
      </c>
      <c r="E863" s="58" t="s">
        <v>349</v>
      </c>
      <c r="F863" s="22"/>
      <c r="G863" s="23">
        <f t="shared" si="125"/>
        <v>46.099999999999994</v>
      </c>
      <c r="H863" s="23">
        <f t="shared" si="125"/>
        <v>0</v>
      </c>
      <c r="I863" s="159">
        <f t="shared" si="121"/>
        <v>0</v>
      </c>
    </row>
    <row r="864" spans="1:9" ht="12.75">
      <c r="A864" s="37" t="s">
        <v>194</v>
      </c>
      <c r="B864" s="21" t="s">
        <v>431</v>
      </c>
      <c r="C864" s="55" t="s">
        <v>69</v>
      </c>
      <c r="D864" s="55" t="s">
        <v>69</v>
      </c>
      <c r="E864" s="58" t="s">
        <v>350</v>
      </c>
      <c r="F864" s="55"/>
      <c r="G864" s="23">
        <f t="shared" si="125"/>
        <v>46.099999999999994</v>
      </c>
      <c r="H864" s="23">
        <f t="shared" si="125"/>
        <v>0</v>
      </c>
      <c r="I864" s="159">
        <f t="shared" si="121"/>
        <v>0</v>
      </c>
    </row>
    <row r="865" spans="1:9" ht="38.25">
      <c r="A865" s="37" t="s">
        <v>109</v>
      </c>
      <c r="B865" s="21" t="s">
        <v>431</v>
      </c>
      <c r="C865" s="55" t="s">
        <v>69</v>
      </c>
      <c r="D865" s="55" t="s">
        <v>69</v>
      </c>
      <c r="E865" s="58" t="s">
        <v>350</v>
      </c>
      <c r="F865" s="22" t="s">
        <v>110</v>
      </c>
      <c r="G865" s="23">
        <f t="shared" si="125"/>
        <v>46.099999999999994</v>
      </c>
      <c r="H865" s="23">
        <f t="shared" si="125"/>
        <v>0</v>
      </c>
      <c r="I865" s="159">
        <f t="shared" si="121"/>
        <v>0</v>
      </c>
    </row>
    <row r="866" spans="1:9" ht="12.75">
      <c r="A866" s="18" t="s">
        <v>306</v>
      </c>
      <c r="B866" s="21" t="s">
        <v>431</v>
      </c>
      <c r="C866" s="55" t="s">
        <v>69</v>
      </c>
      <c r="D866" s="55" t="s">
        <v>69</v>
      </c>
      <c r="E866" s="58" t="s">
        <v>350</v>
      </c>
      <c r="F866" s="22" t="s">
        <v>308</v>
      </c>
      <c r="G866" s="23">
        <f>G867+G868</f>
        <v>46.099999999999994</v>
      </c>
      <c r="H866" s="23">
        <f>H867+H868</f>
        <v>0</v>
      </c>
      <c r="I866" s="159">
        <f t="shared" si="121"/>
        <v>0</v>
      </c>
    </row>
    <row r="867" spans="1:9" ht="12.75">
      <c r="A867" s="18" t="s">
        <v>579</v>
      </c>
      <c r="B867" s="21" t="s">
        <v>431</v>
      </c>
      <c r="C867" s="55" t="s">
        <v>69</v>
      </c>
      <c r="D867" s="55" t="s">
        <v>69</v>
      </c>
      <c r="E867" s="58" t="s">
        <v>350</v>
      </c>
      <c r="F867" s="22" t="s">
        <v>309</v>
      </c>
      <c r="G867" s="23">
        <f>'5 исп.МП'!G281</f>
        <v>35.4</v>
      </c>
      <c r="H867" s="23">
        <f>'5 исп.МП'!H281</f>
        <v>0</v>
      </c>
      <c r="I867" s="159">
        <f t="shared" si="121"/>
        <v>0</v>
      </c>
    </row>
    <row r="868" spans="1:9" ht="25.5">
      <c r="A868" s="18" t="s">
        <v>459</v>
      </c>
      <c r="B868" s="21" t="s">
        <v>431</v>
      </c>
      <c r="C868" s="55" t="s">
        <v>69</v>
      </c>
      <c r="D868" s="55" t="s">
        <v>69</v>
      </c>
      <c r="E868" s="58" t="s">
        <v>350</v>
      </c>
      <c r="F868" s="22" t="s">
        <v>310</v>
      </c>
      <c r="G868" s="23">
        <f>'5 исп.МП'!G283</f>
        <v>10.7</v>
      </c>
      <c r="H868" s="23">
        <f>'5 исп.МП'!H283</f>
        <v>0</v>
      </c>
      <c r="I868" s="159">
        <f t="shared" si="121"/>
        <v>0</v>
      </c>
    </row>
    <row r="869" spans="1:9" ht="25.5">
      <c r="A869" s="37" t="s">
        <v>570</v>
      </c>
      <c r="B869" s="21" t="s">
        <v>431</v>
      </c>
      <c r="C869" s="22" t="s">
        <v>69</v>
      </c>
      <c r="D869" s="22" t="s">
        <v>69</v>
      </c>
      <c r="E869" s="58" t="s">
        <v>197</v>
      </c>
      <c r="F869" s="22"/>
      <c r="G869" s="23">
        <f aca="true" t="shared" si="126" ref="G869:H873">G870</f>
        <v>384.8</v>
      </c>
      <c r="H869" s="23">
        <f t="shared" si="126"/>
        <v>20</v>
      </c>
      <c r="I869" s="159">
        <f t="shared" si="121"/>
        <v>5.197505197505197</v>
      </c>
    </row>
    <row r="870" spans="1:9" ht="25.5">
      <c r="A870" s="37" t="s">
        <v>265</v>
      </c>
      <c r="B870" s="21" t="s">
        <v>431</v>
      </c>
      <c r="C870" s="22" t="s">
        <v>69</v>
      </c>
      <c r="D870" s="22" t="s">
        <v>69</v>
      </c>
      <c r="E870" s="58" t="s">
        <v>351</v>
      </c>
      <c r="F870" s="22"/>
      <c r="G870" s="23">
        <f t="shared" si="126"/>
        <v>384.8</v>
      </c>
      <c r="H870" s="23">
        <f t="shared" si="126"/>
        <v>20</v>
      </c>
      <c r="I870" s="159">
        <f t="shared" si="121"/>
        <v>5.197505197505197</v>
      </c>
    </row>
    <row r="871" spans="1:9" ht="12.75">
      <c r="A871" s="37" t="s">
        <v>196</v>
      </c>
      <c r="B871" s="21" t="s">
        <v>431</v>
      </c>
      <c r="C871" s="22" t="s">
        <v>69</v>
      </c>
      <c r="D871" s="22" t="s">
        <v>69</v>
      </c>
      <c r="E871" s="58" t="s">
        <v>352</v>
      </c>
      <c r="F871" s="22"/>
      <c r="G871" s="23">
        <f t="shared" si="126"/>
        <v>384.8</v>
      </c>
      <c r="H871" s="23">
        <f t="shared" si="126"/>
        <v>20</v>
      </c>
      <c r="I871" s="159">
        <f t="shared" si="121"/>
        <v>5.197505197505197</v>
      </c>
    </row>
    <row r="872" spans="1:9" ht="25.5">
      <c r="A872" s="18" t="s">
        <v>651</v>
      </c>
      <c r="B872" s="21" t="s">
        <v>431</v>
      </c>
      <c r="C872" s="22" t="s">
        <v>69</v>
      </c>
      <c r="D872" s="22" t="s">
        <v>69</v>
      </c>
      <c r="E872" s="58" t="s">
        <v>352</v>
      </c>
      <c r="F872" s="22" t="s">
        <v>111</v>
      </c>
      <c r="G872" s="23">
        <f t="shared" si="126"/>
        <v>384.8</v>
      </c>
      <c r="H872" s="23">
        <f t="shared" si="126"/>
        <v>20</v>
      </c>
      <c r="I872" s="159">
        <f t="shared" si="121"/>
        <v>5.197505197505197</v>
      </c>
    </row>
    <row r="873" spans="1:9" ht="25.5">
      <c r="A873" s="18" t="s">
        <v>105</v>
      </c>
      <c r="B873" s="21" t="s">
        <v>431</v>
      </c>
      <c r="C873" s="22" t="s">
        <v>69</v>
      </c>
      <c r="D873" s="22" t="s">
        <v>69</v>
      </c>
      <c r="E873" s="58" t="s">
        <v>352</v>
      </c>
      <c r="F873" s="22" t="s">
        <v>106</v>
      </c>
      <c r="G873" s="23">
        <f t="shared" si="126"/>
        <v>384.8</v>
      </c>
      <c r="H873" s="23">
        <f t="shared" si="126"/>
        <v>20</v>
      </c>
      <c r="I873" s="159">
        <f t="shared" si="121"/>
        <v>5.197505197505197</v>
      </c>
    </row>
    <row r="874" spans="1:9" ht="25.5">
      <c r="A874" s="18" t="s">
        <v>107</v>
      </c>
      <c r="B874" s="21" t="s">
        <v>431</v>
      </c>
      <c r="C874" s="22" t="s">
        <v>69</v>
      </c>
      <c r="D874" s="22" t="s">
        <v>69</v>
      </c>
      <c r="E874" s="58" t="s">
        <v>352</v>
      </c>
      <c r="F874" s="22" t="s">
        <v>108</v>
      </c>
      <c r="G874" s="23">
        <f>'5 исп.МП'!G292</f>
        <v>384.8</v>
      </c>
      <c r="H874" s="23">
        <f>'5 исп.МП'!H292</f>
        <v>20</v>
      </c>
      <c r="I874" s="159">
        <f t="shared" si="121"/>
        <v>5.197505197505197</v>
      </c>
    </row>
    <row r="875" spans="1:9" ht="25.5">
      <c r="A875" s="37" t="s">
        <v>581</v>
      </c>
      <c r="B875" s="21" t="s">
        <v>431</v>
      </c>
      <c r="C875" s="22" t="s">
        <v>69</v>
      </c>
      <c r="D875" s="22" t="s">
        <v>69</v>
      </c>
      <c r="E875" s="58" t="s">
        <v>203</v>
      </c>
      <c r="F875" s="22"/>
      <c r="G875" s="23">
        <f>G876+G881</f>
        <v>300</v>
      </c>
      <c r="H875" s="23">
        <f>H876+H881</f>
        <v>0</v>
      </c>
      <c r="I875" s="159">
        <f t="shared" si="121"/>
        <v>0</v>
      </c>
    </row>
    <row r="876" spans="1:9" ht="12.75">
      <c r="A876" s="37" t="s">
        <v>267</v>
      </c>
      <c r="B876" s="21" t="s">
        <v>431</v>
      </c>
      <c r="C876" s="22" t="s">
        <v>69</v>
      </c>
      <c r="D876" s="22" t="s">
        <v>69</v>
      </c>
      <c r="E876" s="58" t="s">
        <v>359</v>
      </c>
      <c r="F876" s="22"/>
      <c r="G876" s="23">
        <f aca="true" t="shared" si="127" ref="G876:H879">G877</f>
        <v>50</v>
      </c>
      <c r="H876" s="23">
        <f t="shared" si="127"/>
        <v>0</v>
      </c>
      <c r="I876" s="159">
        <f t="shared" si="121"/>
        <v>0</v>
      </c>
    </row>
    <row r="877" spans="1:9" ht="12.75">
      <c r="A877" s="37" t="s">
        <v>187</v>
      </c>
      <c r="B877" s="21" t="s">
        <v>431</v>
      </c>
      <c r="C877" s="22" t="s">
        <v>69</v>
      </c>
      <c r="D877" s="22" t="s">
        <v>69</v>
      </c>
      <c r="E877" s="58" t="s">
        <v>360</v>
      </c>
      <c r="F877" s="22"/>
      <c r="G877" s="23">
        <f t="shared" si="127"/>
        <v>50</v>
      </c>
      <c r="H877" s="23">
        <f t="shared" si="127"/>
        <v>0</v>
      </c>
      <c r="I877" s="159">
        <f t="shared" si="121"/>
        <v>0</v>
      </c>
    </row>
    <row r="878" spans="1:9" ht="25.5">
      <c r="A878" s="18" t="s">
        <v>651</v>
      </c>
      <c r="B878" s="21" t="s">
        <v>431</v>
      </c>
      <c r="C878" s="22" t="s">
        <v>69</v>
      </c>
      <c r="D878" s="22" t="s">
        <v>69</v>
      </c>
      <c r="E878" s="58" t="s">
        <v>360</v>
      </c>
      <c r="F878" s="22" t="s">
        <v>111</v>
      </c>
      <c r="G878" s="23">
        <f t="shared" si="127"/>
        <v>50</v>
      </c>
      <c r="H878" s="23">
        <f t="shared" si="127"/>
        <v>0</v>
      </c>
      <c r="I878" s="159">
        <f t="shared" si="121"/>
        <v>0</v>
      </c>
    </row>
    <row r="879" spans="1:9" ht="25.5">
      <c r="A879" s="18" t="s">
        <v>105</v>
      </c>
      <c r="B879" s="21" t="s">
        <v>431</v>
      </c>
      <c r="C879" s="22" t="s">
        <v>69</v>
      </c>
      <c r="D879" s="22" t="s">
        <v>69</v>
      </c>
      <c r="E879" s="58" t="s">
        <v>360</v>
      </c>
      <c r="F879" s="22" t="s">
        <v>106</v>
      </c>
      <c r="G879" s="23">
        <f t="shared" si="127"/>
        <v>50</v>
      </c>
      <c r="H879" s="23">
        <f t="shared" si="127"/>
        <v>0</v>
      </c>
      <c r="I879" s="159">
        <f t="shared" si="121"/>
        <v>0</v>
      </c>
    </row>
    <row r="880" spans="1:9" ht="25.5">
      <c r="A880" s="18" t="s">
        <v>107</v>
      </c>
      <c r="B880" s="21" t="s">
        <v>431</v>
      </c>
      <c r="C880" s="22" t="s">
        <v>69</v>
      </c>
      <c r="D880" s="22" t="s">
        <v>69</v>
      </c>
      <c r="E880" s="58" t="s">
        <v>360</v>
      </c>
      <c r="F880" s="22" t="s">
        <v>108</v>
      </c>
      <c r="G880" s="23">
        <f>'5 исп.МП'!G305</f>
        <v>50</v>
      </c>
      <c r="H880" s="23">
        <f>'5 исп.МП'!H305</f>
        <v>0</v>
      </c>
      <c r="I880" s="159">
        <f t="shared" si="121"/>
        <v>0</v>
      </c>
    </row>
    <row r="881" spans="1:9" ht="12.75">
      <c r="A881" s="37" t="s">
        <v>268</v>
      </c>
      <c r="B881" s="21" t="s">
        <v>431</v>
      </c>
      <c r="C881" s="22" t="s">
        <v>69</v>
      </c>
      <c r="D881" s="22" t="s">
        <v>69</v>
      </c>
      <c r="E881" s="58" t="s">
        <v>361</v>
      </c>
      <c r="F881" s="22"/>
      <c r="G881" s="23">
        <f>G882+G886+G891+G895</f>
        <v>250</v>
      </c>
      <c r="H881" s="23">
        <f>H882+H886+H891+H895</f>
        <v>0</v>
      </c>
      <c r="I881" s="159">
        <f t="shared" si="121"/>
        <v>0</v>
      </c>
    </row>
    <row r="882" spans="1:9" ht="12.75">
      <c r="A882" s="37" t="s">
        <v>204</v>
      </c>
      <c r="B882" s="21" t="s">
        <v>431</v>
      </c>
      <c r="C882" s="22" t="s">
        <v>69</v>
      </c>
      <c r="D882" s="22" t="s">
        <v>69</v>
      </c>
      <c r="E882" s="58" t="s">
        <v>362</v>
      </c>
      <c r="F882" s="22"/>
      <c r="G882" s="23">
        <f aca="true" t="shared" si="128" ref="G882:H884">G883</f>
        <v>95</v>
      </c>
      <c r="H882" s="23">
        <f t="shared" si="128"/>
        <v>0</v>
      </c>
      <c r="I882" s="159">
        <f t="shared" si="121"/>
        <v>0</v>
      </c>
    </row>
    <row r="883" spans="1:9" ht="25.5">
      <c r="A883" s="18" t="s">
        <v>651</v>
      </c>
      <c r="B883" s="21" t="s">
        <v>431</v>
      </c>
      <c r="C883" s="22" t="s">
        <v>69</v>
      </c>
      <c r="D883" s="22" t="s">
        <v>69</v>
      </c>
      <c r="E883" s="58" t="s">
        <v>362</v>
      </c>
      <c r="F883" s="22" t="s">
        <v>111</v>
      </c>
      <c r="G883" s="23">
        <f t="shared" si="128"/>
        <v>95</v>
      </c>
      <c r="H883" s="23">
        <f t="shared" si="128"/>
        <v>0</v>
      </c>
      <c r="I883" s="159">
        <f t="shared" si="121"/>
        <v>0</v>
      </c>
    </row>
    <row r="884" spans="1:9" ht="25.5">
      <c r="A884" s="18" t="s">
        <v>105</v>
      </c>
      <c r="B884" s="21" t="s">
        <v>431</v>
      </c>
      <c r="C884" s="22" t="s">
        <v>69</v>
      </c>
      <c r="D884" s="22" t="s">
        <v>69</v>
      </c>
      <c r="E884" s="58" t="s">
        <v>362</v>
      </c>
      <c r="F884" s="22" t="s">
        <v>106</v>
      </c>
      <c r="G884" s="23">
        <f t="shared" si="128"/>
        <v>95</v>
      </c>
      <c r="H884" s="23">
        <f t="shared" si="128"/>
        <v>0</v>
      </c>
      <c r="I884" s="159">
        <f t="shared" si="121"/>
        <v>0</v>
      </c>
    </row>
    <row r="885" spans="1:9" ht="25.5">
      <c r="A885" s="18" t="s">
        <v>107</v>
      </c>
      <c r="B885" s="21" t="s">
        <v>431</v>
      </c>
      <c r="C885" s="22" t="s">
        <v>69</v>
      </c>
      <c r="D885" s="22" t="s">
        <v>69</v>
      </c>
      <c r="E885" s="58" t="s">
        <v>362</v>
      </c>
      <c r="F885" s="22" t="s">
        <v>108</v>
      </c>
      <c r="G885" s="23">
        <f>'5 исп.МП'!G313</f>
        <v>95</v>
      </c>
      <c r="H885" s="23">
        <f>'5 исп.МП'!H313</f>
        <v>0</v>
      </c>
      <c r="I885" s="159">
        <f t="shared" si="121"/>
        <v>0</v>
      </c>
    </row>
    <row r="886" spans="1:9" ht="12.75">
      <c r="A886" s="37" t="s">
        <v>205</v>
      </c>
      <c r="B886" s="21" t="s">
        <v>431</v>
      </c>
      <c r="C886" s="22" t="s">
        <v>69</v>
      </c>
      <c r="D886" s="22" t="s">
        <v>69</v>
      </c>
      <c r="E886" s="58" t="s">
        <v>363</v>
      </c>
      <c r="F886" s="22"/>
      <c r="G886" s="23">
        <f>G887</f>
        <v>100</v>
      </c>
      <c r="H886" s="23">
        <f>H887</f>
        <v>0</v>
      </c>
      <c r="I886" s="159">
        <f t="shared" si="121"/>
        <v>0</v>
      </c>
    </row>
    <row r="887" spans="1:9" ht="38.25">
      <c r="A887" s="37" t="s">
        <v>109</v>
      </c>
      <c r="B887" s="21" t="s">
        <v>431</v>
      </c>
      <c r="C887" s="22" t="s">
        <v>69</v>
      </c>
      <c r="D887" s="22" t="s">
        <v>69</v>
      </c>
      <c r="E887" s="58" t="s">
        <v>363</v>
      </c>
      <c r="F887" s="22" t="s">
        <v>110</v>
      </c>
      <c r="G887" s="23">
        <f>G888</f>
        <v>100</v>
      </c>
      <c r="H887" s="23">
        <f>H888</f>
        <v>0</v>
      </c>
      <c r="I887" s="159">
        <f t="shared" si="121"/>
        <v>0</v>
      </c>
    </row>
    <row r="888" spans="1:9" ht="12.75">
      <c r="A888" s="18" t="s">
        <v>306</v>
      </c>
      <c r="B888" s="21" t="s">
        <v>431</v>
      </c>
      <c r="C888" s="22" t="s">
        <v>69</v>
      </c>
      <c r="D888" s="22" t="s">
        <v>69</v>
      </c>
      <c r="E888" s="58" t="s">
        <v>363</v>
      </c>
      <c r="F888" s="22" t="s">
        <v>308</v>
      </c>
      <c r="G888" s="23">
        <f>G889+G890</f>
        <v>100</v>
      </c>
      <c r="H888" s="23">
        <f>H889+H890</f>
        <v>0</v>
      </c>
      <c r="I888" s="159">
        <f t="shared" si="121"/>
        <v>0</v>
      </c>
    </row>
    <row r="889" spans="1:9" ht="12.75">
      <c r="A889" s="18" t="s">
        <v>455</v>
      </c>
      <c r="B889" s="21" t="s">
        <v>431</v>
      </c>
      <c r="C889" s="22" t="s">
        <v>69</v>
      </c>
      <c r="D889" s="22" t="s">
        <v>69</v>
      </c>
      <c r="E889" s="58" t="s">
        <v>363</v>
      </c>
      <c r="F889" s="22" t="s">
        <v>307</v>
      </c>
      <c r="G889" s="23">
        <f>'5 исп.МП'!G320</f>
        <v>20</v>
      </c>
      <c r="H889" s="23">
        <f>'5 исп.МП'!H320</f>
        <v>0</v>
      </c>
      <c r="I889" s="159">
        <f t="shared" si="121"/>
        <v>0</v>
      </c>
    </row>
    <row r="890" spans="1:9" ht="25.5">
      <c r="A890" s="18" t="s">
        <v>582</v>
      </c>
      <c r="B890" s="21" t="s">
        <v>431</v>
      </c>
      <c r="C890" s="22" t="s">
        <v>69</v>
      </c>
      <c r="D890" s="22" t="s">
        <v>69</v>
      </c>
      <c r="E890" s="58" t="s">
        <v>363</v>
      </c>
      <c r="F890" s="22" t="s">
        <v>583</v>
      </c>
      <c r="G890" s="23">
        <f>'5 исп.МП'!G323</f>
        <v>80</v>
      </c>
      <c r="H890" s="23">
        <f>'5 исп.МП'!H323</f>
        <v>0</v>
      </c>
      <c r="I890" s="159">
        <f t="shared" si="121"/>
        <v>0</v>
      </c>
    </row>
    <row r="891" spans="1:9" ht="12.75">
      <c r="A891" s="37" t="s">
        <v>206</v>
      </c>
      <c r="B891" s="21" t="s">
        <v>431</v>
      </c>
      <c r="C891" s="22" t="s">
        <v>69</v>
      </c>
      <c r="D891" s="22" t="s">
        <v>69</v>
      </c>
      <c r="E891" s="58" t="s">
        <v>364</v>
      </c>
      <c r="F891" s="22"/>
      <c r="G891" s="23">
        <f aca="true" t="shared" si="129" ref="G891:H893">G892</f>
        <v>35</v>
      </c>
      <c r="H891" s="23">
        <f t="shared" si="129"/>
        <v>0</v>
      </c>
      <c r="I891" s="159">
        <f t="shared" si="121"/>
        <v>0</v>
      </c>
    </row>
    <row r="892" spans="1:9" ht="25.5">
      <c r="A892" s="18" t="s">
        <v>651</v>
      </c>
      <c r="B892" s="21" t="s">
        <v>431</v>
      </c>
      <c r="C892" s="22" t="s">
        <v>69</v>
      </c>
      <c r="D892" s="22" t="s">
        <v>69</v>
      </c>
      <c r="E892" s="58" t="s">
        <v>364</v>
      </c>
      <c r="F892" s="22" t="s">
        <v>111</v>
      </c>
      <c r="G892" s="23">
        <f t="shared" si="129"/>
        <v>35</v>
      </c>
      <c r="H892" s="23">
        <f t="shared" si="129"/>
        <v>0</v>
      </c>
      <c r="I892" s="159">
        <f t="shared" si="121"/>
        <v>0</v>
      </c>
    </row>
    <row r="893" spans="1:9" ht="25.5">
      <c r="A893" s="18" t="s">
        <v>105</v>
      </c>
      <c r="B893" s="21" t="s">
        <v>431</v>
      </c>
      <c r="C893" s="22" t="s">
        <v>69</v>
      </c>
      <c r="D893" s="22" t="s">
        <v>69</v>
      </c>
      <c r="E893" s="58" t="s">
        <v>364</v>
      </c>
      <c r="F893" s="22" t="s">
        <v>106</v>
      </c>
      <c r="G893" s="23">
        <f t="shared" si="129"/>
        <v>35</v>
      </c>
      <c r="H893" s="23">
        <f t="shared" si="129"/>
        <v>0</v>
      </c>
      <c r="I893" s="159">
        <f t="shared" si="121"/>
        <v>0</v>
      </c>
    </row>
    <row r="894" spans="1:9" ht="25.5">
      <c r="A894" s="18" t="s">
        <v>107</v>
      </c>
      <c r="B894" s="21" t="s">
        <v>431</v>
      </c>
      <c r="C894" s="22" t="s">
        <v>69</v>
      </c>
      <c r="D894" s="22" t="s">
        <v>69</v>
      </c>
      <c r="E894" s="58" t="s">
        <v>364</v>
      </c>
      <c r="F894" s="22" t="s">
        <v>108</v>
      </c>
      <c r="G894" s="23">
        <f>'5 исп.МП'!G330</f>
        <v>35</v>
      </c>
      <c r="H894" s="23">
        <f>'5 исп.МП'!H330</f>
        <v>0</v>
      </c>
      <c r="I894" s="159">
        <f t="shared" si="121"/>
        <v>0</v>
      </c>
    </row>
    <row r="895" spans="1:9" ht="12.75">
      <c r="A895" s="37" t="s">
        <v>207</v>
      </c>
      <c r="B895" s="21" t="s">
        <v>431</v>
      </c>
      <c r="C895" s="22" t="s">
        <v>69</v>
      </c>
      <c r="D895" s="22" t="s">
        <v>69</v>
      </c>
      <c r="E895" s="58" t="s">
        <v>365</v>
      </c>
      <c r="F895" s="22"/>
      <c r="G895" s="23">
        <f aca="true" t="shared" si="130" ref="G895:H897">G896</f>
        <v>20</v>
      </c>
      <c r="H895" s="23">
        <f t="shared" si="130"/>
        <v>0</v>
      </c>
      <c r="I895" s="159">
        <f t="shared" si="121"/>
        <v>0</v>
      </c>
    </row>
    <row r="896" spans="1:9" ht="25.5">
      <c r="A896" s="18" t="s">
        <v>651</v>
      </c>
      <c r="B896" s="21" t="s">
        <v>431</v>
      </c>
      <c r="C896" s="22" t="s">
        <v>69</v>
      </c>
      <c r="D896" s="22" t="s">
        <v>69</v>
      </c>
      <c r="E896" s="58" t="s">
        <v>365</v>
      </c>
      <c r="F896" s="22" t="s">
        <v>111</v>
      </c>
      <c r="G896" s="23">
        <f t="shared" si="130"/>
        <v>20</v>
      </c>
      <c r="H896" s="23">
        <f t="shared" si="130"/>
        <v>0</v>
      </c>
      <c r="I896" s="159">
        <f t="shared" si="121"/>
        <v>0</v>
      </c>
    </row>
    <row r="897" spans="1:9" ht="25.5">
      <c r="A897" s="18" t="s">
        <v>105</v>
      </c>
      <c r="B897" s="21" t="s">
        <v>431</v>
      </c>
      <c r="C897" s="22" t="s">
        <v>69</v>
      </c>
      <c r="D897" s="22" t="s">
        <v>69</v>
      </c>
      <c r="E897" s="58" t="s">
        <v>365</v>
      </c>
      <c r="F897" s="22" t="s">
        <v>106</v>
      </c>
      <c r="G897" s="23">
        <f t="shared" si="130"/>
        <v>20</v>
      </c>
      <c r="H897" s="23">
        <f t="shared" si="130"/>
        <v>0</v>
      </c>
      <c r="I897" s="159">
        <f t="shared" si="121"/>
        <v>0</v>
      </c>
    </row>
    <row r="898" spans="1:9" ht="25.5">
      <c r="A898" s="18" t="s">
        <v>107</v>
      </c>
      <c r="B898" s="21" t="s">
        <v>431</v>
      </c>
      <c r="C898" s="22" t="s">
        <v>69</v>
      </c>
      <c r="D898" s="22" t="s">
        <v>69</v>
      </c>
      <c r="E898" s="58" t="s">
        <v>365</v>
      </c>
      <c r="F898" s="22" t="s">
        <v>108</v>
      </c>
      <c r="G898" s="23">
        <f>'5 исп.МП'!G337</f>
        <v>20</v>
      </c>
      <c r="H898" s="23">
        <f>'5 исп.МП'!H337</f>
        <v>0</v>
      </c>
      <c r="I898" s="159">
        <f t="shared" si="121"/>
        <v>0</v>
      </c>
    </row>
    <row r="899" spans="1:9" ht="12.75">
      <c r="A899" s="18" t="s">
        <v>51</v>
      </c>
      <c r="B899" s="21" t="s">
        <v>431</v>
      </c>
      <c r="C899" s="22" t="s">
        <v>69</v>
      </c>
      <c r="D899" s="22" t="s">
        <v>69</v>
      </c>
      <c r="E899" s="22" t="s">
        <v>223</v>
      </c>
      <c r="F899" s="22"/>
      <c r="G899" s="23">
        <f aca="true" t="shared" si="131" ref="G899:H902">G900</f>
        <v>35</v>
      </c>
      <c r="H899" s="23">
        <f t="shared" si="131"/>
        <v>0.3</v>
      </c>
      <c r="I899" s="159">
        <f t="shared" si="121"/>
        <v>0.8571428571428572</v>
      </c>
    </row>
    <row r="900" spans="1:9" ht="12.75">
      <c r="A900" s="18" t="s">
        <v>393</v>
      </c>
      <c r="B900" s="21" t="s">
        <v>431</v>
      </c>
      <c r="C900" s="22" t="s">
        <v>69</v>
      </c>
      <c r="D900" s="22" t="s">
        <v>69</v>
      </c>
      <c r="E900" s="22" t="s">
        <v>421</v>
      </c>
      <c r="F900" s="22"/>
      <c r="G900" s="23">
        <f t="shared" si="131"/>
        <v>35</v>
      </c>
      <c r="H900" s="23">
        <f t="shared" si="131"/>
        <v>0.3</v>
      </c>
      <c r="I900" s="159">
        <f t="shared" si="121"/>
        <v>0.8571428571428572</v>
      </c>
    </row>
    <row r="901" spans="1:9" ht="25.5">
      <c r="A901" s="18" t="s">
        <v>651</v>
      </c>
      <c r="B901" s="21" t="s">
        <v>431</v>
      </c>
      <c r="C901" s="22" t="s">
        <v>69</v>
      </c>
      <c r="D901" s="22" t="s">
        <v>69</v>
      </c>
      <c r="E901" s="22" t="s">
        <v>421</v>
      </c>
      <c r="F901" s="22" t="s">
        <v>111</v>
      </c>
      <c r="G901" s="23">
        <f t="shared" si="131"/>
        <v>35</v>
      </c>
      <c r="H901" s="23">
        <f t="shared" si="131"/>
        <v>0.3</v>
      </c>
      <c r="I901" s="159">
        <f t="shared" si="121"/>
        <v>0.8571428571428572</v>
      </c>
    </row>
    <row r="902" spans="1:9" ht="25.5">
      <c r="A902" s="18" t="s">
        <v>105</v>
      </c>
      <c r="B902" s="21" t="s">
        <v>431</v>
      </c>
      <c r="C902" s="22" t="s">
        <v>69</v>
      </c>
      <c r="D902" s="22" t="s">
        <v>69</v>
      </c>
      <c r="E902" s="22" t="s">
        <v>421</v>
      </c>
      <c r="F902" s="22" t="s">
        <v>106</v>
      </c>
      <c r="G902" s="23">
        <f t="shared" si="131"/>
        <v>35</v>
      </c>
      <c r="H902" s="23">
        <f t="shared" si="131"/>
        <v>0.3</v>
      </c>
      <c r="I902" s="159">
        <f aca="true" t="shared" si="132" ref="I902:I965">H902/G902*100</f>
        <v>0.8571428571428572</v>
      </c>
    </row>
    <row r="903" spans="1:9" ht="25.5">
      <c r="A903" s="18" t="s">
        <v>107</v>
      </c>
      <c r="B903" s="21" t="s">
        <v>431</v>
      </c>
      <c r="C903" s="22" t="s">
        <v>69</v>
      </c>
      <c r="D903" s="22" t="s">
        <v>69</v>
      </c>
      <c r="E903" s="22" t="s">
        <v>421</v>
      </c>
      <c r="F903" s="22" t="s">
        <v>108</v>
      </c>
      <c r="G903" s="23">
        <v>35</v>
      </c>
      <c r="H903" s="23">
        <v>0.3</v>
      </c>
      <c r="I903" s="159">
        <f t="shared" si="132"/>
        <v>0.8571428571428572</v>
      </c>
    </row>
    <row r="904" spans="1:9" ht="12.75">
      <c r="A904" s="17" t="s">
        <v>152</v>
      </c>
      <c r="B904" s="52" t="s">
        <v>431</v>
      </c>
      <c r="C904" s="43" t="s">
        <v>73</v>
      </c>
      <c r="D904" s="43" t="s">
        <v>36</v>
      </c>
      <c r="E904" s="43"/>
      <c r="F904" s="43"/>
      <c r="G904" s="44">
        <f>G905+G991</f>
        <v>46346.6</v>
      </c>
      <c r="H904" s="44">
        <f>H905+H991</f>
        <v>8965.3</v>
      </c>
      <c r="I904" s="158">
        <f t="shared" si="132"/>
        <v>19.34402955125079</v>
      </c>
    </row>
    <row r="905" spans="1:9" ht="12.75">
      <c r="A905" s="17" t="s">
        <v>12</v>
      </c>
      <c r="B905" s="52" t="s">
        <v>431</v>
      </c>
      <c r="C905" s="43" t="s">
        <v>73</v>
      </c>
      <c r="D905" s="43" t="s">
        <v>66</v>
      </c>
      <c r="E905" s="43"/>
      <c r="F905" s="43"/>
      <c r="G905" s="44">
        <f>G906+G912+G930+G952+G964+G971+G985+G945</f>
        <v>34099.7</v>
      </c>
      <c r="H905" s="44">
        <f>H906+H912+H930+H952+H964+H971+H985+H945</f>
        <v>6638.9</v>
      </c>
      <c r="I905" s="158">
        <f t="shared" si="132"/>
        <v>19.469086238295354</v>
      </c>
    </row>
    <row r="906" spans="1:9" ht="25.5">
      <c r="A906" s="37" t="s">
        <v>440</v>
      </c>
      <c r="B906" s="21" t="s">
        <v>431</v>
      </c>
      <c r="C906" s="22" t="s">
        <v>73</v>
      </c>
      <c r="D906" s="22" t="s">
        <v>66</v>
      </c>
      <c r="E906" s="58" t="s">
        <v>198</v>
      </c>
      <c r="F906" s="22"/>
      <c r="G906" s="23">
        <f aca="true" t="shared" si="133" ref="G906:H910">G907</f>
        <v>300</v>
      </c>
      <c r="H906" s="23">
        <f t="shared" si="133"/>
        <v>0</v>
      </c>
      <c r="I906" s="159">
        <f t="shared" si="132"/>
        <v>0</v>
      </c>
    </row>
    <row r="907" spans="1:9" ht="25.5">
      <c r="A907" s="37" t="s">
        <v>269</v>
      </c>
      <c r="B907" s="21" t="s">
        <v>431</v>
      </c>
      <c r="C907" s="22" t="s">
        <v>73</v>
      </c>
      <c r="D907" s="22" t="s">
        <v>66</v>
      </c>
      <c r="E907" s="58" t="s">
        <v>584</v>
      </c>
      <c r="F907" s="22"/>
      <c r="G907" s="23">
        <f t="shared" si="133"/>
        <v>300</v>
      </c>
      <c r="H907" s="23">
        <f t="shared" si="133"/>
        <v>0</v>
      </c>
      <c r="I907" s="159">
        <f t="shared" si="132"/>
        <v>0</v>
      </c>
    </row>
    <row r="908" spans="1:9" ht="12.75">
      <c r="A908" s="37" t="s">
        <v>208</v>
      </c>
      <c r="B908" s="21" t="s">
        <v>431</v>
      </c>
      <c r="C908" s="22" t="s">
        <v>73</v>
      </c>
      <c r="D908" s="22" t="s">
        <v>66</v>
      </c>
      <c r="E908" s="58" t="s">
        <v>585</v>
      </c>
      <c r="F908" s="22"/>
      <c r="G908" s="23">
        <f t="shared" si="133"/>
        <v>300</v>
      </c>
      <c r="H908" s="23">
        <f t="shared" si="133"/>
        <v>0</v>
      </c>
      <c r="I908" s="159">
        <f t="shared" si="132"/>
        <v>0</v>
      </c>
    </row>
    <row r="909" spans="1:9" ht="25.5">
      <c r="A909" s="18" t="s">
        <v>112</v>
      </c>
      <c r="B909" s="21" t="s">
        <v>431</v>
      </c>
      <c r="C909" s="22" t="s">
        <v>73</v>
      </c>
      <c r="D909" s="22" t="s">
        <v>66</v>
      </c>
      <c r="E909" s="58" t="s">
        <v>585</v>
      </c>
      <c r="F909" s="22" t="s">
        <v>113</v>
      </c>
      <c r="G909" s="23">
        <f t="shared" si="133"/>
        <v>300</v>
      </c>
      <c r="H909" s="23">
        <f t="shared" si="133"/>
        <v>0</v>
      </c>
      <c r="I909" s="159">
        <f t="shared" si="132"/>
        <v>0</v>
      </c>
    </row>
    <row r="910" spans="1:9" ht="12.75">
      <c r="A910" s="18" t="s">
        <v>118</v>
      </c>
      <c r="B910" s="21" t="s">
        <v>431</v>
      </c>
      <c r="C910" s="22" t="s">
        <v>73</v>
      </c>
      <c r="D910" s="22" t="s">
        <v>66</v>
      </c>
      <c r="E910" s="58" t="s">
        <v>585</v>
      </c>
      <c r="F910" s="22" t="s">
        <v>119</v>
      </c>
      <c r="G910" s="23">
        <f t="shared" si="133"/>
        <v>300</v>
      </c>
      <c r="H910" s="23">
        <f t="shared" si="133"/>
        <v>0</v>
      </c>
      <c r="I910" s="159">
        <f t="shared" si="132"/>
        <v>0</v>
      </c>
    </row>
    <row r="911" spans="1:9" ht="12.75">
      <c r="A911" s="18" t="s">
        <v>122</v>
      </c>
      <c r="B911" s="21" t="s">
        <v>431</v>
      </c>
      <c r="C911" s="22" t="s">
        <v>73</v>
      </c>
      <c r="D911" s="22" t="s">
        <v>66</v>
      </c>
      <c r="E911" s="58" t="s">
        <v>585</v>
      </c>
      <c r="F911" s="22" t="s">
        <v>123</v>
      </c>
      <c r="G911" s="23">
        <f>'5 исп.МП'!G633</f>
        <v>300</v>
      </c>
      <c r="H911" s="23">
        <f>'5 исп.МП'!H633</f>
        <v>0</v>
      </c>
      <c r="I911" s="159">
        <f t="shared" si="132"/>
        <v>0</v>
      </c>
    </row>
    <row r="912" spans="1:9" ht="25.5">
      <c r="A912" s="37" t="s">
        <v>547</v>
      </c>
      <c r="B912" s="21" t="s">
        <v>431</v>
      </c>
      <c r="C912" s="22" t="s">
        <v>73</v>
      </c>
      <c r="D912" s="22" t="s">
        <v>66</v>
      </c>
      <c r="E912" s="58" t="s">
        <v>189</v>
      </c>
      <c r="F912" s="22"/>
      <c r="G912" s="23">
        <f>G913</f>
        <v>434</v>
      </c>
      <c r="H912" s="23">
        <f>H913</f>
        <v>0</v>
      </c>
      <c r="I912" s="159">
        <f t="shared" si="132"/>
        <v>0</v>
      </c>
    </row>
    <row r="913" spans="1:9" ht="25.5">
      <c r="A913" s="37" t="s">
        <v>262</v>
      </c>
      <c r="B913" s="21" t="s">
        <v>431</v>
      </c>
      <c r="C913" s="22" t="s">
        <v>73</v>
      </c>
      <c r="D913" s="22" t="s">
        <v>66</v>
      </c>
      <c r="E913" s="58" t="s">
        <v>341</v>
      </c>
      <c r="F913" s="22"/>
      <c r="G913" s="23">
        <f>G914+G918+G922+G926</f>
        <v>434</v>
      </c>
      <c r="H913" s="23">
        <f>H914+H918+H922+H926</f>
        <v>0</v>
      </c>
      <c r="I913" s="159">
        <f t="shared" si="132"/>
        <v>0</v>
      </c>
    </row>
    <row r="914" spans="1:9" ht="12.75">
      <c r="A914" s="37" t="s">
        <v>188</v>
      </c>
      <c r="B914" s="21" t="s">
        <v>431</v>
      </c>
      <c r="C914" s="22" t="s">
        <v>73</v>
      </c>
      <c r="D914" s="22" t="s">
        <v>66</v>
      </c>
      <c r="E914" s="58" t="s">
        <v>342</v>
      </c>
      <c r="F914" s="22"/>
      <c r="G914" s="23">
        <f aca="true" t="shared" si="134" ref="G914:H916">G915</f>
        <v>275</v>
      </c>
      <c r="H914" s="23">
        <f t="shared" si="134"/>
        <v>0</v>
      </c>
      <c r="I914" s="159">
        <f t="shared" si="132"/>
        <v>0</v>
      </c>
    </row>
    <row r="915" spans="1:9" ht="25.5">
      <c r="A915" s="18" t="s">
        <v>112</v>
      </c>
      <c r="B915" s="21" t="s">
        <v>431</v>
      </c>
      <c r="C915" s="22" t="s">
        <v>73</v>
      </c>
      <c r="D915" s="22" t="s">
        <v>66</v>
      </c>
      <c r="E915" s="58" t="s">
        <v>342</v>
      </c>
      <c r="F915" s="22" t="s">
        <v>113</v>
      </c>
      <c r="G915" s="23">
        <f t="shared" si="134"/>
        <v>275</v>
      </c>
      <c r="H915" s="23">
        <f t="shared" si="134"/>
        <v>0</v>
      </c>
      <c r="I915" s="159">
        <f t="shared" si="132"/>
        <v>0</v>
      </c>
    </row>
    <row r="916" spans="1:9" ht="12.75">
      <c r="A916" s="18" t="s">
        <v>118</v>
      </c>
      <c r="B916" s="21" t="s">
        <v>431</v>
      </c>
      <c r="C916" s="22" t="s">
        <v>73</v>
      </c>
      <c r="D916" s="22" t="s">
        <v>66</v>
      </c>
      <c r="E916" s="58" t="s">
        <v>342</v>
      </c>
      <c r="F916" s="22" t="s">
        <v>119</v>
      </c>
      <c r="G916" s="23">
        <f t="shared" si="134"/>
        <v>275</v>
      </c>
      <c r="H916" s="23">
        <f t="shared" si="134"/>
        <v>0</v>
      </c>
      <c r="I916" s="159">
        <f t="shared" si="132"/>
        <v>0</v>
      </c>
    </row>
    <row r="917" spans="1:9" ht="12.75">
      <c r="A917" s="18" t="s">
        <v>122</v>
      </c>
      <c r="B917" s="21" t="s">
        <v>431</v>
      </c>
      <c r="C917" s="22" t="s">
        <v>73</v>
      </c>
      <c r="D917" s="22" t="s">
        <v>66</v>
      </c>
      <c r="E917" s="58" t="s">
        <v>342</v>
      </c>
      <c r="F917" s="22" t="s">
        <v>123</v>
      </c>
      <c r="G917" s="23">
        <f>'5 исп.МП'!G501</f>
        <v>275</v>
      </c>
      <c r="H917" s="23">
        <f>'5 исп.МП'!H501</f>
        <v>0</v>
      </c>
      <c r="I917" s="159">
        <f t="shared" si="132"/>
        <v>0</v>
      </c>
    </row>
    <row r="918" spans="1:9" ht="12.75">
      <c r="A918" s="37" t="s">
        <v>191</v>
      </c>
      <c r="B918" s="21" t="s">
        <v>431</v>
      </c>
      <c r="C918" s="22" t="s">
        <v>73</v>
      </c>
      <c r="D918" s="22" t="s">
        <v>66</v>
      </c>
      <c r="E918" s="58" t="s">
        <v>346</v>
      </c>
      <c r="F918" s="22"/>
      <c r="G918" s="23">
        <f aca="true" t="shared" si="135" ref="G918:H920">G919</f>
        <v>80</v>
      </c>
      <c r="H918" s="23">
        <f t="shared" si="135"/>
        <v>0</v>
      </c>
      <c r="I918" s="159">
        <f t="shared" si="132"/>
        <v>0</v>
      </c>
    </row>
    <row r="919" spans="1:9" ht="25.5">
      <c r="A919" s="18" t="s">
        <v>112</v>
      </c>
      <c r="B919" s="21" t="s">
        <v>431</v>
      </c>
      <c r="C919" s="22" t="s">
        <v>73</v>
      </c>
      <c r="D919" s="22" t="s">
        <v>66</v>
      </c>
      <c r="E919" s="58" t="s">
        <v>346</v>
      </c>
      <c r="F919" s="22" t="s">
        <v>113</v>
      </c>
      <c r="G919" s="23">
        <f t="shared" si="135"/>
        <v>80</v>
      </c>
      <c r="H919" s="23">
        <f t="shared" si="135"/>
        <v>0</v>
      </c>
      <c r="I919" s="159">
        <f t="shared" si="132"/>
        <v>0</v>
      </c>
    </row>
    <row r="920" spans="1:9" ht="12.75">
      <c r="A920" s="18" t="s">
        <v>118</v>
      </c>
      <c r="B920" s="21" t="s">
        <v>431</v>
      </c>
      <c r="C920" s="22" t="s">
        <v>73</v>
      </c>
      <c r="D920" s="22" t="s">
        <v>66</v>
      </c>
      <c r="E920" s="58" t="s">
        <v>346</v>
      </c>
      <c r="F920" s="22" t="s">
        <v>119</v>
      </c>
      <c r="G920" s="23">
        <f t="shared" si="135"/>
        <v>80</v>
      </c>
      <c r="H920" s="23">
        <f t="shared" si="135"/>
        <v>0</v>
      </c>
      <c r="I920" s="159">
        <f t="shared" si="132"/>
        <v>0</v>
      </c>
    </row>
    <row r="921" spans="1:9" ht="12.75">
      <c r="A921" s="18" t="s">
        <v>122</v>
      </c>
      <c r="B921" s="21" t="s">
        <v>431</v>
      </c>
      <c r="C921" s="22" t="s">
        <v>73</v>
      </c>
      <c r="D921" s="22" t="s">
        <v>66</v>
      </c>
      <c r="E921" s="58" t="s">
        <v>346</v>
      </c>
      <c r="F921" s="22" t="s">
        <v>123</v>
      </c>
      <c r="G921" s="23">
        <f>'5 исп.МП'!G525</f>
        <v>80</v>
      </c>
      <c r="H921" s="23">
        <f>'5 исп.МП'!H525</f>
        <v>0</v>
      </c>
      <c r="I921" s="159">
        <f t="shared" si="132"/>
        <v>0</v>
      </c>
    </row>
    <row r="922" spans="1:9" ht="12.75">
      <c r="A922" s="37" t="s">
        <v>202</v>
      </c>
      <c r="B922" s="21" t="s">
        <v>431</v>
      </c>
      <c r="C922" s="22" t="s">
        <v>73</v>
      </c>
      <c r="D922" s="22" t="s">
        <v>66</v>
      </c>
      <c r="E922" s="58" t="s">
        <v>358</v>
      </c>
      <c r="F922" s="22"/>
      <c r="G922" s="23">
        <f aca="true" t="shared" si="136" ref="G922:H924">G923</f>
        <v>59</v>
      </c>
      <c r="H922" s="23">
        <f t="shared" si="136"/>
        <v>0</v>
      </c>
      <c r="I922" s="159">
        <f t="shared" si="132"/>
        <v>0</v>
      </c>
    </row>
    <row r="923" spans="1:9" ht="25.5">
      <c r="A923" s="18" t="s">
        <v>112</v>
      </c>
      <c r="B923" s="21" t="s">
        <v>431</v>
      </c>
      <c r="C923" s="22" t="s">
        <v>73</v>
      </c>
      <c r="D923" s="22" t="s">
        <v>66</v>
      </c>
      <c r="E923" s="58" t="s">
        <v>358</v>
      </c>
      <c r="F923" s="22" t="s">
        <v>113</v>
      </c>
      <c r="G923" s="23">
        <f t="shared" si="136"/>
        <v>59</v>
      </c>
      <c r="H923" s="23">
        <f t="shared" si="136"/>
        <v>0</v>
      </c>
      <c r="I923" s="159">
        <f t="shared" si="132"/>
        <v>0</v>
      </c>
    </row>
    <row r="924" spans="1:9" ht="12.75">
      <c r="A924" s="18" t="s">
        <v>118</v>
      </c>
      <c r="B924" s="21" t="s">
        <v>431</v>
      </c>
      <c r="C924" s="22" t="s">
        <v>73</v>
      </c>
      <c r="D924" s="22" t="s">
        <v>66</v>
      </c>
      <c r="E924" s="58" t="s">
        <v>358</v>
      </c>
      <c r="F924" s="22" t="s">
        <v>119</v>
      </c>
      <c r="G924" s="23">
        <f t="shared" si="136"/>
        <v>59</v>
      </c>
      <c r="H924" s="23">
        <f t="shared" si="136"/>
        <v>0</v>
      </c>
      <c r="I924" s="159">
        <f t="shared" si="132"/>
        <v>0</v>
      </c>
    </row>
    <row r="925" spans="1:9" ht="12.75">
      <c r="A925" s="18" t="s">
        <v>122</v>
      </c>
      <c r="B925" s="21" t="s">
        <v>431</v>
      </c>
      <c r="C925" s="22" t="s">
        <v>73</v>
      </c>
      <c r="D925" s="22" t="s">
        <v>66</v>
      </c>
      <c r="E925" s="58" t="s">
        <v>358</v>
      </c>
      <c r="F925" s="22" t="s">
        <v>123</v>
      </c>
      <c r="G925" s="23">
        <f>'5 исп.МП'!G544</f>
        <v>59</v>
      </c>
      <c r="H925" s="23">
        <f>'5 исп.МП'!H544</f>
        <v>0</v>
      </c>
      <c r="I925" s="159">
        <f t="shared" si="132"/>
        <v>0</v>
      </c>
    </row>
    <row r="926" spans="1:9" ht="25.5">
      <c r="A926" s="37" t="s">
        <v>652</v>
      </c>
      <c r="B926" s="21" t="s">
        <v>431</v>
      </c>
      <c r="C926" s="22" t="s">
        <v>73</v>
      </c>
      <c r="D926" s="22" t="s">
        <v>66</v>
      </c>
      <c r="E926" s="58" t="s">
        <v>344</v>
      </c>
      <c r="F926" s="22"/>
      <c r="G926" s="23">
        <f aca="true" t="shared" si="137" ref="G926:H928">G927</f>
        <v>20</v>
      </c>
      <c r="H926" s="23">
        <f t="shared" si="137"/>
        <v>0</v>
      </c>
      <c r="I926" s="159">
        <f t="shared" si="132"/>
        <v>0</v>
      </c>
    </row>
    <row r="927" spans="1:9" ht="25.5">
      <c r="A927" s="18" t="s">
        <v>112</v>
      </c>
      <c r="B927" s="21" t="s">
        <v>431</v>
      </c>
      <c r="C927" s="22" t="s">
        <v>73</v>
      </c>
      <c r="D927" s="22" t="s">
        <v>66</v>
      </c>
      <c r="E927" s="58" t="s">
        <v>344</v>
      </c>
      <c r="F927" s="22" t="s">
        <v>113</v>
      </c>
      <c r="G927" s="23">
        <f t="shared" si="137"/>
        <v>20</v>
      </c>
      <c r="H927" s="23">
        <f t="shared" si="137"/>
        <v>0</v>
      </c>
      <c r="I927" s="159">
        <f t="shared" si="132"/>
        <v>0</v>
      </c>
    </row>
    <row r="928" spans="1:9" ht="12.75">
      <c r="A928" s="18" t="s">
        <v>118</v>
      </c>
      <c r="B928" s="21" t="s">
        <v>431</v>
      </c>
      <c r="C928" s="22" t="s">
        <v>73</v>
      </c>
      <c r="D928" s="22" t="s">
        <v>66</v>
      </c>
      <c r="E928" s="58" t="s">
        <v>344</v>
      </c>
      <c r="F928" s="22" t="s">
        <v>119</v>
      </c>
      <c r="G928" s="23">
        <f t="shared" si="137"/>
        <v>20</v>
      </c>
      <c r="H928" s="23">
        <f t="shared" si="137"/>
        <v>0</v>
      </c>
      <c r="I928" s="159">
        <f t="shared" si="132"/>
        <v>0</v>
      </c>
    </row>
    <row r="929" spans="1:9" ht="12.75">
      <c r="A929" s="18" t="s">
        <v>122</v>
      </c>
      <c r="B929" s="21" t="s">
        <v>431</v>
      </c>
      <c r="C929" s="22" t="s">
        <v>73</v>
      </c>
      <c r="D929" s="22" t="s">
        <v>66</v>
      </c>
      <c r="E929" s="58" t="s">
        <v>344</v>
      </c>
      <c r="F929" s="22" t="s">
        <v>123</v>
      </c>
      <c r="G929" s="23">
        <f>'5 исп.МП'!G589</f>
        <v>20</v>
      </c>
      <c r="H929" s="23">
        <f>'5 исп.МП'!H589</f>
        <v>0</v>
      </c>
      <c r="I929" s="159">
        <f t="shared" si="132"/>
        <v>0</v>
      </c>
    </row>
    <row r="930" spans="1:9" ht="25.5">
      <c r="A930" s="37" t="s">
        <v>586</v>
      </c>
      <c r="B930" s="21" t="s">
        <v>431</v>
      </c>
      <c r="C930" s="22" t="s">
        <v>73</v>
      </c>
      <c r="D930" s="22" t="s">
        <v>66</v>
      </c>
      <c r="E930" s="58" t="s">
        <v>210</v>
      </c>
      <c r="F930" s="22"/>
      <c r="G930" s="23">
        <f>G931+G940</f>
        <v>955</v>
      </c>
      <c r="H930" s="23">
        <f>H931+H940</f>
        <v>0</v>
      </c>
      <c r="I930" s="159">
        <f t="shared" si="132"/>
        <v>0</v>
      </c>
    </row>
    <row r="931" spans="1:9" ht="25.5">
      <c r="A931" s="18" t="s">
        <v>587</v>
      </c>
      <c r="B931" s="21" t="s">
        <v>431</v>
      </c>
      <c r="C931" s="22" t="s">
        <v>73</v>
      </c>
      <c r="D931" s="22" t="s">
        <v>66</v>
      </c>
      <c r="E931" s="58" t="s">
        <v>366</v>
      </c>
      <c r="F931" s="22"/>
      <c r="G931" s="23">
        <f>G932+G936</f>
        <v>113.6</v>
      </c>
      <c r="H931" s="23">
        <f>H932+H936</f>
        <v>0</v>
      </c>
      <c r="I931" s="159">
        <f t="shared" si="132"/>
        <v>0</v>
      </c>
    </row>
    <row r="932" spans="1:9" ht="25.5">
      <c r="A932" s="18" t="s">
        <v>670</v>
      </c>
      <c r="B932" s="21" t="s">
        <v>431</v>
      </c>
      <c r="C932" s="22" t="s">
        <v>73</v>
      </c>
      <c r="D932" s="22" t="s">
        <v>66</v>
      </c>
      <c r="E932" s="22" t="s">
        <v>588</v>
      </c>
      <c r="F932" s="22"/>
      <c r="G932" s="23">
        <f aca="true" t="shared" si="138" ref="G932:H934">G933</f>
        <v>103.6</v>
      </c>
      <c r="H932" s="23">
        <f t="shared" si="138"/>
        <v>0</v>
      </c>
      <c r="I932" s="159">
        <f t="shared" si="132"/>
        <v>0</v>
      </c>
    </row>
    <row r="933" spans="1:9" ht="25.5">
      <c r="A933" s="18" t="s">
        <v>112</v>
      </c>
      <c r="B933" s="21" t="s">
        <v>431</v>
      </c>
      <c r="C933" s="22" t="s">
        <v>73</v>
      </c>
      <c r="D933" s="22" t="s">
        <v>66</v>
      </c>
      <c r="E933" s="22" t="s">
        <v>588</v>
      </c>
      <c r="F933" s="22" t="s">
        <v>113</v>
      </c>
      <c r="G933" s="23">
        <f t="shared" si="138"/>
        <v>103.6</v>
      </c>
      <c r="H933" s="23">
        <f t="shared" si="138"/>
        <v>0</v>
      </c>
      <c r="I933" s="159">
        <f t="shared" si="132"/>
        <v>0</v>
      </c>
    </row>
    <row r="934" spans="1:9" ht="12.75">
      <c r="A934" s="18" t="s">
        <v>118</v>
      </c>
      <c r="B934" s="21" t="s">
        <v>431</v>
      </c>
      <c r="C934" s="22" t="s">
        <v>73</v>
      </c>
      <c r="D934" s="22" t="s">
        <v>66</v>
      </c>
      <c r="E934" s="22" t="s">
        <v>588</v>
      </c>
      <c r="F934" s="22" t="s">
        <v>119</v>
      </c>
      <c r="G934" s="23">
        <f t="shared" si="138"/>
        <v>103.6</v>
      </c>
      <c r="H934" s="23">
        <f t="shared" si="138"/>
        <v>0</v>
      </c>
      <c r="I934" s="159">
        <f t="shared" si="132"/>
        <v>0</v>
      </c>
    </row>
    <row r="935" spans="1:9" ht="12.75">
      <c r="A935" s="18" t="s">
        <v>122</v>
      </c>
      <c r="B935" s="21" t="s">
        <v>431</v>
      </c>
      <c r="C935" s="22" t="s">
        <v>73</v>
      </c>
      <c r="D935" s="22" t="s">
        <v>66</v>
      </c>
      <c r="E935" s="22" t="s">
        <v>588</v>
      </c>
      <c r="F935" s="22" t="s">
        <v>123</v>
      </c>
      <c r="G935" s="23">
        <f>'5 исп.МП'!G666</f>
        <v>103.6</v>
      </c>
      <c r="H935" s="23">
        <f>'5 исп.МП'!H666</f>
        <v>0</v>
      </c>
      <c r="I935" s="159">
        <f t="shared" si="132"/>
        <v>0</v>
      </c>
    </row>
    <row r="936" spans="1:9" ht="25.5">
      <c r="A936" s="18" t="s">
        <v>589</v>
      </c>
      <c r="B936" s="21" t="s">
        <v>431</v>
      </c>
      <c r="C936" s="22" t="s">
        <v>73</v>
      </c>
      <c r="D936" s="22" t="s">
        <v>66</v>
      </c>
      <c r="E936" s="22" t="s">
        <v>590</v>
      </c>
      <c r="F936" s="22"/>
      <c r="G936" s="23">
        <f aca="true" t="shared" si="139" ref="G936:H938">G937</f>
        <v>10</v>
      </c>
      <c r="H936" s="23">
        <f t="shared" si="139"/>
        <v>0</v>
      </c>
      <c r="I936" s="159">
        <f t="shared" si="132"/>
        <v>0</v>
      </c>
    </row>
    <row r="937" spans="1:9" ht="25.5">
      <c r="A937" s="18" t="s">
        <v>112</v>
      </c>
      <c r="B937" s="21" t="s">
        <v>431</v>
      </c>
      <c r="C937" s="22" t="s">
        <v>73</v>
      </c>
      <c r="D937" s="22" t="s">
        <v>66</v>
      </c>
      <c r="E937" s="22" t="s">
        <v>590</v>
      </c>
      <c r="F937" s="22" t="s">
        <v>113</v>
      </c>
      <c r="G937" s="23">
        <f t="shared" si="139"/>
        <v>10</v>
      </c>
      <c r="H937" s="23">
        <f t="shared" si="139"/>
        <v>0</v>
      </c>
      <c r="I937" s="159">
        <f t="shared" si="132"/>
        <v>0</v>
      </c>
    </row>
    <row r="938" spans="1:9" ht="12.75">
      <c r="A938" s="18" t="s">
        <v>118</v>
      </c>
      <c r="B938" s="21" t="s">
        <v>431</v>
      </c>
      <c r="C938" s="22" t="s">
        <v>73</v>
      </c>
      <c r="D938" s="22" t="s">
        <v>66</v>
      </c>
      <c r="E938" s="22" t="s">
        <v>590</v>
      </c>
      <c r="F938" s="22" t="s">
        <v>119</v>
      </c>
      <c r="G938" s="23">
        <f t="shared" si="139"/>
        <v>10</v>
      </c>
      <c r="H938" s="23">
        <f t="shared" si="139"/>
        <v>0</v>
      </c>
      <c r="I938" s="159">
        <f t="shared" si="132"/>
        <v>0</v>
      </c>
    </row>
    <row r="939" spans="1:9" ht="12.75">
      <c r="A939" s="18" t="s">
        <v>122</v>
      </c>
      <c r="B939" s="21" t="s">
        <v>431</v>
      </c>
      <c r="C939" s="22" t="s">
        <v>73</v>
      </c>
      <c r="D939" s="22" t="s">
        <v>66</v>
      </c>
      <c r="E939" s="22" t="s">
        <v>590</v>
      </c>
      <c r="F939" s="22" t="s">
        <v>123</v>
      </c>
      <c r="G939" s="23">
        <f>'5 исп.МП'!G673</f>
        <v>10</v>
      </c>
      <c r="H939" s="23">
        <f>'5 исп.МП'!H673</f>
        <v>0</v>
      </c>
      <c r="I939" s="159">
        <f t="shared" si="132"/>
        <v>0</v>
      </c>
    </row>
    <row r="940" spans="1:9" ht="38.25">
      <c r="A940" s="18" t="s">
        <v>500</v>
      </c>
      <c r="B940" s="21" t="s">
        <v>431</v>
      </c>
      <c r="C940" s="22" t="s">
        <v>73</v>
      </c>
      <c r="D940" s="22" t="s">
        <v>66</v>
      </c>
      <c r="E940" s="58" t="s">
        <v>591</v>
      </c>
      <c r="F940" s="22"/>
      <c r="G940" s="23">
        <f aca="true" t="shared" si="140" ref="G940:H943">G941</f>
        <v>841.4</v>
      </c>
      <c r="H940" s="23">
        <f t="shared" si="140"/>
        <v>0</v>
      </c>
      <c r="I940" s="159">
        <f t="shared" si="132"/>
        <v>0</v>
      </c>
    </row>
    <row r="941" spans="1:9" ht="38.25">
      <c r="A941" s="18" t="s">
        <v>540</v>
      </c>
      <c r="B941" s="21" t="s">
        <v>431</v>
      </c>
      <c r="C941" s="22" t="s">
        <v>73</v>
      </c>
      <c r="D941" s="22" t="s">
        <v>66</v>
      </c>
      <c r="E941" s="58" t="s">
        <v>592</v>
      </c>
      <c r="F941" s="22"/>
      <c r="G941" s="23">
        <f t="shared" si="140"/>
        <v>841.4</v>
      </c>
      <c r="H941" s="23">
        <f t="shared" si="140"/>
        <v>0</v>
      </c>
      <c r="I941" s="159">
        <f t="shared" si="132"/>
        <v>0</v>
      </c>
    </row>
    <row r="942" spans="1:9" ht="25.5">
      <c r="A942" s="18" t="s">
        <v>112</v>
      </c>
      <c r="B942" s="21" t="s">
        <v>431</v>
      </c>
      <c r="C942" s="22" t="s">
        <v>73</v>
      </c>
      <c r="D942" s="22" t="s">
        <v>66</v>
      </c>
      <c r="E942" s="58" t="s">
        <v>592</v>
      </c>
      <c r="F942" s="22" t="s">
        <v>113</v>
      </c>
      <c r="G942" s="23">
        <f t="shared" si="140"/>
        <v>841.4</v>
      </c>
      <c r="H942" s="23">
        <f t="shared" si="140"/>
        <v>0</v>
      </c>
      <c r="I942" s="159">
        <f t="shared" si="132"/>
        <v>0</v>
      </c>
    </row>
    <row r="943" spans="1:9" ht="12.75">
      <c r="A943" s="18" t="s">
        <v>118</v>
      </c>
      <c r="B943" s="21" t="s">
        <v>431</v>
      </c>
      <c r="C943" s="22" t="s">
        <v>73</v>
      </c>
      <c r="D943" s="22" t="s">
        <v>66</v>
      </c>
      <c r="E943" s="58" t="s">
        <v>592</v>
      </c>
      <c r="F943" s="22" t="s">
        <v>119</v>
      </c>
      <c r="G943" s="23">
        <f t="shared" si="140"/>
        <v>841.4</v>
      </c>
      <c r="H943" s="23">
        <f t="shared" si="140"/>
        <v>0</v>
      </c>
      <c r="I943" s="159">
        <f t="shared" si="132"/>
        <v>0</v>
      </c>
    </row>
    <row r="944" spans="1:9" ht="12.75">
      <c r="A944" s="18" t="s">
        <v>122</v>
      </c>
      <c r="B944" s="21" t="s">
        <v>431</v>
      </c>
      <c r="C944" s="22" t="s">
        <v>73</v>
      </c>
      <c r="D944" s="22" t="s">
        <v>66</v>
      </c>
      <c r="E944" s="58" t="s">
        <v>592</v>
      </c>
      <c r="F944" s="22" t="s">
        <v>123</v>
      </c>
      <c r="G944" s="23">
        <f>'5 исп.МП'!G700</f>
        <v>841.4</v>
      </c>
      <c r="H944" s="23">
        <f>'5 исп.МП'!H700</f>
        <v>0</v>
      </c>
      <c r="I944" s="159">
        <f t="shared" si="132"/>
        <v>0</v>
      </c>
    </row>
    <row r="945" spans="1:9" ht="25.5">
      <c r="A945" s="18" t="s">
        <v>476</v>
      </c>
      <c r="B945" s="21" t="s">
        <v>431</v>
      </c>
      <c r="C945" s="22" t="s">
        <v>73</v>
      </c>
      <c r="D945" s="22" t="s">
        <v>66</v>
      </c>
      <c r="E945" s="22" t="s">
        <v>477</v>
      </c>
      <c r="F945" s="22"/>
      <c r="G945" s="23">
        <f aca="true" t="shared" si="141" ref="G945:H949">G946</f>
        <v>100</v>
      </c>
      <c r="H945" s="23">
        <f t="shared" si="141"/>
        <v>0</v>
      </c>
      <c r="I945" s="159">
        <f t="shared" si="132"/>
        <v>0</v>
      </c>
    </row>
    <row r="946" spans="1:9" ht="16.5" customHeight="1">
      <c r="A946" s="18" t="s">
        <v>488</v>
      </c>
      <c r="B946" s="21" t="s">
        <v>431</v>
      </c>
      <c r="C946" s="22" t="s">
        <v>73</v>
      </c>
      <c r="D946" s="22" t="s">
        <v>66</v>
      </c>
      <c r="E946" s="22" t="s">
        <v>489</v>
      </c>
      <c r="F946" s="22"/>
      <c r="G946" s="20">
        <f t="shared" si="141"/>
        <v>100</v>
      </c>
      <c r="H946" s="20">
        <f t="shared" si="141"/>
        <v>0</v>
      </c>
      <c r="I946" s="159">
        <f t="shared" si="132"/>
        <v>0</v>
      </c>
    </row>
    <row r="947" spans="1:9" ht="25.5">
      <c r="A947" s="18" t="s">
        <v>490</v>
      </c>
      <c r="B947" s="21" t="s">
        <v>431</v>
      </c>
      <c r="C947" s="22" t="s">
        <v>73</v>
      </c>
      <c r="D947" s="22" t="s">
        <v>66</v>
      </c>
      <c r="E947" s="22" t="s">
        <v>491</v>
      </c>
      <c r="F947" s="22"/>
      <c r="G947" s="23">
        <f t="shared" si="141"/>
        <v>100</v>
      </c>
      <c r="H947" s="23">
        <f t="shared" si="141"/>
        <v>0</v>
      </c>
      <c r="I947" s="159">
        <f t="shared" si="132"/>
        <v>0</v>
      </c>
    </row>
    <row r="948" spans="1:9" ht="25.5">
      <c r="A948" s="18" t="s">
        <v>112</v>
      </c>
      <c r="B948" s="21" t="s">
        <v>431</v>
      </c>
      <c r="C948" s="22" t="s">
        <v>73</v>
      </c>
      <c r="D948" s="22" t="s">
        <v>66</v>
      </c>
      <c r="E948" s="22" t="s">
        <v>491</v>
      </c>
      <c r="F948" s="22" t="s">
        <v>113</v>
      </c>
      <c r="G948" s="23">
        <f t="shared" si="141"/>
        <v>100</v>
      </c>
      <c r="H948" s="23">
        <f t="shared" si="141"/>
        <v>0</v>
      </c>
      <c r="I948" s="159">
        <f t="shared" si="132"/>
        <v>0</v>
      </c>
    </row>
    <row r="949" spans="1:9" ht="12.75">
      <c r="A949" s="18" t="s">
        <v>118</v>
      </c>
      <c r="B949" s="21" t="s">
        <v>431</v>
      </c>
      <c r="C949" s="22" t="s">
        <v>73</v>
      </c>
      <c r="D949" s="22" t="s">
        <v>66</v>
      </c>
      <c r="E949" s="22" t="s">
        <v>491</v>
      </c>
      <c r="F949" s="22" t="s">
        <v>119</v>
      </c>
      <c r="G949" s="23">
        <f t="shared" si="141"/>
        <v>100</v>
      </c>
      <c r="H949" s="23">
        <f t="shared" si="141"/>
        <v>0</v>
      </c>
      <c r="I949" s="159">
        <f t="shared" si="132"/>
        <v>0</v>
      </c>
    </row>
    <row r="950" spans="1:9" ht="12.75">
      <c r="A950" s="18" t="s">
        <v>122</v>
      </c>
      <c r="B950" s="21" t="s">
        <v>431</v>
      </c>
      <c r="C950" s="22" t="s">
        <v>73</v>
      </c>
      <c r="D950" s="22" t="s">
        <v>66</v>
      </c>
      <c r="E950" s="22" t="s">
        <v>491</v>
      </c>
      <c r="F950" s="22" t="s">
        <v>123</v>
      </c>
      <c r="G950" s="23">
        <f>'5 исп.МП'!G72</f>
        <v>100</v>
      </c>
      <c r="H950" s="23">
        <f>'5 исп.МП'!H72</f>
        <v>0</v>
      </c>
      <c r="I950" s="159">
        <f t="shared" si="132"/>
        <v>0</v>
      </c>
    </row>
    <row r="951" spans="1:9" ht="12.75">
      <c r="A951" s="18" t="s">
        <v>376</v>
      </c>
      <c r="B951" s="21"/>
      <c r="C951" s="22" t="s">
        <v>73</v>
      </c>
      <c r="D951" s="22" t="s">
        <v>66</v>
      </c>
      <c r="E951" s="22" t="s">
        <v>225</v>
      </c>
      <c r="F951" s="22"/>
      <c r="G951" s="23">
        <f>G952</f>
        <v>1036</v>
      </c>
      <c r="H951" s="23">
        <f>H952</f>
        <v>566</v>
      </c>
      <c r="I951" s="159">
        <f t="shared" si="132"/>
        <v>54.633204633204635</v>
      </c>
    </row>
    <row r="952" spans="1:9" ht="12.75">
      <c r="A952" s="18" t="s">
        <v>379</v>
      </c>
      <c r="B952" s="21" t="s">
        <v>431</v>
      </c>
      <c r="C952" s="22" t="s">
        <v>73</v>
      </c>
      <c r="D952" s="22" t="s">
        <v>66</v>
      </c>
      <c r="E952" s="22" t="s">
        <v>374</v>
      </c>
      <c r="F952" s="22"/>
      <c r="G952" s="23">
        <f>G953+G960</f>
        <v>1036</v>
      </c>
      <c r="H952" s="23">
        <f>H953+H960</f>
        <v>566</v>
      </c>
      <c r="I952" s="159">
        <f t="shared" si="132"/>
        <v>54.633204633204635</v>
      </c>
    </row>
    <row r="953" spans="1:9" ht="51">
      <c r="A953" s="18" t="s">
        <v>298</v>
      </c>
      <c r="B953" s="21" t="s">
        <v>431</v>
      </c>
      <c r="C953" s="22" t="s">
        <v>73</v>
      </c>
      <c r="D953" s="22" t="s">
        <v>66</v>
      </c>
      <c r="E953" s="22" t="s">
        <v>375</v>
      </c>
      <c r="F953" s="22"/>
      <c r="G953" s="23">
        <f>G957+G954</f>
        <v>818</v>
      </c>
      <c r="H953" s="23">
        <f>H957+H954</f>
        <v>560</v>
      </c>
      <c r="I953" s="159">
        <f t="shared" si="132"/>
        <v>68.45965770171149</v>
      </c>
    </row>
    <row r="954" spans="1:9" ht="38.25">
      <c r="A954" s="18" t="s">
        <v>109</v>
      </c>
      <c r="B954" s="21" t="s">
        <v>431</v>
      </c>
      <c r="C954" s="22" t="s">
        <v>73</v>
      </c>
      <c r="D954" s="22" t="s">
        <v>66</v>
      </c>
      <c r="E954" s="22" t="s">
        <v>375</v>
      </c>
      <c r="F954" s="22" t="s">
        <v>110</v>
      </c>
      <c r="G954" s="23">
        <f>G955</f>
        <v>50</v>
      </c>
      <c r="H954" s="23">
        <f>H955</f>
        <v>40</v>
      </c>
      <c r="I954" s="159">
        <f t="shared" si="132"/>
        <v>80</v>
      </c>
    </row>
    <row r="955" spans="1:9" ht="12.75">
      <c r="A955" s="18" t="s">
        <v>306</v>
      </c>
      <c r="B955" s="21" t="s">
        <v>431</v>
      </c>
      <c r="C955" s="22" t="s">
        <v>73</v>
      </c>
      <c r="D955" s="22" t="s">
        <v>66</v>
      </c>
      <c r="E955" s="22" t="s">
        <v>375</v>
      </c>
      <c r="F955" s="22" t="s">
        <v>308</v>
      </c>
      <c r="G955" s="23">
        <f>G956</f>
        <v>50</v>
      </c>
      <c r="H955" s="23">
        <f>H956</f>
        <v>40</v>
      </c>
      <c r="I955" s="159">
        <f t="shared" si="132"/>
        <v>80</v>
      </c>
    </row>
    <row r="956" spans="1:9" ht="12.75">
      <c r="A956" s="18" t="s">
        <v>455</v>
      </c>
      <c r="B956" s="21" t="s">
        <v>431</v>
      </c>
      <c r="C956" s="22" t="s">
        <v>73</v>
      </c>
      <c r="D956" s="22" t="s">
        <v>66</v>
      </c>
      <c r="E956" s="22" t="s">
        <v>375</v>
      </c>
      <c r="F956" s="22" t="s">
        <v>307</v>
      </c>
      <c r="G956" s="23">
        <v>50</v>
      </c>
      <c r="H956" s="23">
        <v>40</v>
      </c>
      <c r="I956" s="159">
        <f t="shared" si="132"/>
        <v>80</v>
      </c>
    </row>
    <row r="957" spans="1:9" ht="25.5">
      <c r="A957" s="38" t="s">
        <v>112</v>
      </c>
      <c r="B957" s="21" t="s">
        <v>431</v>
      </c>
      <c r="C957" s="22" t="s">
        <v>73</v>
      </c>
      <c r="D957" s="22" t="s">
        <v>66</v>
      </c>
      <c r="E957" s="22" t="s">
        <v>375</v>
      </c>
      <c r="F957" s="22" t="s">
        <v>113</v>
      </c>
      <c r="G957" s="23">
        <f>G958</f>
        <v>768</v>
      </c>
      <c r="H957" s="23">
        <f>H958</f>
        <v>520</v>
      </c>
      <c r="I957" s="159">
        <f t="shared" si="132"/>
        <v>67.70833333333334</v>
      </c>
    </row>
    <row r="958" spans="1:9" ht="12.75">
      <c r="A958" s="38" t="s">
        <v>118</v>
      </c>
      <c r="B958" s="21" t="s">
        <v>431</v>
      </c>
      <c r="C958" s="22" t="s">
        <v>73</v>
      </c>
      <c r="D958" s="22" t="s">
        <v>66</v>
      </c>
      <c r="E958" s="22" t="s">
        <v>375</v>
      </c>
      <c r="F958" s="22" t="s">
        <v>119</v>
      </c>
      <c r="G958" s="23">
        <f>G959</f>
        <v>768</v>
      </c>
      <c r="H958" s="23">
        <f>H959</f>
        <v>520</v>
      </c>
      <c r="I958" s="159">
        <f t="shared" si="132"/>
        <v>67.70833333333334</v>
      </c>
    </row>
    <row r="959" spans="1:9" ht="12.75">
      <c r="A959" s="18" t="s">
        <v>122</v>
      </c>
      <c r="B959" s="21" t="s">
        <v>431</v>
      </c>
      <c r="C959" s="22" t="s">
        <v>73</v>
      </c>
      <c r="D959" s="22" t="s">
        <v>66</v>
      </c>
      <c r="E959" s="22" t="s">
        <v>375</v>
      </c>
      <c r="F959" s="22" t="s">
        <v>123</v>
      </c>
      <c r="G959" s="23">
        <v>768</v>
      </c>
      <c r="H959" s="23">
        <v>520</v>
      </c>
      <c r="I959" s="159">
        <f t="shared" si="132"/>
        <v>67.70833333333334</v>
      </c>
    </row>
    <row r="960" spans="1:9" ht="12.75">
      <c r="A960" s="18" t="s">
        <v>245</v>
      </c>
      <c r="B960" s="21" t="s">
        <v>431</v>
      </c>
      <c r="C960" s="22" t="s">
        <v>73</v>
      </c>
      <c r="D960" s="22" t="s">
        <v>66</v>
      </c>
      <c r="E960" s="22" t="s">
        <v>378</v>
      </c>
      <c r="F960" s="22"/>
      <c r="G960" s="23">
        <f aca="true" t="shared" si="142" ref="G960:H962">G961</f>
        <v>218</v>
      </c>
      <c r="H960" s="23">
        <f t="shared" si="142"/>
        <v>6</v>
      </c>
      <c r="I960" s="159">
        <f t="shared" si="132"/>
        <v>2.7522935779816518</v>
      </c>
    </row>
    <row r="961" spans="1:9" ht="25.5">
      <c r="A961" s="38" t="s">
        <v>112</v>
      </c>
      <c r="B961" s="21" t="s">
        <v>431</v>
      </c>
      <c r="C961" s="22" t="s">
        <v>73</v>
      </c>
      <c r="D961" s="22" t="s">
        <v>66</v>
      </c>
      <c r="E961" s="22" t="s">
        <v>378</v>
      </c>
      <c r="F961" s="22" t="s">
        <v>113</v>
      </c>
      <c r="G961" s="23">
        <f t="shared" si="142"/>
        <v>218</v>
      </c>
      <c r="H961" s="23">
        <f t="shared" si="142"/>
        <v>6</v>
      </c>
      <c r="I961" s="159">
        <f t="shared" si="132"/>
        <v>2.7522935779816518</v>
      </c>
    </row>
    <row r="962" spans="1:9" ht="12.75">
      <c r="A962" s="38" t="s">
        <v>118</v>
      </c>
      <c r="B962" s="21" t="s">
        <v>431</v>
      </c>
      <c r="C962" s="22" t="s">
        <v>73</v>
      </c>
      <c r="D962" s="22" t="s">
        <v>66</v>
      </c>
      <c r="E962" s="22" t="s">
        <v>378</v>
      </c>
      <c r="F962" s="22" t="s">
        <v>119</v>
      </c>
      <c r="G962" s="23">
        <f t="shared" si="142"/>
        <v>218</v>
      </c>
      <c r="H962" s="23">
        <f t="shared" si="142"/>
        <v>6</v>
      </c>
      <c r="I962" s="159">
        <f t="shared" si="132"/>
        <v>2.7522935779816518</v>
      </c>
    </row>
    <row r="963" spans="1:9" ht="12.75">
      <c r="A963" s="18" t="s">
        <v>122</v>
      </c>
      <c r="B963" s="21" t="s">
        <v>431</v>
      </c>
      <c r="C963" s="22" t="s">
        <v>73</v>
      </c>
      <c r="D963" s="22" t="s">
        <v>66</v>
      </c>
      <c r="E963" s="22" t="s">
        <v>378</v>
      </c>
      <c r="F963" s="22" t="s">
        <v>123</v>
      </c>
      <c r="G963" s="23">
        <v>218</v>
      </c>
      <c r="H963" s="23">
        <v>6</v>
      </c>
      <c r="I963" s="159">
        <f t="shared" si="132"/>
        <v>2.7522935779816518</v>
      </c>
    </row>
    <row r="964" spans="1:9" ht="12.75">
      <c r="A964" s="18" t="s">
        <v>282</v>
      </c>
      <c r="B964" s="21" t="s">
        <v>431</v>
      </c>
      <c r="C964" s="22" t="s">
        <v>73</v>
      </c>
      <c r="D964" s="22" t="s">
        <v>66</v>
      </c>
      <c r="E964" s="22" t="s">
        <v>222</v>
      </c>
      <c r="F964" s="22"/>
      <c r="G964" s="23">
        <f>G965</f>
        <v>18983.2</v>
      </c>
      <c r="H964" s="23">
        <f>H965</f>
        <v>3856</v>
      </c>
      <c r="I964" s="159">
        <f t="shared" si="132"/>
        <v>20.31269754309073</v>
      </c>
    </row>
    <row r="965" spans="1:9" ht="38.25">
      <c r="A965" s="18" t="s">
        <v>500</v>
      </c>
      <c r="B965" s="21" t="s">
        <v>431</v>
      </c>
      <c r="C965" s="22" t="s">
        <v>73</v>
      </c>
      <c r="D965" s="22" t="s">
        <v>66</v>
      </c>
      <c r="E965" s="22" t="s">
        <v>394</v>
      </c>
      <c r="F965" s="22"/>
      <c r="G965" s="23">
        <f>G967</f>
        <v>18983.2</v>
      </c>
      <c r="H965" s="23">
        <f>H967</f>
        <v>3856</v>
      </c>
      <c r="I965" s="159">
        <f t="shared" si="132"/>
        <v>20.31269754309073</v>
      </c>
    </row>
    <row r="966" spans="1:9" ht="12.75">
      <c r="A966" s="38" t="s">
        <v>260</v>
      </c>
      <c r="B966" s="21" t="s">
        <v>431</v>
      </c>
      <c r="C966" s="22" t="s">
        <v>73</v>
      </c>
      <c r="D966" s="22" t="s">
        <v>66</v>
      </c>
      <c r="E966" s="22" t="s">
        <v>395</v>
      </c>
      <c r="F966" s="22"/>
      <c r="G966" s="23">
        <f>G967</f>
        <v>18983.2</v>
      </c>
      <c r="H966" s="23">
        <f>H967</f>
        <v>3856</v>
      </c>
      <c r="I966" s="159">
        <f aca="true" t="shared" si="143" ref="I966:I1029">H966/G966*100</f>
        <v>20.31269754309073</v>
      </c>
    </row>
    <row r="967" spans="1:9" ht="25.5">
      <c r="A967" s="38" t="s">
        <v>112</v>
      </c>
      <c r="B967" s="21" t="s">
        <v>431</v>
      </c>
      <c r="C967" s="22" t="s">
        <v>73</v>
      </c>
      <c r="D967" s="22" t="s">
        <v>66</v>
      </c>
      <c r="E967" s="22" t="s">
        <v>395</v>
      </c>
      <c r="F967" s="22" t="s">
        <v>113</v>
      </c>
      <c r="G967" s="23">
        <f>G968</f>
        <v>18983.2</v>
      </c>
      <c r="H967" s="23">
        <f>H968</f>
        <v>3856</v>
      </c>
      <c r="I967" s="159">
        <f t="shared" si="143"/>
        <v>20.31269754309073</v>
      </c>
    </row>
    <row r="968" spans="1:9" ht="12.75">
      <c r="A968" s="38" t="s">
        <v>118</v>
      </c>
      <c r="B968" s="21" t="s">
        <v>431</v>
      </c>
      <c r="C968" s="22" t="s">
        <v>73</v>
      </c>
      <c r="D968" s="22" t="s">
        <v>66</v>
      </c>
      <c r="E968" s="22" t="s">
        <v>395</v>
      </c>
      <c r="F968" s="22" t="s">
        <v>119</v>
      </c>
      <c r="G968" s="23">
        <f>G969+G970</f>
        <v>18983.2</v>
      </c>
      <c r="H968" s="23">
        <f>H969+H970</f>
        <v>3856</v>
      </c>
      <c r="I968" s="159">
        <f t="shared" si="143"/>
        <v>20.31269754309073</v>
      </c>
    </row>
    <row r="969" spans="1:9" ht="38.25">
      <c r="A969" s="18" t="s">
        <v>120</v>
      </c>
      <c r="B969" s="21" t="s">
        <v>431</v>
      </c>
      <c r="C969" s="22" t="s">
        <v>73</v>
      </c>
      <c r="D969" s="22" t="s">
        <v>66</v>
      </c>
      <c r="E969" s="22" t="s">
        <v>395</v>
      </c>
      <c r="F969" s="22" t="s">
        <v>121</v>
      </c>
      <c r="G969" s="23">
        <f>10841.6+7891.6</f>
        <v>18733.2</v>
      </c>
      <c r="H969" s="23">
        <v>3856</v>
      </c>
      <c r="I969" s="159">
        <f t="shared" si="143"/>
        <v>20.58377639698503</v>
      </c>
    </row>
    <row r="970" spans="1:9" ht="12.75">
      <c r="A970" s="18" t="s">
        <v>122</v>
      </c>
      <c r="B970" s="21" t="s">
        <v>431</v>
      </c>
      <c r="C970" s="22" t="s">
        <v>73</v>
      </c>
      <c r="D970" s="22" t="s">
        <v>66</v>
      </c>
      <c r="E970" s="22" t="s">
        <v>395</v>
      </c>
      <c r="F970" s="22" t="s">
        <v>123</v>
      </c>
      <c r="G970" s="23">
        <v>250</v>
      </c>
      <c r="H970" s="23">
        <v>0</v>
      </c>
      <c r="I970" s="159">
        <f t="shared" si="143"/>
        <v>0</v>
      </c>
    </row>
    <row r="971" spans="1:9" ht="12.75">
      <c r="A971" s="18" t="s">
        <v>83</v>
      </c>
      <c r="B971" s="21" t="s">
        <v>431</v>
      </c>
      <c r="C971" s="22" t="s">
        <v>73</v>
      </c>
      <c r="D971" s="22" t="s">
        <v>66</v>
      </c>
      <c r="E971" s="22" t="s">
        <v>235</v>
      </c>
      <c r="F971" s="22"/>
      <c r="G971" s="23">
        <f>G972</f>
        <v>1740.2</v>
      </c>
      <c r="H971" s="23">
        <f>H972</f>
        <v>251.2</v>
      </c>
      <c r="I971" s="159">
        <f t="shared" si="143"/>
        <v>14.435122399724168</v>
      </c>
    </row>
    <row r="972" spans="1:9" ht="25.5">
      <c r="A972" s="38" t="s">
        <v>261</v>
      </c>
      <c r="B972" s="21" t="s">
        <v>431</v>
      </c>
      <c r="C972" s="22" t="s">
        <v>73</v>
      </c>
      <c r="D972" s="22" t="s">
        <v>66</v>
      </c>
      <c r="E972" s="22" t="s">
        <v>396</v>
      </c>
      <c r="F972" s="22"/>
      <c r="G972" s="23">
        <f>G973</f>
        <v>1740.2</v>
      </c>
      <c r="H972" s="23">
        <f>H973</f>
        <v>251.2</v>
      </c>
      <c r="I972" s="159">
        <f t="shared" si="143"/>
        <v>14.435122399724168</v>
      </c>
    </row>
    <row r="973" spans="1:9" ht="12.75">
      <c r="A973" s="18" t="s">
        <v>397</v>
      </c>
      <c r="B973" s="21" t="s">
        <v>431</v>
      </c>
      <c r="C973" s="22" t="s">
        <v>73</v>
      </c>
      <c r="D973" s="22" t="s">
        <v>66</v>
      </c>
      <c r="E973" s="22" t="s">
        <v>422</v>
      </c>
      <c r="F973" s="22"/>
      <c r="G973" s="23">
        <f>G974+G979+G982</f>
        <v>1740.2</v>
      </c>
      <c r="H973" s="23">
        <f>H974+H979+H982</f>
        <v>251.2</v>
      </c>
      <c r="I973" s="159">
        <f t="shared" si="143"/>
        <v>14.435122399724168</v>
      </c>
    </row>
    <row r="974" spans="1:9" ht="38.25">
      <c r="A974" s="18" t="s">
        <v>109</v>
      </c>
      <c r="B974" s="21" t="s">
        <v>431</v>
      </c>
      <c r="C974" s="22" t="s">
        <v>73</v>
      </c>
      <c r="D974" s="22" t="s">
        <v>66</v>
      </c>
      <c r="E974" s="22" t="s">
        <v>422</v>
      </c>
      <c r="F974" s="22" t="s">
        <v>110</v>
      </c>
      <c r="G974" s="23">
        <f>G975</f>
        <v>1439.2</v>
      </c>
      <c r="H974" s="23">
        <f>H975</f>
        <v>244.7</v>
      </c>
      <c r="I974" s="159">
        <f t="shared" si="143"/>
        <v>17.00250138966092</v>
      </c>
    </row>
    <row r="975" spans="1:9" ht="12.75">
      <c r="A975" s="18" t="s">
        <v>306</v>
      </c>
      <c r="B975" s="21" t="s">
        <v>431</v>
      </c>
      <c r="C975" s="22" t="s">
        <v>73</v>
      </c>
      <c r="D975" s="22" t="s">
        <v>66</v>
      </c>
      <c r="E975" s="22" t="s">
        <v>422</v>
      </c>
      <c r="F975" s="22" t="s">
        <v>308</v>
      </c>
      <c r="G975" s="23">
        <f>G976+G977+G978</f>
        <v>1439.2</v>
      </c>
      <c r="H975" s="23">
        <f>H976+H977+H978</f>
        <v>244.7</v>
      </c>
      <c r="I975" s="159">
        <f t="shared" si="143"/>
        <v>17.00250138966092</v>
      </c>
    </row>
    <row r="976" spans="1:9" ht="12.75">
      <c r="A976" s="18" t="s">
        <v>579</v>
      </c>
      <c r="B976" s="21" t="s">
        <v>431</v>
      </c>
      <c r="C976" s="22" t="s">
        <v>73</v>
      </c>
      <c r="D976" s="22" t="s">
        <v>66</v>
      </c>
      <c r="E976" s="22" t="s">
        <v>422</v>
      </c>
      <c r="F976" s="22" t="s">
        <v>309</v>
      </c>
      <c r="G976" s="23">
        <v>1100</v>
      </c>
      <c r="H976" s="23">
        <v>183.7</v>
      </c>
      <c r="I976" s="159">
        <f t="shared" si="143"/>
        <v>16.7</v>
      </c>
    </row>
    <row r="977" spans="1:9" ht="12.75">
      <c r="A977" s="18" t="s">
        <v>455</v>
      </c>
      <c r="B977" s="21" t="s">
        <v>431</v>
      </c>
      <c r="C977" s="22" t="s">
        <v>73</v>
      </c>
      <c r="D977" s="22" t="s">
        <v>66</v>
      </c>
      <c r="E977" s="22" t="s">
        <v>422</v>
      </c>
      <c r="F977" s="22" t="s">
        <v>307</v>
      </c>
      <c r="G977" s="23">
        <v>7</v>
      </c>
      <c r="H977" s="23">
        <v>0</v>
      </c>
      <c r="I977" s="159">
        <f t="shared" si="143"/>
        <v>0</v>
      </c>
    </row>
    <row r="978" spans="1:9" ht="25.5">
      <c r="A978" s="18" t="s">
        <v>459</v>
      </c>
      <c r="B978" s="21" t="s">
        <v>431</v>
      </c>
      <c r="C978" s="22" t="s">
        <v>73</v>
      </c>
      <c r="D978" s="22" t="s">
        <v>66</v>
      </c>
      <c r="E978" s="22" t="s">
        <v>422</v>
      </c>
      <c r="F978" s="22" t="s">
        <v>310</v>
      </c>
      <c r="G978" s="23">
        <v>332.2</v>
      </c>
      <c r="H978" s="23">
        <v>61</v>
      </c>
      <c r="I978" s="159">
        <f t="shared" si="143"/>
        <v>18.36243226971704</v>
      </c>
    </row>
    <row r="979" spans="1:9" ht="25.5">
      <c r="A979" s="18" t="s">
        <v>651</v>
      </c>
      <c r="B979" s="21" t="s">
        <v>431</v>
      </c>
      <c r="C979" s="22" t="s">
        <v>73</v>
      </c>
      <c r="D979" s="22" t="s">
        <v>66</v>
      </c>
      <c r="E979" s="22" t="s">
        <v>422</v>
      </c>
      <c r="F979" s="22" t="s">
        <v>111</v>
      </c>
      <c r="G979" s="23">
        <f>G980</f>
        <v>298</v>
      </c>
      <c r="H979" s="23">
        <f>H980</f>
        <v>5.9</v>
      </c>
      <c r="I979" s="159">
        <f t="shared" si="143"/>
        <v>1.9798657718120807</v>
      </c>
    </row>
    <row r="980" spans="1:9" ht="25.5">
      <c r="A980" s="18" t="s">
        <v>105</v>
      </c>
      <c r="B980" s="21" t="s">
        <v>431</v>
      </c>
      <c r="C980" s="22" t="s">
        <v>73</v>
      </c>
      <c r="D980" s="22" t="s">
        <v>66</v>
      </c>
      <c r="E980" s="22" t="s">
        <v>422</v>
      </c>
      <c r="F980" s="22" t="s">
        <v>106</v>
      </c>
      <c r="G980" s="23">
        <f>G981</f>
        <v>298</v>
      </c>
      <c r="H980" s="23">
        <f>H981</f>
        <v>5.9</v>
      </c>
      <c r="I980" s="159">
        <f t="shared" si="143"/>
        <v>1.9798657718120807</v>
      </c>
    </row>
    <row r="981" spans="1:9" ht="25.5">
      <c r="A981" s="18" t="s">
        <v>107</v>
      </c>
      <c r="B981" s="21" t="s">
        <v>431</v>
      </c>
      <c r="C981" s="22" t="s">
        <v>73</v>
      </c>
      <c r="D981" s="22" t="s">
        <v>66</v>
      </c>
      <c r="E981" s="22" t="s">
        <v>422</v>
      </c>
      <c r="F981" s="22" t="s">
        <v>108</v>
      </c>
      <c r="G981" s="23">
        <v>298</v>
      </c>
      <c r="H981" s="23">
        <v>5.9</v>
      </c>
      <c r="I981" s="159">
        <f t="shared" si="143"/>
        <v>1.9798657718120807</v>
      </c>
    </row>
    <row r="982" spans="1:9" ht="12.75">
      <c r="A982" s="18" t="s">
        <v>135</v>
      </c>
      <c r="B982" s="21" t="s">
        <v>431</v>
      </c>
      <c r="C982" s="22" t="s">
        <v>73</v>
      </c>
      <c r="D982" s="22" t="s">
        <v>66</v>
      </c>
      <c r="E982" s="22" t="s">
        <v>422</v>
      </c>
      <c r="F982" s="22" t="s">
        <v>136</v>
      </c>
      <c r="G982" s="23">
        <f>G983</f>
        <v>3</v>
      </c>
      <c r="H982" s="23">
        <f>H983</f>
        <v>0.6</v>
      </c>
      <c r="I982" s="159">
        <f t="shared" si="143"/>
        <v>20</v>
      </c>
    </row>
    <row r="983" spans="1:9" ht="12.75">
      <c r="A983" s="18" t="s">
        <v>138</v>
      </c>
      <c r="B983" s="21" t="s">
        <v>431</v>
      </c>
      <c r="C983" s="22" t="s">
        <v>73</v>
      </c>
      <c r="D983" s="22" t="s">
        <v>66</v>
      </c>
      <c r="E983" s="22" t="s">
        <v>422</v>
      </c>
      <c r="F983" s="22" t="s">
        <v>139</v>
      </c>
      <c r="G983" s="23">
        <f>G984</f>
        <v>3</v>
      </c>
      <c r="H983" s="23">
        <f>H984</f>
        <v>0.6</v>
      </c>
      <c r="I983" s="159">
        <f t="shared" si="143"/>
        <v>20</v>
      </c>
    </row>
    <row r="984" spans="1:9" ht="12.75">
      <c r="A984" s="18" t="s">
        <v>140</v>
      </c>
      <c r="B984" s="21" t="s">
        <v>431</v>
      </c>
      <c r="C984" s="22" t="s">
        <v>73</v>
      </c>
      <c r="D984" s="22" t="s">
        <v>66</v>
      </c>
      <c r="E984" s="22" t="s">
        <v>422</v>
      </c>
      <c r="F984" s="22" t="s">
        <v>141</v>
      </c>
      <c r="G984" s="23">
        <v>3</v>
      </c>
      <c r="H984" s="23">
        <v>0.6</v>
      </c>
      <c r="I984" s="159">
        <f t="shared" si="143"/>
        <v>20</v>
      </c>
    </row>
    <row r="985" spans="1:9" ht="12.75">
      <c r="A985" s="18" t="s">
        <v>172</v>
      </c>
      <c r="B985" s="21" t="s">
        <v>431</v>
      </c>
      <c r="C985" s="22" t="s">
        <v>73</v>
      </c>
      <c r="D985" s="22" t="s">
        <v>66</v>
      </c>
      <c r="E985" s="22" t="s">
        <v>240</v>
      </c>
      <c r="F985" s="22"/>
      <c r="G985" s="23">
        <f aca="true" t="shared" si="144" ref="G985:H989">G986</f>
        <v>10551.3</v>
      </c>
      <c r="H985" s="23">
        <f t="shared" si="144"/>
        <v>1965.7</v>
      </c>
      <c r="I985" s="159">
        <f t="shared" si="143"/>
        <v>18.629931856738033</v>
      </c>
    </row>
    <row r="986" spans="1:9" ht="38.25">
      <c r="A986" s="18" t="s">
        <v>500</v>
      </c>
      <c r="B986" s="21" t="s">
        <v>431</v>
      </c>
      <c r="C986" s="22" t="s">
        <v>73</v>
      </c>
      <c r="D986" s="22" t="s">
        <v>66</v>
      </c>
      <c r="E986" s="22" t="s">
        <v>398</v>
      </c>
      <c r="F986" s="22"/>
      <c r="G986" s="23">
        <f t="shared" si="144"/>
        <v>10551.3</v>
      </c>
      <c r="H986" s="23">
        <f t="shared" si="144"/>
        <v>1965.7</v>
      </c>
      <c r="I986" s="159">
        <f t="shared" si="143"/>
        <v>18.629931856738033</v>
      </c>
    </row>
    <row r="987" spans="1:9" ht="12.75">
      <c r="A987" s="18" t="s">
        <v>260</v>
      </c>
      <c r="B987" s="21" t="s">
        <v>431</v>
      </c>
      <c r="C987" s="22" t="s">
        <v>73</v>
      </c>
      <c r="D987" s="22" t="s">
        <v>66</v>
      </c>
      <c r="E987" s="22" t="s">
        <v>399</v>
      </c>
      <c r="F987" s="22"/>
      <c r="G987" s="23">
        <f t="shared" si="144"/>
        <v>10551.3</v>
      </c>
      <c r="H987" s="23">
        <f t="shared" si="144"/>
        <v>1965.7</v>
      </c>
      <c r="I987" s="159">
        <f t="shared" si="143"/>
        <v>18.629931856738033</v>
      </c>
    </row>
    <row r="988" spans="1:9" ht="25.5">
      <c r="A988" s="18" t="s">
        <v>112</v>
      </c>
      <c r="B988" s="21" t="s">
        <v>431</v>
      </c>
      <c r="C988" s="22" t="s">
        <v>73</v>
      </c>
      <c r="D988" s="22" t="s">
        <v>66</v>
      </c>
      <c r="E988" s="22" t="s">
        <v>399</v>
      </c>
      <c r="F988" s="22" t="s">
        <v>113</v>
      </c>
      <c r="G988" s="23">
        <f t="shared" si="144"/>
        <v>10551.3</v>
      </c>
      <c r="H988" s="23">
        <f t="shared" si="144"/>
        <v>1965.7</v>
      </c>
      <c r="I988" s="159">
        <f t="shared" si="143"/>
        <v>18.629931856738033</v>
      </c>
    </row>
    <row r="989" spans="1:9" ht="12.75">
      <c r="A989" s="18" t="s">
        <v>118</v>
      </c>
      <c r="B989" s="21" t="s">
        <v>431</v>
      </c>
      <c r="C989" s="22" t="s">
        <v>73</v>
      </c>
      <c r="D989" s="22" t="s">
        <v>66</v>
      </c>
      <c r="E989" s="22" t="s">
        <v>399</v>
      </c>
      <c r="F989" s="22" t="s">
        <v>119</v>
      </c>
      <c r="G989" s="23">
        <f t="shared" si="144"/>
        <v>10551.3</v>
      </c>
      <c r="H989" s="23">
        <f t="shared" si="144"/>
        <v>1965.7</v>
      </c>
      <c r="I989" s="159">
        <f t="shared" si="143"/>
        <v>18.629931856738033</v>
      </c>
    </row>
    <row r="990" spans="1:9" ht="38.25">
      <c r="A990" s="18" t="s">
        <v>120</v>
      </c>
      <c r="B990" s="21" t="s">
        <v>431</v>
      </c>
      <c r="C990" s="22" t="s">
        <v>73</v>
      </c>
      <c r="D990" s="22" t="s">
        <v>66</v>
      </c>
      <c r="E990" s="22" t="s">
        <v>399</v>
      </c>
      <c r="F990" s="22" t="s">
        <v>121</v>
      </c>
      <c r="G990" s="23">
        <v>10551.3</v>
      </c>
      <c r="H990" s="23">
        <v>1965.7</v>
      </c>
      <c r="I990" s="159">
        <f t="shared" si="143"/>
        <v>18.629931856738033</v>
      </c>
    </row>
    <row r="991" spans="1:9" ht="12.75">
      <c r="A991" s="17" t="s">
        <v>88</v>
      </c>
      <c r="B991" s="52" t="s">
        <v>431</v>
      </c>
      <c r="C991" s="43" t="s">
        <v>73</v>
      </c>
      <c r="D991" s="43" t="s">
        <v>68</v>
      </c>
      <c r="E991" s="43"/>
      <c r="F991" s="43"/>
      <c r="G991" s="44">
        <f>G992+G998+G1011+G1025+G1041</f>
        <v>12246.9</v>
      </c>
      <c r="H991" s="44">
        <f>H992+H998+H1011+H1025+H1041</f>
        <v>2326.4</v>
      </c>
      <c r="I991" s="158">
        <f t="shared" si="143"/>
        <v>18.995827515534543</v>
      </c>
    </row>
    <row r="992" spans="1:9" ht="25.5">
      <c r="A992" s="37" t="s">
        <v>547</v>
      </c>
      <c r="B992" s="21" t="s">
        <v>431</v>
      </c>
      <c r="C992" s="22" t="s">
        <v>73</v>
      </c>
      <c r="D992" s="22" t="s">
        <v>68</v>
      </c>
      <c r="E992" s="58" t="s">
        <v>189</v>
      </c>
      <c r="F992" s="22"/>
      <c r="G992" s="23">
        <f aca="true" t="shared" si="145" ref="G992:H996">G993</f>
        <v>39</v>
      </c>
      <c r="H992" s="23">
        <f t="shared" si="145"/>
        <v>0</v>
      </c>
      <c r="I992" s="159">
        <f t="shared" si="143"/>
        <v>0</v>
      </c>
    </row>
    <row r="993" spans="1:9" ht="25.5">
      <c r="A993" s="37" t="s">
        <v>262</v>
      </c>
      <c r="B993" s="21" t="s">
        <v>431</v>
      </c>
      <c r="C993" s="22" t="s">
        <v>73</v>
      </c>
      <c r="D993" s="22" t="s">
        <v>68</v>
      </c>
      <c r="E993" s="58" t="s">
        <v>341</v>
      </c>
      <c r="F993" s="22"/>
      <c r="G993" s="23">
        <f t="shared" si="145"/>
        <v>39</v>
      </c>
      <c r="H993" s="23">
        <f t="shared" si="145"/>
        <v>0</v>
      </c>
      <c r="I993" s="159">
        <f t="shared" si="143"/>
        <v>0</v>
      </c>
    </row>
    <row r="994" spans="1:9" ht="12.75">
      <c r="A994" s="37" t="s">
        <v>202</v>
      </c>
      <c r="B994" s="21" t="s">
        <v>431</v>
      </c>
      <c r="C994" s="22" t="s">
        <v>73</v>
      </c>
      <c r="D994" s="22" t="s">
        <v>68</v>
      </c>
      <c r="E994" s="58" t="s">
        <v>358</v>
      </c>
      <c r="F994" s="22"/>
      <c r="G994" s="23">
        <f t="shared" si="145"/>
        <v>39</v>
      </c>
      <c r="H994" s="23">
        <f t="shared" si="145"/>
        <v>0</v>
      </c>
      <c r="I994" s="159">
        <f t="shared" si="143"/>
        <v>0</v>
      </c>
    </row>
    <row r="995" spans="1:9" ht="25.5">
      <c r="A995" s="18" t="s">
        <v>651</v>
      </c>
      <c r="B995" s="21" t="s">
        <v>431</v>
      </c>
      <c r="C995" s="22" t="s">
        <v>73</v>
      </c>
      <c r="D995" s="22" t="s">
        <v>68</v>
      </c>
      <c r="E995" s="58" t="s">
        <v>358</v>
      </c>
      <c r="F995" s="22" t="s">
        <v>111</v>
      </c>
      <c r="G995" s="23">
        <f t="shared" si="145"/>
        <v>39</v>
      </c>
      <c r="H995" s="23">
        <f t="shared" si="145"/>
        <v>0</v>
      </c>
      <c r="I995" s="159">
        <f t="shared" si="143"/>
        <v>0</v>
      </c>
    </row>
    <row r="996" spans="1:9" ht="25.5">
      <c r="A996" s="18" t="s">
        <v>105</v>
      </c>
      <c r="B996" s="21" t="s">
        <v>431</v>
      </c>
      <c r="C996" s="22" t="s">
        <v>73</v>
      </c>
      <c r="D996" s="22" t="s">
        <v>68</v>
      </c>
      <c r="E996" s="58" t="s">
        <v>358</v>
      </c>
      <c r="F996" s="22" t="s">
        <v>106</v>
      </c>
      <c r="G996" s="23">
        <f t="shared" si="145"/>
        <v>39</v>
      </c>
      <c r="H996" s="23">
        <f t="shared" si="145"/>
        <v>0</v>
      </c>
      <c r="I996" s="159">
        <f t="shared" si="143"/>
        <v>0</v>
      </c>
    </row>
    <row r="997" spans="1:9" ht="25.5">
      <c r="A997" s="18" t="s">
        <v>107</v>
      </c>
      <c r="B997" s="21" t="s">
        <v>431</v>
      </c>
      <c r="C997" s="22" t="s">
        <v>73</v>
      </c>
      <c r="D997" s="22" t="s">
        <v>68</v>
      </c>
      <c r="E997" s="58" t="s">
        <v>358</v>
      </c>
      <c r="F997" s="22" t="s">
        <v>108</v>
      </c>
      <c r="G997" s="23">
        <f>'5 исп.МП'!G549</f>
        <v>39</v>
      </c>
      <c r="H997" s="23">
        <f>'5 исп.МП'!H549</f>
        <v>0</v>
      </c>
      <c r="I997" s="159">
        <f t="shared" si="143"/>
        <v>0</v>
      </c>
    </row>
    <row r="998" spans="1:9" ht="25.5">
      <c r="A998" s="37" t="s">
        <v>586</v>
      </c>
      <c r="B998" s="21" t="s">
        <v>431</v>
      </c>
      <c r="C998" s="22" t="s">
        <v>73</v>
      </c>
      <c r="D998" s="22" t="s">
        <v>68</v>
      </c>
      <c r="E998" s="58" t="s">
        <v>210</v>
      </c>
      <c r="F998" s="22"/>
      <c r="G998" s="23">
        <f>G999</f>
        <v>336.1</v>
      </c>
      <c r="H998" s="23">
        <f>H999</f>
        <v>62</v>
      </c>
      <c r="I998" s="159">
        <f t="shared" si="143"/>
        <v>18.446890806307646</v>
      </c>
    </row>
    <row r="999" spans="1:9" ht="12.75">
      <c r="A999" s="37" t="s">
        <v>270</v>
      </c>
      <c r="B999" s="21" t="s">
        <v>431</v>
      </c>
      <c r="C999" s="22" t="s">
        <v>73</v>
      </c>
      <c r="D999" s="22" t="s">
        <v>68</v>
      </c>
      <c r="E999" s="58" t="s">
        <v>593</v>
      </c>
      <c r="F999" s="22"/>
      <c r="G999" s="23">
        <f>G1000+G1004</f>
        <v>336.1</v>
      </c>
      <c r="H999" s="23">
        <f>H1000+H1004</f>
        <v>62</v>
      </c>
      <c r="I999" s="159">
        <f t="shared" si="143"/>
        <v>18.446890806307646</v>
      </c>
    </row>
    <row r="1000" spans="1:9" ht="12.75">
      <c r="A1000" s="37" t="s">
        <v>209</v>
      </c>
      <c r="B1000" s="21" t="s">
        <v>431</v>
      </c>
      <c r="C1000" s="22" t="s">
        <v>73</v>
      </c>
      <c r="D1000" s="22" t="s">
        <v>68</v>
      </c>
      <c r="E1000" s="58" t="s">
        <v>594</v>
      </c>
      <c r="F1000" s="22"/>
      <c r="G1000" s="23">
        <f aca="true" t="shared" si="146" ref="G1000:H1002">G1001</f>
        <v>74.5</v>
      </c>
      <c r="H1000" s="23">
        <f t="shared" si="146"/>
        <v>0</v>
      </c>
      <c r="I1000" s="159">
        <f t="shared" si="143"/>
        <v>0</v>
      </c>
    </row>
    <row r="1001" spans="1:9" ht="25.5">
      <c r="A1001" s="18" t="s">
        <v>651</v>
      </c>
      <c r="B1001" s="21" t="s">
        <v>431</v>
      </c>
      <c r="C1001" s="22" t="s">
        <v>73</v>
      </c>
      <c r="D1001" s="22" t="s">
        <v>68</v>
      </c>
      <c r="E1001" s="58" t="s">
        <v>594</v>
      </c>
      <c r="F1001" s="22" t="s">
        <v>111</v>
      </c>
      <c r="G1001" s="23">
        <f t="shared" si="146"/>
        <v>74.5</v>
      </c>
      <c r="H1001" s="23">
        <f t="shared" si="146"/>
        <v>0</v>
      </c>
      <c r="I1001" s="159">
        <f t="shared" si="143"/>
        <v>0</v>
      </c>
    </row>
    <row r="1002" spans="1:9" ht="25.5">
      <c r="A1002" s="18" t="s">
        <v>105</v>
      </c>
      <c r="B1002" s="21" t="s">
        <v>431</v>
      </c>
      <c r="C1002" s="22" t="s">
        <v>73</v>
      </c>
      <c r="D1002" s="22" t="s">
        <v>68</v>
      </c>
      <c r="E1002" s="58" t="s">
        <v>594</v>
      </c>
      <c r="F1002" s="22" t="s">
        <v>106</v>
      </c>
      <c r="G1002" s="23">
        <f t="shared" si="146"/>
        <v>74.5</v>
      </c>
      <c r="H1002" s="23">
        <f t="shared" si="146"/>
        <v>0</v>
      </c>
      <c r="I1002" s="159">
        <f t="shared" si="143"/>
        <v>0</v>
      </c>
    </row>
    <row r="1003" spans="1:9" ht="25.5">
      <c r="A1003" s="18" t="s">
        <v>107</v>
      </c>
      <c r="B1003" s="21" t="s">
        <v>431</v>
      </c>
      <c r="C1003" s="22" t="s">
        <v>73</v>
      </c>
      <c r="D1003" s="22" t="s">
        <v>68</v>
      </c>
      <c r="E1003" s="58" t="s">
        <v>594</v>
      </c>
      <c r="F1003" s="22" t="s">
        <v>108</v>
      </c>
      <c r="G1003" s="23">
        <f>'5 исп.МП'!G681</f>
        <v>74.5</v>
      </c>
      <c r="H1003" s="23">
        <f>'5 исп.МП'!H681</f>
        <v>0</v>
      </c>
      <c r="I1003" s="159">
        <f t="shared" si="143"/>
        <v>0</v>
      </c>
    </row>
    <row r="1004" spans="1:9" ht="14.25" customHeight="1">
      <c r="A1004" s="18" t="s">
        <v>668</v>
      </c>
      <c r="B1004" s="21" t="s">
        <v>431</v>
      </c>
      <c r="C1004" s="22" t="s">
        <v>73</v>
      </c>
      <c r="D1004" s="22" t="s">
        <v>68</v>
      </c>
      <c r="E1004" s="58" t="s">
        <v>669</v>
      </c>
      <c r="F1004" s="43"/>
      <c r="G1004" s="23">
        <f>G1005+G1008</f>
        <v>261.6</v>
      </c>
      <c r="H1004" s="23">
        <f>H1005+H1008</f>
        <v>62</v>
      </c>
      <c r="I1004" s="159">
        <f t="shared" si="143"/>
        <v>23.700305810397552</v>
      </c>
    </row>
    <row r="1005" spans="1:9" ht="38.25">
      <c r="A1005" s="18" t="s">
        <v>109</v>
      </c>
      <c r="B1005" s="21" t="s">
        <v>431</v>
      </c>
      <c r="C1005" s="22" t="s">
        <v>73</v>
      </c>
      <c r="D1005" s="22" t="s">
        <v>68</v>
      </c>
      <c r="E1005" s="58" t="s">
        <v>669</v>
      </c>
      <c r="F1005" s="22" t="s">
        <v>110</v>
      </c>
      <c r="G1005" s="23">
        <f>G1006</f>
        <v>90</v>
      </c>
      <c r="H1005" s="23">
        <f>H1006</f>
        <v>42</v>
      </c>
      <c r="I1005" s="159">
        <f t="shared" si="143"/>
        <v>46.666666666666664</v>
      </c>
    </row>
    <row r="1006" spans="1:9" ht="12.75">
      <c r="A1006" s="18" t="s">
        <v>306</v>
      </c>
      <c r="B1006" s="21" t="s">
        <v>431</v>
      </c>
      <c r="C1006" s="22" t="s">
        <v>73</v>
      </c>
      <c r="D1006" s="22" t="s">
        <v>68</v>
      </c>
      <c r="E1006" s="58" t="s">
        <v>669</v>
      </c>
      <c r="F1006" s="22" t="s">
        <v>308</v>
      </c>
      <c r="G1006" s="23">
        <f>G1007</f>
        <v>90</v>
      </c>
      <c r="H1006" s="23">
        <f>H1007</f>
        <v>42</v>
      </c>
      <c r="I1006" s="159">
        <f t="shared" si="143"/>
        <v>46.666666666666664</v>
      </c>
    </row>
    <row r="1007" spans="1:9" ht="25.5">
      <c r="A1007" s="18" t="s">
        <v>582</v>
      </c>
      <c r="B1007" s="21" t="s">
        <v>431</v>
      </c>
      <c r="C1007" s="22" t="s">
        <v>73</v>
      </c>
      <c r="D1007" s="22" t="s">
        <v>68</v>
      </c>
      <c r="E1007" s="58" t="s">
        <v>669</v>
      </c>
      <c r="F1007" s="22" t="s">
        <v>583</v>
      </c>
      <c r="G1007" s="23">
        <f>'5 исп.МП'!G688</f>
        <v>90</v>
      </c>
      <c r="H1007" s="23">
        <f>'5 исп.МП'!H688</f>
        <v>42</v>
      </c>
      <c r="I1007" s="159">
        <f t="shared" si="143"/>
        <v>46.666666666666664</v>
      </c>
    </row>
    <row r="1008" spans="1:9" ht="25.5">
      <c r="A1008" s="18" t="s">
        <v>651</v>
      </c>
      <c r="B1008" s="21" t="s">
        <v>431</v>
      </c>
      <c r="C1008" s="22" t="s">
        <v>73</v>
      </c>
      <c r="D1008" s="22" t="s">
        <v>68</v>
      </c>
      <c r="E1008" s="58" t="s">
        <v>669</v>
      </c>
      <c r="F1008" s="22" t="s">
        <v>111</v>
      </c>
      <c r="G1008" s="23">
        <f>G1009</f>
        <v>171.6</v>
      </c>
      <c r="H1008" s="23">
        <f>H1009</f>
        <v>20</v>
      </c>
      <c r="I1008" s="159">
        <f t="shared" si="143"/>
        <v>11.655011655011656</v>
      </c>
    </row>
    <row r="1009" spans="1:9" ht="25.5">
      <c r="A1009" s="18" t="s">
        <v>105</v>
      </c>
      <c r="B1009" s="21" t="s">
        <v>431</v>
      </c>
      <c r="C1009" s="22" t="s">
        <v>73</v>
      </c>
      <c r="D1009" s="22" t="s">
        <v>68</v>
      </c>
      <c r="E1009" s="58" t="s">
        <v>669</v>
      </c>
      <c r="F1009" s="22" t="s">
        <v>106</v>
      </c>
      <c r="G1009" s="23">
        <f>G1010</f>
        <v>171.6</v>
      </c>
      <c r="H1009" s="23">
        <f>H1010</f>
        <v>20</v>
      </c>
      <c r="I1009" s="159">
        <f t="shared" si="143"/>
        <v>11.655011655011656</v>
      </c>
    </row>
    <row r="1010" spans="1:9" ht="25.5">
      <c r="A1010" s="18" t="s">
        <v>107</v>
      </c>
      <c r="B1010" s="21" t="s">
        <v>431</v>
      </c>
      <c r="C1010" s="22" t="s">
        <v>73</v>
      </c>
      <c r="D1010" s="22" t="s">
        <v>68</v>
      </c>
      <c r="E1010" s="58" t="s">
        <v>669</v>
      </c>
      <c r="F1010" s="22" t="s">
        <v>108</v>
      </c>
      <c r="G1010" s="23">
        <f>'5 исп.МП'!G692</f>
        <v>171.6</v>
      </c>
      <c r="H1010" s="23">
        <f>'5 исп.МП'!H692</f>
        <v>20</v>
      </c>
      <c r="I1010" s="159">
        <f t="shared" si="143"/>
        <v>11.655011655011656</v>
      </c>
    </row>
    <row r="1011" spans="1:9" ht="12.75">
      <c r="A1011" s="18" t="s">
        <v>376</v>
      </c>
      <c r="B1011" s="21" t="s">
        <v>431</v>
      </c>
      <c r="C1011" s="22" t="s">
        <v>73</v>
      </c>
      <c r="D1011" s="22" t="s">
        <v>68</v>
      </c>
      <c r="E1011" s="22" t="s">
        <v>225</v>
      </c>
      <c r="F1011" s="22"/>
      <c r="G1011" s="23">
        <f>G1012</f>
        <v>750</v>
      </c>
      <c r="H1011" s="23">
        <f>H1012</f>
        <v>230</v>
      </c>
      <c r="I1011" s="159">
        <f t="shared" si="143"/>
        <v>30.666666666666664</v>
      </c>
    </row>
    <row r="1012" spans="1:9" ht="12.75">
      <c r="A1012" s="18" t="s">
        <v>377</v>
      </c>
      <c r="B1012" s="21" t="s">
        <v>431</v>
      </c>
      <c r="C1012" s="22" t="s">
        <v>73</v>
      </c>
      <c r="D1012" s="22" t="s">
        <v>68</v>
      </c>
      <c r="E1012" s="22" t="s">
        <v>374</v>
      </c>
      <c r="F1012" s="22"/>
      <c r="G1012" s="23">
        <f>G1013+G1020</f>
        <v>750</v>
      </c>
      <c r="H1012" s="23">
        <f>H1013+H1020</f>
        <v>230</v>
      </c>
      <c r="I1012" s="159">
        <f t="shared" si="143"/>
        <v>30.666666666666664</v>
      </c>
    </row>
    <row r="1013" spans="1:9" ht="51">
      <c r="A1013" s="18" t="s">
        <v>298</v>
      </c>
      <c r="B1013" s="21" t="s">
        <v>431</v>
      </c>
      <c r="C1013" s="22" t="s">
        <v>73</v>
      </c>
      <c r="D1013" s="22" t="s">
        <v>68</v>
      </c>
      <c r="E1013" s="22" t="s">
        <v>375</v>
      </c>
      <c r="F1013" s="22"/>
      <c r="G1013" s="23">
        <f>G1014</f>
        <v>540</v>
      </c>
      <c r="H1013" s="23">
        <f>H1014</f>
        <v>230</v>
      </c>
      <c r="I1013" s="159">
        <f t="shared" si="143"/>
        <v>42.592592592592595</v>
      </c>
    </row>
    <row r="1014" spans="1:9" ht="38.25">
      <c r="A1014" s="18" t="s">
        <v>109</v>
      </c>
      <c r="B1014" s="21" t="s">
        <v>431</v>
      </c>
      <c r="C1014" s="22" t="s">
        <v>73</v>
      </c>
      <c r="D1014" s="22" t="s">
        <v>68</v>
      </c>
      <c r="E1014" s="22" t="s">
        <v>375</v>
      </c>
      <c r="F1014" s="22" t="s">
        <v>110</v>
      </c>
      <c r="G1014" s="23">
        <f>G1015+G1017</f>
        <v>540</v>
      </c>
      <c r="H1014" s="23">
        <f>H1015+H1017</f>
        <v>230</v>
      </c>
      <c r="I1014" s="159">
        <f t="shared" si="143"/>
        <v>42.592592592592595</v>
      </c>
    </row>
    <row r="1015" spans="1:9" ht="12.75">
      <c r="A1015" s="18" t="s">
        <v>306</v>
      </c>
      <c r="B1015" s="21" t="s">
        <v>431</v>
      </c>
      <c r="C1015" s="22" t="s">
        <v>73</v>
      </c>
      <c r="D1015" s="22" t="s">
        <v>68</v>
      </c>
      <c r="E1015" s="22" t="s">
        <v>375</v>
      </c>
      <c r="F1015" s="22" t="s">
        <v>308</v>
      </c>
      <c r="G1015" s="23">
        <f>G1016</f>
        <v>280</v>
      </c>
      <c r="H1015" s="23">
        <f>H1016</f>
        <v>230</v>
      </c>
      <c r="I1015" s="159">
        <f t="shared" si="143"/>
        <v>82.14285714285714</v>
      </c>
    </row>
    <row r="1016" spans="1:9" ht="12.75">
      <c r="A1016" s="18" t="s">
        <v>455</v>
      </c>
      <c r="B1016" s="21" t="s">
        <v>431</v>
      </c>
      <c r="C1016" s="22" t="s">
        <v>73</v>
      </c>
      <c r="D1016" s="22" t="s">
        <v>68</v>
      </c>
      <c r="E1016" s="22" t="s">
        <v>375</v>
      </c>
      <c r="F1016" s="22" t="s">
        <v>307</v>
      </c>
      <c r="G1016" s="23">
        <v>280</v>
      </c>
      <c r="H1016" s="23">
        <v>230</v>
      </c>
      <c r="I1016" s="159">
        <f t="shared" si="143"/>
        <v>82.14285714285714</v>
      </c>
    </row>
    <row r="1017" spans="1:9" ht="12.75">
      <c r="A1017" s="18" t="s">
        <v>100</v>
      </c>
      <c r="B1017" s="21" t="s">
        <v>431</v>
      </c>
      <c r="C1017" s="22" t="s">
        <v>73</v>
      </c>
      <c r="D1017" s="22" t="s">
        <v>68</v>
      </c>
      <c r="E1017" s="22" t="s">
        <v>375</v>
      </c>
      <c r="F1017" s="22" t="s">
        <v>101</v>
      </c>
      <c r="G1017" s="23">
        <f>G1018</f>
        <v>260</v>
      </c>
      <c r="H1017" s="23">
        <f>H1018</f>
        <v>0</v>
      </c>
      <c r="I1017" s="159">
        <f t="shared" si="143"/>
        <v>0</v>
      </c>
    </row>
    <row r="1018" spans="1:9" ht="25.5">
      <c r="A1018" s="18" t="s">
        <v>103</v>
      </c>
      <c r="B1018" s="21" t="s">
        <v>431</v>
      </c>
      <c r="C1018" s="22" t="s">
        <v>73</v>
      </c>
      <c r="D1018" s="22" t="s">
        <v>68</v>
      </c>
      <c r="E1018" s="22" t="s">
        <v>375</v>
      </c>
      <c r="F1018" s="22" t="s">
        <v>104</v>
      </c>
      <c r="G1018" s="23">
        <v>260</v>
      </c>
      <c r="H1018" s="23">
        <v>0</v>
      </c>
      <c r="I1018" s="159">
        <f t="shared" si="143"/>
        <v>0</v>
      </c>
    </row>
    <row r="1019" spans="1:9" ht="12.75">
      <c r="A1019" s="18" t="s">
        <v>245</v>
      </c>
      <c r="B1019" s="21" t="s">
        <v>431</v>
      </c>
      <c r="C1019" s="22" t="s">
        <v>73</v>
      </c>
      <c r="D1019" s="22" t="s">
        <v>68</v>
      </c>
      <c r="E1019" s="22" t="s">
        <v>378</v>
      </c>
      <c r="F1019" s="22"/>
      <c r="G1019" s="23">
        <f>G1020</f>
        <v>210</v>
      </c>
      <c r="H1019" s="23">
        <f>H1020</f>
        <v>0</v>
      </c>
      <c r="I1019" s="159">
        <f t="shared" si="143"/>
        <v>0</v>
      </c>
    </row>
    <row r="1020" spans="1:9" ht="38.25">
      <c r="A1020" s="18" t="s">
        <v>109</v>
      </c>
      <c r="B1020" s="21" t="s">
        <v>431</v>
      </c>
      <c r="C1020" s="22" t="s">
        <v>73</v>
      </c>
      <c r="D1020" s="22" t="s">
        <v>68</v>
      </c>
      <c r="E1020" s="22" t="s">
        <v>378</v>
      </c>
      <c r="F1020" s="22" t="s">
        <v>110</v>
      </c>
      <c r="G1020" s="23">
        <f>G1021+G1024</f>
        <v>210</v>
      </c>
      <c r="H1020" s="23">
        <f>H1021+H1024</f>
        <v>0</v>
      </c>
      <c r="I1020" s="159">
        <f t="shared" si="143"/>
        <v>0</v>
      </c>
    </row>
    <row r="1021" spans="1:9" ht="12.75">
      <c r="A1021" s="18" t="s">
        <v>306</v>
      </c>
      <c r="B1021" s="21" t="s">
        <v>431</v>
      </c>
      <c r="C1021" s="22" t="s">
        <v>73</v>
      </c>
      <c r="D1021" s="22" t="s">
        <v>68</v>
      </c>
      <c r="E1021" s="22" t="s">
        <v>378</v>
      </c>
      <c r="F1021" s="22" t="s">
        <v>308</v>
      </c>
      <c r="G1021" s="23">
        <f>G1022</f>
        <v>10</v>
      </c>
      <c r="H1021" s="23">
        <f>H1022</f>
        <v>0</v>
      </c>
      <c r="I1021" s="159">
        <f t="shared" si="143"/>
        <v>0</v>
      </c>
    </row>
    <row r="1022" spans="1:9" ht="12.75">
      <c r="A1022" s="18" t="s">
        <v>455</v>
      </c>
      <c r="B1022" s="21" t="s">
        <v>431</v>
      </c>
      <c r="C1022" s="22" t="s">
        <v>73</v>
      </c>
      <c r="D1022" s="22" t="s">
        <v>68</v>
      </c>
      <c r="E1022" s="22" t="s">
        <v>378</v>
      </c>
      <c r="F1022" s="22" t="s">
        <v>307</v>
      </c>
      <c r="G1022" s="23">
        <v>10</v>
      </c>
      <c r="H1022" s="23">
        <v>0</v>
      </c>
      <c r="I1022" s="159">
        <f t="shared" si="143"/>
        <v>0</v>
      </c>
    </row>
    <row r="1023" spans="1:9" ht="12.75">
      <c r="A1023" s="18" t="s">
        <v>100</v>
      </c>
      <c r="B1023" s="21" t="s">
        <v>431</v>
      </c>
      <c r="C1023" s="22" t="s">
        <v>73</v>
      </c>
      <c r="D1023" s="22" t="s">
        <v>68</v>
      </c>
      <c r="E1023" s="22" t="s">
        <v>378</v>
      </c>
      <c r="F1023" s="22" t="s">
        <v>101</v>
      </c>
      <c r="G1023" s="23">
        <f>G1024</f>
        <v>200</v>
      </c>
      <c r="H1023" s="23">
        <f>H1024</f>
        <v>0</v>
      </c>
      <c r="I1023" s="159">
        <f t="shared" si="143"/>
        <v>0</v>
      </c>
    </row>
    <row r="1024" spans="1:9" ht="25.5">
      <c r="A1024" s="18" t="s">
        <v>103</v>
      </c>
      <c r="B1024" s="21" t="s">
        <v>431</v>
      </c>
      <c r="C1024" s="22" t="s">
        <v>73</v>
      </c>
      <c r="D1024" s="22" t="s">
        <v>68</v>
      </c>
      <c r="E1024" s="22" t="s">
        <v>378</v>
      </c>
      <c r="F1024" s="22" t="s">
        <v>104</v>
      </c>
      <c r="G1024" s="23">
        <v>200</v>
      </c>
      <c r="H1024" s="23">
        <v>0</v>
      </c>
      <c r="I1024" s="159">
        <f t="shared" si="143"/>
        <v>0</v>
      </c>
    </row>
    <row r="1025" spans="1:9" ht="25.5">
      <c r="A1025" s="18" t="s">
        <v>433</v>
      </c>
      <c r="B1025" s="21" t="s">
        <v>431</v>
      </c>
      <c r="C1025" s="22" t="s">
        <v>73</v>
      </c>
      <c r="D1025" s="22" t="s">
        <v>68</v>
      </c>
      <c r="E1025" s="22" t="s">
        <v>224</v>
      </c>
      <c r="F1025" s="22"/>
      <c r="G1025" s="23">
        <f>G1026</f>
        <v>5656.3</v>
      </c>
      <c r="H1025" s="23">
        <f>H1026</f>
        <v>957.8</v>
      </c>
      <c r="I1025" s="159">
        <f t="shared" si="143"/>
        <v>16.93333097607977</v>
      </c>
    </row>
    <row r="1026" spans="1:9" ht="12.75">
      <c r="A1026" s="18" t="s">
        <v>50</v>
      </c>
      <c r="B1026" s="21" t="s">
        <v>431</v>
      </c>
      <c r="C1026" s="22" t="s">
        <v>73</v>
      </c>
      <c r="D1026" s="22" t="s">
        <v>68</v>
      </c>
      <c r="E1026" s="22" t="s">
        <v>250</v>
      </c>
      <c r="F1026" s="22"/>
      <c r="G1026" s="23">
        <f>G1027+G1033</f>
        <v>5656.3</v>
      </c>
      <c r="H1026" s="23">
        <f>H1027+H1033</f>
        <v>957.8</v>
      </c>
      <c r="I1026" s="159">
        <f t="shared" si="143"/>
        <v>16.93333097607977</v>
      </c>
    </row>
    <row r="1027" spans="1:9" ht="12.75">
      <c r="A1027" s="18" t="s">
        <v>246</v>
      </c>
      <c r="B1027" s="21" t="s">
        <v>431</v>
      </c>
      <c r="C1027" s="22" t="s">
        <v>73</v>
      </c>
      <c r="D1027" s="22" t="s">
        <v>68</v>
      </c>
      <c r="E1027" s="22" t="s">
        <v>251</v>
      </c>
      <c r="F1027" s="22"/>
      <c r="G1027" s="23">
        <f>G1028</f>
        <v>5339.1</v>
      </c>
      <c r="H1027" s="23">
        <f>H1028</f>
        <v>946.5999999999999</v>
      </c>
      <c r="I1027" s="159">
        <f t="shared" si="143"/>
        <v>17.729579891742052</v>
      </c>
    </row>
    <row r="1028" spans="1:9" ht="38.25">
      <c r="A1028" s="18" t="s">
        <v>109</v>
      </c>
      <c r="B1028" s="21" t="s">
        <v>431</v>
      </c>
      <c r="C1028" s="22" t="s">
        <v>73</v>
      </c>
      <c r="D1028" s="22" t="s">
        <v>68</v>
      </c>
      <c r="E1028" s="22" t="s">
        <v>251</v>
      </c>
      <c r="F1028" s="22" t="s">
        <v>110</v>
      </c>
      <c r="G1028" s="23">
        <f>G1029</f>
        <v>5339.1</v>
      </c>
      <c r="H1028" s="23">
        <f>H1029</f>
        <v>946.5999999999999</v>
      </c>
      <c r="I1028" s="159">
        <f t="shared" si="143"/>
        <v>17.729579891742052</v>
      </c>
    </row>
    <row r="1029" spans="1:9" ht="12.75">
      <c r="A1029" s="18" t="s">
        <v>100</v>
      </c>
      <c r="B1029" s="21" t="s">
        <v>431</v>
      </c>
      <c r="C1029" s="22" t="s">
        <v>73</v>
      </c>
      <c r="D1029" s="22" t="s">
        <v>68</v>
      </c>
      <c r="E1029" s="22" t="s">
        <v>251</v>
      </c>
      <c r="F1029" s="22" t="s">
        <v>101</v>
      </c>
      <c r="G1029" s="23">
        <f>G1030+G1031+G1032</f>
        <v>5339.1</v>
      </c>
      <c r="H1029" s="23">
        <f>H1030+H1031+H1032</f>
        <v>946.5999999999999</v>
      </c>
      <c r="I1029" s="159">
        <f t="shared" si="143"/>
        <v>17.729579891742052</v>
      </c>
    </row>
    <row r="1030" spans="1:9" ht="25.5">
      <c r="A1030" s="18" t="s">
        <v>595</v>
      </c>
      <c r="B1030" s="21" t="s">
        <v>431</v>
      </c>
      <c r="C1030" s="22" t="s">
        <v>73</v>
      </c>
      <c r="D1030" s="22" t="s">
        <v>68</v>
      </c>
      <c r="E1030" s="22" t="s">
        <v>251</v>
      </c>
      <c r="F1030" s="22" t="s">
        <v>102</v>
      </c>
      <c r="G1030" s="23">
        <v>4080.2</v>
      </c>
      <c r="H1030" s="23">
        <v>744.3</v>
      </c>
      <c r="I1030" s="159">
        <f aca="true" t="shared" si="147" ref="I1030:I1093">H1030/G1030*100</f>
        <v>18.241752855252194</v>
      </c>
    </row>
    <row r="1031" spans="1:9" ht="25.5">
      <c r="A1031" s="18" t="s">
        <v>103</v>
      </c>
      <c r="B1031" s="21" t="s">
        <v>431</v>
      </c>
      <c r="C1031" s="22" t="s">
        <v>73</v>
      </c>
      <c r="D1031" s="22" t="s">
        <v>68</v>
      </c>
      <c r="E1031" s="22" t="s">
        <v>251</v>
      </c>
      <c r="F1031" s="22" t="s">
        <v>104</v>
      </c>
      <c r="G1031" s="23">
        <v>28</v>
      </c>
      <c r="H1031" s="23">
        <v>2</v>
      </c>
      <c r="I1031" s="159">
        <f t="shared" si="147"/>
        <v>7.142857142857142</v>
      </c>
    </row>
    <row r="1032" spans="1:9" ht="25.5">
      <c r="A1032" s="18" t="s">
        <v>167</v>
      </c>
      <c r="B1032" s="21" t="s">
        <v>431</v>
      </c>
      <c r="C1032" s="22" t="s">
        <v>73</v>
      </c>
      <c r="D1032" s="22" t="s">
        <v>68</v>
      </c>
      <c r="E1032" s="22" t="s">
        <v>251</v>
      </c>
      <c r="F1032" s="22" t="s">
        <v>166</v>
      </c>
      <c r="G1032" s="23">
        <v>1230.9</v>
      </c>
      <c r="H1032" s="23">
        <v>200.3</v>
      </c>
      <c r="I1032" s="159">
        <f t="shared" si="147"/>
        <v>16.272646031359166</v>
      </c>
    </row>
    <row r="1033" spans="1:9" ht="12.75">
      <c r="A1033" s="18" t="s">
        <v>247</v>
      </c>
      <c r="B1033" s="21" t="s">
        <v>431</v>
      </c>
      <c r="C1033" s="22" t="s">
        <v>73</v>
      </c>
      <c r="D1033" s="22" t="s">
        <v>68</v>
      </c>
      <c r="E1033" s="22" t="s">
        <v>252</v>
      </c>
      <c r="F1033" s="22"/>
      <c r="G1033" s="23">
        <f>G1034+G1037</f>
        <v>317.2</v>
      </c>
      <c r="H1033" s="23">
        <f>H1034+H1037</f>
        <v>11.2</v>
      </c>
      <c r="I1033" s="159">
        <f t="shared" si="147"/>
        <v>3.5308953341740223</v>
      </c>
    </row>
    <row r="1034" spans="1:9" ht="25.5">
      <c r="A1034" s="18" t="s">
        <v>651</v>
      </c>
      <c r="B1034" s="21" t="s">
        <v>431</v>
      </c>
      <c r="C1034" s="22" t="s">
        <v>73</v>
      </c>
      <c r="D1034" s="22" t="s">
        <v>68</v>
      </c>
      <c r="E1034" s="22" t="s">
        <v>252</v>
      </c>
      <c r="F1034" s="22" t="s">
        <v>111</v>
      </c>
      <c r="G1034" s="23">
        <f>G1035</f>
        <v>300.2</v>
      </c>
      <c r="H1034" s="23">
        <f>H1035</f>
        <v>8.1</v>
      </c>
      <c r="I1034" s="159">
        <f t="shared" si="147"/>
        <v>2.698201199200533</v>
      </c>
    </row>
    <row r="1035" spans="1:9" ht="25.5">
      <c r="A1035" s="18" t="s">
        <v>105</v>
      </c>
      <c r="B1035" s="21" t="s">
        <v>431</v>
      </c>
      <c r="C1035" s="22" t="s">
        <v>73</v>
      </c>
      <c r="D1035" s="22" t="s">
        <v>68</v>
      </c>
      <c r="E1035" s="22" t="s">
        <v>252</v>
      </c>
      <c r="F1035" s="22" t="s">
        <v>106</v>
      </c>
      <c r="G1035" s="23">
        <f>G1036</f>
        <v>300.2</v>
      </c>
      <c r="H1035" s="23">
        <f>H1036</f>
        <v>8.1</v>
      </c>
      <c r="I1035" s="159">
        <f t="shared" si="147"/>
        <v>2.698201199200533</v>
      </c>
    </row>
    <row r="1036" spans="1:9" ht="25.5">
      <c r="A1036" s="18" t="s">
        <v>107</v>
      </c>
      <c r="B1036" s="21" t="s">
        <v>431</v>
      </c>
      <c r="C1036" s="22" t="s">
        <v>73</v>
      </c>
      <c r="D1036" s="22" t="s">
        <v>68</v>
      </c>
      <c r="E1036" s="22" t="s">
        <v>252</v>
      </c>
      <c r="F1036" s="22" t="s">
        <v>108</v>
      </c>
      <c r="G1036" s="23">
        <v>300.2</v>
      </c>
      <c r="H1036" s="23">
        <v>8.1</v>
      </c>
      <c r="I1036" s="159">
        <f t="shared" si="147"/>
        <v>2.698201199200533</v>
      </c>
    </row>
    <row r="1037" spans="1:9" ht="12.75">
      <c r="A1037" s="18" t="s">
        <v>135</v>
      </c>
      <c r="B1037" s="21" t="s">
        <v>431</v>
      </c>
      <c r="C1037" s="22" t="s">
        <v>73</v>
      </c>
      <c r="D1037" s="22" t="s">
        <v>68</v>
      </c>
      <c r="E1037" s="22" t="s">
        <v>252</v>
      </c>
      <c r="F1037" s="22" t="s">
        <v>136</v>
      </c>
      <c r="G1037" s="23">
        <f>G1038</f>
        <v>17</v>
      </c>
      <c r="H1037" s="23">
        <f>H1038</f>
        <v>3.1</v>
      </c>
      <c r="I1037" s="159">
        <f t="shared" si="147"/>
        <v>18.23529411764706</v>
      </c>
    </row>
    <row r="1038" spans="1:9" ht="12.75">
      <c r="A1038" s="18" t="s">
        <v>138</v>
      </c>
      <c r="B1038" s="21" t="s">
        <v>431</v>
      </c>
      <c r="C1038" s="22" t="s">
        <v>73</v>
      </c>
      <c r="D1038" s="22" t="s">
        <v>68</v>
      </c>
      <c r="E1038" s="22" t="s">
        <v>252</v>
      </c>
      <c r="F1038" s="22" t="s">
        <v>139</v>
      </c>
      <c r="G1038" s="23">
        <f>G1039+G1040</f>
        <v>17</v>
      </c>
      <c r="H1038" s="23">
        <f>H1039+H1040</f>
        <v>3.1</v>
      </c>
      <c r="I1038" s="159">
        <f t="shared" si="147"/>
        <v>18.23529411764706</v>
      </c>
    </row>
    <row r="1039" spans="1:9" ht="12.75">
      <c r="A1039" s="18" t="s">
        <v>140</v>
      </c>
      <c r="B1039" s="21" t="s">
        <v>431</v>
      </c>
      <c r="C1039" s="22" t="s">
        <v>73</v>
      </c>
      <c r="D1039" s="22" t="s">
        <v>68</v>
      </c>
      <c r="E1039" s="22" t="s">
        <v>252</v>
      </c>
      <c r="F1039" s="22" t="s">
        <v>141</v>
      </c>
      <c r="G1039" s="23">
        <v>16</v>
      </c>
      <c r="H1039" s="23">
        <v>2.9</v>
      </c>
      <c r="I1039" s="159">
        <f t="shared" si="147"/>
        <v>18.125</v>
      </c>
    </row>
    <row r="1040" spans="1:9" ht="12.75">
      <c r="A1040" s="18" t="s">
        <v>168</v>
      </c>
      <c r="B1040" s="21" t="s">
        <v>431</v>
      </c>
      <c r="C1040" s="22" t="s">
        <v>73</v>
      </c>
      <c r="D1040" s="22" t="s">
        <v>68</v>
      </c>
      <c r="E1040" s="22" t="s">
        <v>252</v>
      </c>
      <c r="F1040" s="22" t="s">
        <v>142</v>
      </c>
      <c r="G1040" s="23">
        <v>1</v>
      </c>
      <c r="H1040" s="23">
        <v>0.2</v>
      </c>
      <c r="I1040" s="159">
        <f t="shared" si="147"/>
        <v>20</v>
      </c>
    </row>
    <row r="1041" spans="1:9" ht="38.25">
      <c r="A1041" s="18" t="s">
        <v>305</v>
      </c>
      <c r="B1041" s="21" t="s">
        <v>431</v>
      </c>
      <c r="C1041" s="22" t="s">
        <v>73</v>
      </c>
      <c r="D1041" s="22" t="s">
        <v>68</v>
      </c>
      <c r="E1041" s="22" t="s">
        <v>239</v>
      </c>
      <c r="F1041" s="22"/>
      <c r="G1041" s="23">
        <f>G1042</f>
        <v>5465.5</v>
      </c>
      <c r="H1041" s="23">
        <f>H1042</f>
        <v>1076.6000000000001</v>
      </c>
      <c r="I1041" s="159">
        <f t="shared" si="147"/>
        <v>19.69810630317446</v>
      </c>
    </row>
    <row r="1042" spans="1:9" ht="38.25">
      <c r="A1042" s="18" t="s">
        <v>500</v>
      </c>
      <c r="B1042" s="21" t="s">
        <v>431</v>
      </c>
      <c r="C1042" s="22" t="s">
        <v>73</v>
      </c>
      <c r="D1042" s="22" t="s">
        <v>68</v>
      </c>
      <c r="E1042" s="22" t="s">
        <v>391</v>
      </c>
      <c r="F1042" s="22"/>
      <c r="G1042" s="23">
        <f>G1043</f>
        <v>5465.5</v>
      </c>
      <c r="H1042" s="23">
        <f>H1043</f>
        <v>1076.6000000000001</v>
      </c>
      <c r="I1042" s="159">
        <f t="shared" si="147"/>
        <v>19.69810630317446</v>
      </c>
    </row>
    <row r="1043" spans="1:9" ht="12.75">
      <c r="A1043" s="18" t="s">
        <v>392</v>
      </c>
      <c r="B1043" s="21" t="s">
        <v>431</v>
      </c>
      <c r="C1043" s="22" t="s">
        <v>73</v>
      </c>
      <c r="D1043" s="22" t="s">
        <v>68</v>
      </c>
      <c r="E1043" s="22" t="s">
        <v>423</v>
      </c>
      <c r="F1043" s="22"/>
      <c r="G1043" s="23">
        <f>G1044+G1049+G1052</f>
        <v>5465.5</v>
      </c>
      <c r="H1043" s="23">
        <f>H1044+H1049+H1052</f>
        <v>1076.6000000000001</v>
      </c>
      <c r="I1043" s="159">
        <f t="shared" si="147"/>
        <v>19.69810630317446</v>
      </c>
    </row>
    <row r="1044" spans="1:9" ht="38.25">
      <c r="A1044" s="18" t="s">
        <v>109</v>
      </c>
      <c r="B1044" s="21" t="s">
        <v>431</v>
      </c>
      <c r="C1044" s="22" t="s">
        <v>73</v>
      </c>
      <c r="D1044" s="22" t="s">
        <v>68</v>
      </c>
      <c r="E1044" s="22" t="s">
        <v>423</v>
      </c>
      <c r="F1044" s="22" t="s">
        <v>110</v>
      </c>
      <c r="G1044" s="23">
        <f>G1045</f>
        <v>4889.5</v>
      </c>
      <c r="H1044" s="23">
        <f>H1045</f>
        <v>930.4000000000001</v>
      </c>
      <c r="I1044" s="159">
        <f t="shared" si="147"/>
        <v>19.028530524593517</v>
      </c>
    </row>
    <row r="1045" spans="1:9" ht="12.75">
      <c r="A1045" s="18" t="s">
        <v>306</v>
      </c>
      <c r="B1045" s="21" t="s">
        <v>431</v>
      </c>
      <c r="C1045" s="22" t="s">
        <v>73</v>
      </c>
      <c r="D1045" s="22" t="s">
        <v>68</v>
      </c>
      <c r="E1045" s="22" t="s">
        <v>423</v>
      </c>
      <c r="F1045" s="22" t="s">
        <v>308</v>
      </c>
      <c r="G1045" s="23">
        <f>G1046+G1047+G1048</f>
        <v>4889.5</v>
      </c>
      <c r="H1045" s="23">
        <f>H1046+H1047+H1048</f>
        <v>930.4000000000001</v>
      </c>
      <c r="I1045" s="159">
        <f t="shared" si="147"/>
        <v>19.028530524593517</v>
      </c>
    </row>
    <row r="1046" spans="1:9" ht="12.75">
      <c r="A1046" s="18" t="s">
        <v>579</v>
      </c>
      <c r="B1046" s="21" t="s">
        <v>431</v>
      </c>
      <c r="C1046" s="22" t="s">
        <v>73</v>
      </c>
      <c r="D1046" s="22" t="s">
        <v>68</v>
      </c>
      <c r="E1046" s="22" t="s">
        <v>423</v>
      </c>
      <c r="F1046" s="22" t="s">
        <v>309</v>
      </c>
      <c r="G1046" s="23">
        <v>3750</v>
      </c>
      <c r="H1046" s="23">
        <v>718.6</v>
      </c>
      <c r="I1046" s="159">
        <f t="shared" si="147"/>
        <v>19.162666666666667</v>
      </c>
    </row>
    <row r="1047" spans="1:9" ht="12.75">
      <c r="A1047" s="18" t="s">
        <v>455</v>
      </c>
      <c r="B1047" s="21" t="s">
        <v>431</v>
      </c>
      <c r="C1047" s="22" t="s">
        <v>73</v>
      </c>
      <c r="D1047" s="22" t="s">
        <v>68</v>
      </c>
      <c r="E1047" s="22" t="s">
        <v>423</v>
      </c>
      <c r="F1047" s="22" t="s">
        <v>307</v>
      </c>
      <c r="G1047" s="23">
        <v>7</v>
      </c>
      <c r="H1047" s="23">
        <v>0</v>
      </c>
      <c r="I1047" s="159">
        <f t="shared" si="147"/>
        <v>0</v>
      </c>
    </row>
    <row r="1048" spans="1:9" ht="25.5">
      <c r="A1048" s="18" t="s">
        <v>459</v>
      </c>
      <c r="B1048" s="21" t="s">
        <v>431</v>
      </c>
      <c r="C1048" s="22" t="s">
        <v>73</v>
      </c>
      <c r="D1048" s="22" t="s">
        <v>68</v>
      </c>
      <c r="E1048" s="22" t="s">
        <v>423</v>
      </c>
      <c r="F1048" s="22" t="s">
        <v>310</v>
      </c>
      <c r="G1048" s="23">
        <v>1132.5</v>
      </c>
      <c r="H1048" s="23">
        <v>211.8</v>
      </c>
      <c r="I1048" s="159">
        <f t="shared" si="147"/>
        <v>18.70198675496689</v>
      </c>
    </row>
    <row r="1049" spans="1:9" ht="25.5">
      <c r="A1049" s="18" t="s">
        <v>651</v>
      </c>
      <c r="B1049" s="89" t="s">
        <v>431</v>
      </c>
      <c r="C1049" s="88" t="s">
        <v>73</v>
      </c>
      <c r="D1049" s="88" t="s">
        <v>68</v>
      </c>
      <c r="E1049" s="88" t="s">
        <v>423</v>
      </c>
      <c r="F1049" s="88" t="s">
        <v>111</v>
      </c>
      <c r="G1049" s="87">
        <f>G1050</f>
        <v>566</v>
      </c>
      <c r="H1049" s="87">
        <f>H1050</f>
        <v>144.9</v>
      </c>
      <c r="I1049" s="159">
        <f t="shared" si="147"/>
        <v>25.60070671378092</v>
      </c>
    </row>
    <row r="1050" spans="1:9" ht="25.5">
      <c r="A1050" s="18" t="s">
        <v>105</v>
      </c>
      <c r="B1050" s="21" t="s">
        <v>431</v>
      </c>
      <c r="C1050" s="22" t="s">
        <v>73</v>
      </c>
      <c r="D1050" s="22" t="s">
        <v>68</v>
      </c>
      <c r="E1050" s="22" t="s">
        <v>423</v>
      </c>
      <c r="F1050" s="22" t="s">
        <v>106</v>
      </c>
      <c r="G1050" s="23">
        <f>G1051</f>
        <v>566</v>
      </c>
      <c r="H1050" s="23">
        <f>H1051</f>
        <v>144.9</v>
      </c>
      <c r="I1050" s="159">
        <f t="shared" si="147"/>
        <v>25.60070671378092</v>
      </c>
    </row>
    <row r="1051" spans="1:9" ht="25.5">
      <c r="A1051" s="18" t="s">
        <v>107</v>
      </c>
      <c r="B1051" s="21" t="s">
        <v>431</v>
      </c>
      <c r="C1051" s="22" t="s">
        <v>73</v>
      </c>
      <c r="D1051" s="22" t="s">
        <v>68</v>
      </c>
      <c r="E1051" s="22" t="s">
        <v>423</v>
      </c>
      <c r="F1051" s="22" t="s">
        <v>108</v>
      </c>
      <c r="G1051" s="23">
        <v>566</v>
      </c>
      <c r="H1051" s="23">
        <v>144.9</v>
      </c>
      <c r="I1051" s="159">
        <f t="shared" si="147"/>
        <v>25.60070671378092</v>
      </c>
    </row>
    <row r="1052" spans="1:9" ht="12.75">
      <c r="A1052" s="18" t="s">
        <v>135</v>
      </c>
      <c r="B1052" s="21" t="s">
        <v>431</v>
      </c>
      <c r="C1052" s="22" t="s">
        <v>73</v>
      </c>
      <c r="D1052" s="22" t="s">
        <v>68</v>
      </c>
      <c r="E1052" s="22" t="s">
        <v>423</v>
      </c>
      <c r="F1052" s="22" t="s">
        <v>136</v>
      </c>
      <c r="G1052" s="23">
        <f>G1053</f>
        <v>10</v>
      </c>
      <c r="H1052" s="23">
        <f>H1053</f>
        <v>1.3</v>
      </c>
      <c r="I1052" s="159">
        <f t="shared" si="147"/>
        <v>13</v>
      </c>
    </row>
    <row r="1053" spans="1:9" ht="12.75">
      <c r="A1053" s="18" t="s">
        <v>138</v>
      </c>
      <c r="B1053" s="21" t="s">
        <v>431</v>
      </c>
      <c r="C1053" s="22" t="s">
        <v>73</v>
      </c>
      <c r="D1053" s="22" t="s">
        <v>68</v>
      </c>
      <c r="E1053" s="22" t="s">
        <v>423</v>
      </c>
      <c r="F1053" s="22" t="s">
        <v>139</v>
      </c>
      <c r="G1053" s="23">
        <f>G1054</f>
        <v>10</v>
      </c>
      <c r="H1053" s="23">
        <f>H1054</f>
        <v>1.3</v>
      </c>
      <c r="I1053" s="159">
        <f t="shared" si="147"/>
        <v>13</v>
      </c>
    </row>
    <row r="1054" spans="1:9" ht="12.75">
      <c r="A1054" s="18" t="s">
        <v>140</v>
      </c>
      <c r="B1054" s="21" t="s">
        <v>431</v>
      </c>
      <c r="C1054" s="22" t="s">
        <v>73</v>
      </c>
      <c r="D1054" s="22" t="s">
        <v>68</v>
      </c>
      <c r="E1054" s="22" t="s">
        <v>423</v>
      </c>
      <c r="F1054" s="22" t="s">
        <v>141</v>
      </c>
      <c r="G1054" s="23">
        <v>10</v>
      </c>
      <c r="H1054" s="23">
        <v>1.3</v>
      </c>
      <c r="I1054" s="159">
        <f t="shared" si="147"/>
        <v>13</v>
      </c>
    </row>
    <row r="1055" spans="1:9" ht="12.75">
      <c r="A1055" s="17" t="s">
        <v>62</v>
      </c>
      <c r="B1055" s="52" t="s">
        <v>431</v>
      </c>
      <c r="C1055" s="43" t="s">
        <v>71</v>
      </c>
      <c r="D1055" s="43" t="s">
        <v>36</v>
      </c>
      <c r="E1055" s="43"/>
      <c r="F1055" s="43"/>
      <c r="G1055" s="44">
        <f aca="true" t="shared" si="148" ref="G1055:H1061">G1056</f>
        <v>204.5</v>
      </c>
      <c r="H1055" s="44">
        <f t="shared" si="148"/>
        <v>0</v>
      </c>
      <c r="I1055" s="158">
        <f t="shared" si="147"/>
        <v>0</v>
      </c>
    </row>
    <row r="1056" spans="1:9" ht="12.75">
      <c r="A1056" s="27" t="s">
        <v>61</v>
      </c>
      <c r="B1056" s="52" t="s">
        <v>431</v>
      </c>
      <c r="C1056" s="43" t="s">
        <v>71</v>
      </c>
      <c r="D1056" s="43" t="s">
        <v>70</v>
      </c>
      <c r="E1056" s="43"/>
      <c r="F1056" s="43"/>
      <c r="G1056" s="44">
        <f t="shared" si="148"/>
        <v>204.5</v>
      </c>
      <c r="H1056" s="44">
        <f t="shared" si="148"/>
        <v>0</v>
      </c>
      <c r="I1056" s="158">
        <f t="shared" si="147"/>
        <v>0</v>
      </c>
    </row>
    <row r="1057" spans="1:9" ht="25.5">
      <c r="A1057" s="37" t="s">
        <v>596</v>
      </c>
      <c r="B1057" s="21" t="s">
        <v>431</v>
      </c>
      <c r="C1057" s="22" t="s">
        <v>71</v>
      </c>
      <c r="D1057" s="22" t="s">
        <v>70</v>
      </c>
      <c r="E1057" s="58" t="s">
        <v>213</v>
      </c>
      <c r="F1057" s="22"/>
      <c r="G1057" s="23">
        <f t="shared" si="148"/>
        <v>204.5</v>
      </c>
      <c r="H1057" s="23">
        <f t="shared" si="148"/>
        <v>0</v>
      </c>
      <c r="I1057" s="159">
        <f t="shared" si="147"/>
        <v>0</v>
      </c>
    </row>
    <row r="1058" spans="1:9" ht="12.75">
      <c r="A1058" s="37" t="s">
        <v>271</v>
      </c>
      <c r="B1058" s="21" t="s">
        <v>431</v>
      </c>
      <c r="C1058" s="22" t="s">
        <v>71</v>
      </c>
      <c r="D1058" s="22" t="s">
        <v>70</v>
      </c>
      <c r="E1058" s="58" t="s">
        <v>367</v>
      </c>
      <c r="F1058" s="22"/>
      <c r="G1058" s="23">
        <f t="shared" si="148"/>
        <v>204.5</v>
      </c>
      <c r="H1058" s="23">
        <f t="shared" si="148"/>
        <v>0</v>
      </c>
      <c r="I1058" s="159">
        <f t="shared" si="147"/>
        <v>0</v>
      </c>
    </row>
    <row r="1059" spans="1:9" ht="25.5">
      <c r="A1059" s="37" t="s">
        <v>597</v>
      </c>
      <c r="B1059" s="21" t="s">
        <v>431</v>
      </c>
      <c r="C1059" s="22" t="s">
        <v>71</v>
      </c>
      <c r="D1059" s="22" t="s">
        <v>70</v>
      </c>
      <c r="E1059" s="58" t="s">
        <v>598</v>
      </c>
      <c r="F1059" s="22"/>
      <c r="G1059" s="23">
        <f t="shared" si="148"/>
        <v>204.5</v>
      </c>
      <c r="H1059" s="23">
        <f t="shared" si="148"/>
        <v>0</v>
      </c>
      <c r="I1059" s="159">
        <f t="shared" si="147"/>
        <v>0</v>
      </c>
    </row>
    <row r="1060" spans="1:9" ht="12.75">
      <c r="A1060" s="18" t="s">
        <v>124</v>
      </c>
      <c r="B1060" s="21" t="s">
        <v>431</v>
      </c>
      <c r="C1060" s="22" t="s">
        <v>71</v>
      </c>
      <c r="D1060" s="22" t="s">
        <v>70</v>
      </c>
      <c r="E1060" s="58" t="s">
        <v>598</v>
      </c>
      <c r="F1060" s="22" t="s">
        <v>125</v>
      </c>
      <c r="G1060" s="23">
        <f t="shared" si="148"/>
        <v>204.5</v>
      </c>
      <c r="H1060" s="23">
        <f t="shared" si="148"/>
        <v>0</v>
      </c>
      <c r="I1060" s="159">
        <f t="shared" si="147"/>
        <v>0</v>
      </c>
    </row>
    <row r="1061" spans="1:9" ht="12.75">
      <c r="A1061" s="18" t="s">
        <v>144</v>
      </c>
      <c r="B1061" s="21" t="s">
        <v>431</v>
      </c>
      <c r="C1061" s="22" t="s">
        <v>71</v>
      </c>
      <c r="D1061" s="22" t="s">
        <v>70</v>
      </c>
      <c r="E1061" s="58" t="s">
        <v>598</v>
      </c>
      <c r="F1061" s="22" t="s">
        <v>143</v>
      </c>
      <c r="G1061" s="23">
        <f t="shared" si="148"/>
        <v>204.5</v>
      </c>
      <c r="H1061" s="23">
        <f t="shared" si="148"/>
        <v>0</v>
      </c>
      <c r="I1061" s="159">
        <f t="shared" si="147"/>
        <v>0</v>
      </c>
    </row>
    <row r="1062" spans="1:9" ht="12.75">
      <c r="A1062" s="18" t="s">
        <v>599</v>
      </c>
      <c r="B1062" s="21" t="s">
        <v>431</v>
      </c>
      <c r="C1062" s="22" t="s">
        <v>71</v>
      </c>
      <c r="D1062" s="22" t="s">
        <v>70</v>
      </c>
      <c r="E1062" s="58" t="s">
        <v>598</v>
      </c>
      <c r="F1062" s="22" t="s">
        <v>600</v>
      </c>
      <c r="G1062" s="23">
        <f>'5 исп.МП'!G369</f>
        <v>204.5</v>
      </c>
      <c r="H1062" s="23">
        <f>'5 исп.МП'!H369</f>
        <v>0</v>
      </c>
      <c r="I1062" s="159">
        <f t="shared" si="147"/>
        <v>0</v>
      </c>
    </row>
    <row r="1063" spans="1:9" ht="12.75">
      <c r="A1063" s="17" t="s">
        <v>85</v>
      </c>
      <c r="B1063" s="52" t="s">
        <v>431</v>
      </c>
      <c r="C1063" s="43" t="s">
        <v>74</v>
      </c>
      <c r="D1063" s="43" t="s">
        <v>36</v>
      </c>
      <c r="E1063" s="22"/>
      <c r="F1063" s="22"/>
      <c r="G1063" s="44">
        <f>G1064</f>
        <v>23710.699999999997</v>
      </c>
      <c r="H1063" s="44">
        <f>H1064</f>
        <v>3242.1</v>
      </c>
      <c r="I1063" s="159">
        <f t="shared" si="147"/>
        <v>13.673573534311515</v>
      </c>
    </row>
    <row r="1064" spans="1:9" ht="12.75">
      <c r="A1064" s="17" t="s">
        <v>86</v>
      </c>
      <c r="B1064" s="52" t="s">
        <v>431</v>
      </c>
      <c r="C1064" s="43" t="s">
        <v>74</v>
      </c>
      <c r="D1064" s="43" t="s">
        <v>66</v>
      </c>
      <c r="E1064" s="43"/>
      <c r="F1064" s="43"/>
      <c r="G1064" s="44">
        <f>G1065+G1079+G1093+G1103+G1109</f>
        <v>23710.699999999997</v>
      </c>
      <c r="H1064" s="44">
        <f>H1065+H1079+H1093+H1103+H1109</f>
        <v>3242.1</v>
      </c>
      <c r="I1064" s="159">
        <f t="shared" si="147"/>
        <v>13.673573534311515</v>
      </c>
    </row>
    <row r="1065" spans="1:9" ht="25.5">
      <c r="A1065" s="37" t="s">
        <v>601</v>
      </c>
      <c r="B1065" s="21" t="s">
        <v>431</v>
      </c>
      <c r="C1065" s="22" t="s">
        <v>74</v>
      </c>
      <c r="D1065" s="22" t="s">
        <v>66</v>
      </c>
      <c r="E1065" s="58" t="s">
        <v>212</v>
      </c>
      <c r="F1065" s="47"/>
      <c r="G1065" s="23">
        <f>G1066</f>
        <v>1365.9</v>
      </c>
      <c r="H1065" s="23">
        <f>H1066</f>
        <v>287.2</v>
      </c>
      <c r="I1065" s="159">
        <f t="shared" si="147"/>
        <v>21.026429460429018</v>
      </c>
    </row>
    <row r="1066" spans="1:9" ht="25.5">
      <c r="A1066" s="37" t="s">
        <v>272</v>
      </c>
      <c r="B1066" s="21" t="s">
        <v>431</v>
      </c>
      <c r="C1066" s="22" t="s">
        <v>74</v>
      </c>
      <c r="D1066" s="22" t="s">
        <v>66</v>
      </c>
      <c r="E1066" s="58" t="s">
        <v>368</v>
      </c>
      <c r="F1066" s="47"/>
      <c r="G1066" s="23">
        <f>G1067+G1071+G1075</f>
        <v>1365.9</v>
      </c>
      <c r="H1066" s="23">
        <f>H1067+H1071+H1075</f>
        <v>287.2</v>
      </c>
      <c r="I1066" s="159">
        <f t="shared" si="147"/>
        <v>21.026429460429018</v>
      </c>
    </row>
    <row r="1067" spans="1:9" ht="12.75">
      <c r="A1067" s="37" t="s">
        <v>602</v>
      </c>
      <c r="B1067" s="21" t="s">
        <v>431</v>
      </c>
      <c r="C1067" s="22" t="s">
        <v>74</v>
      </c>
      <c r="D1067" s="22" t="s">
        <v>66</v>
      </c>
      <c r="E1067" s="58" t="s">
        <v>369</v>
      </c>
      <c r="F1067" s="47"/>
      <c r="G1067" s="23">
        <f aca="true" t="shared" si="149" ref="G1067:H1069">G1068</f>
        <v>576.8</v>
      </c>
      <c r="H1067" s="23">
        <f t="shared" si="149"/>
        <v>287.2</v>
      </c>
      <c r="I1067" s="159">
        <f t="shared" si="147"/>
        <v>49.79195561719833</v>
      </c>
    </row>
    <row r="1068" spans="1:9" ht="25.5">
      <c r="A1068" s="18" t="s">
        <v>112</v>
      </c>
      <c r="B1068" s="21" t="s">
        <v>431</v>
      </c>
      <c r="C1068" s="22" t="s">
        <v>74</v>
      </c>
      <c r="D1068" s="22" t="s">
        <v>66</v>
      </c>
      <c r="E1068" s="58" t="s">
        <v>369</v>
      </c>
      <c r="F1068" s="22" t="s">
        <v>113</v>
      </c>
      <c r="G1068" s="23">
        <f t="shared" si="149"/>
        <v>576.8</v>
      </c>
      <c r="H1068" s="23">
        <f t="shared" si="149"/>
        <v>287.2</v>
      </c>
      <c r="I1068" s="159">
        <f t="shared" si="147"/>
        <v>49.79195561719833</v>
      </c>
    </row>
    <row r="1069" spans="1:9" ht="12.75">
      <c r="A1069" s="18" t="s">
        <v>118</v>
      </c>
      <c r="B1069" s="21" t="s">
        <v>431</v>
      </c>
      <c r="C1069" s="22" t="s">
        <v>74</v>
      </c>
      <c r="D1069" s="22" t="s">
        <v>66</v>
      </c>
      <c r="E1069" s="58" t="s">
        <v>369</v>
      </c>
      <c r="F1069" s="22" t="s">
        <v>119</v>
      </c>
      <c r="G1069" s="23">
        <f t="shared" si="149"/>
        <v>576.8</v>
      </c>
      <c r="H1069" s="23">
        <f t="shared" si="149"/>
        <v>287.2</v>
      </c>
      <c r="I1069" s="159">
        <f t="shared" si="147"/>
        <v>49.79195561719833</v>
      </c>
    </row>
    <row r="1070" spans="1:9" ht="12.75">
      <c r="A1070" s="18" t="s">
        <v>122</v>
      </c>
      <c r="B1070" s="21" t="s">
        <v>431</v>
      </c>
      <c r="C1070" s="22" t="s">
        <v>74</v>
      </c>
      <c r="D1070" s="22" t="s">
        <v>66</v>
      </c>
      <c r="E1070" s="58" t="s">
        <v>369</v>
      </c>
      <c r="F1070" s="22" t="s">
        <v>123</v>
      </c>
      <c r="G1070" s="23">
        <f>'5 исп.МП'!G346</f>
        <v>576.8</v>
      </c>
      <c r="H1070" s="23">
        <f>'5 исп.МП'!H346</f>
        <v>287.2</v>
      </c>
      <c r="I1070" s="159">
        <f t="shared" si="147"/>
        <v>49.79195561719833</v>
      </c>
    </row>
    <row r="1071" spans="1:9" ht="12.75">
      <c r="A1071" s="37" t="s">
        <v>187</v>
      </c>
      <c r="B1071" s="21" t="s">
        <v>431</v>
      </c>
      <c r="C1071" s="22" t="s">
        <v>74</v>
      </c>
      <c r="D1071" s="22" t="s">
        <v>66</v>
      </c>
      <c r="E1071" s="58" t="s">
        <v>370</v>
      </c>
      <c r="F1071" s="22"/>
      <c r="G1071" s="23">
        <f aca="true" t="shared" si="150" ref="G1071:H1073">G1072</f>
        <v>173.2</v>
      </c>
      <c r="H1071" s="23">
        <f t="shared" si="150"/>
        <v>0</v>
      </c>
      <c r="I1071" s="159">
        <f t="shared" si="147"/>
        <v>0</v>
      </c>
    </row>
    <row r="1072" spans="1:9" ht="25.5">
      <c r="A1072" s="18" t="s">
        <v>112</v>
      </c>
      <c r="B1072" s="21" t="s">
        <v>431</v>
      </c>
      <c r="C1072" s="22" t="s">
        <v>74</v>
      </c>
      <c r="D1072" s="22" t="s">
        <v>66</v>
      </c>
      <c r="E1072" s="58" t="s">
        <v>370</v>
      </c>
      <c r="F1072" s="22" t="s">
        <v>113</v>
      </c>
      <c r="G1072" s="23">
        <f t="shared" si="150"/>
        <v>173.2</v>
      </c>
      <c r="H1072" s="23">
        <f t="shared" si="150"/>
        <v>0</v>
      </c>
      <c r="I1072" s="159">
        <f t="shared" si="147"/>
        <v>0</v>
      </c>
    </row>
    <row r="1073" spans="1:9" ht="12.75">
      <c r="A1073" s="18" t="s">
        <v>118</v>
      </c>
      <c r="B1073" s="21" t="s">
        <v>431</v>
      </c>
      <c r="C1073" s="22" t="s">
        <v>74</v>
      </c>
      <c r="D1073" s="22" t="s">
        <v>66</v>
      </c>
      <c r="E1073" s="58" t="s">
        <v>370</v>
      </c>
      <c r="F1073" s="22" t="s">
        <v>119</v>
      </c>
      <c r="G1073" s="23">
        <f t="shared" si="150"/>
        <v>173.2</v>
      </c>
      <c r="H1073" s="23">
        <f t="shared" si="150"/>
        <v>0</v>
      </c>
      <c r="I1073" s="159">
        <f t="shared" si="147"/>
        <v>0</v>
      </c>
    </row>
    <row r="1074" spans="1:9" ht="12.75">
      <c r="A1074" s="18" t="s">
        <v>122</v>
      </c>
      <c r="B1074" s="21" t="s">
        <v>431</v>
      </c>
      <c r="C1074" s="22" t="s">
        <v>74</v>
      </c>
      <c r="D1074" s="22" t="s">
        <v>66</v>
      </c>
      <c r="E1074" s="58" t="s">
        <v>370</v>
      </c>
      <c r="F1074" s="22" t="s">
        <v>123</v>
      </c>
      <c r="G1074" s="23">
        <f>'5 исп.МП'!G353</f>
        <v>173.2</v>
      </c>
      <c r="H1074" s="23">
        <f>'5 исп.МП'!H353</f>
        <v>0</v>
      </c>
      <c r="I1074" s="159">
        <f t="shared" si="147"/>
        <v>0</v>
      </c>
    </row>
    <row r="1075" spans="1:9" ht="12.75">
      <c r="A1075" s="37" t="s">
        <v>211</v>
      </c>
      <c r="B1075" s="21" t="s">
        <v>431</v>
      </c>
      <c r="C1075" s="22" t="s">
        <v>74</v>
      </c>
      <c r="D1075" s="22" t="s">
        <v>66</v>
      </c>
      <c r="E1075" s="58" t="s">
        <v>371</v>
      </c>
      <c r="F1075" s="22"/>
      <c r="G1075" s="23">
        <f aca="true" t="shared" si="151" ref="G1075:H1077">G1076</f>
        <v>615.9</v>
      </c>
      <c r="H1075" s="23">
        <f t="shared" si="151"/>
        <v>0</v>
      </c>
      <c r="I1075" s="159">
        <f t="shared" si="147"/>
        <v>0</v>
      </c>
    </row>
    <row r="1076" spans="1:9" ht="25.5">
      <c r="A1076" s="18" t="s">
        <v>112</v>
      </c>
      <c r="B1076" s="21" t="s">
        <v>431</v>
      </c>
      <c r="C1076" s="22" t="s">
        <v>74</v>
      </c>
      <c r="D1076" s="22" t="s">
        <v>66</v>
      </c>
      <c r="E1076" s="58" t="s">
        <v>371</v>
      </c>
      <c r="F1076" s="22" t="s">
        <v>113</v>
      </c>
      <c r="G1076" s="23">
        <f t="shared" si="151"/>
        <v>615.9</v>
      </c>
      <c r="H1076" s="23">
        <f t="shared" si="151"/>
        <v>0</v>
      </c>
      <c r="I1076" s="159">
        <f t="shared" si="147"/>
        <v>0</v>
      </c>
    </row>
    <row r="1077" spans="1:9" ht="12.75">
      <c r="A1077" s="18" t="s">
        <v>118</v>
      </c>
      <c r="B1077" s="21" t="s">
        <v>431</v>
      </c>
      <c r="C1077" s="22" t="s">
        <v>74</v>
      </c>
      <c r="D1077" s="22" t="s">
        <v>66</v>
      </c>
      <c r="E1077" s="58" t="s">
        <v>371</v>
      </c>
      <c r="F1077" s="22" t="s">
        <v>119</v>
      </c>
      <c r="G1077" s="23">
        <f t="shared" si="151"/>
        <v>615.9</v>
      </c>
      <c r="H1077" s="23">
        <f t="shared" si="151"/>
        <v>0</v>
      </c>
      <c r="I1077" s="159">
        <f t="shared" si="147"/>
        <v>0</v>
      </c>
    </row>
    <row r="1078" spans="1:9" ht="12.75">
      <c r="A1078" s="18" t="s">
        <v>122</v>
      </c>
      <c r="B1078" s="21" t="s">
        <v>431</v>
      </c>
      <c r="C1078" s="22" t="s">
        <v>74</v>
      </c>
      <c r="D1078" s="22" t="s">
        <v>66</v>
      </c>
      <c r="E1078" s="58" t="s">
        <v>371</v>
      </c>
      <c r="F1078" s="22" t="s">
        <v>123</v>
      </c>
      <c r="G1078" s="23">
        <f>'5 исп.МП'!G360</f>
        <v>615.9</v>
      </c>
      <c r="H1078" s="23">
        <f>'5 исп.МП'!H360</f>
        <v>0</v>
      </c>
      <c r="I1078" s="159">
        <f t="shared" si="147"/>
        <v>0</v>
      </c>
    </row>
    <row r="1079" spans="1:9" ht="25.5">
      <c r="A1079" s="37" t="s">
        <v>547</v>
      </c>
      <c r="B1079" s="21" t="s">
        <v>431</v>
      </c>
      <c r="C1079" s="22" t="s">
        <v>74</v>
      </c>
      <c r="D1079" s="22" t="s">
        <v>66</v>
      </c>
      <c r="E1079" s="58" t="s">
        <v>189</v>
      </c>
      <c r="F1079" s="22"/>
      <c r="G1079" s="23">
        <f>G1080</f>
        <v>334.2</v>
      </c>
      <c r="H1079" s="23">
        <f>H1080</f>
        <v>0</v>
      </c>
      <c r="I1079" s="159">
        <f t="shared" si="147"/>
        <v>0</v>
      </c>
    </row>
    <row r="1080" spans="1:9" ht="25.5">
      <c r="A1080" s="37" t="s">
        <v>262</v>
      </c>
      <c r="B1080" s="21" t="s">
        <v>431</v>
      </c>
      <c r="C1080" s="22" t="s">
        <v>74</v>
      </c>
      <c r="D1080" s="22" t="s">
        <v>66</v>
      </c>
      <c r="E1080" s="58" t="s">
        <v>341</v>
      </c>
      <c r="F1080" s="22"/>
      <c r="G1080" s="23">
        <f>G1081+G1085+G1089</f>
        <v>334.2</v>
      </c>
      <c r="H1080" s="23">
        <f>H1081+H1085+H1089</f>
        <v>0</v>
      </c>
      <c r="I1080" s="159">
        <f t="shared" si="147"/>
        <v>0</v>
      </c>
    </row>
    <row r="1081" spans="1:9" ht="12.75">
      <c r="A1081" s="37" t="s">
        <v>188</v>
      </c>
      <c r="B1081" s="21" t="s">
        <v>431</v>
      </c>
      <c r="C1081" s="22" t="s">
        <v>74</v>
      </c>
      <c r="D1081" s="22" t="s">
        <v>66</v>
      </c>
      <c r="E1081" s="58" t="s">
        <v>342</v>
      </c>
      <c r="F1081" s="22"/>
      <c r="G1081" s="23">
        <f aca="true" t="shared" si="152" ref="G1081:H1083">G1082</f>
        <v>160</v>
      </c>
      <c r="H1081" s="23">
        <f t="shared" si="152"/>
        <v>0</v>
      </c>
      <c r="I1081" s="159">
        <f t="shared" si="147"/>
        <v>0</v>
      </c>
    </row>
    <row r="1082" spans="1:9" ht="25.5">
      <c r="A1082" s="18" t="s">
        <v>112</v>
      </c>
      <c r="B1082" s="21" t="s">
        <v>431</v>
      </c>
      <c r="C1082" s="22" t="s">
        <v>74</v>
      </c>
      <c r="D1082" s="22" t="s">
        <v>66</v>
      </c>
      <c r="E1082" s="58" t="s">
        <v>342</v>
      </c>
      <c r="F1082" s="22" t="s">
        <v>113</v>
      </c>
      <c r="G1082" s="23">
        <f t="shared" si="152"/>
        <v>160</v>
      </c>
      <c r="H1082" s="23">
        <f t="shared" si="152"/>
        <v>0</v>
      </c>
      <c r="I1082" s="159">
        <f t="shared" si="147"/>
        <v>0</v>
      </c>
    </row>
    <row r="1083" spans="1:9" ht="12.75">
      <c r="A1083" s="18" t="s">
        <v>118</v>
      </c>
      <c r="B1083" s="21" t="s">
        <v>431</v>
      </c>
      <c r="C1083" s="22" t="s">
        <v>74</v>
      </c>
      <c r="D1083" s="22" t="s">
        <v>66</v>
      </c>
      <c r="E1083" s="58" t="s">
        <v>342</v>
      </c>
      <c r="F1083" s="22" t="s">
        <v>119</v>
      </c>
      <c r="G1083" s="23">
        <f t="shared" si="152"/>
        <v>160</v>
      </c>
      <c r="H1083" s="23">
        <f t="shared" si="152"/>
        <v>0</v>
      </c>
      <c r="I1083" s="159">
        <f t="shared" si="147"/>
        <v>0</v>
      </c>
    </row>
    <row r="1084" spans="1:9" ht="12.75">
      <c r="A1084" s="18" t="s">
        <v>122</v>
      </c>
      <c r="B1084" s="21" t="s">
        <v>431</v>
      </c>
      <c r="C1084" s="22" t="s">
        <v>74</v>
      </c>
      <c r="D1084" s="22" t="s">
        <v>66</v>
      </c>
      <c r="E1084" s="58" t="s">
        <v>342</v>
      </c>
      <c r="F1084" s="22" t="s">
        <v>123</v>
      </c>
      <c r="G1084" s="23">
        <f>'5 исп.МП'!G507</f>
        <v>160</v>
      </c>
      <c r="H1084" s="23">
        <f>'5 исп.МП'!H507</f>
        <v>0</v>
      </c>
      <c r="I1084" s="159">
        <f t="shared" si="147"/>
        <v>0</v>
      </c>
    </row>
    <row r="1085" spans="1:9" ht="12.75">
      <c r="A1085" s="37" t="s">
        <v>191</v>
      </c>
      <c r="B1085" s="21" t="s">
        <v>431</v>
      </c>
      <c r="C1085" s="22" t="s">
        <v>74</v>
      </c>
      <c r="D1085" s="22" t="s">
        <v>66</v>
      </c>
      <c r="E1085" s="58" t="s">
        <v>346</v>
      </c>
      <c r="F1085" s="22"/>
      <c r="G1085" s="23">
        <f aca="true" t="shared" si="153" ref="G1085:H1087">G1086</f>
        <v>130</v>
      </c>
      <c r="H1085" s="23">
        <f t="shared" si="153"/>
        <v>0</v>
      </c>
      <c r="I1085" s="159">
        <f t="shared" si="147"/>
        <v>0</v>
      </c>
    </row>
    <row r="1086" spans="1:9" ht="25.5">
      <c r="A1086" s="18" t="s">
        <v>112</v>
      </c>
      <c r="B1086" s="21" t="s">
        <v>431</v>
      </c>
      <c r="C1086" s="22" t="s">
        <v>74</v>
      </c>
      <c r="D1086" s="22" t="s">
        <v>66</v>
      </c>
      <c r="E1086" s="58" t="s">
        <v>346</v>
      </c>
      <c r="F1086" s="22" t="s">
        <v>113</v>
      </c>
      <c r="G1086" s="23">
        <f t="shared" si="153"/>
        <v>130</v>
      </c>
      <c r="H1086" s="23">
        <f t="shared" si="153"/>
        <v>0</v>
      </c>
      <c r="I1086" s="159">
        <f t="shared" si="147"/>
        <v>0</v>
      </c>
    </row>
    <row r="1087" spans="1:9" ht="12.75">
      <c r="A1087" s="18" t="s">
        <v>118</v>
      </c>
      <c r="B1087" s="21" t="s">
        <v>431</v>
      </c>
      <c r="C1087" s="22" t="s">
        <v>74</v>
      </c>
      <c r="D1087" s="22" t="s">
        <v>66</v>
      </c>
      <c r="E1087" s="58" t="s">
        <v>346</v>
      </c>
      <c r="F1087" s="22" t="s">
        <v>119</v>
      </c>
      <c r="G1087" s="23">
        <f t="shared" si="153"/>
        <v>130</v>
      </c>
      <c r="H1087" s="23">
        <f t="shared" si="153"/>
        <v>0</v>
      </c>
      <c r="I1087" s="159">
        <f t="shared" si="147"/>
        <v>0</v>
      </c>
    </row>
    <row r="1088" spans="1:9" ht="12.75">
      <c r="A1088" s="18" t="s">
        <v>122</v>
      </c>
      <c r="B1088" s="21" t="s">
        <v>431</v>
      </c>
      <c r="C1088" s="22" t="s">
        <v>74</v>
      </c>
      <c r="D1088" s="22" t="s">
        <v>66</v>
      </c>
      <c r="E1088" s="58" t="s">
        <v>346</v>
      </c>
      <c r="F1088" s="22" t="s">
        <v>123</v>
      </c>
      <c r="G1088" s="23">
        <f>'5 исп.МП'!G531</f>
        <v>130</v>
      </c>
      <c r="H1088" s="23">
        <f>'5 исп.МП'!H531</f>
        <v>0</v>
      </c>
      <c r="I1088" s="159">
        <f t="shared" si="147"/>
        <v>0</v>
      </c>
    </row>
    <row r="1089" spans="1:9" ht="25.5">
      <c r="A1089" s="37" t="s">
        <v>652</v>
      </c>
      <c r="B1089" s="21" t="s">
        <v>431</v>
      </c>
      <c r="C1089" s="22" t="s">
        <v>74</v>
      </c>
      <c r="D1089" s="22" t="s">
        <v>66</v>
      </c>
      <c r="E1089" s="58" t="s">
        <v>344</v>
      </c>
      <c r="F1089" s="22"/>
      <c r="G1089" s="23">
        <f aca="true" t="shared" si="154" ref="G1089:H1091">G1090</f>
        <v>44.2</v>
      </c>
      <c r="H1089" s="23">
        <f t="shared" si="154"/>
        <v>0</v>
      </c>
      <c r="I1089" s="159">
        <f t="shared" si="147"/>
        <v>0</v>
      </c>
    </row>
    <row r="1090" spans="1:9" ht="25.5">
      <c r="A1090" s="18" t="s">
        <v>112</v>
      </c>
      <c r="B1090" s="21" t="s">
        <v>431</v>
      </c>
      <c r="C1090" s="22" t="s">
        <v>74</v>
      </c>
      <c r="D1090" s="22" t="s">
        <v>66</v>
      </c>
      <c r="E1090" s="58" t="s">
        <v>344</v>
      </c>
      <c r="F1090" s="22" t="s">
        <v>113</v>
      </c>
      <c r="G1090" s="23">
        <f t="shared" si="154"/>
        <v>44.2</v>
      </c>
      <c r="H1090" s="23">
        <f t="shared" si="154"/>
        <v>0</v>
      </c>
      <c r="I1090" s="159">
        <f t="shared" si="147"/>
        <v>0</v>
      </c>
    </row>
    <row r="1091" spans="1:9" ht="12.75">
      <c r="A1091" s="18" t="s">
        <v>118</v>
      </c>
      <c r="B1091" s="21" t="s">
        <v>431</v>
      </c>
      <c r="C1091" s="22" t="s">
        <v>74</v>
      </c>
      <c r="D1091" s="22" t="s">
        <v>66</v>
      </c>
      <c r="E1091" s="58" t="s">
        <v>344</v>
      </c>
      <c r="F1091" s="22" t="s">
        <v>119</v>
      </c>
      <c r="G1091" s="23">
        <f t="shared" si="154"/>
        <v>44.2</v>
      </c>
      <c r="H1091" s="23">
        <f t="shared" si="154"/>
        <v>0</v>
      </c>
      <c r="I1091" s="159">
        <f t="shared" si="147"/>
        <v>0</v>
      </c>
    </row>
    <row r="1092" spans="1:9" ht="12.75">
      <c r="A1092" s="18" t="s">
        <v>122</v>
      </c>
      <c r="B1092" s="21" t="s">
        <v>431</v>
      </c>
      <c r="C1092" s="22" t="s">
        <v>74</v>
      </c>
      <c r="D1092" s="22" t="s">
        <v>66</v>
      </c>
      <c r="E1092" s="58" t="s">
        <v>344</v>
      </c>
      <c r="F1092" s="22" t="s">
        <v>123</v>
      </c>
      <c r="G1092" s="23">
        <f>'5 исп.МП'!G595</f>
        <v>44.2</v>
      </c>
      <c r="H1092" s="23">
        <f>'5 исп.МП'!H595</f>
        <v>0</v>
      </c>
      <c r="I1092" s="159">
        <f t="shared" si="147"/>
        <v>0</v>
      </c>
    </row>
    <row r="1093" spans="1:9" ht="12.75">
      <c r="A1093" s="18" t="s">
        <v>376</v>
      </c>
      <c r="B1093" s="21" t="s">
        <v>431</v>
      </c>
      <c r="C1093" s="22" t="s">
        <v>74</v>
      </c>
      <c r="D1093" s="22" t="s">
        <v>66</v>
      </c>
      <c r="E1093" s="22" t="s">
        <v>225</v>
      </c>
      <c r="F1093" s="22"/>
      <c r="G1093" s="23">
        <f>G1094</f>
        <v>311</v>
      </c>
      <c r="H1093" s="23">
        <f>H1094</f>
        <v>0.2</v>
      </c>
      <c r="I1093" s="159">
        <f t="shared" si="147"/>
        <v>0.06430868167202572</v>
      </c>
    </row>
    <row r="1094" spans="1:9" ht="12.75">
      <c r="A1094" s="18" t="s">
        <v>377</v>
      </c>
      <c r="B1094" s="21" t="s">
        <v>431</v>
      </c>
      <c r="C1094" s="22" t="s">
        <v>74</v>
      </c>
      <c r="D1094" s="22" t="s">
        <v>66</v>
      </c>
      <c r="E1094" s="22" t="s">
        <v>374</v>
      </c>
      <c r="F1094" s="22"/>
      <c r="G1094" s="23">
        <f>G1095+G1099</f>
        <v>311</v>
      </c>
      <c r="H1094" s="23">
        <f>H1095+H1099</f>
        <v>0.2</v>
      </c>
      <c r="I1094" s="159">
        <f aca="true" t="shared" si="155" ref="I1094:I1157">H1094/G1094*100</f>
        <v>0.06430868167202572</v>
      </c>
    </row>
    <row r="1095" spans="1:9" ht="51">
      <c r="A1095" s="18" t="s">
        <v>298</v>
      </c>
      <c r="B1095" s="21" t="s">
        <v>431</v>
      </c>
      <c r="C1095" s="22" t="s">
        <v>74</v>
      </c>
      <c r="D1095" s="22" t="s">
        <v>66</v>
      </c>
      <c r="E1095" s="22" t="s">
        <v>375</v>
      </c>
      <c r="F1095" s="22"/>
      <c r="G1095" s="23">
        <f aca="true" t="shared" si="156" ref="G1095:H1097">G1096</f>
        <v>300</v>
      </c>
      <c r="H1095" s="23">
        <f t="shared" si="156"/>
        <v>0</v>
      </c>
      <c r="I1095" s="159">
        <f t="shared" si="155"/>
        <v>0</v>
      </c>
    </row>
    <row r="1096" spans="1:9" ht="25.5">
      <c r="A1096" s="38" t="s">
        <v>112</v>
      </c>
      <c r="B1096" s="21" t="s">
        <v>431</v>
      </c>
      <c r="C1096" s="22" t="s">
        <v>74</v>
      </c>
      <c r="D1096" s="22" t="s">
        <v>66</v>
      </c>
      <c r="E1096" s="22" t="s">
        <v>375</v>
      </c>
      <c r="F1096" s="22" t="s">
        <v>113</v>
      </c>
      <c r="G1096" s="23">
        <f t="shared" si="156"/>
        <v>300</v>
      </c>
      <c r="H1096" s="23">
        <f t="shared" si="156"/>
        <v>0</v>
      </c>
      <c r="I1096" s="159">
        <f t="shared" si="155"/>
        <v>0</v>
      </c>
    </row>
    <row r="1097" spans="1:9" ht="12.75">
      <c r="A1097" s="38" t="s">
        <v>118</v>
      </c>
      <c r="B1097" s="21" t="s">
        <v>431</v>
      </c>
      <c r="C1097" s="22" t="s">
        <v>74</v>
      </c>
      <c r="D1097" s="22" t="s">
        <v>66</v>
      </c>
      <c r="E1097" s="22" t="s">
        <v>375</v>
      </c>
      <c r="F1097" s="22" t="s">
        <v>119</v>
      </c>
      <c r="G1097" s="23">
        <f t="shared" si="156"/>
        <v>300</v>
      </c>
      <c r="H1097" s="23">
        <f t="shared" si="156"/>
        <v>0</v>
      </c>
      <c r="I1097" s="159">
        <f t="shared" si="155"/>
        <v>0</v>
      </c>
    </row>
    <row r="1098" spans="1:9" ht="12.75">
      <c r="A1098" s="18" t="s">
        <v>122</v>
      </c>
      <c r="B1098" s="21" t="s">
        <v>431</v>
      </c>
      <c r="C1098" s="22" t="s">
        <v>74</v>
      </c>
      <c r="D1098" s="22" t="s">
        <v>66</v>
      </c>
      <c r="E1098" s="22" t="s">
        <v>375</v>
      </c>
      <c r="F1098" s="22" t="s">
        <v>123</v>
      </c>
      <c r="G1098" s="23">
        <f>350-50</f>
        <v>300</v>
      </c>
      <c r="H1098" s="23">
        <v>0</v>
      </c>
      <c r="I1098" s="159">
        <f t="shared" si="155"/>
        <v>0</v>
      </c>
    </row>
    <row r="1099" spans="1:9" ht="12.75">
      <c r="A1099" s="18" t="s">
        <v>245</v>
      </c>
      <c r="B1099" s="21" t="s">
        <v>431</v>
      </c>
      <c r="C1099" s="22" t="s">
        <v>74</v>
      </c>
      <c r="D1099" s="22" t="s">
        <v>66</v>
      </c>
      <c r="E1099" s="22" t="s">
        <v>378</v>
      </c>
      <c r="F1099" s="22"/>
      <c r="G1099" s="23">
        <f aca="true" t="shared" si="157" ref="G1099:H1101">G1100</f>
        <v>11</v>
      </c>
      <c r="H1099" s="23">
        <f t="shared" si="157"/>
        <v>0.2</v>
      </c>
      <c r="I1099" s="159">
        <f t="shared" si="155"/>
        <v>1.8181818181818183</v>
      </c>
    </row>
    <row r="1100" spans="1:9" ht="25.5">
      <c r="A1100" s="38" t="s">
        <v>112</v>
      </c>
      <c r="B1100" s="21" t="s">
        <v>431</v>
      </c>
      <c r="C1100" s="22" t="s">
        <v>74</v>
      </c>
      <c r="D1100" s="22" t="s">
        <v>66</v>
      </c>
      <c r="E1100" s="22" t="s">
        <v>378</v>
      </c>
      <c r="F1100" s="22" t="s">
        <v>113</v>
      </c>
      <c r="G1100" s="23">
        <f t="shared" si="157"/>
        <v>11</v>
      </c>
      <c r="H1100" s="23">
        <f t="shared" si="157"/>
        <v>0.2</v>
      </c>
      <c r="I1100" s="159">
        <f t="shared" si="155"/>
        <v>1.8181818181818183</v>
      </c>
    </row>
    <row r="1101" spans="1:9" ht="12.75">
      <c r="A1101" s="38" t="s">
        <v>118</v>
      </c>
      <c r="B1101" s="21" t="s">
        <v>431</v>
      </c>
      <c r="C1101" s="22" t="s">
        <v>74</v>
      </c>
      <c r="D1101" s="22" t="s">
        <v>66</v>
      </c>
      <c r="E1101" s="22" t="s">
        <v>378</v>
      </c>
      <c r="F1101" s="22" t="s">
        <v>119</v>
      </c>
      <c r="G1101" s="23">
        <f t="shared" si="157"/>
        <v>11</v>
      </c>
      <c r="H1101" s="23">
        <f t="shared" si="157"/>
        <v>0.2</v>
      </c>
      <c r="I1101" s="159">
        <f t="shared" si="155"/>
        <v>1.8181818181818183</v>
      </c>
    </row>
    <row r="1102" spans="1:9" ht="12.75">
      <c r="A1102" s="18" t="s">
        <v>122</v>
      </c>
      <c r="B1102" s="21" t="s">
        <v>431</v>
      </c>
      <c r="C1102" s="22" t="s">
        <v>74</v>
      </c>
      <c r="D1102" s="22" t="s">
        <v>66</v>
      </c>
      <c r="E1102" s="22" t="s">
        <v>378</v>
      </c>
      <c r="F1102" s="22" t="s">
        <v>123</v>
      </c>
      <c r="G1102" s="23">
        <v>11</v>
      </c>
      <c r="H1102" s="23">
        <v>0.2</v>
      </c>
      <c r="I1102" s="159">
        <f t="shared" si="155"/>
        <v>1.8181818181818183</v>
      </c>
    </row>
    <row r="1103" spans="1:9" ht="12.75">
      <c r="A1103" s="34" t="s">
        <v>29</v>
      </c>
      <c r="B1103" s="21" t="s">
        <v>431</v>
      </c>
      <c r="C1103" s="46" t="s">
        <v>74</v>
      </c>
      <c r="D1103" s="46" t="s">
        <v>66</v>
      </c>
      <c r="E1103" s="46" t="s">
        <v>242</v>
      </c>
      <c r="F1103" s="46"/>
      <c r="G1103" s="87">
        <f aca="true" t="shared" si="158" ref="G1103:H1107">G1104</f>
        <v>21599.6</v>
      </c>
      <c r="H1103" s="87">
        <f t="shared" si="158"/>
        <v>2954.7</v>
      </c>
      <c r="I1103" s="159">
        <f t="shared" si="155"/>
        <v>13.679419989259062</v>
      </c>
    </row>
    <row r="1104" spans="1:9" ht="38.25">
      <c r="A1104" s="18" t="s">
        <v>500</v>
      </c>
      <c r="B1104" s="21" t="s">
        <v>431</v>
      </c>
      <c r="C1104" s="46" t="s">
        <v>74</v>
      </c>
      <c r="D1104" s="46" t="s">
        <v>66</v>
      </c>
      <c r="E1104" s="22" t="s">
        <v>401</v>
      </c>
      <c r="F1104" s="22"/>
      <c r="G1104" s="23">
        <f t="shared" si="158"/>
        <v>21599.6</v>
      </c>
      <c r="H1104" s="23">
        <f t="shared" si="158"/>
        <v>2954.7</v>
      </c>
      <c r="I1104" s="159">
        <f t="shared" si="155"/>
        <v>13.679419989259062</v>
      </c>
    </row>
    <row r="1105" spans="1:9" ht="12.75">
      <c r="A1105" s="38" t="s">
        <v>260</v>
      </c>
      <c r="B1105" s="21" t="s">
        <v>431</v>
      </c>
      <c r="C1105" s="46" t="s">
        <v>74</v>
      </c>
      <c r="D1105" s="46" t="s">
        <v>66</v>
      </c>
      <c r="E1105" s="22" t="s">
        <v>402</v>
      </c>
      <c r="F1105" s="22"/>
      <c r="G1105" s="23">
        <f t="shared" si="158"/>
        <v>21599.6</v>
      </c>
      <c r="H1105" s="23">
        <f t="shared" si="158"/>
        <v>2954.7</v>
      </c>
      <c r="I1105" s="159">
        <f t="shared" si="155"/>
        <v>13.679419989259062</v>
      </c>
    </row>
    <row r="1106" spans="1:9" ht="25.5">
      <c r="A1106" s="38" t="s">
        <v>112</v>
      </c>
      <c r="B1106" s="21" t="s">
        <v>431</v>
      </c>
      <c r="C1106" s="22" t="s">
        <v>74</v>
      </c>
      <c r="D1106" s="22" t="s">
        <v>66</v>
      </c>
      <c r="E1106" s="22" t="s">
        <v>402</v>
      </c>
      <c r="F1106" s="22" t="s">
        <v>113</v>
      </c>
      <c r="G1106" s="23">
        <f t="shared" si="158"/>
        <v>21599.6</v>
      </c>
      <c r="H1106" s="23">
        <f t="shared" si="158"/>
        <v>2954.7</v>
      </c>
      <c r="I1106" s="159">
        <f t="shared" si="155"/>
        <v>13.679419989259062</v>
      </c>
    </row>
    <row r="1107" spans="1:9" ht="12.75">
      <c r="A1107" s="38" t="s">
        <v>118</v>
      </c>
      <c r="B1107" s="21" t="s">
        <v>431</v>
      </c>
      <c r="C1107" s="22" t="s">
        <v>74</v>
      </c>
      <c r="D1107" s="22" t="s">
        <v>66</v>
      </c>
      <c r="E1107" s="22" t="s">
        <v>402</v>
      </c>
      <c r="F1107" s="22" t="s">
        <v>119</v>
      </c>
      <c r="G1107" s="23">
        <f t="shared" si="158"/>
        <v>21599.6</v>
      </c>
      <c r="H1107" s="23">
        <f t="shared" si="158"/>
        <v>2954.7</v>
      </c>
      <c r="I1107" s="159">
        <f t="shared" si="155"/>
        <v>13.679419989259062</v>
      </c>
    </row>
    <row r="1108" spans="1:9" ht="38.25">
      <c r="A1108" s="18" t="s">
        <v>120</v>
      </c>
      <c r="B1108" s="21" t="s">
        <v>431</v>
      </c>
      <c r="C1108" s="22" t="s">
        <v>74</v>
      </c>
      <c r="D1108" s="22" t="s">
        <v>66</v>
      </c>
      <c r="E1108" s="22" t="s">
        <v>402</v>
      </c>
      <c r="F1108" s="22" t="s">
        <v>121</v>
      </c>
      <c r="G1108" s="23">
        <v>21599.6</v>
      </c>
      <c r="H1108" s="23">
        <v>2954.7</v>
      </c>
      <c r="I1108" s="159">
        <f t="shared" si="155"/>
        <v>13.679419989259062</v>
      </c>
    </row>
    <row r="1109" spans="1:9" ht="12.75">
      <c r="A1109" s="18" t="s">
        <v>30</v>
      </c>
      <c r="B1109" s="21" t="s">
        <v>431</v>
      </c>
      <c r="C1109" s="46" t="s">
        <v>74</v>
      </c>
      <c r="D1109" s="22" t="s">
        <v>66</v>
      </c>
      <c r="E1109" s="46" t="s">
        <v>241</v>
      </c>
      <c r="F1109" s="22"/>
      <c r="G1109" s="23">
        <f aca="true" t="shared" si="159" ref="G1109:H1112">G1110</f>
        <v>100</v>
      </c>
      <c r="H1109" s="23">
        <f t="shared" si="159"/>
        <v>0</v>
      </c>
      <c r="I1109" s="159">
        <f t="shared" si="155"/>
        <v>0</v>
      </c>
    </row>
    <row r="1110" spans="1:9" ht="12.75">
      <c r="A1110" s="18" t="s">
        <v>403</v>
      </c>
      <c r="B1110" s="21" t="s">
        <v>431</v>
      </c>
      <c r="C1110" s="46" t="s">
        <v>74</v>
      </c>
      <c r="D1110" s="22" t="s">
        <v>66</v>
      </c>
      <c r="E1110" s="46" t="s">
        <v>425</v>
      </c>
      <c r="F1110" s="22"/>
      <c r="G1110" s="23">
        <f t="shared" si="159"/>
        <v>100</v>
      </c>
      <c r="H1110" s="23">
        <f t="shared" si="159"/>
        <v>0</v>
      </c>
      <c r="I1110" s="159">
        <f t="shared" si="155"/>
        <v>0</v>
      </c>
    </row>
    <row r="1111" spans="1:9" ht="25.5">
      <c r="A1111" s="38" t="s">
        <v>112</v>
      </c>
      <c r="B1111" s="21" t="s">
        <v>431</v>
      </c>
      <c r="C1111" s="46" t="s">
        <v>74</v>
      </c>
      <c r="D1111" s="22" t="s">
        <v>66</v>
      </c>
      <c r="E1111" s="46" t="s">
        <v>425</v>
      </c>
      <c r="F1111" s="22" t="s">
        <v>113</v>
      </c>
      <c r="G1111" s="23">
        <f t="shared" si="159"/>
        <v>100</v>
      </c>
      <c r="H1111" s="23">
        <f t="shared" si="159"/>
        <v>0</v>
      </c>
      <c r="I1111" s="159">
        <f t="shared" si="155"/>
        <v>0</v>
      </c>
    </row>
    <row r="1112" spans="1:9" ht="12.75">
      <c r="A1112" s="38" t="s">
        <v>118</v>
      </c>
      <c r="B1112" s="21" t="s">
        <v>431</v>
      </c>
      <c r="C1112" s="46" t="s">
        <v>74</v>
      </c>
      <c r="D1112" s="22" t="s">
        <v>66</v>
      </c>
      <c r="E1112" s="46" t="s">
        <v>425</v>
      </c>
      <c r="F1112" s="22" t="s">
        <v>119</v>
      </c>
      <c r="G1112" s="23">
        <f t="shared" si="159"/>
        <v>100</v>
      </c>
      <c r="H1112" s="23">
        <f t="shared" si="159"/>
        <v>0</v>
      </c>
      <c r="I1112" s="159">
        <f t="shared" si="155"/>
        <v>0</v>
      </c>
    </row>
    <row r="1113" spans="1:9" ht="12.75">
      <c r="A1113" s="18" t="s">
        <v>122</v>
      </c>
      <c r="B1113" s="21" t="s">
        <v>431</v>
      </c>
      <c r="C1113" s="46" t="s">
        <v>74</v>
      </c>
      <c r="D1113" s="22" t="s">
        <v>66</v>
      </c>
      <c r="E1113" s="46" t="s">
        <v>425</v>
      </c>
      <c r="F1113" s="22" t="s">
        <v>123</v>
      </c>
      <c r="G1113" s="23">
        <v>100</v>
      </c>
      <c r="H1113" s="23"/>
      <c r="I1113" s="159">
        <f t="shared" si="155"/>
        <v>0</v>
      </c>
    </row>
    <row r="1114" spans="1:9" ht="25.5">
      <c r="A1114" s="77" t="s">
        <v>603</v>
      </c>
      <c r="B1114" s="80" t="s">
        <v>432</v>
      </c>
      <c r="C1114" s="81"/>
      <c r="D1114" s="81"/>
      <c r="E1114" s="81"/>
      <c r="F1114" s="81"/>
      <c r="G1114" s="79">
        <f>G1115+G1145</f>
        <v>41338.99999999999</v>
      </c>
      <c r="H1114" s="79">
        <f>H1115+H1145</f>
        <v>1857.6000000000001</v>
      </c>
      <c r="I1114" s="166">
        <f t="shared" si="155"/>
        <v>4.4935774934081625</v>
      </c>
    </row>
    <row r="1115" spans="1:9" ht="12.75">
      <c r="A1115" s="11" t="s">
        <v>5</v>
      </c>
      <c r="B1115" s="52" t="s">
        <v>432</v>
      </c>
      <c r="C1115" s="51" t="s">
        <v>68</v>
      </c>
      <c r="D1115" s="51" t="s">
        <v>36</v>
      </c>
      <c r="E1115" s="43"/>
      <c r="F1115" s="43"/>
      <c r="G1115" s="44">
        <f>G1127+G1116</f>
        <v>6666.6</v>
      </c>
      <c r="H1115" s="44">
        <f>H1127+H1116</f>
        <v>98.4</v>
      </c>
      <c r="I1115" s="158">
        <f t="shared" si="155"/>
        <v>1.4760147601476015</v>
      </c>
    </row>
    <row r="1116" spans="1:9" s="85" customFormat="1" ht="12.75">
      <c r="A1116" s="17" t="s">
        <v>604</v>
      </c>
      <c r="B1116" s="52" t="s">
        <v>432</v>
      </c>
      <c r="C1116" s="51" t="s">
        <v>68</v>
      </c>
      <c r="D1116" s="51" t="s">
        <v>76</v>
      </c>
      <c r="E1116" s="43"/>
      <c r="F1116" s="43"/>
      <c r="G1116" s="44">
        <f>G1117</f>
        <v>1050</v>
      </c>
      <c r="H1116" s="44">
        <f>H1117</f>
        <v>0</v>
      </c>
      <c r="I1116" s="158">
        <f t="shared" si="155"/>
        <v>0</v>
      </c>
    </row>
    <row r="1117" spans="1:9" ht="25.5">
      <c r="A1117" s="18" t="s">
        <v>452</v>
      </c>
      <c r="B1117" s="22" t="s">
        <v>432</v>
      </c>
      <c r="C1117" s="55" t="s">
        <v>68</v>
      </c>
      <c r="D1117" s="55" t="s">
        <v>76</v>
      </c>
      <c r="E1117" s="58" t="s">
        <v>178</v>
      </c>
      <c r="F1117" s="43"/>
      <c r="G1117" s="23">
        <f>G1118</f>
        <v>1050</v>
      </c>
      <c r="H1117" s="23">
        <f>H1118</f>
        <v>0</v>
      </c>
      <c r="I1117" s="159">
        <f t="shared" si="155"/>
        <v>0</v>
      </c>
    </row>
    <row r="1118" spans="1:9" ht="38.25">
      <c r="A1118" s="18" t="s">
        <v>605</v>
      </c>
      <c r="B1118" s="22" t="s">
        <v>432</v>
      </c>
      <c r="C1118" s="22" t="s">
        <v>68</v>
      </c>
      <c r="D1118" s="22" t="s">
        <v>76</v>
      </c>
      <c r="E1118" s="58" t="s">
        <v>606</v>
      </c>
      <c r="F1118" s="22"/>
      <c r="G1118" s="23">
        <f>G1119+G1123</f>
        <v>1050</v>
      </c>
      <c r="H1118" s="23">
        <f>H1119+H1123</f>
        <v>0</v>
      </c>
      <c r="I1118" s="159">
        <f t="shared" si="155"/>
        <v>0</v>
      </c>
    </row>
    <row r="1119" spans="1:9" ht="38.25">
      <c r="A1119" s="18" t="s">
        <v>607</v>
      </c>
      <c r="B1119" s="22" t="s">
        <v>432</v>
      </c>
      <c r="C1119" s="22" t="s">
        <v>68</v>
      </c>
      <c r="D1119" s="22" t="s">
        <v>76</v>
      </c>
      <c r="E1119" s="58" t="s">
        <v>608</v>
      </c>
      <c r="F1119" s="22"/>
      <c r="G1119" s="23">
        <f aca="true" t="shared" si="160" ref="G1119:H1121">G1120</f>
        <v>1000</v>
      </c>
      <c r="H1119" s="23">
        <f t="shared" si="160"/>
        <v>0</v>
      </c>
      <c r="I1119" s="159">
        <f t="shared" si="155"/>
        <v>0</v>
      </c>
    </row>
    <row r="1120" spans="1:9" ht="25.5">
      <c r="A1120" s="18" t="s">
        <v>651</v>
      </c>
      <c r="B1120" s="22" t="s">
        <v>432</v>
      </c>
      <c r="C1120" s="22" t="s">
        <v>68</v>
      </c>
      <c r="D1120" s="22" t="s">
        <v>76</v>
      </c>
      <c r="E1120" s="58" t="s">
        <v>608</v>
      </c>
      <c r="F1120" s="22" t="s">
        <v>111</v>
      </c>
      <c r="G1120" s="23">
        <f t="shared" si="160"/>
        <v>1000</v>
      </c>
      <c r="H1120" s="23">
        <f t="shared" si="160"/>
        <v>0</v>
      </c>
      <c r="I1120" s="159">
        <f t="shared" si="155"/>
        <v>0</v>
      </c>
    </row>
    <row r="1121" spans="1:9" ht="25.5">
      <c r="A1121" s="18" t="s">
        <v>105</v>
      </c>
      <c r="B1121" s="22" t="s">
        <v>432</v>
      </c>
      <c r="C1121" s="22" t="s">
        <v>68</v>
      </c>
      <c r="D1121" s="22" t="s">
        <v>76</v>
      </c>
      <c r="E1121" s="58" t="s">
        <v>608</v>
      </c>
      <c r="F1121" s="22" t="s">
        <v>106</v>
      </c>
      <c r="G1121" s="23">
        <f t="shared" si="160"/>
        <v>1000</v>
      </c>
      <c r="H1121" s="23">
        <f t="shared" si="160"/>
        <v>0</v>
      </c>
      <c r="I1121" s="159">
        <f t="shared" si="155"/>
        <v>0</v>
      </c>
    </row>
    <row r="1122" spans="1:9" ht="25.5">
      <c r="A1122" s="18" t="s">
        <v>107</v>
      </c>
      <c r="B1122" s="22" t="s">
        <v>432</v>
      </c>
      <c r="C1122" s="22" t="s">
        <v>68</v>
      </c>
      <c r="D1122" s="22" t="s">
        <v>76</v>
      </c>
      <c r="E1122" s="58" t="s">
        <v>608</v>
      </c>
      <c r="F1122" s="22" t="s">
        <v>108</v>
      </c>
      <c r="G1122" s="23">
        <f>'5 исп.МП'!G740</f>
        <v>1000</v>
      </c>
      <c r="H1122" s="23">
        <f>'5 исп.МП'!H740</f>
        <v>0</v>
      </c>
      <c r="I1122" s="159">
        <f t="shared" si="155"/>
        <v>0</v>
      </c>
    </row>
    <row r="1123" spans="1:9" ht="38.25">
      <c r="A1123" s="18" t="s">
        <v>609</v>
      </c>
      <c r="B1123" s="22" t="s">
        <v>432</v>
      </c>
      <c r="C1123" s="22" t="s">
        <v>68</v>
      </c>
      <c r="D1123" s="22" t="s">
        <v>76</v>
      </c>
      <c r="E1123" s="58" t="s">
        <v>610</v>
      </c>
      <c r="F1123" s="22"/>
      <c r="G1123" s="23">
        <f aca="true" t="shared" si="161" ref="G1123:H1125">G1124</f>
        <v>50</v>
      </c>
      <c r="H1123" s="23">
        <f t="shared" si="161"/>
        <v>0</v>
      </c>
      <c r="I1123" s="159">
        <f t="shared" si="155"/>
        <v>0</v>
      </c>
    </row>
    <row r="1124" spans="1:9" ht="25.5">
      <c r="A1124" s="18" t="s">
        <v>651</v>
      </c>
      <c r="B1124" s="22" t="s">
        <v>432</v>
      </c>
      <c r="C1124" s="22" t="s">
        <v>68</v>
      </c>
      <c r="D1124" s="22" t="s">
        <v>76</v>
      </c>
      <c r="E1124" s="58" t="s">
        <v>610</v>
      </c>
      <c r="F1124" s="22" t="s">
        <v>111</v>
      </c>
      <c r="G1124" s="23">
        <f t="shared" si="161"/>
        <v>50</v>
      </c>
      <c r="H1124" s="23">
        <f t="shared" si="161"/>
        <v>0</v>
      </c>
      <c r="I1124" s="159">
        <f t="shared" si="155"/>
        <v>0</v>
      </c>
    </row>
    <row r="1125" spans="1:9" ht="25.5">
      <c r="A1125" s="18" t="s">
        <v>105</v>
      </c>
      <c r="B1125" s="22" t="s">
        <v>432</v>
      </c>
      <c r="C1125" s="22" t="s">
        <v>68</v>
      </c>
      <c r="D1125" s="22" t="s">
        <v>76</v>
      </c>
      <c r="E1125" s="58" t="s">
        <v>610</v>
      </c>
      <c r="F1125" s="22" t="s">
        <v>106</v>
      </c>
      <c r="G1125" s="23">
        <f t="shared" si="161"/>
        <v>50</v>
      </c>
      <c r="H1125" s="23">
        <f t="shared" si="161"/>
        <v>0</v>
      </c>
      <c r="I1125" s="159">
        <f t="shared" si="155"/>
        <v>0</v>
      </c>
    </row>
    <row r="1126" spans="1:9" ht="25.5">
      <c r="A1126" s="18" t="s">
        <v>107</v>
      </c>
      <c r="B1126" s="22" t="s">
        <v>432</v>
      </c>
      <c r="C1126" s="22" t="s">
        <v>68</v>
      </c>
      <c r="D1126" s="22" t="s">
        <v>76</v>
      </c>
      <c r="E1126" s="58" t="s">
        <v>610</v>
      </c>
      <c r="F1126" s="22" t="s">
        <v>108</v>
      </c>
      <c r="G1126" s="23">
        <f>'5 исп.МП'!G747</f>
        <v>50</v>
      </c>
      <c r="H1126" s="23">
        <f>'5 исп.МП'!H747</f>
        <v>0</v>
      </c>
      <c r="I1126" s="159">
        <f t="shared" si="155"/>
        <v>0</v>
      </c>
    </row>
    <row r="1127" spans="1:9" ht="12.75">
      <c r="A1127" s="90" t="s">
        <v>84</v>
      </c>
      <c r="B1127" s="91" t="s">
        <v>432</v>
      </c>
      <c r="C1127" s="91" t="s">
        <v>68</v>
      </c>
      <c r="D1127" s="91" t="s">
        <v>75</v>
      </c>
      <c r="E1127" s="92"/>
      <c r="F1127" s="92"/>
      <c r="G1127" s="95">
        <f>G1140+G1128+G1134</f>
        <v>5616.6</v>
      </c>
      <c r="H1127" s="95">
        <f>H1140+H1128+H1134</f>
        <v>98.4</v>
      </c>
      <c r="I1127" s="158">
        <f t="shared" si="155"/>
        <v>1.7519495780365344</v>
      </c>
    </row>
    <row r="1128" spans="1:9" ht="25.5">
      <c r="A1128" s="37" t="s">
        <v>611</v>
      </c>
      <c r="B1128" s="21" t="s">
        <v>432</v>
      </c>
      <c r="C1128" s="22" t="s">
        <v>68</v>
      </c>
      <c r="D1128" s="22" t="s">
        <v>75</v>
      </c>
      <c r="E1128" s="58" t="s">
        <v>612</v>
      </c>
      <c r="F1128" s="22"/>
      <c r="G1128" s="23">
        <f aca="true" t="shared" si="162" ref="G1128:H1132">G1129</f>
        <v>4316.6</v>
      </c>
      <c r="H1128" s="23">
        <f t="shared" si="162"/>
        <v>0</v>
      </c>
      <c r="I1128" s="159">
        <f t="shared" si="155"/>
        <v>0</v>
      </c>
    </row>
    <row r="1129" spans="1:9" ht="12.75">
      <c r="A1129" s="37" t="s">
        <v>292</v>
      </c>
      <c r="B1129" s="21" t="s">
        <v>432</v>
      </c>
      <c r="C1129" s="22" t="s">
        <v>68</v>
      </c>
      <c r="D1129" s="22" t="s">
        <v>75</v>
      </c>
      <c r="E1129" s="58" t="s">
        <v>613</v>
      </c>
      <c r="F1129" s="22"/>
      <c r="G1129" s="23">
        <f t="shared" si="162"/>
        <v>4316.6</v>
      </c>
      <c r="H1129" s="23">
        <f t="shared" si="162"/>
        <v>0</v>
      </c>
      <c r="I1129" s="159">
        <f t="shared" si="155"/>
        <v>0</v>
      </c>
    </row>
    <row r="1130" spans="1:9" ht="25.5">
      <c r="A1130" s="37" t="s">
        <v>614</v>
      </c>
      <c r="B1130" s="21" t="s">
        <v>432</v>
      </c>
      <c r="C1130" s="22" t="s">
        <v>68</v>
      </c>
      <c r="D1130" s="22" t="s">
        <v>75</v>
      </c>
      <c r="E1130" s="58" t="s">
        <v>615</v>
      </c>
      <c r="F1130" s="22"/>
      <c r="G1130" s="23">
        <f t="shared" si="162"/>
        <v>4316.6</v>
      </c>
      <c r="H1130" s="23">
        <f t="shared" si="162"/>
        <v>0</v>
      </c>
      <c r="I1130" s="159">
        <f t="shared" si="155"/>
        <v>0</v>
      </c>
    </row>
    <row r="1131" spans="1:9" ht="25.5">
      <c r="A1131" s="18" t="s">
        <v>651</v>
      </c>
      <c r="B1131" s="21" t="s">
        <v>432</v>
      </c>
      <c r="C1131" s="22" t="s">
        <v>68</v>
      </c>
      <c r="D1131" s="22" t="s">
        <v>75</v>
      </c>
      <c r="E1131" s="58" t="s">
        <v>615</v>
      </c>
      <c r="F1131" s="22" t="s">
        <v>111</v>
      </c>
      <c r="G1131" s="23">
        <f t="shared" si="162"/>
        <v>4316.6</v>
      </c>
      <c r="H1131" s="23">
        <f t="shared" si="162"/>
        <v>0</v>
      </c>
      <c r="I1131" s="159">
        <f t="shared" si="155"/>
        <v>0</v>
      </c>
    </row>
    <row r="1132" spans="1:9" ht="25.5">
      <c r="A1132" s="18" t="s">
        <v>105</v>
      </c>
      <c r="B1132" s="21" t="s">
        <v>432</v>
      </c>
      <c r="C1132" s="22" t="s">
        <v>68</v>
      </c>
      <c r="D1132" s="22" t="s">
        <v>75</v>
      </c>
      <c r="E1132" s="58" t="s">
        <v>615</v>
      </c>
      <c r="F1132" s="22" t="s">
        <v>106</v>
      </c>
      <c r="G1132" s="23">
        <f t="shared" si="162"/>
        <v>4316.6</v>
      </c>
      <c r="H1132" s="23">
        <f t="shared" si="162"/>
        <v>0</v>
      </c>
      <c r="I1132" s="159">
        <f t="shared" si="155"/>
        <v>0</v>
      </c>
    </row>
    <row r="1133" spans="1:9" ht="25.5">
      <c r="A1133" s="18" t="s">
        <v>107</v>
      </c>
      <c r="B1133" s="21" t="s">
        <v>432</v>
      </c>
      <c r="C1133" s="22" t="s">
        <v>68</v>
      </c>
      <c r="D1133" s="22" t="s">
        <v>75</v>
      </c>
      <c r="E1133" s="58" t="s">
        <v>615</v>
      </c>
      <c r="F1133" s="22" t="s">
        <v>108</v>
      </c>
      <c r="G1133" s="23">
        <f>'5 исп.МП'!G657</f>
        <v>4316.6</v>
      </c>
      <c r="H1133" s="23">
        <f>'5 исп.МП'!H657</f>
        <v>0</v>
      </c>
      <c r="I1133" s="159">
        <f t="shared" si="155"/>
        <v>0</v>
      </c>
    </row>
    <row r="1134" spans="1:9" ht="25.5">
      <c r="A1134" s="99" t="s">
        <v>616</v>
      </c>
      <c r="B1134" s="21" t="s">
        <v>432</v>
      </c>
      <c r="C1134" s="22" t="s">
        <v>68</v>
      </c>
      <c r="D1134" s="22" t="s">
        <v>75</v>
      </c>
      <c r="E1134" s="58" t="s">
        <v>617</v>
      </c>
      <c r="F1134" s="22"/>
      <c r="G1134" s="23">
        <f aca="true" t="shared" si="163" ref="G1134:H1138">G1135</f>
        <v>500</v>
      </c>
      <c r="H1134" s="23">
        <f t="shared" si="163"/>
        <v>0</v>
      </c>
      <c r="I1134" s="159">
        <f t="shared" si="155"/>
        <v>0</v>
      </c>
    </row>
    <row r="1135" spans="1:9" ht="12.75">
      <c r="A1135" s="37" t="s">
        <v>292</v>
      </c>
      <c r="B1135" s="21" t="s">
        <v>432</v>
      </c>
      <c r="C1135" s="22" t="s">
        <v>68</v>
      </c>
      <c r="D1135" s="22" t="s">
        <v>75</v>
      </c>
      <c r="E1135" s="58" t="s">
        <v>618</v>
      </c>
      <c r="F1135" s="22"/>
      <c r="G1135" s="23">
        <f t="shared" si="163"/>
        <v>500</v>
      </c>
      <c r="H1135" s="23">
        <f t="shared" si="163"/>
        <v>0</v>
      </c>
      <c r="I1135" s="159">
        <f t="shared" si="155"/>
        <v>0</v>
      </c>
    </row>
    <row r="1136" spans="1:9" ht="25.5">
      <c r="A1136" s="18" t="s">
        <v>619</v>
      </c>
      <c r="B1136" s="21" t="s">
        <v>432</v>
      </c>
      <c r="C1136" s="22" t="s">
        <v>68</v>
      </c>
      <c r="D1136" s="22" t="s">
        <v>75</v>
      </c>
      <c r="E1136" s="58" t="s">
        <v>620</v>
      </c>
      <c r="F1136" s="22"/>
      <c r="G1136" s="23">
        <f t="shared" si="163"/>
        <v>500</v>
      </c>
      <c r="H1136" s="23">
        <f t="shared" si="163"/>
        <v>0</v>
      </c>
      <c r="I1136" s="159">
        <f t="shared" si="155"/>
        <v>0</v>
      </c>
    </row>
    <row r="1137" spans="1:9" ht="25.5">
      <c r="A1137" s="18" t="s">
        <v>651</v>
      </c>
      <c r="B1137" s="21" t="s">
        <v>432</v>
      </c>
      <c r="C1137" s="22" t="s">
        <v>68</v>
      </c>
      <c r="D1137" s="22" t="s">
        <v>75</v>
      </c>
      <c r="E1137" s="58" t="s">
        <v>620</v>
      </c>
      <c r="F1137" s="22" t="s">
        <v>111</v>
      </c>
      <c r="G1137" s="23">
        <f t="shared" si="163"/>
        <v>500</v>
      </c>
      <c r="H1137" s="23">
        <f t="shared" si="163"/>
        <v>0</v>
      </c>
      <c r="I1137" s="159">
        <f t="shared" si="155"/>
        <v>0</v>
      </c>
    </row>
    <row r="1138" spans="1:9" ht="25.5">
      <c r="A1138" s="18" t="s">
        <v>105</v>
      </c>
      <c r="B1138" s="21" t="s">
        <v>432</v>
      </c>
      <c r="C1138" s="22" t="s">
        <v>68</v>
      </c>
      <c r="D1138" s="22" t="s">
        <v>75</v>
      </c>
      <c r="E1138" s="58" t="s">
        <v>620</v>
      </c>
      <c r="F1138" s="22" t="s">
        <v>106</v>
      </c>
      <c r="G1138" s="23">
        <f t="shared" si="163"/>
        <v>500</v>
      </c>
      <c r="H1138" s="23">
        <f t="shared" si="163"/>
        <v>0</v>
      </c>
      <c r="I1138" s="159">
        <f t="shared" si="155"/>
        <v>0</v>
      </c>
    </row>
    <row r="1139" spans="1:9" ht="25.5">
      <c r="A1139" s="18" t="s">
        <v>107</v>
      </c>
      <c r="B1139" s="21" t="s">
        <v>432</v>
      </c>
      <c r="C1139" s="22" t="s">
        <v>68</v>
      </c>
      <c r="D1139" s="22" t="s">
        <v>75</v>
      </c>
      <c r="E1139" s="58" t="s">
        <v>620</v>
      </c>
      <c r="F1139" s="22" t="s">
        <v>108</v>
      </c>
      <c r="G1139" s="23">
        <f>'5 исп.МП'!G832</f>
        <v>500</v>
      </c>
      <c r="H1139" s="23">
        <f>'5 исп.МП'!H832</f>
        <v>0</v>
      </c>
      <c r="I1139" s="159">
        <f t="shared" si="155"/>
        <v>0</v>
      </c>
    </row>
    <row r="1140" spans="1:9" ht="12.75">
      <c r="A1140" s="38" t="s">
        <v>221</v>
      </c>
      <c r="B1140" s="89" t="s">
        <v>432</v>
      </c>
      <c r="C1140" s="89" t="s">
        <v>68</v>
      </c>
      <c r="D1140" s="89" t="s">
        <v>75</v>
      </c>
      <c r="E1140" s="88" t="s">
        <v>228</v>
      </c>
      <c r="F1140" s="92"/>
      <c r="G1140" s="87">
        <f aca="true" t="shared" si="164" ref="G1140:H1143">G1141</f>
        <v>800</v>
      </c>
      <c r="H1140" s="87">
        <f t="shared" si="164"/>
        <v>98.4</v>
      </c>
      <c r="I1140" s="159">
        <f t="shared" si="155"/>
        <v>12.3</v>
      </c>
    </row>
    <row r="1141" spans="1:9" ht="12.75">
      <c r="A1141" s="38" t="s">
        <v>413</v>
      </c>
      <c r="B1141" s="89" t="s">
        <v>432</v>
      </c>
      <c r="C1141" s="89" t="s">
        <v>68</v>
      </c>
      <c r="D1141" s="89" t="s">
        <v>75</v>
      </c>
      <c r="E1141" s="88" t="s">
        <v>414</v>
      </c>
      <c r="F1141" s="92"/>
      <c r="G1141" s="87">
        <f t="shared" si="164"/>
        <v>800</v>
      </c>
      <c r="H1141" s="87">
        <f t="shared" si="164"/>
        <v>98.4</v>
      </c>
      <c r="I1141" s="159">
        <f t="shared" si="155"/>
        <v>12.3</v>
      </c>
    </row>
    <row r="1142" spans="1:9" ht="25.5">
      <c r="A1142" s="18" t="s">
        <v>651</v>
      </c>
      <c r="B1142" s="89" t="s">
        <v>432</v>
      </c>
      <c r="C1142" s="89" t="s">
        <v>68</v>
      </c>
      <c r="D1142" s="89" t="s">
        <v>75</v>
      </c>
      <c r="E1142" s="88" t="s">
        <v>414</v>
      </c>
      <c r="F1142" s="88" t="s">
        <v>111</v>
      </c>
      <c r="G1142" s="87">
        <f t="shared" si="164"/>
        <v>800</v>
      </c>
      <c r="H1142" s="87">
        <f t="shared" si="164"/>
        <v>98.4</v>
      </c>
      <c r="I1142" s="159">
        <f t="shared" si="155"/>
        <v>12.3</v>
      </c>
    </row>
    <row r="1143" spans="1:9" s="40" customFormat="1" ht="25.5">
      <c r="A1143" s="18" t="s">
        <v>105</v>
      </c>
      <c r="B1143" s="89" t="s">
        <v>432</v>
      </c>
      <c r="C1143" s="89" t="s">
        <v>68</v>
      </c>
      <c r="D1143" s="89" t="s">
        <v>75</v>
      </c>
      <c r="E1143" s="88" t="s">
        <v>414</v>
      </c>
      <c r="F1143" s="88" t="s">
        <v>106</v>
      </c>
      <c r="G1143" s="87">
        <f t="shared" si="164"/>
        <v>800</v>
      </c>
      <c r="H1143" s="87">
        <f t="shared" si="164"/>
        <v>98.4</v>
      </c>
      <c r="I1143" s="159">
        <f t="shared" si="155"/>
        <v>12.3</v>
      </c>
    </row>
    <row r="1144" spans="1:9" s="40" customFormat="1" ht="30" customHeight="1">
      <c r="A1144" s="18" t="s">
        <v>107</v>
      </c>
      <c r="B1144" s="89" t="s">
        <v>432</v>
      </c>
      <c r="C1144" s="89" t="s">
        <v>68</v>
      </c>
      <c r="D1144" s="89" t="s">
        <v>75</v>
      </c>
      <c r="E1144" s="88" t="s">
        <v>414</v>
      </c>
      <c r="F1144" s="88" t="s">
        <v>108</v>
      </c>
      <c r="G1144" s="87">
        <v>800</v>
      </c>
      <c r="H1144" s="87">
        <v>98.4</v>
      </c>
      <c r="I1144" s="159">
        <f t="shared" si="155"/>
        <v>12.3</v>
      </c>
    </row>
    <row r="1145" spans="1:9" ht="12.75">
      <c r="A1145" s="16" t="s">
        <v>158</v>
      </c>
      <c r="B1145" s="52" t="s">
        <v>432</v>
      </c>
      <c r="C1145" s="51" t="s">
        <v>72</v>
      </c>
      <c r="D1145" s="51" t="s">
        <v>36</v>
      </c>
      <c r="E1145" s="22"/>
      <c r="F1145" s="22"/>
      <c r="G1145" s="44">
        <f>G1146+G1175+G1196</f>
        <v>34672.399999999994</v>
      </c>
      <c r="H1145" s="44">
        <f>H1146+H1175+H1196</f>
        <v>1759.2</v>
      </c>
      <c r="I1145" s="158">
        <f t="shared" si="155"/>
        <v>5.073776260080065</v>
      </c>
    </row>
    <row r="1146" spans="1:9" ht="12.75">
      <c r="A1146" s="11" t="s">
        <v>157</v>
      </c>
      <c r="B1146" s="52" t="s">
        <v>432</v>
      </c>
      <c r="C1146" s="51" t="s">
        <v>72</v>
      </c>
      <c r="D1146" s="51" t="s">
        <v>66</v>
      </c>
      <c r="E1146" s="43"/>
      <c r="F1146" s="43"/>
      <c r="G1146" s="44">
        <f>G1161+G1147</f>
        <v>14669.9</v>
      </c>
      <c r="H1146" s="44">
        <f>H1161+H1147</f>
        <v>795.5</v>
      </c>
      <c r="I1146" s="158">
        <f t="shared" si="155"/>
        <v>5.422668184513869</v>
      </c>
    </row>
    <row r="1147" spans="1:9" ht="24.75" customHeight="1">
      <c r="A1147" s="37" t="s">
        <v>473</v>
      </c>
      <c r="B1147" s="21" t="s">
        <v>432</v>
      </c>
      <c r="C1147" s="21" t="s">
        <v>72</v>
      </c>
      <c r="D1147" s="21" t="s">
        <v>66</v>
      </c>
      <c r="E1147" s="58" t="s">
        <v>176</v>
      </c>
      <c r="F1147" s="22"/>
      <c r="G1147" s="23">
        <f>G1148</f>
        <v>7800</v>
      </c>
      <c r="H1147" s="23">
        <f>H1148</f>
        <v>557.9</v>
      </c>
      <c r="I1147" s="159">
        <f t="shared" si="155"/>
        <v>7.152564102564102</v>
      </c>
    </row>
    <row r="1148" spans="1:9" ht="25.5">
      <c r="A1148" s="37" t="s">
        <v>285</v>
      </c>
      <c r="B1148" s="21" t="s">
        <v>432</v>
      </c>
      <c r="C1148" s="21" t="s">
        <v>72</v>
      </c>
      <c r="D1148" s="21" t="s">
        <v>66</v>
      </c>
      <c r="E1148" s="58" t="s">
        <v>334</v>
      </c>
      <c r="F1148" s="22"/>
      <c r="G1148" s="23">
        <f>G1149+G1153+G1157</f>
        <v>7800</v>
      </c>
      <c r="H1148" s="23">
        <f>H1149+H1153+H1157</f>
        <v>557.9</v>
      </c>
      <c r="I1148" s="159">
        <f t="shared" si="155"/>
        <v>7.152564102564102</v>
      </c>
    </row>
    <row r="1149" spans="1:9" ht="12.75">
      <c r="A1149" s="18" t="s">
        <v>646</v>
      </c>
      <c r="B1149" s="21" t="s">
        <v>432</v>
      </c>
      <c r="C1149" s="21" t="s">
        <v>72</v>
      </c>
      <c r="D1149" s="21" t="s">
        <v>66</v>
      </c>
      <c r="E1149" s="58" t="s">
        <v>621</v>
      </c>
      <c r="F1149" s="47"/>
      <c r="G1149" s="96">
        <f aca="true" t="shared" si="165" ref="G1149:H1151">G1150</f>
        <v>1500</v>
      </c>
      <c r="H1149" s="96">
        <f t="shared" si="165"/>
        <v>557.9</v>
      </c>
      <c r="I1149" s="159">
        <f t="shared" si="155"/>
        <v>37.193333333333335</v>
      </c>
    </row>
    <row r="1150" spans="1:9" ht="25.5">
      <c r="A1150" s="18" t="s">
        <v>651</v>
      </c>
      <c r="B1150" s="21" t="s">
        <v>432</v>
      </c>
      <c r="C1150" s="21" t="s">
        <v>72</v>
      </c>
      <c r="D1150" s="21" t="s">
        <v>66</v>
      </c>
      <c r="E1150" s="58" t="s">
        <v>621</v>
      </c>
      <c r="F1150" s="47">
        <v>200</v>
      </c>
      <c r="G1150" s="96">
        <f t="shared" si="165"/>
        <v>1500</v>
      </c>
      <c r="H1150" s="96">
        <f t="shared" si="165"/>
        <v>557.9</v>
      </c>
      <c r="I1150" s="159">
        <f t="shared" si="155"/>
        <v>37.193333333333335</v>
      </c>
    </row>
    <row r="1151" spans="1:9" ht="25.5">
      <c r="A1151" s="18" t="s">
        <v>105</v>
      </c>
      <c r="B1151" s="21" t="s">
        <v>432</v>
      </c>
      <c r="C1151" s="21" t="s">
        <v>72</v>
      </c>
      <c r="D1151" s="21" t="s">
        <v>66</v>
      </c>
      <c r="E1151" s="58" t="s">
        <v>621</v>
      </c>
      <c r="F1151" s="47">
        <v>240</v>
      </c>
      <c r="G1151" s="96">
        <f t="shared" si="165"/>
        <v>1500</v>
      </c>
      <c r="H1151" s="96">
        <f t="shared" si="165"/>
        <v>557.9</v>
      </c>
      <c r="I1151" s="159">
        <f t="shared" si="155"/>
        <v>37.193333333333335</v>
      </c>
    </row>
    <row r="1152" spans="1:9" ht="25.5">
      <c r="A1152" s="18" t="s">
        <v>107</v>
      </c>
      <c r="B1152" s="21" t="s">
        <v>432</v>
      </c>
      <c r="C1152" s="21" t="s">
        <v>72</v>
      </c>
      <c r="D1152" s="21" t="s">
        <v>66</v>
      </c>
      <c r="E1152" s="58" t="s">
        <v>621</v>
      </c>
      <c r="F1152" s="47">
        <v>244</v>
      </c>
      <c r="G1152" s="96">
        <f>1000+500</f>
        <v>1500</v>
      </c>
      <c r="H1152" s="96">
        <v>557.9</v>
      </c>
      <c r="I1152" s="159">
        <f t="shared" si="155"/>
        <v>37.193333333333335</v>
      </c>
    </row>
    <row r="1153" spans="1:9" ht="38.25">
      <c r="A1153" s="18" t="s">
        <v>647</v>
      </c>
      <c r="B1153" s="21" t="s">
        <v>432</v>
      </c>
      <c r="C1153" s="21" t="s">
        <v>72</v>
      </c>
      <c r="D1153" s="21" t="s">
        <v>66</v>
      </c>
      <c r="E1153" s="58" t="s">
        <v>622</v>
      </c>
      <c r="F1153" s="22"/>
      <c r="G1153" s="94">
        <f aca="true" t="shared" si="166" ref="G1153:H1155">G1154</f>
        <v>6250</v>
      </c>
      <c r="H1153" s="94">
        <f t="shared" si="166"/>
        <v>0</v>
      </c>
      <c r="I1153" s="159">
        <f t="shared" si="155"/>
        <v>0</v>
      </c>
    </row>
    <row r="1154" spans="1:9" ht="12.75">
      <c r="A1154" s="18" t="s">
        <v>124</v>
      </c>
      <c r="B1154" s="21" t="s">
        <v>432</v>
      </c>
      <c r="C1154" s="21" t="s">
        <v>72</v>
      </c>
      <c r="D1154" s="21" t="s">
        <v>66</v>
      </c>
      <c r="E1154" s="58" t="s">
        <v>622</v>
      </c>
      <c r="F1154" s="22" t="s">
        <v>125</v>
      </c>
      <c r="G1154" s="94">
        <f t="shared" si="166"/>
        <v>6250</v>
      </c>
      <c r="H1154" s="94">
        <f t="shared" si="166"/>
        <v>0</v>
      </c>
      <c r="I1154" s="159">
        <f t="shared" si="155"/>
        <v>0</v>
      </c>
    </row>
    <row r="1155" spans="1:9" ht="12.75">
      <c r="A1155" s="18" t="s">
        <v>144</v>
      </c>
      <c r="B1155" s="21" t="s">
        <v>432</v>
      </c>
      <c r="C1155" s="21" t="s">
        <v>72</v>
      </c>
      <c r="D1155" s="21" t="s">
        <v>66</v>
      </c>
      <c r="E1155" s="58" t="s">
        <v>622</v>
      </c>
      <c r="F1155" s="22" t="s">
        <v>143</v>
      </c>
      <c r="G1155" s="94">
        <f t="shared" si="166"/>
        <v>6250</v>
      </c>
      <c r="H1155" s="94">
        <f t="shared" si="166"/>
        <v>0</v>
      </c>
      <c r="I1155" s="159">
        <f t="shared" si="155"/>
        <v>0</v>
      </c>
    </row>
    <row r="1156" spans="1:9" ht="12.75">
      <c r="A1156" s="18" t="s">
        <v>599</v>
      </c>
      <c r="B1156" s="21" t="s">
        <v>432</v>
      </c>
      <c r="C1156" s="21" t="s">
        <v>72</v>
      </c>
      <c r="D1156" s="21" t="s">
        <v>66</v>
      </c>
      <c r="E1156" s="58" t="s">
        <v>622</v>
      </c>
      <c r="F1156" s="22" t="s">
        <v>600</v>
      </c>
      <c r="G1156" s="94">
        <v>6250</v>
      </c>
      <c r="H1156" s="94"/>
      <c r="I1156" s="159">
        <f t="shared" si="155"/>
        <v>0</v>
      </c>
    </row>
    <row r="1157" spans="1:9" ht="25.5">
      <c r="A1157" s="18" t="s">
        <v>474</v>
      </c>
      <c r="B1157" s="22" t="s">
        <v>432</v>
      </c>
      <c r="C1157" s="21" t="s">
        <v>72</v>
      </c>
      <c r="D1157" s="21" t="s">
        <v>66</v>
      </c>
      <c r="E1157" s="58" t="s">
        <v>475</v>
      </c>
      <c r="F1157" s="22"/>
      <c r="G1157" s="20">
        <f aca="true" t="shared" si="167" ref="G1157:H1159">G1158</f>
        <v>50</v>
      </c>
      <c r="H1157" s="20">
        <f t="shared" si="167"/>
        <v>0</v>
      </c>
      <c r="I1157" s="159">
        <f t="shared" si="155"/>
        <v>0</v>
      </c>
    </row>
    <row r="1158" spans="1:9" ht="12.75">
      <c r="A1158" s="18" t="s">
        <v>124</v>
      </c>
      <c r="B1158" s="22" t="s">
        <v>432</v>
      </c>
      <c r="C1158" s="21" t="s">
        <v>72</v>
      </c>
      <c r="D1158" s="21" t="s">
        <v>66</v>
      </c>
      <c r="E1158" s="58" t="s">
        <v>475</v>
      </c>
      <c r="F1158" s="22" t="s">
        <v>125</v>
      </c>
      <c r="G1158" s="20">
        <f t="shared" si="167"/>
        <v>50</v>
      </c>
      <c r="H1158" s="20">
        <f t="shared" si="167"/>
        <v>0</v>
      </c>
      <c r="I1158" s="159">
        <f aca="true" t="shared" si="168" ref="I1158:I1221">H1158/G1158*100</f>
        <v>0</v>
      </c>
    </row>
    <row r="1159" spans="1:9" ht="12.75">
      <c r="A1159" s="18" t="s">
        <v>144</v>
      </c>
      <c r="B1159" s="22" t="s">
        <v>432</v>
      </c>
      <c r="C1159" s="21" t="s">
        <v>72</v>
      </c>
      <c r="D1159" s="21" t="s">
        <v>66</v>
      </c>
      <c r="E1159" s="58" t="s">
        <v>475</v>
      </c>
      <c r="F1159" s="22" t="s">
        <v>143</v>
      </c>
      <c r="G1159" s="20">
        <f t="shared" si="167"/>
        <v>50</v>
      </c>
      <c r="H1159" s="20">
        <f t="shared" si="167"/>
        <v>0</v>
      </c>
      <c r="I1159" s="159">
        <f t="shared" si="168"/>
        <v>0</v>
      </c>
    </row>
    <row r="1160" spans="1:9" ht="12.75">
      <c r="A1160" s="18" t="s">
        <v>599</v>
      </c>
      <c r="B1160" s="22" t="s">
        <v>432</v>
      </c>
      <c r="C1160" s="21" t="s">
        <v>72</v>
      </c>
      <c r="D1160" s="21" t="s">
        <v>66</v>
      </c>
      <c r="E1160" s="58" t="s">
        <v>475</v>
      </c>
      <c r="F1160" s="22" t="s">
        <v>600</v>
      </c>
      <c r="G1160" s="23">
        <v>50</v>
      </c>
      <c r="H1160" s="23">
        <v>0</v>
      </c>
      <c r="I1160" s="159">
        <f t="shared" si="168"/>
        <v>0</v>
      </c>
    </row>
    <row r="1161" spans="1:9" ht="12.75">
      <c r="A1161" s="7" t="s">
        <v>216</v>
      </c>
      <c r="B1161" s="21" t="s">
        <v>432</v>
      </c>
      <c r="C1161" s="50" t="s">
        <v>72</v>
      </c>
      <c r="D1161" s="50" t="s">
        <v>66</v>
      </c>
      <c r="E1161" s="22" t="s">
        <v>227</v>
      </c>
      <c r="F1161" s="22"/>
      <c r="G1161" s="23">
        <f>G1162</f>
        <v>6869.9</v>
      </c>
      <c r="H1161" s="23">
        <f>H1162</f>
        <v>237.6</v>
      </c>
      <c r="I1161" s="159">
        <f t="shared" si="168"/>
        <v>3.45856562686502</v>
      </c>
    </row>
    <row r="1162" spans="1:9" ht="12.75">
      <c r="A1162" s="18" t="s">
        <v>293</v>
      </c>
      <c r="B1162" s="21" t="s">
        <v>432</v>
      </c>
      <c r="C1162" s="50" t="s">
        <v>72</v>
      </c>
      <c r="D1162" s="50" t="s">
        <v>66</v>
      </c>
      <c r="E1162" s="22" t="s">
        <v>381</v>
      </c>
      <c r="F1162" s="22"/>
      <c r="G1162" s="23">
        <f>G1163+G1167</f>
        <v>6869.9</v>
      </c>
      <c r="H1162" s="23">
        <f>H1163+H1167</f>
        <v>237.6</v>
      </c>
      <c r="I1162" s="159">
        <f t="shared" si="168"/>
        <v>3.45856562686502</v>
      </c>
    </row>
    <row r="1163" spans="1:9" ht="12.75">
      <c r="A1163" s="18" t="s">
        <v>294</v>
      </c>
      <c r="B1163" s="21" t="s">
        <v>432</v>
      </c>
      <c r="C1163" s="50" t="s">
        <v>72</v>
      </c>
      <c r="D1163" s="50" t="s">
        <v>66</v>
      </c>
      <c r="E1163" s="22" t="s">
        <v>382</v>
      </c>
      <c r="F1163" s="22"/>
      <c r="G1163" s="23">
        <f aca="true" t="shared" si="169" ref="G1163:H1165">G1164</f>
        <v>5532.4</v>
      </c>
      <c r="H1163" s="23">
        <f t="shared" si="169"/>
        <v>0</v>
      </c>
      <c r="I1163" s="159">
        <f t="shared" si="168"/>
        <v>0</v>
      </c>
    </row>
    <row r="1164" spans="1:9" ht="25.5">
      <c r="A1164" s="18" t="s">
        <v>651</v>
      </c>
      <c r="B1164" s="21" t="s">
        <v>432</v>
      </c>
      <c r="C1164" s="50" t="s">
        <v>72</v>
      </c>
      <c r="D1164" s="50" t="s">
        <v>66</v>
      </c>
      <c r="E1164" s="22" t="s">
        <v>382</v>
      </c>
      <c r="F1164" s="22" t="s">
        <v>111</v>
      </c>
      <c r="G1164" s="23">
        <f t="shared" si="169"/>
        <v>5532.4</v>
      </c>
      <c r="H1164" s="23">
        <f t="shared" si="169"/>
        <v>0</v>
      </c>
      <c r="I1164" s="159">
        <f t="shared" si="168"/>
        <v>0</v>
      </c>
    </row>
    <row r="1165" spans="1:9" ht="25.5">
      <c r="A1165" s="18" t="s">
        <v>105</v>
      </c>
      <c r="B1165" s="21" t="s">
        <v>432</v>
      </c>
      <c r="C1165" s="50" t="s">
        <v>72</v>
      </c>
      <c r="D1165" s="50" t="s">
        <v>66</v>
      </c>
      <c r="E1165" s="22" t="s">
        <v>382</v>
      </c>
      <c r="F1165" s="22" t="s">
        <v>106</v>
      </c>
      <c r="G1165" s="23">
        <f t="shared" si="169"/>
        <v>5532.4</v>
      </c>
      <c r="H1165" s="23">
        <f t="shared" si="169"/>
        <v>0</v>
      </c>
      <c r="I1165" s="159">
        <f t="shared" si="168"/>
        <v>0</v>
      </c>
    </row>
    <row r="1166" spans="1:9" ht="25.5">
      <c r="A1166" s="18" t="s">
        <v>107</v>
      </c>
      <c r="B1166" s="21" t="s">
        <v>432</v>
      </c>
      <c r="C1166" s="50" t="s">
        <v>72</v>
      </c>
      <c r="D1166" s="50" t="s">
        <v>66</v>
      </c>
      <c r="E1166" s="22" t="s">
        <v>382</v>
      </c>
      <c r="F1166" s="22" t="s">
        <v>108</v>
      </c>
      <c r="G1166" s="23">
        <v>5532.4</v>
      </c>
      <c r="H1166" s="23">
        <v>0</v>
      </c>
      <c r="I1166" s="159">
        <f t="shared" si="168"/>
        <v>0</v>
      </c>
    </row>
    <row r="1167" spans="1:9" ht="12.75">
      <c r="A1167" s="18" t="s">
        <v>299</v>
      </c>
      <c r="B1167" s="21" t="s">
        <v>432</v>
      </c>
      <c r="C1167" s="50" t="s">
        <v>72</v>
      </c>
      <c r="D1167" s="50" t="s">
        <v>66</v>
      </c>
      <c r="E1167" s="22" t="s">
        <v>404</v>
      </c>
      <c r="F1167" s="22"/>
      <c r="G1167" s="23">
        <f>G1168+G1171</f>
        <v>1337.5</v>
      </c>
      <c r="H1167" s="23">
        <f>H1168+H1171</f>
        <v>237.6</v>
      </c>
      <c r="I1167" s="159">
        <f t="shared" si="168"/>
        <v>17.76448598130841</v>
      </c>
    </row>
    <row r="1168" spans="1:9" ht="25.5">
      <c r="A1168" s="18" t="s">
        <v>651</v>
      </c>
      <c r="B1168" s="21" t="s">
        <v>432</v>
      </c>
      <c r="C1168" s="50" t="s">
        <v>72</v>
      </c>
      <c r="D1168" s="50" t="s">
        <v>66</v>
      </c>
      <c r="E1168" s="22" t="s">
        <v>404</v>
      </c>
      <c r="F1168" s="22" t="s">
        <v>111</v>
      </c>
      <c r="G1168" s="23">
        <f>G1169</f>
        <v>200</v>
      </c>
      <c r="H1168" s="23">
        <f>H1169</f>
        <v>0</v>
      </c>
      <c r="I1168" s="159">
        <f t="shared" si="168"/>
        <v>0</v>
      </c>
    </row>
    <row r="1169" spans="1:9" ht="25.5">
      <c r="A1169" s="18" t="s">
        <v>105</v>
      </c>
      <c r="B1169" s="21" t="s">
        <v>432</v>
      </c>
      <c r="C1169" s="50" t="s">
        <v>72</v>
      </c>
      <c r="D1169" s="50" t="s">
        <v>66</v>
      </c>
      <c r="E1169" s="22" t="s">
        <v>404</v>
      </c>
      <c r="F1169" s="22" t="s">
        <v>106</v>
      </c>
      <c r="G1169" s="23">
        <f>G1170</f>
        <v>200</v>
      </c>
      <c r="H1169" s="23">
        <f>H1170</f>
        <v>0</v>
      </c>
      <c r="I1169" s="159">
        <f t="shared" si="168"/>
        <v>0</v>
      </c>
    </row>
    <row r="1170" spans="1:9" ht="25.5">
      <c r="A1170" s="18" t="s">
        <v>107</v>
      </c>
      <c r="B1170" s="21" t="s">
        <v>432</v>
      </c>
      <c r="C1170" s="50" t="s">
        <v>72</v>
      </c>
      <c r="D1170" s="50" t="s">
        <v>66</v>
      </c>
      <c r="E1170" s="22" t="s">
        <v>404</v>
      </c>
      <c r="F1170" s="22" t="s">
        <v>108</v>
      </c>
      <c r="G1170" s="23">
        <v>200</v>
      </c>
      <c r="H1170" s="23">
        <v>0</v>
      </c>
      <c r="I1170" s="159">
        <f t="shared" si="168"/>
        <v>0</v>
      </c>
    </row>
    <row r="1171" spans="1:9" ht="12.75">
      <c r="A1171" s="18" t="s">
        <v>135</v>
      </c>
      <c r="B1171" s="21" t="s">
        <v>432</v>
      </c>
      <c r="C1171" s="50" t="s">
        <v>72</v>
      </c>
      <c r="D1171" s="50" t="s">
        <v>66</v>
      </c>
      <c r="E1171" s="22" t="s">
        <v>404</v>
      </c>
      <c r="F1171" s="22" t="s">
        <v>136</v>
      </c>
      <c r="G1171" s="23">
        <f>G1172</f>
        <v>1137.5</v>
      </c>
      <c r="H1171" s="23">
        <f>H1172</f>
        <v>237.6</v>
      </c>
      <c r="I1171" s="159">
        <f t="shared" si="168"/>
        <v>20.887912087912085</v>
      </c>
    </row>
    <row r="1172" spans="1:9" ht="12.75">
      <c r="A1172" s="18" t="s">
        <v>138</v>
      </c>
      <c r="B1172" s="21" t="s">
        <v>432</v>
      </c>
      <c r="C1172" s="50" t="s">
        <v>72</v>
      </c>
      <c r="D1172" s="50" t="s">
        <v>66</v>
      </c>
      <c r="E1172" s="22" t="s">
        <v>404</v>
      </c>
      <c r="F1172" s="22" t="s">
        <v>139</v>
      </c>
      <c r="G1172" s="23">
        <f>G1173+G1174</f>
        <v>1137.5</v>
      </c>
      <c r="H1172" s="23">
        <f>H1173+H1174</f>
        <v>237.6</v>
      </c>
      <c r="I1172" s="159">
        <f t="shared" si="168"/>
        <v>20.887912087912085</v>
      </c>
    </row>
    <row r="1173" spans="1:9" ht="12.75">
      <c r="A1173" s="18" t="s">
        <v>140</v>
      </c>
      <c r="B1173" s="21" t="s">
        <v>432</v>
      </c>
      <c r="C1173" s="50" t="s">
        <v>72</v>
      </c>
      <c r="D1173" s="50" t="s">
        <v>66</v>
      </c>
      <c r="E1173" s="22" t="s">
        <v>404</v>
      </c>
      <c r="F1173" s="22" t="s">
        <v>141</v>
      </c>
      <c r="G1173" s="23">
        <f>1137.5-0.7</f>
        <v>1136.8</v>
      </c>
      <c r="H1173" s="23">
        <v>237.4</v>
      </c>
      <c r="I1173" s="159">
        <f t="shared" si="168"/>
        <v>20.88318085855032</v>
      </c>
    </row>
    <row r="1174" spans="1:9" ht="12.75">
      <c r="A1174" s="18" t="s">
        <v>169</v>
      </c>
      <c r="B1174" s="21" t="s">
        <v>432</v>
      </c>
      <c r="C1174" s="50" t="s">
        <v>72</v>
      </c>
      <c r="D1174" s="50" t="s">
        <v>66</v>
      </c>
      <c r="E1174" s="22" t="s">
        <v>404</v>
      </c>
      <c r="F1174" s="22" t="s">
        <v>170</v>
      </c>
      <c r="G1174" s="23">
        <v>0.7</v>
      </c>
      <c r="H1174" s="23">
        <v>0.2</v>
      </c>
      <c r="I1174" s="159">
        <f t="shared" si="168"/>
        <v>28.571428571428577</v>
      </c>
    </row>
    <row r="1175" spans="1:9" ht="12.75">
      <c r="A1175" s="17" t="s">
        <v>218</v>
      </c>
      <c r="B1175" s="52" t="s">
        <v>432</v>
      </c>
      <c r="C1175" s="51" t="s">
        <v>72</v>
      </c>
      <c r="D1175" s="51" t="s">
        <v>67</v>
      </c>
      <c r="E1175" s="25"/>
      <c r="F1175" s="43"/>
      <c r="G1175" s="44">
        <f>G1176+G1186</f>
        <v>8784.2</v>
      </c>
      <c r="H1175" s="44">
        <f>H1176+H1186</f>
        <v>185.1</v>
      </c>
      <c r="I1175" s="158">
        <f t="shared" si="168"/>
        <v>2.1071924591880875</v>
      </c>
    </row>
    <row r="1176" spans="1:9" ht="25.5">
      <c r="A1176" s="18" t="s">
        <v>623</v>
      </c>
      <c r="B1176" s="21" t="s">
        <v>432</v>
      </c>
      <c r="C1176" s="21" t="s">
        <v>72</v>
      </c>
      <c r="D1176" s="21" t="s">
        <v>67</v>
      </c>
      <c r="E1176" s="58" t="s">
        <v>295</v>
      </c>
      <c r="F1176" s="22"/>
      <c r="G1176" s="23">
        <f>G1177</f>
        <v>2700</v>
      </c>
      <c r="H1176" s="23">
        <f>H1177</f>
        <v>0</v>
      </c>
      <c r="I1176" s="159">
        <f t="shared" si="168"/>
        <v>0</v>
      </c>
    </row>
    <row r="1177" spans="1:9" ht="12.75">
      <c r="A1177" s="41" t="s">
        <v>292</v>
      </c>
      <c r="B1177" s="21" t="s">
        <v>432</v>
      </c>
      <c r="C1177" s="21" t="s">
        <v>72</v>
      </c>
      <c r="D1177" s="21" t="s">
        <v>67</v>
      </c>
      <c r="E1177" s="58" t="s">
        <v>372</v>
      </c>
      <c r="F1177" s="22"/>
      <c r="G1177" s="23">
        <f>G1178+G1182</f>
        <v>2700</v>
      </c>
      <c r="H1177" s="23">
        <f>H1178+H1182</f>
        <v>0</v>
      </c>
      <c r="I1177" s="159">
        <f t="shared" si="168"/>
        <v>0</v>
      </c>
    </row>
    <row r="1178" spans="1:9" ht="25.5">
      <c r="A1178" s="18" t="s">
        <v>624</v>
      </c>
      <c r="B1178" s="21" t="s">
        <v>432</v>
      </c>
      <c r="C1178" s="21" t="s">
        <v>72</v>
      </c>
      <c r="D1178" s="21" t="s">
        <v>67</v>
      </c>
      <c r="E1178" s="58" t="s">
        <v>373</v>
      </c>
      <c r="F1178" s="22"/>
      <c r="G1178" s="23">
        <f aca="true" t="shared" si="170" ref="G1178:H1180">G1179</f>
        <v>1700</v>
      </c>
      <c r="H1178" s="23">
        <f t="shared" si="170"/>
        <v>0</v>
      </c>
      <c r="I1178" s="159">
        <f t="shared" si="168"/>
        <v>0</v>
      </c>
    </row>
    <row r="1179" spans="1:9" ht="12.75">
      <c r="A1179" s="18" t="s">
        <v>135</v>
      </c>
      <c r="B1179" s="21" t="s">
        <v>432</v>
      </c>
      <c r="C1179" s="21" t="s">
        <v>72</v>
      </c>
      <c r="D1179" s="21" t="s">
        <v>67</v>
      </c>
      <c r="E1179" s="58" t="s">
        <v>373</v>
      </c>
      <c r="F1179" s="22" t="s">
        <v>136</v>
      </c>
      <c r="G1179" s="23">
        <f t="shared" si="170"/>
        <v>1700</v>
      </c>
      <c r="H1179" s="23">
        <f t="shared" si="170"/>
        <v>0</v>
      </c>
      <c r="I1179" s="159">
        <f t="shared" si="168"/>
        <v>0</v>
      </c>
    </row>
    <row r="1180" spans="1:9" s="40" customFormat="1" ht="25.5">
      <c r="A1180" s="18" t="s">
        <v>171</v>
      </c>
      <c r="B1180" s="21" t="s">
        <v>432</v>
      </c>
      <c r="C1180" s="21" t="s">
        <v>72</v>
      </c>
      <c r="D1180" s="21" t="s">
        <v>67</v>
      </c>
      <c r="E1180" s="58" t="s">
        <v>373</v>
      </c>
      <c r="F1180" s="22" t="s">
        <v>137</v>
      </c>
      <c r="G1180" s="23">
        <f t="shared" si="170"/>
        <v>1700</v>
      </c>
      <c r="H1180" s="23">
        <f t="shared" si="170"/>
        <v>0</v>
      </c>
      <c r="I1180" s="159">
        <f t="shared" si="168"/>
        <v>0</v>
      </c>
    </row>
    <row r="1181" spans="1:9" s="40" customFormat="1" ht="31.5" customHeight="1">
      <c r="A1181" s="18" t="s">
        <v>650</v>
      </c>
      <c r="B1181" s="21" t="s">
        <v>432</v>
      </c>
      <c r="C1181" s="21" t="s">
        <v>72</v>
      </c>
      <c r="D1181" s="21" t="s">
        <v>67</v>
      </c>
      <c r="E1181" s="58" t="s">
        <v>373</v>
      </c>
      <c r="F1181" s="22" t="s">
        <v>649</v>
      </c>
      <c r="G1181" s="23">
        <f>'5 исп.МП'!G793</f>
        <v>1700</v>
      </c>
      <c r="H1181" s="23">
        <f>'5 исп.МП'!H793</f>
        <v>0</v>
      </c>
      <c r="I1181" s="159">
        <f t="shared" si="168"/>
        <v>0</v>
      </c>
    </row>
    <row r="1182" spans="1:9" ht="25.5">
      <c r="A1182" s="18" t="s">
        <v>625</v>
      </c>
      <c r="B1182" s="21" t="s">
        <v>432</v>
      </c>
      <c r="C1182" s="21" t="s">
        <v>72</v>
      </c>
      <c r="D1182" s="21" t="s">
        <v>67</v>
      </c>
      <c r="E1182" s="58" t="s">
        <v>626</v>
      </c>
      <c r="F1182" s="22"/>
      <c r="G1182" s="23">
        <f aca="true" t="shared" si="171" ref="G1182:H1184">G1183</f>
        <v>1000</v>
      </c>
      <c r="H1182" s="23">
        <f t="shared" si="171"/>
        <v>0</v>
      </c>
      <c r="I1182" s="159">
        <f t="shared" si="168"/>
        <v>0</v>
      </c>
    </row>
    <row r="1183" spans="1:9" ht="12.75">
      <c r="A1183" s="18" t="s">
        <v>135</v>
      </c>
      <c r="B1183" s="21" t="s">
        <v>432</v>
      </c>
      <c r="C1183" s="21" t="s">
        <v>72</v>
      </c>
      <c r="D1183" s="21" t="s">
        <v>67</v>
      </c>
      <c r="E1183" s="58" t="s">
        <v>626</v>
      </c>
      <c r="F1183" s="22" t="s">
        <v>136</v>
      </c>
      <c r="G1183" s="23">
        <f t="shared" si="171"/>
        <v>1000</v>
      </c>
      <c r="H1183" s="23">
        <f t="shared" si="171"/>
        <v>0</v>
      </c>
      <c r="I1183" s="159">
        <f t="shared" si="168"/>
        <v>0</v>
      </c>
    </row>
    <row r="1184" spans="1:9" s="40" customFormat="1" ht="25.5">
      <c r="A1184" s="18" t="s">
        <v>171</v>
      </c>
      <c r="B1184" s="21" t="s">
        <v>432</v>
      </c>
      <c r="C1184" s="21" t="s">
        <v>72</v>
      </c>
      <c r="D1184" s="21" t="s">
        <v>67</v>
      </c>
      <c r="E1184" s="58" t="s">
        <v>626</v>
      </c>
      <c r="F1184" s="22" t="s">
        <v>137</v>
      </c>
      <c r="G1184" s="23">
        <f t="shared" si="171"/>
        <v>1000</v>
      </c>
      <c r="H1184" s="23">
        <f t="shared" si="171"/>
        <v>0</v>
      </c>
      <c r="I1184" s="159">
        <f t="shared" si="168"/>
        <v>0</v>
      </c>
    </row>
    <row r="1185" spans="1:9" s="40" customFormat="1" ht="24" customHeight="1">
      <c r="A1185" s="18" t="s">
        <v>650</v>
      </c>
      <c r="B1185" s="21" t="s">
        <v>432</v>
      </c>
      <c r="C1185" s="21" t="s">
        <v>72</v>
      </c>
      <c r="D1185" s="21" t="s">
        <v>67</v>
      </c>
      <c r="E1185" s="58" t="s">
        <v>626</v>
      </c>
      <c r="F1185" s="22" t="s">
        <v>649</v>
      </c>
      <c r="G1185" s="23">
        <f>'5 исп.МП'!G800</f>
        <v>1000</v>
      </c>
      <c r="H1185" s="23">
        <f>'5 исп.МП'!H800</f>
        <v>0</v>
      </c>
      <c r="I1185" s="159">
        <f t="shared" si="168"/>
        <v>0</v>
      </c>
    </row>
    <row r="1186" spans="1:9" ht="12.75">
      <c r="A1186" s="18" t="s">
        <v>219</v>
      </c>
      <c r="B1186" s="21" t="s">
        <v>432</v>
      </c>
      <c r="C1186" s="50" t="s">
        <v>72</v>
      </c>
      <c r="D1186" s="50" t="s">
        <v>67</v>
      </c>
      <c r="E1186" s="22" t="s">
        <v>230</v>
      </c>
      <c r="F1186" s="22"/>
      <c r="G1186" s="23">
        <f>G1187</f>
        <v>6084.2</v>
      </c>
      <c r="H1186" s="23">
        <f>H1187</f>
        <v>185.1</v>
      </c>
      <c r="I1186" s="159">
        <f t="shared" si="168"/>
        <v>3.042306301567996</v>
      </c>
    </row>
    <row r="1187" spans="1:9" ht="12.75">
      <c r="A1187" s="18" t="s">
        <v>281</v>
      </c>
      <c r="B1187" s="21" t="s">
        <v>432</v>
      </c>
      <c r="C1187" s="50" t="s">
        <v>72</v>
      </c>
      <c r="D1187" s="50" t="s">
        <v>67</v>
      </c>
      <c r="E1187" s="22" t="s">
        <v>405</v>
      </c>
      <c r="F1187" s="22"/>
      <c r="G1187" s="23">
        <f>G1188+G1192</f>
        <v>6084.2</v>
      </c>
      <c r="H1187" s="23">
        <f>H1188+H1192</f>
        <v>185.1</v>
      </c>
      <c r="I1187" s="159">
        <f t="shared" si="168"/>
        <v>3.042306301567996</v>
      </c>
    </row>
    <row r="1188" spans="1:9" ht="25.5">
      <c r="A1188" s="18" t="s">
        <v>406</v>
      </c>
      <c r="B1188" s="21" t="s">
        <v>432</v>
      </c>
      <c r="C1188" s="50" t="s">
        <v>72</v>
      </c>
      <c r="D1188" s="50" t="s">
        <v>67</v>
      </c>
      <c r="E1188" s="22" t="s">
        <v>407</v>
      </c>
      <c r="F1188" s="22"/>
      <c r="G1188" s="23">
        <f aca="true" t="shared" si="172" ref="G1188:H1190">G1189</f>
        <v>3084.2</v>
      </c>
      <c r="H1188" s="23">
        <f t="shared" si="172"/>
        <v>185.1</v>
      </c>
      <c r="I1188" s="159">
        <f t="shared" si="168"/>
        <v>6.001556319304844</v>
      </c>
    </row>
    <row r="1189" spans="1:9" ht="12.75">
      <c r="A1189" s="18" t="s">
        <v>135</v>
      </c>
      <c r="B1189" s="21" t="s">
        <v>432</v>
      </c>
      <c r="C1189" s="50" t="s">
        <v>72</v>
      </c>
      <c r="D1189" s="50" t="s">
        <v>67</v>
      </c>
      <c r="E1189" s="22" t="s">
        <v>407</v>
      </c>
      <c r="F1189" s="22" t="s">
        <v>136</v>
      </c>
      <c r="G1189" s="23">
        <f t="shared" si="172"/>
        <v>3084.2</v>
      </c>
      <c r="H1189" s="23">
        <f t="shared" si="172"/>
        <v>185.1</v>
      </c>
      <c r="I1189" s="159">
        <f t="shared" si="168"/>
        <v>6.001556319304844</v>
      </c>
    </row>
    <row r="1190" spans="1:9" s="40" customFormat="1" ht="25.5">
      <c r="A1190" s="18" t="s">
        <v>171</v>
      </c>
      <c r="B1190" s="21" t="s">
        <v>432</v>
      </c>
      <c r="C1190" s="50" t="s">
        <v>72</v>
      </c>
      <c r="D1190" s="50" t="s">
        <v>67</v>
      </c>
      <c r="E1190" s="22" t="s">
        <v>407</v>
      </c>
      <c r="F1190" s="22" t="s">
        <v>137</v>
      </c>
      <c r="G1190" s="23">
        <f t="shared" si="172"/>
        <v>3084.2</v>
      </c>
      <c r="H1190" s="23">
        <f t="shared" si="172"/>
        <v>185.1</v>
      </c>
      <c r="I1190" s="159">
        <f t="shared" si="168"/>
        <v>6.001556319304844</v>
      </c>
    </row>
    <row r="1191" spans="1:9" s="40" customFormat="1" ht="30.75" customHeight="1">
      <c r="A1191" s="18" t="s">
        <v>650</v>
      </c>
      <c r="B1191" s="21" t="s">
        <v>432</v>
      </c>
      <c r="C1191" s="50" t="s">
        <v>72</v>
      </c>
      <c r="D1191" s="50" t="s">
        <v>67</v>
      </c>
      <c r="E1191" s="22" t="s">
        <v>407</v>
      </c>
      <c r="F1191" s="22" t="s">
        <v>649</v>
      </c>
      <c r="G1191" s="23">
        <v>3084.2</v>
      </c>
      <c r="H1191" s="23">
        <v>185.1</v>
      </c>
      <c r="I1191" s="159">
        <f t="shared" si="168"/>
        <v>6.001556319304844</v>
      </c>
    </row>
    <row r="1192" spans="1:9" ht="12.75">
      <c r="A1192" s="18" t="s">
        <v>300</v>
      </c>
      <c r="B1192" s="21" t="s">
        <v>432</v>
      </c>
      <c r="C1192" s="50" t="s">
        <v>72</v>
      </c>
      <c r="D1192" s="50" t="s">
        <v>67</v>
      </c>
      <c r="E1192" s="22" t="s">
        <v>408</v>
      </c>
      <c r="F1192" s="22"/>
      <c r="G1192" s="23">
        <f aca="true" t="shared" si="173" ref="G1192:H1194">G1193</f>
        <v>3000</v>
      </c>
      <c r="H1192" s="23">
        <f t="shared" si="173"/>
        <v>0</v>
      </c>
      <c r="I1192" s="159">
        <f t="shared" si="168"/>
        <v>0</v>
      </c>
    </row>
    <row r="1193" spans="1:9" ht="25.5">
      <c r="A1193" s="18" t="s">
        <v>651</v>
      </c>
      <c r="B1193" s="21" t="s">
        <v>432</v>
      </c>
      <c r="C1193" s="50" t="s">
        <v>72</v>
      </c>
      <c r="D1193" s="50" t="s">
        <v>67</v>
      </c>
      <c r="E1193" s="22" t="s">
        <v>408</v>
      </c>
      <c r="F1193" s="22" t="s">
        <v>111</v>
      </c>
      <c r="G1193" s="23">
        <f t="shared" si="173"/>
        <v>3000</v>
      </c>
      <c r="H1193" s="23">
        <f t="shared" si="173"/>
        <v>0</v>
      </c>
      <c r="I1193" s="159">
        <f t="shared" si="168"/>
        <v>0</v>
      </c>
    </row>
    <row r="1194" spans="1:9" ht="25.5">
      <c r="A1194" s="18" t="s">
        <v>105</v>
      </c>
      <c r="B1194" s="21" t="s">
        <v>432</v>
      </c>
      <c r="C1194" s="50" t="s">
        <v>72</v>
      </c>
      <c r="D1194" s="50" t="s">
        <v>67</v>
      </c>
      <c r="E1194" s="22" t="s">
        <v>408</v>
      </c>
      <c r="F1194" s="22" t="s">
        <v>106</v>
      </c>
      <c r="G1194" s="23">
        <f t="shared" si="173"/>
        <v>3000</v>
      </c>
      <c r="H1194" s="23">
        <f t="shared" si="173"/>
        <v>0</v>
      </c>
      <c r="I1194" s="159">
        <f t="shared" si="168"/>
        <v>0</v>
      </c>
    </row>
    <row r="1195" spans="1:9" ht="25.5">
      <c r="A1195" s="18" t="s">
        <v>107</v>
      </c>
      <c r="B1195" s="21" t="s">
        <v>432</v>
      </c>
      <c r="C1195" s="50" t="s">
        <v>72</v>
      </c>
      <c r="D1195" s="50" t="s">
        <v>67</v>
      </c>
      <c r="E1195" s="22" t="s">
        <v>408</v>
      </c>
      <c r="F1195" s="22" t="s">
        <v>108</v>
      </c>
      <c r="G1195" s="23">
        <v>3000</v>
      </c>
      <c r="H1195" s="23">
        <v>0</v>
      </c>
      <c r="I1195" s="159">
        <f t="shared" si="168"/>
        <v>0</v>
      </c>
    </row>
    <row r="1196" spans="1:9" ht="12.75">
      <c r="A1196" s="17" t="s">
        <v>220</v>
      </c>
      <c r="B1196" s="52" t="s">
        <v>432</v>
      </c>
      <c r="C1196" s="51" t="s">
        <v>72</v>
      </c>
      <c r="D1196" s="51" t="s">
        <v>70</v>
      </c>
      <c r="E1196" s="43"/>
      <c r="F1196" s="43"/>
      <c r="G1196" s="44">
        <f>G1197+G1219</f>
        <v>11218.3</v>
      </c>
      <c r="H1196" s="44">
        <f>H1197+H1219</f>
        <v>778.6</v>
      </c>
      <c r="I1196" s="158">
        <f t="shared" si="168"/>
        <v>6.940445522048797</v>
      </c>
    </row>
    <row r="1197" spans="1:9" ht="15" customHeight="1">
      <c r="A1197" s="18" t="s">
        <v>627</v>
      </c>
      <c r="B1197" s="21" t="s">
        <v>432</v>
      </c>
      <c r="C1197" s="21" t="s">
        <v>72</v>
      </c>
      <c r="D1197" s="21" t="s">
        <v>70</v>
      </c>
      <c r="E1197" s="58" t="s">
        <v>628</v>
      </c>
      <c r="F1197" s="22"/>
      <c r="G1197" s="23">
        <f>G1198</f>
        <v>9918.3</v>
      </c>
      <c r="H1197" s="23">
        <f>H1198</f>
        <v>778.6</v>
      </c>
      <c r="I1197" s="159">
        <f t="shared" si="168"/>
        <v>7.85013560791668</v>
      </c>
    </row>
    <row r="1198" spans="1:9" ht="12.75">
      <c r="A1198" s="41" t="s">
        <v>292</v>
      </c>
      <c r="B1198" s="21" t="s">
        <v>432</v>
      </c>
      <c r="C1198" s="21" t="s">
        <v>72</v>
      </c>
      <c r="D1198" s="21" t="s">
        <v>70</v>
      </c>
      <c r="E1198" s="58" t="s">
        <v>629</v>
      </c>
      <c r="F1198" s="22"/>
      <c r="G1198" s="23">
        <f>G1207+G1211+G1215+G1199+G1203</f>
        <v>9918.3</v>
      </c>
      <c r="H1198" s="23">
        <f>H1207+H1211+H1215+H1199+H1203</f>
        <v>778.6</v>
      </c>
      <c r="I1198" s="159">
        <f t="shared" si="168"/>
        <v>7.85013560791668</v>
      </c>
    </row>
    <row r="1199" spans="1:9" ht="25.5">
      <c r="A1199" s="18" t="s">
        <v>630</v>
      </c>
      <c r="B1199" s="21" t="s">
        <v>432</v>
      </c>
      <c r="C1199" s="21" t="s">
        <v>72</v>
      </c>
      <c r="D1199" s="21" t="s">
        <v>70</v>
      </c>
      <c r="E1199" s="58" t="s">
        <v>631</v>
      </c>
      <c r="F1199" s="22"/>
      <c r="G1199" s="23">
        <f aca="true" t="shared" si="174" ref="G1199:H1201">G1200</f>
        <v>5815.7</v>
      </c>
      <c r="H1199" s="23">
        <f t="shared" si="174"/>
        <v>0</v>
      </c>
      <c r="I1199" s="159">
        <f t="shared" si="168"/>
        <v>0</v>
      </c>
    </row>
    <row r="1200" spans="1:9" ht="25.5">
      <c r="A1200" s="18" t="s">
        <v>651</v>
      </c>
      <c r="B1200" s="21" t="s">
        <v>432</v>
      </c>
      <c r="C1200" s="21" t="s">
        <v>72</v>
      </c>
      <c r="D1200" s="21" t="s">
        <v>70</v>
      </c>
      <c r="E1200" s="58" t="s">
        <v>631</v>
      </c>
      <c r="F1200" s="22" t="s">
        <v>111</v>
      </c>
      <c r="G1200" s="23">
        <f t="shared" si="174"/>
        <v>5815.7</v>
      </c>
      <c r="H1200" s="23">
        <f t="shared" si="174"/>
        <v>0</v>
      </c>
      <c r="I1200" s="159">
        <f t="shared" si="168"/>
        <v>0</v>
      </c>
    </row>
    <row r="1201" spans="1:9" ht="25.5">
      <c r="A1201" s="18" t="s">
        <v>105</v>
      </c>
      <c r="B1201" s="21" t="s">
        <v>432</v>
      </c>
      <c r="C1201" s="21" t="s">
        <v>72</v>
      </c>
      <c r="D1201" s="21" t="s">
        <v>70</v>
      </c>
      <c r="E1201" s="58" t="s">
        <v>631</v>
      </c>
      <c r="F1201" s="22" t="s">
        <v>106</v>
      </c>
      <c r="G1201" s="23">
        <f t="shared" si="174"/>
        <v>5815.7</v>
      </c>
      <c r="H1201" s="23">
        <f t="shared" si="174"/>
        <v>0</v>
      </c>
      <c r="I1201" s="159">
        <f t="shared" si="168"/>
        <v>0</v>
      </c>
    </row>
    <row r="1202" spans="1:9" ht="25.5">
      <c r="A1202" s="18" t="s">
        <v>107</v>
      </c>
      <c r="B1202" s="21" t="s">
        <v>432</v>
      </c>
      <c r="C1202" s="21" t="s">
        <v>72</v>
      </c>
      <c r="D1202" s="21" t="s">
        <v>70</v>
      </c>
      <c r="E1202" s="58" t="s">
        <v>631</v>
      </c>
      <c r="F1202" s="22" t="s">
        <v>108</v>
      </c>
      <c r="G1202" s="23">
        <f>'5 исп.МП'!G756</f>
        <v>5815.7</v>
      </c>
      <c r="H1202" s="23">
        <f>'5 исп.МП'!H756</f>
        <v>0</v>
      </c>
      <c r="I1202" s="159">
        <f t="shared" si="168"/>
        <v>0</v>
      </c>
    </row>
    <row r="1203" spans="1:9" ht="25.5">
      <c r="A1203" s="18" t="s">
        <v>632</v>
      </c>
      <c r="B1203" s="21" t="s">
        <v>432</v>
      </c>
      <c r="C1203" s="21" t="s">
        <v>72</v>
      </c>
      <c r="D1203" s="21" t="s">
        <v>70</v>
      </c>
      <c r="E1203" s="58" t="s">
        <v>633</v>
      </c>
      <c r="F1203" s="22"/>
      <c r="G1203" s="23">
        <f aca="true" t="shared" si="175" ref="G1203:H1205">G1204</f>
        <v>100</v>
      </c>
      <c r="H1203" s="23">
        <f t="shared" si="175"/>
        <v>0</v>
      </c>
      <c r="I1203" s="159">
        <f t="shared" si="168"/>
        <v>0</v>
      </c>
    </row>
    <row r="1204" spans="1:9" ht="25.5">
      <c r="A1204" s="18" t="s">
        <v>651</v>
      </c>
      <c r="B1204" s="21" t="s">
        <v>432</v>
      </c>
      <c r="C1204" s="21" t="s">
        <v>72</v>
      </c>
      <c r="D1204" s="21" t="s">
        <v>70</v>
      </c>
      <c r="E1204" s="58" t="s">
        <v>633</v>
      </c>
      <c r="F1204" s="22" t="s">
        <v>111</v>
      </c>
      <c r="G1204" s="23">
        <f t="shared" si="175"/>
        <v>100</v>
      </c>
      <c r="H1204" s="23">
        <f t="shared" si="175"/>
        <v>0</v>
      </c>
      <c r="I1204" s="159">
        <f t="shared" si="168"/>
        <v>0</v>
      </c>
    </row>
    <row r="1205" spans="1:9" ht="25.5">
      <c r="A1205" s="18" t="s">
        <v>105</v>
      </c>
      <c r="B1205" s="21" t="s">
        <v>432</v>
      </c>
      <c r="C1205" s="21" t="s">
        <v>72</v>
      </c>
      <c r="D1205" s="21" t="s">
        <v>70</v>
      </c>
      <c r="E1205" s="58" t="s">
        <v>633</v>
      </c>
      <c r="F1205" s="22" t="s">
        <v>106</v>
      </c>
      <c r="G1205" s="23">
        <f t="shared" si="175"/>
        <v>100</v>
      </c>
      <c r="H1205" s="23">
        <f t="shared" si="175"/>
        <v>0</v>
      </c>
      <c r="I1205" s="159">
        <f t="shared" si="168"/>
        <v>0</v>
      </c>
    </row>
    <row r="1206" spans="1:9" ht="25.5">
      <c r="A1206" s="18" t="s">
        <v>107</v>
      </c>
      <c r="B1206" s="21" t="s">
        <v>432</v>
      </c>
      <c r="C1206" s="21" t="s">
        <v>72</v>
      </c>
      <c r="D1206" s="21" t="s">
        <v>70</v>
      </c>
      <c r="E1206" s="58" t="s">
        <v>633</v>
      </c>
      <c r="F1206" s="22" t="s">
        <v>108</v>
      </c>
      <c r="G1206" s="23">
        <f>'5 исп.МП'!G763</f>
        <v>100</v>
      </c>
      <c r="H1206" s="23">
        <f>'5 исп.МП'!H763</f>
        <v>0</v>
      </c>
      <c r="I1206" s="159">
        <f t="shared" si="168"/>
        <v>0</v>
      </c>
    </row>
    <row r="1207" spans="1:9" ht="12.75">
      <c r="A1207" s="18" t="s">
        <v>634</v>
      </c>
      <c r="B1207" s="21" t="s">
        <v>432</v>
      </c>
      <c r="C1207" s="21" t="s">
        <v>72</v>
      </c>
      <c r="D1207" s="21" t="s">
        <v>70</v>
      </c>
      <c r="E1207" s="58" t="s">
        <v>635</v>
      </c>
      <c r="F1207" s="22"/>
      <c r="G1207" s="23">
        <f aca="true" t="shared" si="176" ref="G1207:H1209">G1208</f>
        <v>2706</v>
      </c>
      <c r="H1207" s="23">
        <f t="shared" si="176"/>
        <v>698.1</v>
      </c>
      <c r="I1207" s="159">
        <f t="shared" si="168"/>
        <v>25.798226164079825</v>
      </c>
    </row>
    <row r="1208" spans="1:9" ht="25.5">
      <c r="A1208" s="18" t="s">
        <v>651</v>
      </c>
      <c r="B1208" s="21" t="s">
        <v>432</v>
      </c>
      <c r="C1208" s="21" t="s">
        <v>72</v>
      </c>
      <c r="D1208" s="21" t="s">
        <v>70</v>
      </c>
      <c r="E1208" s="58" t="s">
        <v>635</v>
      </c>
      <c r="F1208" s="22" t="s">
        <v>111</v>
      </c>
      <c r="G1208" s="23">
        <f t="shared" si="176"/>
        <v>2706</v>
      </c>
      <c r="H1208" s="23">
        <f t="shared" si="176"/>
        <v>698.1</v>
      </c>
      <c r="I1208" s="159">
        <f t="shared" si="168"/>
        <v>25.798226164079825</v>
      </c>
    </row>
    <row r="1209" spans="1:9" ht="25.5">
      <c r="A1209" s="18" t="s">
        <v>105</v>
      </c>
      <c r="B1209" s="21" t="s">
        <v>432</v>
      </c>
      <c r="C1209" s="21" t="s">
        <v>72</v>
      </c>
      <c r="D1209" s="21" t="s">
        <v>70</v>
      </c>
      <c r="E1209" s="58" t="s">
        <v>635</v>
      </c>
      <c r="F1209" s="22" t="s">
        <v>106</v>
      </c>
      <c r="G1209" s="23">
        <f t="shared" si="176"/>
        <v>2706</v>
      </c>
      <c r="H1209" s="23">
        <f t="shared" si="176"/>
        <v>698.1</v>
      </c>
      <c r="I1209" s="159">
        <f t="shared" si="168"/>
        <v>25.798226164079825</v>
      </c>
    </row>
    <row r="1210" spans="1:9" ht="25.5">
      <c r="A1210" s="18" t="s">
        <v>107</v>
      </c>
      <c r="B1210" s="21" t="s">
        <v>432</v>
      </c>
      <c r="C1210" s="21" t="s">
        <v>72</v>
      </c>
      <c r="D1210" s="21" t="s">
        <v>70</v>
      </c>
      <c r="E1210" s="58" t="s">
        <v>635</v>
      </c>
      <c r="F1210" s="22" t="s">
        <v>108</v>
      </c>
      <c r="G1210" s="23">
        <f>'5 исп.МП'!G770</f>
        <v>2706</v>
      </c>
      <c r="H1210" s="23">
        <f>'5 исп.МП'!H770</f>
        <v>698.1</v>
      </c>
      <c r="I1210" s="159">
        <f t="shared" si="168"/>
        <v>25.798226164079825</v>
      </c>
    </row>
    <row r="1211" spans="1:9" ht="12.75">
      <c r="A1211" s="18" t="s">
        <v>636</v>
      </c>
      <c r="B1211" s="21" t="s">
        <v>432</v>
      </c>
      <c r="C1211" s="21" t="s">
        <v>72</v>
      </c>
      <c r="D1211" s="21" t="s">
        <v>70</v>
      </c>
      <c r="E1211" s="58" t="s">
        <v>637</v>
      </c>
      <c r="F1211" s="22"/>
      <c r="G1211" s="23">
        <f>G1213</f>
        <v>996.6</v>
      </c>
      <c r="H1211" s="23">
        <f>H1213</f>
        <v>80.5</v>
      </c>
      <c r="I1211" s="159">
        <f t="shared" si="168"/>
        <v>8.07746337547662</v>
      </c>
    </row>
    <row r="1212" spans="1:9" ht="25.5">
      <c r="A1212" s="18" t="s">
        <v>651</v>
      </c>
      <c r="B1212" s="21" t="s">
        <v>432</v>
      </c>
      <c r="C1212" s="21" t="s">
        <v>72</v>
      </c>
      <c r="D1212" s="21" t="s">
        <v>70</v>
      </c>
      <c r="E1212" s="58" t="s">
        <v>637</v>
      </c>
      <c r="F1212" s="22" t="s">
        <v>111</v>
      </c>
      <c r="G1212" s="23">
        <f>G1213</f>
        <v>996.6</v>
      </c>
      <c r="H1212" s="23">
        <f>H1213</f>
        <v>80.5</v>
      </c>
      <c r="I1212" s="159">
        <f t="shared" si="168"/>
        <v>8.07746337547662</v>
      </c>
    </row>
    <row r="1213" spans="1:9" ht="25.5">
      <c r="A1213" s="18" t="s">
        <v>105</v>
      </c>
      <c r="B1213" s="21" t="s">
        <v>432</v>
      </c>
      <c r="C1213" s="21" t="s">
        <v>72</v>
      </c>
      <c r="D1213" s="21" t="s">
        <v>70</v>
      </c>
      <c r="E1213" s="58" t="s">
        <v>637</v>
      </c>
      <c r="F1213" s="22" t="s">
        <v>106</v>
      </c>
      <c r="G1213" s="23">
        <f>G1214</f>
        <v>996.6</v>
      </c>
      <c r="H1213" s="23">
        <f>H1214</f>
        <v>80.5</v>
      </c>
      <c r="I1213" s="159">
        <f t="shared" si="168"/>
        <v>8.07746337547662</v>
      </c>
    </row>
    <row r="1214" spans="1:9" ht="25.5">
      <c r="A1214" s="18" t="s">
        <v>107</v>
      </c>
      <c r="B1214" s="21" t="s">
        <v>432</v>
      </c>
      <c r="C1214" s="21" t="s">
        <v>72</v>
      </c>
      <c r="D1214" s="21" t="s">
        <v>70</v>
      </c>
      <c r="E1214" s="58" t="s">
        <v>637</v>
      </c>
      <c r="F1214" s="22" t="s">
        <v>108</v>
      </c>
      <c r="G1214" s="23">
        <f>'5 исп.МП'!G777</f>
        <v>996.6</v>
      </c>
      <c r="H1214" s="23">
        <f>'5 исп.МП'!H777</f>
        <v>80.5</v>
      </c>
      <c r="I1214" s="159">
        <f t="shared" si="168"/>
        <v>8.07746337547662</v>
      </c>
    </row>
    <row r="1215" spans="1:9" ht="12.75">
      <c r="A1215" s="18" t="s">
        <v>638</v>
      </c>
      <c r="B1215" s="21" t="s">
        <v>432</v>
      </c>
      <c r="C1215" s="21" t="s">
        <v>72</v>
      </c>
      <c r="D1215" s="21" t="s">
        <v>70</v>
      </c>
      <c r="E1215" s="58" t="s">
        <v>639</v>
      </c>
      <c r="F1215" s="22"/>
      <c r="G1215" s="23">
        <f aca="true" t="shared" si="177" ref="G1215:H1217">G1216</f>
        <v>300</v>
      </c>
      <c r="H1215" s="23">
        <f t="shared" si="177"/>
        <v>0</v>
      </c>
      <c r="I1215" s="159">
        <f t="shared" si="168"/>
        <v>0</v>
      </c>
    </row>
    <row r="1216" spans="1:9" ht="25.5">
      <c r="A1216" s="18" t="s">
        <v>651</v>
      </c>
      <c r="B1216" s="21" t="s">
        <v>432</v>
      </c>
      <c r="C1216" s="21" t="s">
        <v>72</v>
      </c>
      <c r="D1216" s="21" t="s">
        <v>70</v>
      </c>
      <c r="E1216" s="58" t="s">
        <v>639</v>
      </c>
      <c r="F1216" s="22" t="s">
        <v>111</v>
      </c>
      <c r="G1216" s="23">
        <f t="shared" si="177"/>
        <v>300</v>
      </c>
      <c r="H1216" s="23">
        <f t="shared" si="177"/>
        <v>0</v>
      </c>
      <c r="I1216" s="159">
        <f t="shared" si="168"/>
        <v>0</v>
      </c>
    </row>
    <row r="1217" spans="1:9" ht="25.5">
      <c r="A1217" s="18" t="s">
        <v>105</v>
      </c>
      <c r="B1217" s="21" t="s">
        <v>432</v>
      </c>
      <c r="C1217" s="21" t="s">
        <v>72</v>
      </c>
      <c r="D1217" s="21" t="s">
        <v>70</v>
      </c>
      <c r="E1217" s="58" t="s">
        <v>639</v>
      </c>
      <c r="F1217" s="22" t="s">
        <v>106</v>
      </c>
      <c r="G1217" s="23">
        <f t="shared" si="177"/>
        <v>300</v>
      </c>
      <c r="H1217" s="23">
        <f t="shared" si="177"/>
        <v>0</v>
      </c>
      <c r="I1217" s="159">
        <f t="shared" si="168"/>
        <v>0</v>
      </c>
    </row>
    <row r="1218" spans="1:9" ht="25.5">
      <c r="A1218" s="18" t="s">
        <v>107</v>
      </c>
      <c r="B1218" s="21" t="s">
        <v>432</v>
      </c>
      <c r="C1218" s="21" t="s">
        <v>72</v>
      </c>
      <c r="D1218" s="21" t="s">
        <v>70</v>
      </c>
      <c r="E1218" s="58" t="s">
        <v>639</v>
      </c>
      <c r="F1218" s="22" t="s">
        <v>108</v>
      </c>
      <c r="G1218" s="23">
        <f>'5 исп.МП'!G784</f>
        <v>300</v>
      </c>
      <c r="H1218" s="23">
        <f>'5 исп.МП'!H784</f>
        <v>0</v>
      </c>
      <c r="I1218" s="159">
        <f t="shared" si="168"/>
        <v>0</v>
      </c>
    </row>
    <row r="1219" spans="1:9" ht="12.75">
      <c r="A1219" s="41" t="s">
        <v>640</v>
      </c>
      <c r="B1219" s="21" t="s">
        <v>432</v>
      </c>
      <c r="C1219" s="50" t="s">
        <v>72</v>
      </c>
      <c r="D1219" s="50" t="s">
        <v>70</v>
      </c>
      <c r="E1219" s="22" t="s">
        <v>641</v>
      </c>
      <c r="F1219" s="47"/>
      <c r="G1219" s="23">
        <f>G1221+G1224</f>
        <v>1300</v>
      </c>
      <c r="H1219" s="23">
        <f>H1221+H1224</f>
        <v>0</v>
      </c>
      <c r="I1219" s="159">
        <f t="shared" si="168"/>
        <v>0</v>
      </c>
    </row>
    <row r="1220" spans="1:9" ht="12.75">
      <c r="A1220" s="41" t="s">
        <v>296</v>
      </c>
      <c r="B1220" s="21" t="s">
        <v>432</v>
      </c>
      <c r="C1220" s="50" t="s">
        <v>72</v>
      </c>
      <c r="D1220" s="50" t="s">
        <v>70</v>
      </c>
      <c r="E1220" s="22" t="s">
        <v>642</v>
      </c>
      <c r="F1220" s="47"/>
      <c r="G1220" s="23">
        <f aca="true" t="shared" si="178" ref="G1220:H1222">G1221</f>
        <v>800</v>
      </c>
      <c r="H1220" s="23">
        <f t="shared" si="178"/>
        <v>0</v>
      </c>
      <c r="I1220" s="159">
        <f t="shared" si="168"/>
        <v>0</v>
      </c>
    </row>
    <row r="1221" spans="1:9" ht="25.5">
      <c r="A1221" s="18" t="s">
        <v>651</v>
      </c>
      <c r="B1221" s="21" t="s">
        <v>432</v>
      </c>
      <c r="C1221" s="21" t="s">
        <v>72</v>
      </c>
      <c r="D1221" s="21" t="s">
        <v>70</v>
      </c>
      <c r="E1221" s="22" t="s">
        <v>642</v>
      </c>
      <c r="F1221" s="22" t="s">
        <v>111</v>
      </c>
      <c r="G1221" s="23">
        <f t="shared" si="178"/>
        <v>800</v>
      </c>
      <c r="H1221" s="23">
        <f t="shared" si="178"/>
        <v>0</v>
      </c>
      <c r="I1221" s="159">
        <f t="shared" si="168"/>
        <v>0</v>
      </c>
    </row>
    <row r="1222" spans="1:9" ht="25.5">
      <c r="A1222" s="18" t="s">
        <v>105</v>
      </c>
      <c r="B1222" s="21" t="s">
        <v>432</v>
      </c>
      <c r="C1222" s="21" t="s">
        <v>72</v>
      </c>
      <c r="D1222" s="21" t="s">
        <v>70</v>
      </c>
      <c r="E1222" s="22" t="s">
        <v>642</v>
      </c>
      <c r="F1222" s="22" t="s">
        <v>106</v>
      </c>
      <c r="G1222" s="23">
        <f t="shared" si="178"/>
        <v>800</v>
      </c>
      <c r="H1222" s="23">
        <f t="shared" si="178"/>
        <v>0</v>
      </c>
      <c r="I1222" s="159">
        <f aca="true" t="shared" si="179" ref="I1222:I1228">H1222/G1222*100</f>
        <v>0</v>
      </c>
    </row>
    <row r="1223" spans="1:9" ht="25.5">
      <c r="A1223" s="18" t="s">
        <v>107</v>
      </c>
      <c r="B1223" s="21" t="s">
        <v>432</v>
      </c>
      <c r="C1223" s="21" t="s">
        <v>72</v>
      </c>
      <c r="D1223" s="21" t="s">
        <v>70</v>
      </c>
      <c r="E1223" s="22" t="s">
        <v>642</v>
      </c>
      <c r="F1223" s="22" t="s">
        <v>108</v>
      </c>
      <c r="G1223" s="23">
        <v>800</v>
      </c>
      <c r="H1223" s="23">
        <v>0</v>
      </c>
      <c r="I1223" s="159">
        <f t="shared" si="179"/>
        <v>0</v>
      </c>
    </row>
    <row r="1224" spans="1:9" ht="12.75">
      <c r="A1224" s="18" t="s">
        <v>686</v>
      </c>
      <c r="B1224" s="21" t="s">
        <v>432</v>
      </c>
      <c r="C1224" s="21" t="s">
        <v>72</v>
      </c>
      <c r="D1224" s="21" t="s">
        <v>70</v>
      </c>
      <c r="E1224" s="22" t="s">
        <v>687</v>
      </c>
      <c r="F1224" s="22"/>
      <c r="G1224" s="23">
        <f aca="true" t="shared" si="180" ref="G1224:H1226">G1225</f>
        <v>500</v>
      </c>
      <c r="H1224" s="23">
        <f t="shared" si="180"/>
        <v>0</v>
      </c>
      <c r="I1224" s="159">
        <f t="shared" si="179"/>
        <v>0</v>
      </c>
    </row>
    <row r="1225" spans="1:9" ht="12.75">
      <c r="A1225" s="18" t="s">
        <v>135</v>
      </c>
      <c r="B1225" s="21" t="s">
        <v>432</v>
      </c>
      <c r="C1225" s="21" t="s">
        <v>72</v>
      </c>
      <c r="D1225" s="21" t="s">
        <v>70</v>
      </c>
      <c r="E1225" s="22" t="s">
        <v>687</v>
      </c>
      <c r="F1225" s="22" t="s">
        <v>136</v>
      </c>
      <c r="G1225" s="23">
        <f t="shared" si="180"/>
        <v>500</v>
      </c>
      <c r="H1225" s="23">
        <f t="shared" si="180"/>
        <v>0</v>
      </c>
      <c r="I1225" s="159">
        <f t="shared" si="179"/>
        <v>0</v>
      </c>
    </row>
    <row r="1226" spans="1:9" s="40" customFormat="1" ht="25.5">
      <c r="A1226" s="18" t="s">
        <v>171</v>
      </c>
      <c r="B1226" s="21" t="s">
        <v>432</v>
      </c>
      <c r="C1226" s="21" t="s">
        <v>72</v>
      </c>
      <c r="D1226" s="21" t="s">
        <v>70</v>
      </c>
      <c r="E1226" s="22" t="s">
        <v>687</v>
      </c>
      <c r="F1226" s="22" t="s">
        <v>137</v>
      </c>
      <c r="G1226" s="23">
        <f t="shared" si="180"/>
        <v>500</v>
      </c>
      <c r="H1226" s="23">
        <f t="shared" si="180"/>
        <v>0</v>
      </c>
      <c r="I1226" s="159">
        <f t="shared" si="179"/>
        <v>0</v>
      </c>
    </row>
    <row r="1227" spans="1:9" s="40" customFormat="1" ht="36.75" customHeight="1">
      <c r="A1227" s="18" t="s">
        <v>650</v>
      </c>
      <c r="B1227" s="21" t="s">
        <v>432</v>
      </c>
      <c r="C1227" s="21" t="s">
        <v>72</v>
      </c>
      <c r="D1227" s="21" t="s">
        <v>70</v>
      </c>
      <c r="E1227" s="22" t="s">
        <v>687</v>
      </c>
      <c r="F1227" s="22" t="s">
        <v>649</v>
      </c>
      <c r="G1227" s="23">
        <v>500</v>
      </c>
      <c r="H1227" s="23">
        <v>0</v>
      </c>
      <c r="I1227" s="159">
        <f t="shared" si="179"/>
        <v>0</v>
      </c>
    </row>
    <row r="1228" spans="1:9" ht="12.75">
      <c r="A1228" s="42" t="s">
        <v>77</v>
      </c>
      <c r="B1228" s="52"/>
      <c r="C1228" s="43"/>
      <c r="D1228" s="43"/>
      <c r="E1228" s="43"/>
      <c r="F1228" s="43"/>
      <c r="G1228" s="95">
        <f>G6+G241+G281+G340+G444+G807+G1114</f>
        <v>644587.9</v>
      </c>
      <c r="H1228" s="95">
        <f>H6+H241+H281+H340+H444+H807+H1114</f>
        <v>131555.1</v>
      </c>
      <c r="I1228" s="158">
        <f t="shared" si="179"/>
        <v>20.409179260113323</v>
      </c>
    </row>
    <row r="1235" ht="12.75">
      <c r="H1235" s="156"/>
    </row>
  </sheetData>
  <sheetProtection/>
  <mergeCells count="1">
    <mergeCell ref="A2:I2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65"/>
  <sheetViews>
    <sheetView zoomScalePageLayoutView="0" workbookViewId="0" topLeftCell="A1">
      <selection activeCell="J486" sqref="J486"/>
    </sheetView>
  </sheetViews>
  <sheetFormatPr defaultColWidth="9.00390625" defaultRowHeight="12.75"/>
  <cols>
    <col min="1" max="1" width="45.125" style="0" customWidth="1"/>
    <col min="2" max="2" width="16.00390625" style="0" customWidth="1"/>
    <col min="3" max="3" width="5.375" style="0" customWidth="1"/>
    <col min="4" max="4" width="5.25390625" style="0" customWidth="1"/>
    <col min="5" max="5" width="6.00390625" style="0" customWidth="1"/>
    <col min="6" max="6" width="5.875" style="0" customWidth="1"/>
    <col min="8" max="8" width="10.375" style="0" customWidth="1"/>
    <col min="9" max="9" width="8.75390625" style="0" customWidth="1"/>
  </cols>
  <sheetData>
    <row r="1" spans="1:10" s="5" customFormat="1" ht="33" customHeight="1">
      <c r="A1" s="190" t="s">
        <v>694</v>
      </c>
      <c r="B1" s="190"/>
      <c r="C1" s="191"/>
      <c r="D1" s="191"/>
      <c r="E1" s="191"/>
      <c r="F1" s="191"/>
      <c r="G1" s="191"/>
      <c r="H1" s="185"/>
      <c r="I1" s="185"/>
      <c r="J1" s="13"/>
    </row>
    <row r="2" spans="1:10" s="5" customFormat="1" ht="12.75">
      <c r="A2" s="13"/>
      <c r="B2" s="53"/>
      <c r="C2" s="53"/>
      <c r="D2" s="53"/>
      <c r="E2" s="53"/>
      <c r="F2" s="53"/>
      <c r="G2" s="13"/>
      <c r="H2" s="13"/>
      <c r="I2" s="53" t="s">
        <v>695</v>
      </c>
      <c r="J2" s="13"/>
    </row>
    <row r="3" spans="1:10" s="5" customFormat="1" ht="54" customHeight="1">
      <c r="A3" s="54" t="s">
        <v>32</v>
      </c>
      <c r="B3" s="84" t="s">
        <v>47</v>
      </c>
      <c r="C3" s="84" t="s">
        <v>46</v>
      </c>
      <c r="D3" s="84" t="s">
        <v>45</v>
      </c>
      <c r="E3" s="54" t="s">
        <v>48</v>
      </c>
      <c r="F3" s="54" t="s">
        <v>0</v>
      </c>
      <c r="G3" s="84" t="s">
        <v>690</v>
      </c>
      <c r="H3" s="84" t="s">
        <v>723</v>
      </c>
      <c r="I3" s="109" t="s">
        <v>688</v>
      </c>
      <c r="J3" s="13"/>
    </row>
    <row r="4" spans="1:10" s="5" customFormat="1" ht="12.75">
      <c r="A4" s="28">
        <v>1</v>
      </c>
      <c r="B4" s="84">
        <v>2</v>
      </c>
      <c r="C4" s="84">
        <v>3</v>
      </c>
      <c r="D4" s="84">
        <v>4</v>
      </c>
      <c r="E4" s="54">
        <v>5</v>
      </c>
      <c r="F4" s="54">
        <v>6</v>
      </c>
      <c r="G4" s="54">
        <v>7</v>
      </c>
      <c r="H4" s="164">
        <v>8</v>
      </c>
      <c r="I4" s="164">
        <v>9</v>
      </c>
      <c r="J4" s="13"/>
    </row>
    <row r="5" spans="1:10" s="5" customFormat="1" ht="36" customHeight="1">
      <c r="A5" s="112" t="s">
        <v>507</v>
      </c>
      <c r="B5" s="113" t="s">
        <v>508</v>
      </c>
      <c r="C5" s="113"/>
      <c r="D5" s="113"/>
      <c r="E5" s="114"/>
      <c r="F5" s="114"/>
      <c r="G5" s="115">
        <f aca="true" t="shared" si="0" ref="G5:H10">G6</f>
        <v>400</v>
      </c>
      <c r="H5" s="115">
        <f t="shared" si="0"/>
        <v>0</v>
      </c>
      <c r="I5" s="157">
        <f aca="true" t="shared" si="1" ref="I5:I68">H5/G5*100</f>
        <v>0</v>
      </c>
      <c r="J5" s="13"/>
    </row>
    <row r="6" spans="1:10" s="5" customFormat="1" ht="27" customHeight="1">
      <c r="A6" s="116" t="s">
        <v>290</v>
      </c>
      <c r="B6" s="84" t="s">
        <v>509</v>
      </c>
      <c r="C6" s="84"/>
      <c r="D6" s="84"/>
      <c r="E6" s="54"/>
      <c r="F6" s="54"/>
      <c r="G6" s="44">
        <f t="shared" si="0"/>
        <v>400</v>
      </c>
      <c r="H6" s="44">
        <f t="shared" si="0"/>
        <v>0</v>
      </c>
      <c r="I6" s="158">
        <f t="shared" si="1"/>
        <v>0</v>
      </c>
      <c r="J6" s="13"/>
    </row>
    <row r="7" spans="1:10" s="5" customFormat="1" ht="25.5">
      <c r="A7" s="116" t="s">
        <v>181</v>
      </c>
      <c r="B7" s="84" t="s">
        <v>510</v>
      </c>
      <c r="C7" s="84"/>
      <c r="D7" s="84"/>
      <c r="E7" s="54"/>
      <c r="F7" s="54"/>
      <c r="G7" s="44">
        <f t="shared" si="0"/>
        <v>400</v>
      </c>
      <c r="H7" s="44">
        <f t="shared" si="0"/>
        <v>0</v>
      </c>
      <c r="I7" s="158">
        <f t="shared" si="1"/>
        <v>0</v>
      </c>
      <c r="J7" s="13"/>
    </row>
    <row r="8" spans="1:10" s="5" customFormat="1" ht="12.75">
      <c r="A8" s="116" t="s">
        <v>5</v>
      </c>
      <c r="B8" s="84" t="s">
        <v>510</v>
      </c>
      <c r="C8" s="52" t="s">
        <v>68</v>
      </c>
      <c r="D8" s="52" t="s">
        <v>36</v>
      </c>
      <c r="E8" s="47"/>
      <c r="F8" s="47"/>
      <c r="G8" s="44">
        <f t="shared" si="0"/>
        <v>400</v>
      </c>
      <c r="H8" s="44">
        <f t="shared" si="0"/>
        <v>0</v>
      </c>
      <c r="I8" s="158">
        <f t="shared" si="1"/>
        <v>0</v>
      </c>
      <c r="J8" s="13"/>
    </row>
    <row r="9" spans="1:10" s="5" customFormat="1" ht="12.75">
      <c r="A9" s="37" t="s">
        <v>7</v>
      </c>
      <c r="B9" s="58" t="s">
        <v>510</v>
      </c>
      <c r="C9" s="21" t="s">
        <v>68</v>
      </c>
      <c r="D9" s="21" t="s">
        <v>78</v>
      </c>
      <c r="E9" s="47"/>
      <c r="F9" s="47"/>
      <c r="G9" s="23">
        <f t="shared" si="0"/>
        <v>400</v>
      </c>
      <c r="H9" s="23">
        <f t="shared" si="0"/>
        <v>0</v>
      </c>
      <c r="I9" s="159">
        <f t="shared" si="1"/>
        <v>0</v>
      </c>
      <c r="J9" s="13"/>
    </row>
    <row r="10" spans="1:10" s="33" customFormat="1" ht="12.75">
      <c r="A10" s="18" t="s">
        <v>135</v>
      </c>
      <c r="B10" s="58" t="s">
        <v>510</v>
      </c>
      <c r="C10" s="21" t="s">
        <v>68</v>
      </c>
      <c r="D10" s="21" t="s">
        <v>78</v>
      </c>
      <c r="E10" s="22" t="s">
        <v>136</v>
      </c>
      <c r="F10" s="47"/>
      <c r="G10" s="23">
        <f t="shared" si="0"/>
        <v>400</v>
      </c>
      <c r="H10" s="23">
        <f t="shared" si="0"/>
        <v>0</v>
      </c>
      <c r="I10" s="159">
        <f t="shared" si="1"/>
        <v>0</v>
      </c>
      <c r="J10" s="13"/>
    </row>
    <row r="11" spans="1:10" s="33" customFormat="1" ht="28.5" customHeight="1">
      <c r="A11" s="18" t="s">
        <v>171</v>
      </c>
      <c r="B11" s="58" t="s">
        <v>510</v>
      </c>
      <c r="C11" s="21" t="s">
        <v>68</v>
      </c>
      <c r="D11" s="21" t="s">
        <v>78</v>
      </c>
      <c r="E11" s="22" t="s">
        <v>137</v>
      </c>
      <c r="F11" s="47"/>
      <c r="G11" s="23">
        <f>G12</f>
        <v>400</v>
      </c>
      <c r="H11" s="23">
        <f>H12</f>
        <v>0</v>
      </c>
      <c r="I11" s="159">
        <f t="shared" si="1"/>
        <v>0</v>
      </c>
      <c r="J11" s="13"/>
    </row>
    <row r="12" spans="1:10" s="107" customFormat="1" ht="39.75" customHeight="1">
      <c r="A12" s="18" t="s">
        <v>650</v>
      </c>
      <c r="B12" s="58" t="s">
        <v>510</v>
      </c>
      <c r="C12" s="21" t="s">
        <v>68</v>
      </c>
      <c r="D12" s="21" t="s">
        <v>78</v>
      </c>
      <c r="E12" s="22" t="s">
        <v>649</v>
      </c>
      <c r="F12" s="47"/>
      <c r="G12" s="23">
        <f>G13</f>
        <v>400</v>
      </c>
      <c r="H12" s="23">
        <f>H13</f>
        <v>0</v>
      </c>
      <c r="I12" s="159">
        <f t="shared" si="1"/>
        <v>0</v>
      </c>
      <c r="J12" s="40"/>
    </row>
    <row r="13" spans="1:10" s="33" customFormat="1" ht="38.25">
      <c r="A13" s="41" t="s">
        <v>174</v>
      </c>
      <c r="B13" s="58" t="s">
        <v>510</v>
      </c>
      <c r="C13" s="21" t="s">
        <v>68</v>
      </c>
      <c r="D13" s="21" t="s">
        <v>78</v>
      </c>
      <c r="E13" s="22" t="s">
        <v>649</v>
      </c>
      <c r="F13" s="47">
        <v>724</v>
      </c>
      <c r="G13" s="23">
        <v>400</v>
      </c>
      <c r="H13" s="23">
        <v>0</v>
      </c>
      <c r="I13" s="159">
        <f t="shared" si="1"/>
        <v>0</v>
      </c>
      <c r="J13" s="13"/>
    </row>
    <row r="14" spans="1:10" s="119" customFormat="1" ht="38.25">
      <c r="A14" s="112" t="s">
        <v>696</v>
      </c>
      <c r="B14" s="117" t="s">
        <v>477</v>
      </c>
      <c r="C14" s="118"/>
      <c r="D14" s="118"/>
      <c r="E14" s="114"/>
      <c r="F14" s="114"/>
      <c r="G14" s="115">
        <f>G15+G34+G48+G79+G87</f>
        <v>2489.7</v>
      </c>
      <c r="H14" s="115">
        <f>H15+H34+H48+H79+H87</f>
        <v>292.4</v>
      </c>
      <c r="I14" s="157">
        <f t="shared" si="1"/>
        <v>11.744386873920552</v>
      </c>
      <c r="J14" s="85"/>
    </row>
    <row r="15" spans="1:10" s="119" customFormat="1" ht="25.5">
      <c r="A15" s="116" t="s">
        <v>697</v>
      </c>
      <c r="B15" s="43" t="s">
        <v>479</v>
      </c>
      <c r="C15" s="52"/>
      <c r="D15" s="52"/>
      <c r="E15" s="54"/>
      <c r="F15" s="54"/>
      <c r="G15" s="44">
        <f>G16+G22+G28</f>
        <v>615.2</v>
      </c>
      <c r="H15" s="44">
        <f>H16+H22+H28</f>
        <v>173</v>
      </c>
      <c r="I15" s="158">
        <f t="shared" si="1"/>
        <v>28.120936280884262</v>
      </c>
      <c r="J15" s="85"/>
    </row>
    <row r="16" spans="1:10" s="5" customFormat="1" ht="25.5">
      <c r="A16" s="116" t="s">
        <v>175</v>
      </c>
      <c r="B16" s="43" t="s">
        <v>480</v>
      </c>
      <c r="C16" s="52"/>
      <c r="D16" s="52"/>
      <c r="E16" s="54"/>
      <c r="F16" s="54"/>
      <c r="G16" s="44">
        <f aca="true" t="shared" si="2" ref="G16:H20">G17</f>
        <v>446.6</v>
      </c>
      <c r="H16" s="44">
        <f t="shared" si="2"/>
        <v>173</v>
      </c>
      <c r="I16" s="158">
        <f t="shared" si="1"/>
        <v>38.737124944021495</v>
      </c>
      <c r="J16" s="13"/>
    </row>
    <row r="17" spans="1:10" s="5" customFormat="1" ht="12.75">
      <c r="A17" s="116" t="s">
        <v>62</v>
      </c>
      <c r="B17" s="84" t="s">
        <v>698</v>
      </c>
      <c r="C17" s="52">
        <v>10</v>
      </c>
      <c r="D17" s="52" t="s">
        <v>36</v>
      </c>
      <c r="E17" s="47"/>
      <c r="F17" s="47"/>
      <c r="G17" s="44">
        <f t="shared" si="2"/>
        <v>446.6</v>
      </c>
      <c r="H17" s="44">
        <f t="shared" si="2"/>
        <v>173</v>
      </c>
      <c r="I17" s="158">
        <f t="shared" si="1"/>
        <v>38.737124944021495</v>
      </c>
      <c r="J17" s="13"/>
    </row>
    <row r="18" spans="1:10" s="5" customFormat="1" ht="12.75">
      <c r="A18" s="37" t="s">
        <v>61</v>
      </c>
      <c r="B18" s="58" t="s">
        <v>698</v>
      </c>
      <c r="C18" s="21">
        <v>10</v>
      </c>
      <c r="D18" s="21" t="s">
        <v>70</v>
      </c>
      <c r="E18" s="47"/>
      <c r="F18" s="47"/>
      <c r="G18" s="23">
        <f t="shared" si="2"/>
        <v>446.6</v>
      </c>
      <c r="H18" s="23">
        <f t="shared" si="2"/>
        <v>173</v>
      </c>
      <c r="I18" s="159">
        <f t="shared" si="1"/>
        <v>38.737124944021495</v>
      </c>
      <c r="J18" s="13"/>
    </row>
    <row r="19" spans="1:10" s="5" customFormat="1" ht="12.75">
      <c r="A19" s="18" t="s">
        <v>124</v>
      </c>
      <c r="B19" s="58" t="s">
        <v>698</v>
      </c>
      <c r="C19" s="21">
        <v>10</v>
      </c>
      <c r="D19" s="21" t="s">
        <v>70</v>
      </c>
      <c r="E19" s="22" t="s">
        <v>125</v>
      </c>
      <c r="F19" s="47"/>
      <c r="G19" s="23">
        <f t="shared" si="2"/>
        <v>446.6</v>
      </c>
      <c r="H19" s="23">
        <f t="shared" si="2"/>
        <v>173</v>
      </c>
      <c r="I19" s="159">
        <f t="shared" si="1"/>
        <v>38.737124944021495</v>
      </c>
      <c r="J19" s="13"/>
    </row>
    <row r="20" spans="1:10" s="5" customFormat="1" ht="12.75">
      <c r="A20" s="18" t="s">
        <v>130</v>
      </c>
      <c r="B20" s="58" t="s">
        <v>698</v>
      </c>
      <c r="C20" s="21">
        <v>10</v>
      </c>
      <c r="D20" s="21" t="s">
        <v>70</v>
      </c>
      <c r="E20" s="22" t="s">
        <v>131</v>
      </c>
      <c r="F20" s="47"/>
      <c r="G20" s="23">
        <f t="shared" si="2"/>
        <v>446.6</v>
      </c>
      <c r="H20" s="23">
        <f t="shared" si="2"/>
        <v>173</v>
      </c>
      <c r="I20" s="159">
        <f t="shared" si="1"/>
        <v>38.737124944021495</v>
      </c>
      <c r="J20" s="13"/>
    </row>
    <row r="21" spans="1:10" s="5" customFormat="1" ht="12.75">
      <c r="A21" s="37" t="s">
        <v>160</v>
      </c>
      <c r="B21" s="58" t="s">
        <v>698</v>
      </c>
      <c r="C21" s="21">
        <v>10</v>
      </c>
      <c r="D21" s="21" t="s">
        <v>70</v>
      </c>
      <c r="E21" s="22" t="s">
        <v>131</v>
      </c>
      <c r="F21" s="47">
        <v>721</v>
      </c>
      <c r="G21" s="23">
        <v>446.6</v>
      </c>
      <c r="H21" s="23">
        <v>173</v>
      </c>
      <c r="I21" s="159">
        <f t="shared" si="1"/>
        <v>38.737124944021495</v>
      </c>
      <c r="J21" s="13"/>
    </row>
    <row r="22" spans="1:10" s="5" customFormat="1" ht="25.5">
      <c r="A22" s="116" t="s">
        <v>481</v>
      </c>
      <c r="B22" s="84" t="s">
        <v>699</v>
      </c>
      <c r="C22" s="52"/>
      <c r="D22" s="52"/>
      <c r="E22" s="43"/>
      <c r="F22" s="54"/>
      <c r="G22" s="44">
        <f aca="true" t="shared" si="3" ref="G22:H26">G23</f>
        <v>8.4</v>
      </c>
      <c r="H22" s="44">
        <f t="shared" si="3"/>
        <v>0</v>
      </c>
      <c r="I22" s="158">
        <f t="shared" si="1"/>
        <v>0</v>
      </c>
      <c r="J22" s="13"/>
    </row>
    <row r="23" spans="1:10" s="5" customFormat="1" ht="12.75">
      <c r="A23" s="116" t="s">
        <v>62</v>
      </c>
      <c r="B23" s="84" t="s">
        <v>699</v>
      </c>
      <c r="C23" s="52">
        <v>10</v>
      </c>
      <c r="D23" s="52" t="s">
        <v>36</v>
      </c>
      <c r="E23" s="47"/>
      <c r="F23" s="47"/>
      <c r="G23" s="44">
        <f t="shared" si="3"/>
        <v>8.4</v>
      </c>
      <c r="H23" s="44">
        <f t="shared" si="3"/>
        <v>0</v>
      </c>
      <c r="I23" s="158">
        <f t="shared" si="1"/>
        <v>0</v>
      </c>
      <c r="J23" s="13"/>
    </row>
    <row r="24" spans="1:10" s="5" customFormat="1" ht="12.75">
      <c r="A24" s="37" t="s">
        <v>61</v>
      </c>
      <c r="B24" s="58" t="s">
        <v>699</v>
      </c>
      <c r="C24" s="21">
        <v>10</v>
      </c>
      <c r="D24" s="21" t="s">
        <v>70</v>
      </c>
      <c r="E24" s="47"/>
      <c r="F24" s="47"/>
      <c r="G24" s="23">
        <f t="shared" si="3"/>
        <v>8.4</v>
      </c>
      <c r="H24" s="23">
        <f t="shared" si="3"/>
        <v>0</v>
      </c>
      <c r="I24" s="159">
        <f t="shared" si="1"/>
        <v>0</v>
      </c>
      <c r="J24" s="13"/>
    </row>
    <row r="25" spans="1:10" s="5" customFormat="1" ht="12.75">
      <c r="A25" s="18" t="s">
        <v>124</v>
      </c>
      <c r="B25" s="58" t="s">
        <v>699</v>
      </c>
      <c r="C25" s="21">
        <v>10</v>
      </c>
      <c r="D25" s="21" t="s">
        <v>70</v>
      </c>
      <c r="E25" s="22" t="s">
        <v>125</v>
      </c>
      <c r="F25" s="47"/>
      <c r="G25" s="23">
        <f t="shared" si="3"/>
        <v>8.4</v>
      </c>
      <c r="H25" s="23">
        <f t="shared" si="3"/>
        <v>0</v>
      </c>
      <c r="I25" s="159">
        <f t="shared" si="1"/>
        <v>0</v>
      </c>
      <c r="J25" s="13"/>
    </row>
    <row r="26" spans="1:10" s="5" customFormat="1" ht="12.75">
      <c r="A26" s="18" t="s">
        <v>130</v>
      </c>
      <c r="B26" s="58" t="s">
        <v>699</v>
      </c>
      <c r="C26" s="21">
        <v>10</v>
      </c>
      <c r="D26" s="21" t="s">
        <v>70</v>
      </c>
      <c r="E26" s="22" t="s">
        <v>131</v>
      </c>
      <c r="F26" s="47"/>
      <c r="G26" s="23">
        <f t="shared" si="3"/>
        <v>8.4</v>
      </c>
      <c r="H26" s="23">
        <f t="shared" si="3"/>
        <v>0</v>
      </c>
      <c r="I26" s="159">
        <f t="shared" si="1"/>
        <v>0</v>
      </c>
      <c r="J26" s="13"/>
    </row>
    <row r="27" spans="1:10" s="5" customFormat="1" ht="12.75">
      <c r="A27" s="37" t="s">
        <v>160</v>
      </c>
      <c r="B27" s="58" t="s">
        <v>699</v>
      </c>
      <c r="C27" s="21">
        <v>10</v>
      </c>
      <c r="D27" s="21" t="s">
        <v>70</v>
      </c>
      <c r="E27" s="22" t="s">
        <v>131</v>
      </c>
      <c r="F27" s="47">
        <v>721</v>
      </c>
      <c r="G27" s="23">
        <v>8.4</v>
      </c>
      <c r="H27" s="23">
        <v>0</v>
      </c>
      <c r="I27" s="159">
        <f t="shared" si="1"/>
        <v>0</v>
      </c>
      <c r="J27" s="13"/>
    </row>
    <row r="28" spans="1:10" s="5" customFormat="1" ht="25.5">
      <c r="A28" s="116" t="s">
        <v>483</v>
      </c>
      <c r="B28" s="84" t="s">
        <v>700</v>
      </c>
      <c r="C28" s="52"/>
      <c r="D28" s="52"/>
      <c r="E28" s="43"/>
      <c r="F28" s="54"/>
      <c r="G28" s="44">
        <f aca="true" t="shared" si="4" ref="G28:H32">G29</f>
        <v>160.2</v>
      </c>
      <c r="H28" s="44">
        <f t="shared" si="4"/>
        <v>0</v>
      </c>
      <c r="I28" s="158">
        <f t="shared" si="1"/>
        <v>0</v>
      </c>
      <c r="J28" s="13"/>
    </row>
    <row r="29" spans="1:10" s="5" customFormat="1" ht="12.75">
      <c r="A29" s="116" t="s">
        <v>62</v>
      </c>
      <c r="B29" s="84" t="s">
        <v>700</v>
      </c>
      <c r="C29" s="52">
        <v>10</v>
      </c>
      <c r="D29" s="52" t="s">
        <v>36</v>
      </c>
      <c r="E29" s="54"/>
      <c r="F29" s="54"/>
      <c r="G29" s="44">
        <f t="shared" si="4"/>
        <v>160.2</v>
      </c>
      <c r="H29" s="44">
        <f t="shared" si="4"/>
        <v>0</v>
      </c>
      <c r="I29" s="158">
        <f t="shared" si="1"/>
        <v>0</v>
      </c>
      <c r="J29" s="13"/>
    </row>
    <row r="30" spans="1:10" s="5" customFormat="1" ht="12.75">
      <c r="A30" s="37" t="s">
        <v>61</v>
      </c>
      <c r="B30" s="58" t="s">
        <v>700</v>
      </c>
      <c r="C30" s="21">
        <v>10</v>
      </c>
      <c r="D30" s="21" t="s">
        <v>70</v>
      </c>
      <c r="E30" s="47"/>
      <c r="F30" s="47"/>
      <c r="G30" s="23">
        <f t="shared" si="4"/>
        <v>160.2</v>
      </c>
      <c r="H30" s="23">
        <f t="shared" si="4"/>
        <v>0</v>
      </c>
      <c r="I30" s="159">
        <f t="shared" si="1"/>
        <v>0</v>
      </c>
      <c r="J30" s="13"/>
    </row>
    <row r="31" spans="1:10" s="5" customFormat="1" ht="12.75">
      <c r="A31" s="18" t="s">
        <v>124</v>
      </c>
      <c r="B31" s="58" t="s">
        <v>700</v>
      </c>
      <c r="C31" s="21">
        <v>10</v>
      </c>
      <c r="D31" s="21" t="s">
        <v>70</v>
      </c>
      <c r="E31" s="22" t="s">
        <v>125</v>
      </c>
      <c r="F31" s="47"/>
      <c r="G31" s="23">
        <f t="shared" si="4"/>
        <v>160.2</v>
      </c>
      <c r="H31" s="23">
        <f t="shared" si="4"/>
        <v>0</v>
      </c>
      <c r="I31" s="159">
        <f t="shared" si="1"/>
        <v>0</v>
      </c>
      <c r="J31" s="13"/>
    </row>
    <row r="32" spans="1:10" s="5" customFormat="1" ht="12.75">
      <c r="A32" s="18" t="s">
        <v>130</v>
      </c>
      <c r="B32" s="58" t="s">
        <v>700</v>
      </c>
      <c r="C32" s="21">
        <v>10</v>
      </c>
      <c r="D32" s="21" t="s">
        <v>70</v>
      </c>
      <c r="E32" s="22" t="s">
        <v>131</v>
      </c>
      <c r="F32" s="47"/>
      <c r="G32" s="23">
        <f t="shared" si="4"/>
        <v>160.2</v>
      </c>
      <c r="H32" s="23">
        <f t="shared" si="4"/>
        <v>0</v>
      </c>
      <c r="I32" s="159">
        <f t="shared" si="1"/>
        <v>0</v>
      </c>
      <c r="J32" s="13"/>
    </row>
    <row r="33" spans="1:10" s="5" customFormat="1" ht="12.75">
      <c r="A33" s="37" t="s">
        <v>160</v>
      </c>
      <c r="B33" s="58" t="s">
        <v>700</v>
      </c>
      <c r="C33" s="21">
        <v>10</v>
      </c>
      <c r="D33" s="21" t="s">
        <v>70</v>
      </c>
      <c r="E33" s="22" t="s">
        <v>131</v>
      </c>
      <c r="F33" s="47">
        <v>721</v>
      </c>
      <c r="G33" s="23">
        <v>160.2</v>
      </c>
      <c r="H33" s="23">
        <v>0</v>
      </c>
      <c r="I33" s="159">
        <f t="shared" si="1"/>
        <v>0</v>
      </c>
      <c r="J33" s="13"/>
    </row>
    <row r="34" spans="1:10" s="121" customFormat="1" ht="38.25">
      <c r="A34" s="116" t="s">
        <v>471</v>
      </c>
      <c r="B34" s="43" t="s">
        <v>486</v>
      </c>
      <c r="C34" s="52"/>
      <c r="D34" s="52"/>
      <c r="E34" s="43"/>
      <c r="F34" s="54"/>
      <c r="G34" s="44">
        <f aca="true" t="shared" si="5" ref="G34:H36">G35</f>
        <v>660.8</v>
      </c>
      <c r="H34" s="44">
        <f t="shared" si="5"/>
        <v>119.4</v>
      </c>
      <c r="I34" s="158">
        <f t="shared" si="1"/>
        <v>18.069007263922522</v>
      </c>
      <c r="J34" s="120"/>
    </row>
    <row r="35" spans="1:10" s="121" customFormat="1" ht="51">
      <c r="A35" s="17" t="s">
        <v>485</v>
      </c>
      <c r="B35" s="43" t="s">
        <v>487</v>
      </c>
      <c r="C35" s="52"/>
      <c r="D35" s="52"/>
      <c r="E35" s="43"/>
      <c r="F35" s="54"/>
      <c r="G35" s="44">
        <f t="shared" si="5"/>
        <v>660.8</v>
      </c>
      <c r="H35" s="44">
        <f t="shared" si="5"/>
        <v>119.4</v>
      </c>
      <c r="I35" s="158">
        <f t="shared" si="1"/>
        <v>18.069007263922522</v>
      </c>
      <c r="J35" s="120"/>
    </row>
    <row r="36" spans="1:10" s="121" customFormat="1" ht="12.75">
      <c r="A36" s="122" t="s">
        <v>62</v>
      </c>
      <c r="B36" s="123" t="s">
        <v>487</v>
      </c>
      <c r="C36" s="124" t="s">
        <v>71</v>
      </c>
      <c r="D36" s="124" t="s">
        <v>36</v>
      </c>
      <c r="E36" s="123"/>
      <c r="F36" s="125"/>
      <c r="G36" s="126">
        <f t="shared" si="5"/>
        <v>660.8</v>
      </c>
      <c r="H36" s="44">
        <f t="shared" si="5"/>
        <v>119.4</v>
      </c>
      <c r="I36" s="158">
        <f t="shared" si="1"/>
        <v>18.069007263922522</v>
      </c>
      <c r="J36" s="120"/>
    </row>
    <row r="37" spans="1:10" s="128" customFormat="1" ht="12.75">
      <c r="A37" s="18" t="s">
        <v>159</v>
      </c>
      <c r="B37" s="22" t="s">
        <v>487</v>
      </c>
      <c r="C37" s="21" t="s">
        <v>71</v>
      </c>
      <c r="D37" s="21" t="s">
        <v>76</v>
      </c>
      <c r="E37" s="22"/>
      <c r="F37" s="47"/>
      <c r="G37" s="23">
        <f>G38+G44</f>
        <v>660.8</v>
      </c>
      <c r="H37" s="23">
        <f>H38+H44</f>
        <v>119.4</v>
      </c>
      <c r="I37" s="159">
        <f t="shared" si="1"/>
        <v>18.069007263922522</v>
      </c>
      <c r="J37" s="127"/>
    </row>
    <row r="38" spans="1:10" s="135" customFormat="1" ht="24" customHeight="1">
      <c r="A38" s="129" t="s">
        <v>109</v>
      </c>
      <c r="B38" s="130" t="s">
        <v>487</v>
      </c>
      <c r="C38" s="131" t="s">
        <v>71</v>
      </c>
      <c r="D38" s="131" t="s">
        <v>76</v>
      </c>
      <c r="E38" s="130" t="s">
        <v>110</v>
      </c>
      <c r="F38" s="132"/>
      <c r="G38" s="133">
        <f>G39</f>
        <v>537.9</v>
      </c>
      <c r="H38" s="23">
        <f>H39</f>
        <v>119.4</v>
      </c>
      <c r="I38" s="159">
        <f t="shared" si="1"/>
        <v>22.19743446737312</v>
      </c>
      <c r="J38" s="134"/>
    </row>
    <row r="39" spans="1:10" s="135" customFormat="1" ht="25.5">
      <c r="A39" s="18" t="s">
        <v>100</v>
      </c>
      <c r="B39" s="22" t="s">
        <v>487</v>
      </c>
      <c r="C39" s="21" t="s">
        <v>71</v>
      </c>
      <c r="D39" s="21" t="s">
        <v>76</v>
      </c>
      <c r="E39" s="22" t="s">
        <v>101</v>
      </c>
      <c r="F39" s="47"/>
      <c r="G39" s="23">
        <f>G40+G42</f>
        <v>537.9</v>
      </c>
      <c r="H39" s="23">
        <f>H40+H42</f>
        <v>119.4</v>
      </c>
      <c r="I39" s="159">
        <f t="shared" si="1"/>
        <v>22.19743446737312</v>
      </c>
      <c r="J39" s="134"/>
    </row>
    <row r="40" spans="1:10" s="135" customFormat="1" ht="25.5">
      <c r="A40" s="18" t="s">
        <v>165</v>
      </c>
      <c r="B40" s="22" t="s">
        <v>487</v>
      </c>
      <c r="C40" s="21" t="s">
        <v>71</v>
      </c>
      <c r="D40" s="21" t="s">
        <v>76</v>
      </c>
      <c r="E40" s="22" t="s">
        <v>102</v>
      </c>
      <c r="F40" s="47"/>
      <c r="G40" s="23">
        <f>G41</f>
        <v>413.1</v>
      </c>
      <c r="H40" s="23">
        <f>H41</f>
        <v>95.7</v>
      </c>
      <c r="I40" s="159">
        <f t="shared" si="1"/>
        <v>23.16630355846042</v>
      </c>
      <c r="J40" s="134"/>
    </row>
    <row r="41" spans="1:10" s="135" customFormat="1" ht="12.75">
      <c r="A41" s="37" t="s">
        <v>160</v>
      </c>
      <c r="B41" s="22" t="s">
        <v>487</v>
      </c>
      <c r="C41" s="21" t="s">
        <v>71</v>
      </c>
      <c r="D41" s="21" t="s">
        <v>76</v>
      </c>
      <c r="E41" s="22" t="s">
        <v>102</v>
      </c>
      <c r="F41" s="47">
        <v>721</v>
      </c>
      <c r="G41" s="23">
        <v>413.1</v>
      </c>
      <c r="H41" s="23">
        <v>95.7</v>
      </c>
      <c r="I41" s="159">
        <f t="shared" si="1"/>
        <v>23.16630355846042</v>
      </c>
      <c r="J41" s="134"/>
    </row>
    <row r="42" spans="1:10" s="135" customFormat="1" ht="51">
      <c r="A42" s="18" t="s">
        <v>167</v>
      </c>
      <c r="B42" s="22" t="s">
        <v>487</v>
      </c>
      <c r="C42" s="21" t="s">
        <v>71</v>
      </c>
      <c r="D42" s="21" t="s">
        <v>76</v>
      </c>
      <c r="E42" s="22" t="s">
        <v>166</v>
      </c>
      <c r="F42" s="47"/>
      <c r="G42" s="23">
        <f>G43</f>
        <v>124.8</v>
      </c>
      <c r="H42" s="23">
        <f>H43</f>
        <v>23.7</v>
      </c>
      <c r="I42" s="159">
        <f t="shared" si="1"/>
        <v>18.990384615384613</v>
      </c>
      <c r="J42" s="134"/>
    </row>
    <row r="43" spans="1:10" s="135" customFormat="1" ht="12.75">
      <c r="A43" s="37" t="s">
        <v>160</v>
      </c>
      <c r="B43" s="22" t="s">
        <v>487</v>
      </c>
      <c r="C43" s="21" t="s">
        <v>71</v>
      </c>
      <c r="D43" s="21" t="s">
        <v>76</v>
      </c>
      <c r="E43" s="22" t="s">
        <v>166</v>
      </c>
      <c r="F43" s="47">
        <v>721</v>
      </c>
      <c r="G43" s="23">
        <v>124.8</v>
      </c>
      <c r="H43" s="23">
        <v>23.7</v>
      </c>
      <c r="I43" s="159">
        <f t="shared" si="1"/>
        <v>18.990384615384613</v>
      </c>
      <c r="J43" s="134"/>
    </row>
    <row r="44" spans="1:10" s="135" customFormat="1" ht="25.5">
      <c r="A44" s="18" t="s">
        <v>701</v>
      </c>
      <c r="B44" s="22" t="s">
        <v>487</v>
      </c>
      <c r="C44" s="21" t="s">
        <v>71</v>
      </c>
      <c r="D44" s="21" t="s">
        <v>76</v>
      </c>
      <c r="E44" s="22" t="s">
        <v>111</v>
      </c>
      <c r="F44" s="47"/>
      <c r="G44" s="23">
        <f aca="true" t="shared" si="6" ref="G44:H46">G45</f>
        <v>122.9</v>
      </c>
      <c r="H44" s="23">
        <f t="shared" si="6"/>
        <v>0</v>
      </c>
      <c r="I44" s="159">
        <f t="shared" si="1"/>
        <v>0</v>
      </c>
      <c r="J44" s="134"/>
    </row>
    <row r="45" spans="1:10" s="135" customFormat="1" ht="38.25">
      <c r="A45" s="18" t="s">
        <v>105</v>
      </c>
      <c r="B45" s="22" t="s">
        <v>487</v>
      </c>
      <c r="C45" s="21" t="s">
        <v>71</v>
      </c>
      <c r="D45" s="21" t="s">
        <v>76</v>
      </c>
      <c r="E45" s="22" t="s">
        <v>106</v>
      </c>
      <c r="F45" s="47"/>
      <c r="G45" s="23">
        <f t="shared" si="6"/>
        <v>122.9</v>
      </c>
      <c r="H45" s="23">
        <f t="shared" si="6"/>
        <v>0</v>
      </c>
      <c r="I45" s="159">
        <f t="shared" si="1"/>
        <v>0</v>
      </c>
      <c r="J45" s="134"/>
    </row>
    <row r="46" spans="1:10" s="135" customFormat="1" ht="38.25">
      <c r="A46" s="18" t="s">
        <v>107</v>
      </c>
      <c r="B46" s="22" t="s">
        <v>487</v>
      </c>
      <c r="C46" s="21" t="s">
        <v>71</v>
      </c>
      <c r="D46" s="21" t="s">
        <v>76</v>
      </c>
      <c r="E46" s="22" t="s">
        <v>108</v>
      </c>
      <c r="F46" s="47"/>
      <c r="G46" s="23">
        <f t="shared" si="6"/>
        <v>122.9</v>
      </c>
      <c r="H46" s="23">
        <f t="shared" si="6"/>
        <v>0</v>
      </c>
      <c r="I46" s="159">
        <f t="shared" si="1"/>
        <v>0</v>
      </c>
      <c r="J46" s="134"/>
    </row>
    <row r="47" spans="1:10" s="135" customFormat="1" ht="12.75">
      <c r="A47" s="37" t="s">
        <v>160</v>
      </c>
      <c r="B47" s="22" t="s">
        <v>487</v>
      </c>
      <c r="C47" s="21" t="s">
        <v>71</v>
      </c>
      <c r="D47" s="21" t="s">
        <v>76</v>
      </c>
      <c r="E47" s="22" t="s">
        <v>108</v>
      </c>
      <c r="F47" s="47">
        <v>721</v>
      </c>
      <c r="G47" s="23">
        <v>122.9</v>
      </c>
      <c r="H47" s="23">
        <v>0</v>
      </c>
      <c r="I47" s="159">
        <f t="shared" si="1"/>
        <v>0</v>
      </c>
      <c r="J47" s="134"/>
    </row>
    <row r="48" spans="1:10" s="119" customFormat="1" ht="25.5">
      <c r="A48" s="17" t="s">
        <v>488</v>
      </c>
      <c r="B48" s="43" t="s">
        <v>489</v>
      </c>
      <c r="C48" s="52"/>
      <c r="D48" s="52"/>
      <c r="E48" s="43"/>
      <c r="F48" s="54"/>
      <c r="G48" s="44">
        <f>G49</f>
        <v>570</v>
      </c>
      <c r="H48" s="44">
        <f>H49</f>
        <v>0</v>
      </c>
      <c r="I48" s="158">
        <f t="shared" si="1"/>
        <v>0</v>
      </c>
      <c r="J48" s="85"/>
    </row>
    <row r="49" spans="1:9" s="85" customFormat="1" ht="38.25">
      <c r="A49" s="17" t="s">
        <v>490</v>
      </c>
      <c r="B49" s="43" t="s">
        <v>491</v>
      </c>
      <c r="C49" s="52"/>
      <c r="D49" s="52"/>
      <c r="E49" s="43"/>
      <c r="F49" s="54"/>
      <c r="G49" s="44">
        <f>G50+G73+G67</f>
        <v>570</v>
      </c>
      <c r="H49" s="44">
        <f>H50+H73+H67</f>
        <v>0</v>
      </c>
      <c r="I49" s="158">
        <f t="shared" si="1"/>
        <v>0</v>
      </c>
    </row>
    <row r="50" spans="1:9" s="85" customFormat="1" ht="12.75">
      <c r="A50" s="17" t="s">
        <v>8</v>
      </c>
      <c r="B50" s="43" t="s">
        <v>491</v>
      </c>
      <c r="C50" s="52" t="s">
        <v>69</v>
      </c>
      <c r="D50" s="52" t="s">
        <v>36</v>
      </c>
      <c r="E50" s="43"/>
      <c r="F50" s="54"/>
      <c r="G50" s="44">
        <f>G51+G56+G61</f>
        <v>195</v>
      </c>
      <c r="H50" s="44">
        <f>H51+H56+H61</f>
        <v>0</v>
      </c>
      <c r="I50" s="158">
        <f t="shared" si="1"/>
        <v>0</v>
      </c>
    </row>
    <row r="51" spans="1:9" s="13" customFormat="1" ht="12.75">
      <c r="A51" s="18" t="s">
        <v>9</v>
      </c>
      <c r="B51" s="22" t="s">
        <v>491</v>
      </c>
      <c r="C51" s="21" t="s">
        <v>69</v>
      </c>
      <c r="D51" s="21" t="s">
        <v>66</v>
      </c>
      <c r="E51" s="22"/>
      <c r="F51" s="47"/>
      <c r="G51" s="23">
        <f aca="true" t="shared" si="7" ref="G51:H54">G52</f>
        <v>10</v>
      </c>
      <c r="H51" s="23">
        <f t="shared" si="7"/>
        <v>0</v>
      </c>
      <c r="I51" s="159">
        <f t="shared" si="1"/>
        <v>0</v>
      </c>
    </row>
    <row r="52" spans="1:9" s="13" customFormat="1" ht="38.25">
      <c r="A52" s="18" t="s">
        <v>112</v>
      </c>
      <c r="B52" s="22" t="s">
        <v>491</v>
      </c>
      <c r="C52" s="21" t="s">
        <v>69</v>
      </c>
      <c r="D52" s="21" t="s">
        <v>66</v>
      </c>
      <c r="E52" s="22" t="s">
        <v>113</v>
      </c>
      <c r="F52" s="47"/>
      <c r="G52" s="23">
        <f t="shared" si="7"/>
        <v>10</v>
      </c>
      <c r="H52" s="23">
        <f t="shared" si="7"/>
        <v>0</v>
      </c>
      <c r="I52" s="159">
        <f t="shared" si="1"/>
        <v>0</v>
      </c>
    </row>
    <row r="53" spans="1:9" s="13" customFormat="1" ht="12.75">
      <c r="A53" s="18" t="s">
        <v>118</v>
      </c>
      <c r="B53" s="22" t="s">
        <v>491</v>
      </c>
      <c r="C53" s="21" t="s">
        <v>69</v>
      </c>
      <c r="D53" s="21" t="s">
        <v>66</v>
      </c>
      <c r="E53" s="22" t="s">
        <v>119</v>
      </c>
      <c r="F53" s="47"/>
      <c r="G53" s="23">
        <f t="shared" si="7"/>
        <v>10</v>
      </c>
      <c r="H53" s="23">
        <f t="shared" si="7"/>
        <v>0</v>
      </c>
      <c r="I53" s="159">
        <f t="shared" si="1"/>
        <v>0</v>
      </c>
    </row>
    <row r="54" spans="1:9" s="13" customFormat="1" ht="12.75">
      <c r="A54" s="18" t="s">
        <v>122</v>
      </c>
      <c r="B54" s="22" t="s">
        <v>491</v>
      </c>
      <c r="C54" s="21" t="s">
        <v>69</v>
      </c>
      <c r="D54" s="21" t="s">
        <v>66</v>
      </c>
      <c r="E54" s="22" t="s">
        <v>123</v>
      </c>
      <c r="F54" s="47"/>
      <c r="G54" s="23">
        <f t="shared" si="7"/>
        <v>10</v>
      </c>
      <c r="H54" s="23">
        <f t="shared" si="7"/>
        <v>0</v>
      </c>
      <c r="I54" s="159">
        <f t="shared" si="1"/>
        <v>0</v>
      </c>
    </row>
    <row r="55" spans="1:9" s="13" customFormat="1" ht="25.5">
      <c r="A55" s="37" t="s">
        <v>163</v>
      </c>
      <c r="B55" s="22" t="s">
        <v>491</v>
      </c>
      <c r="C55" s="21" t="s">
        <v>69</v>
      </c>
      <c r="D55" s="21" t="s">
        <v>66</v>
      </c>
      <c r="E55" s="22" t="s">
        <v>123</v>
      </c>
      <c r="F55" s="47">
        <v>725</v>
      </c>
      <c r="G55" s="23">
        <v>10</v>
      </c>
      <c r="H55" s="23">
        <v>0</v>
      </c>
      <c r="I55" s="159">
        <f t="shared" si="1"/>
        <v>0</v>
      </c>
    </row>
    <row r="56" spans="1:9" s="13" customFormat="1" ht="12.75">
      <c r="A56" s="37" t="s">
        <v>10</v>
      </c>
      <c r="B56" s="22" t="s">
        <v>491</v>
      </c>
      <c r="C56" s="21" t="s">
        <v>69</v>
      </c>
      <c r="D56" s="21" t="s">
        <v>67</v>
      </c>
      <c r="E56" s="22"/>
      <c r="F56" s="47"/>
      <c r="G56" s="23">
        <f aca="true" t="shared" si="8" ref="G56:H59">G57</f>
        <v>25</v>
      </c>
      <c r="H56" s="23">
        <f t="shared" si="8"/>
        <v>0</v>
      </c>
      <c r="I56" s="159">
        <f t="shared" si="1"/>
        <v>0</v>
      </c>
    </row>
    <row r="57" spans="1:9" s="13" customFormat="1" ht="38.25">
      <c r="A57" s="18" t="s">
        <v>112</v>
      </c>
      <c r="B57" s="22" t="s">
        <v>491</v>
      </c>
      <c r="C57" s="21" t="s">
        <v>69</v>
      </c>
      <c r="D57" s="21" t="s">
        <v>67</v>
      </c>
      <c r="E57" s="22" t="s">
        <v>113</v>
      </c>
      <c r="F57" s="47"/>
      <c r="G57" s="23">
        <f t="shared" si="8"/>
        <v>25</v>
      </c>
      <c r="H57" s="23">
        <f t="shared" si="8"/>
        <v>0</v>
      </c>
      <c r="I57" s="159">
        <f t="shared" si="1"/>
        <v>0</v>
      </c>
    </row>
    <row r="58" spans="1:9" s="13" customFormat="1" ht="12.75">
      <c r="A58" s="18" t="s">
        <v>118</v>
      </c>
      <c r="B58" s="22" t="s">
        <v>491</v>
      </c>
      <c r="C58" s="21" t="s">
        <v>69</v>
      </c>
      <c r="D58" s="21" t="s">
        <v>67</v>
      </c>
      <c r="E58" s="22" t="s">
        <v>119</v>
      </c>
      <c r="F58" s="47"/>
      <c r="G58" s="23">
        <f t="shared" si="8"/>
        <v>25</v>
      </c>
      <c r="H58" s="23">
        <f t="shared" si="8"/>
        <v>0</v>
      </c>
      <c r="I58" s="159">
        <f t="shared" si="1"/>
        <v>0</v>
      </c>
    </row>
    <row r="59" spans="1:9" s="13" customFormat="1" ht="12.75">
      <c r="A59" s="18" t="s">
        <v>122</v>
      </c>
      <c r="B59" s="22" t="s">
        <v>491</v>
      </c>
      <c r="C59" s="21" t="s">
        <v>69</v>
      </c>
      <c r="D59" s="21" t="s">
        <v>67</v>
      </c>
      <c r="E59" s="22" t="s">
        <v>123</v>
      </c>
      <c r="F59" s="47"/>
      <c r="G59" s="23">
        <f t="shared" si="8"/>
        <v>25</v>
      </c>
      <c r="H59" s="23">
        <f t="shared" si="8"/>
        <v>0</v>
      </c>
      <c r="I59" s="159">
        <f t="shared" si="1"/>
        <v>0</v>
      </c>
    </row>
    <row r="60" spans="1:9" s="13" customFormat="1" ht="25.5">
      <c r="A60" s="37" t="s">
        <v>163</v>
      </c>
      <c r="B60" s="22" t="s">
        <v>491</v>
      </c>
      <c r="C60" s="21" t="s">
        <v>69</v>
      </c>
      <c r="D60" s="21" t="s">
        <v>67</v>
      </c>
      <c r="E60" s="22" t="s">
        <v>123</v>
      </c>
      <c r="F60" s="47">
        <v>725</v>
      </c>
      <c r="G60" s="23">
        <f>35-10</f>
        <v>25</v>
      </c>
      <c r="H60" s="23">
        <v>0</v>
      </c>
      <c r="I60" s="159">
        <f t="shared" si="1"/>
        <v>0</v>
      </c>
    </row>
    <row r="61" spans="1:9" s="40" customFormat="1" ht="12.75">
      <c r="A61" s="37" t="s">
        <v>564</v>
      </c>
      <c r="B61" s="22" t="s">
        <v>491</v>
      </c>
      <c r="C61" s="21" t="s">
        <v>69</v>
      </c>
      <c r="D61" s="21" t="s">
        <v>70</v>
      </c>
      <c r="E61" s="22"/>
      <c r="F61" s="47"/>
      <c r="G61" s="23">
        <f aca="true" t="shared" si="9" ref="G61:H63">G62</f>
        <v>160</v>
      </c>
      <c r="H61" s="23">
        <f t="shared" si="9"/>
        <v>0</v>
      </c>
      <c r="I61" s="159">
        <f t="shared" si="1"/>
        <v>0</v>
      </c>
    </row>
    <row r="62" spans="1:9" s="40" customFormat="1" ht="38.25">
      <c r="A62" s="18" t="s">
        <v>112</v>
      </c>
      <c r="B62" s="22" t="s">
        <v>491</v>
      </c>
      <c r="C62" s="21" t="s">
        <v>69</v>
      </c>
      <c r="D62" s="21" t="s">
        <v>70</v>
      </c>
      <c r="E62" s="22" t="s">
        <v>113</v>
      </c>
      <c r="F62" s="47"/>
      <c r="G62" s="23">
        <f t="shared" si="9"/>
        <v>160</v>
      </c>
      <c r="H62" s="23">
        <f t="shared" si="9"/>
        <v>0</v>
      </c>
      <c r="I62" s="159">
        <f t="shared" si="1"/>
        <v>0</v>
      </c>
    </row>
    <row r="63" spans="1:9" s="40" customFormat="1" ht="12.75">
      <c r="A63" s="18" t="s">
        <v>118</v>
      </c>
      <c r="B63" s="22" t="s">
        <v>491</v>
      </c>
      <c r="C63" s="21" t="s">
        <v>69</v>
      </c>
      <c r="D63" s="21" t="s">
        <v>70</v>
      </c>
      <c r="E63" s="22" t="s">
        <v>119</v>
      </c>
      <c r="F63" s="47"/>
      <c r="G63" s="23">
        <f t="shared" si="9"/>
        <v>160</v>
      </c>
      <c r="H63" s="23">
        <f t="shared" si="9"/>
        <v>0</v>
      </c>
      <c r="I63" s="159">
        <f t="shared" si="1"/>
        <v>0</v>
      </c>
    </row>
    <row r="64" spans="1:9" s="40" customFormat="1" ht="12.75">
      <c r="A64" s="18" t="s">
        <v>122</v>
      </c>
      <c r="B64" s="22" t="s">
        <v>491</v>
      </c>
      <c r="C64" s="21" t="s">
        <v>69</v>
      </c>
      <c r="D64" s="21" t="s">
        <v>70</v>
      </c>
      <c r="E64" s="22" t="s">
        <v>123</v>
      </c>
      <c r="F64" s="47"/>
      <c r="G64" s="23">
        <f>G65+G66</f>
        <v>160</v>
      </c>
      <c r="H64" s="23">
        <f>H65+H66</f>
        <v>0</v>
      </c>
      <c r="I64" s="159">
        <f t="shared" si="1"/>
        <v>0</v>
      </c>
    </row>
    <row r="65" spans="1:9" s="40" customFormat="1" ht="25.5">
      <c r="A65" s="37" t="s">
        <v>163</v>
      </c>
      <c r="B65" s="22" t="s">
        <v>491</v>
      </c>
      <c r="C65" s="21" t="s">
        <v>69</v>
      </c>
      <c r="D65" s="21" t="s">
        <v>70</v>
      </c>
      <c r="E65" s="22" t="s">
        <v>123</v>
      </c>
      <c r="F65" s="47">
        <v>725</v>
      </c>
      <c r="G65" s="23">
        <v>10</v>
      </c>
      <c r="H65" s="23">
        <v>0</v>
      </c>
      <c r="I65" s="159">
        <f t="shared" si="1"/>
        <v>0</v>
      </c>
    </row>
    <row r="66" spans="1:9" s="13" customFormat="1" ht="25.5">
      <c r="A66" s="37" t="s">
        <v>164</v>
      </c>
      <c r="B66" s="22" t="s">
        <v>491</v>
      </c>
      <c r="C66" s="21" t="s">
        <v>69</v>
      </c>
      <c r="D66" s="21" t="s">
        <v>70</v>
      </c>
      <c r="E66" s="22" t="s">
        <v>123</v>
      </c>
      <c r="F66" s="47">
        <v>726</v>
      </c>
      <c r="G66" s="23">
        <f>250-100</f>
        <v>150</v>
      </c>
      <c r="H66" s="23">
        <v>0</v>
      </c>
      <c r="I66" s="159">
        <f t="shared" si="1"/>
        <v>0</v>
      </c>
    </row>
    <row r="67" spans="1:9" s="13" customFormat="1" ht="12.75">
      <c r="A67" s="116" t="s">
        <v>702</v>
      </c>
      <c r="B67" s="43" t="s">
        <v>491</v>
      </c>
      <c r="C67" s="52" t="s">
        <v>73</v>
      </c>
      <c r="D67" s="52" t="s">
        <v>36</v>
      </c>
      <c r="E67" s="43"/>
      <c r="F67" s="54"/>
      <c r="G67" s="44">
        <f aca="true" t="shared" si="10" ref="G67:H71">G68</f>
        <v>100</v>
      </c>
      <c r="H67" s="44">
        <f t="shared" si="10"/>
        <v>0</v>
      </c>
      <c r="I67" s="158">
        <f t="shared" si="1"/>
        <v>0</v>
      </c>
    </row>
    <row r="68" spans="1:9" s="13" customFormat="1" ht="12.75">
      <c r="A68" s="37" t="s">
        <v>12</v>
      </c>
      <c r="B68" s="43" t="s">
        <v>491</v>
      </c>
      <c r="C68" s="52" t="s">
        <v>73</v>
      </c>
      <c r="D68" s="52" t="s">
        <v>66</v>
      </c>
      <c r="E68" s="43"/>
      <c r="F68" s="54"/>
      <c r="G68" s="44">
        <f t="shared" si="10"/>
        <v>100</v>
      </c>
      <c r="H68" s="44">
        <f t="shared" si="10"/>
        <v>0</v>
      </c>
      <c r="I68" s="158">
        <f t="shared" si="1"/>
        <v>0</v>
      </c>
    </row>
    <row r="69" spans="1:9" s="13" customFormat="1" ht="38.25">
      <c r="A69" s="18" t="s">
        <v>112</v>
      </c>
      <c r="B69" s="22" t="s">
        <v>491</v>
      </c>
      <c r="C69" s="21" t="s">
        <v>73</v>
      </c>
      <c r="D69" s="21" t="s">
        <v>66</v>
      </c>
      <c r="E69" s="22" t="s">
        <v>113</v>
      </c>
      <c r="F69" s="47"/>
      <c r="G69" s="23">
        <f t="shared" si="10"/>
        <v>100</v>
      </c>
      <c r="H69" s="23">
        <f t="shared" si="10"/>
        <v>0</v>
      </c>
      <c r="I69" s="159">
        <f aca="true" t="shared" si="11" ref="I69:I132">H69/G69*100</f>
        <v>0</v>
      </c>
    </row>
    <row r="70" spans="1:9" s="13" customFormat="1" ht="12.75">
      <c r="A70" s="18" t="s">
        <v>118</v>
      </c>
      <c r="B70" s="22" t="s">
        <v>491</v>
      </c>
      <c r="C70" s="21" t="s">
        <v>73</v>
      </c>
      <c r="D70" s="21" t="s">
        <v>66</v>
      </c>
      <c r="E70" s="22" t="s">
        <v>119</v>
      </c>
      <c r="F70" s="47"/>
      <c r="G70" s="23">
        <f t="shared" si="10"/>
        <v>100</v>
      </c>
      <c r="H70" s="23">
        <f t="shared" si="10"/>
        <v>0</v>
      </c>
      <c r="I70" s="159">
        <f t="shared" si="11"/>
        <v>0</v>
      </c>
    </row>
    <row r="71" spans="1:9" s="13" customFormat="1" ht="12.75">
      <c r="A71" s="18" t="s">
        <v>122</v>
      </c>
      <c r="B71" s="22" t="s">
        <v>491</v>
      </c>
      <c r="C71" s="21" t="s">
        <v>73</v>
      </c>
      <c r="D71" s="21" t="s">
        <v>66</v>
      </c>
      <c r="E71" s="22" t="s">
        <v>123</v>
      </c>
      <c r="F71" s="47"/>
      <c r="G71" s="23">
        <f t="shared" si="10"/>
        <v>100</v>
      </c>
      <c r="H71" s="23">
        <f t="shared" si="10"/>
        <v>0</v>
      </c>
      <c r="I71" s="159">
        <f t="shared" si="11"/>
        <v>0</v>
      </c>
    </row>
    <row r="72" spans="1:9" s="13" customFormat="1" ht="25.5">
      <c r="A72" s="37" t="s">
        <v>164</v>
      </c>
      <c r="B72" s="22" t="s">
        <v>491</v>
      </c>
      <c r="C72" s="21" t="s">
        <v>73</v>
      </c>
      <c r="D72" s="21" t="s">
        <v>66</v>
      </c>
      <c r="E72" s="22" t="s">
        <v>123</v>
      </c>
      <c r="F72" s="47">
        <v>726</v>
      </c>
      <c r="G72" s="23">
        <v>100</v>
      </c>
      <c r="H72" s="23">
        <v>0</v>
      </c>
      <c r="I72" s="159">
        <f t="shared" si="11"/>
        <v>0</v>
      </c>
    </row>
    <row r="73" spans="1:10" s="119" customFormat="1" ht="12.75">
      <c r="A73" s="116" t="s">
        <v>62</v>
      </c>
      <c r="B73" s="43" t="s">
        <v>491</v>
      </c>
      <c r="C73" s="52" t="s">
        <v>71</v>
      </c>
      <c r="D73" s="52" t="s">
        <v>36</v>
      </c>
      <c r="E73" s="43"/>
      <c r="F73" s="54"/>
      <c r="G73" s="44">
        <f aca="true" t="shared" si="12" ref="G73:H77">G74</f>
        <v>275</v>
      </c>
      <c r="H73" s="44">
        <f t="shared" si="12"/>
        <v>0</v>
      </c>
      <c r="I73" s="158">
        <f t="shared" si="11"/>
        <v>0</v>
      </c>
      <c r="J73" s="85"/>
    </row>
    <row r="74" spans="1:10" s="119" customFormat="1" ht="12.75">
      <c r="A74" s="18" t="s">
        <v>159</v>
      </c>
      <c r="B74" s="22" t="s">
        <v>491</v>
      </c>
      <c r="C74" s="21" t="s">
        <v>71</v>
      </c>
      <c r="D74" s="21" t="s">
        <v>76</v>
      </c>
      <c r="E74" s="43"/>
      <c r="F74" s="54"/>
      <c r="G74" s="44">
        <f t="shared" si="12"/>
        <v>275</v>
      </c>
      <c r="H74" s="44">
        <f t="shared" si="12"/>
        <v>0</v>
      </c>
      <c r="I74" s="158">
        <f t="shared" si="11"/>
        <v>0</v>
      </c>
      <c r="J74" s="85"/>
    </row>
    <row r="75" spans="1:9" s="13" customFormat="1" ht="25.5">
      <c r="A75" s="18" t="s">
        <v>651</v>
      </c>
      <c r="B75" s="22" t="s">
        <v>491</v>
      </c>
      <c r="C75" s="21" t="s">
        <v>71</v>
      </c>
      <c r="D75" s="21" t="s">
        <v>76</v>
      </c>
      <c r="E75" s="22" t="s">
        <v>111</v>
      </c>
      <c r="F75" s="47"/>
      <c r="G75" s="23">
        <f t="shared" si="12"/>
        <v>275</v>
      </c>
      <c r="H75" s="23">
        <f t="shared" si="12"/>
        <v>0</v>
      </c>
      <c r="I75" s="159">
        <f t="shared" si="11"/>
        <v>0</v>
      </c>
    </row>
    <row r="76" spans="1:9" s="13" customFormat="1" ht="38.25">
      <c r="A76" s="18" t="s">
        <v>105</v>
      </c>
      <c r="B76" s="22" t="s">
        <v>491</v>
      </c>
      <c r="C76" s="21" t="s">
        <v>71</v>
      </c>
      <c r="D76" s="21" t="s">
        <v>76</v>
      </c>
      <c r="E76" s="22" t="s">
        <v>106</v>
      </c>
      <c r="F76" s="47"/>
      <c r="G76" s="23">
        <f t="shared" si="12"/>
        <v>275</v>
      </c>
      <c r="H76" s="23">
        <f t="shared" si="12"/>
        <v>0</v>
      </c>
      <c r="I76" s="159">
        <f t="shared" si="11"/>
        <v>0</v>
      </c>
    </row>
    <row r="77" spans="1:9" s="13" customFormat="1" ht="38.25">
      <c r="A77" s="18" t="s">
        <v>107</v>
      </c>
      <c r="B77" s="22" t="s">
        <v>491</v>
      </c>
      <c r="C77" s="21" t="s">
        <v>71</v>
      </c>
      <c r="D77" s="21" t="s">
        <v>76</v>
      </c>
      <c r="E77" s="22" t="s">
        <v>108</v>
      </c>
      <c r="F77" s="47"/>
      <c r="G77" s="23">
        <f t="shared" si="12"/>
        <v>275</v>
      </c>
      <c r="H77" s="23">
        <f t="shared" si="12"/>
        <v>0</v>
      </c>
      <c r="I77" s="159">
        <f t="shared" si="11"/>
        <v>0</v>
      </c>
    </row>
    <row r="78" spans="1:9" s="13" customFormat="1" ht="12.75">
      <c r="A78" s="37" t="s">
        <v>160</v>
      </c>
      <c r="B78" s="22" t="s">
        <v>491</v>
      </c>
      <c r="C78" s="21" t="s">
        <v>71</v>
      </c>
      <c r="D78" s="21" t="s">
        <v>76</v>
      </c>
      <c r="E78" s="22" t="s">
        <v>108</v>
      </c>
      <c r="F78" s="47">
        <v>721</v>
      </c>
      <c r="G78" s="23">
        <v>275</v>
      </c>
      <c r="H78" s="23">
        <v>0</v>
      </c>
      <c r="I78" s="159">
        <f t="shared" si="11"/>
        <v>0</v>
      </c>
    </row>
    <row r="79" spans="1:9" s="85" customFormat="1" ht="38.25">
      <c r="A79" s="17" t="s">
        <v>703</v>
      </c>
      <c r="B79" s="43" t="s">
        <v>493</v>
      </c>
      <c r="C79" s="52"/>
      <c r="D79" s="52"/>
      <c r="E79" s="43"/>
      <c r="F79" s="54"/>
      <c r="G79" s="44">
        <f aca="true" t="shared" si="13" ref="G79:H85">G80</f>
        <v>30</v>
      </c>
      <c r="H79" s="44">
        <f t="shared" si="13"/>
        <v>0</v>
      </c>
      <c r="I79" s="158">
        <f t="shared" si="11"/>
        <v>0</v>
      </c>
    </row>
    <row r="80" spans="1:9" s="85" customFormat="1" ht="38.25">
      <c r="A80" s="17" t="s">
        <v>494</v>
      </c>
      <c r="B80" s="43" t="s">
        <v>495</v>
      </c>
      <c r="C80" s="52"/>
      <c r="D80" s="52"/>
      <c r="E80" s="43"/>
      <c r="F80" s="54"/>
      <c r="G80" s="44">
        <f t="shared" si="13"/>
        <v>30</v>
      </c>
      <c r="H80" s="44">
        <f t="shared" si="13"/>
        <v>0</v>
      </c>
      <c r="I80" s="158">
        <f t="shared" si="11"/>
        <v>0</v>
      </c>
    </row>
    <row r="81" spans="1:10" s="119" customFormat="1" ht="12.75">
      <c r="A81" s="116" t="s">
        <v>62</v>
      </c>
      <c r="B81" s="43" t="s">
        <v>495</v>
      </c>
      <c r="C81" s="52" t="s">
        <v>71</v>
      </c>
      <c r="D81" s="52" t="s">
        <v>36</v>
      </c>
      <c r="E81" s="43"/>
      <c r="F81" s="54"/>
      <c r="G81" s="44">
        <f t="shared" si="13"/>
        <v>30</v>
      </c>
      <c r="H81" s="44">
        <f t="shared" si="13"/>
        <v>0</v>
      </c>
      <c r="I81" s="158">
        <f t="shared" si="11"/>
        <v>0</v>
      </c>
      <c r="J81" s="85"/>
    </row>
    <row r="82" spans="1:10" s="119" customFormat="1" ht="12.75">
      <c r="A82" s="18" t="s">
        <v>159</v>
      </c>
      <c r="B82" s="22" t="s">
        <v>495</v>
      </c>
      <c r="C82" s="21" t="s">
        <v>71</v>
      </c>
      <c r="D82" s="21" t="s">
        <v>76</v>
      </c>
      <c r="E82" s="22"/>
      <c r="F82" s="47"/>
      <c r="G82" s="44">
        <f t="shared" si="13"/>
        <v>30</v>
      </c>
      <c r="H82" s="44">
        <f t="shared" si="13"/>
        <v>0</v>
      </c>
      <c r="I82" s="158">
        <f t="shared" si="11"/>
        <v>0</v>
      </c>
      <c r="J82" s="85"/>
    </row>
    <row r="83" spans="1:10" s="119" customFormat="1" ht="38.25">
      <c r="A83" s="18" t="s">
        <v>112</v>
      </c>
      <c r="B83" s="22" t="s">
        <v>495</v>
      </c>
      <c r="C83" s="21" t="s">
        <v>71</v>
      </c>
      <c r="D83" s="21" t="s">
        <v>76</v>
      </c>
      <c r="E83" s="22" t="s">
        <v>113</v>
      </c>
      <c r="F83" s="47"/>
      <c r="G83" s="23">
        <f t="shared" si="13"/>
        <v>30</v>
      </c>
      <c r="H83" s="23">
        <f t="shared" si="13"/>
        <v>0</v>
      </c>
      <c r="I83" s="159">
        <f t="shared" si="11"/>
        <v>0</v>
      </c>
      <c r="J83" s="85"/>
    </row>
    <row r="84" spans="1:10" s="5" customFormat="1" ht="38.25">
      <c r="A84" s="18" t="s">
        <v>496</v>
      </c>
      <c r="B84" s="22" t="s">
        <v>495</v>
      </c>
      <c r="C84" s="21" t="s">
        <v>71</v>
      </c>
      <c r="D84" s="21" t="s">
        <v>76</v>
      </c>
      <c r="E84" s="22" t="s">
        <v>497</v>
      </c>
      <c r="F84" s="47"/>
      <c r="G84" s="23">
        <f t="shared" si="13"/>
        <v>30</v>
      </c>
      <c r="H84" s="23">
        <f t="shared" si="13"/>
        <v>0</v>
      </c>
      <c r="I84" s="159">
        <f t="shared" si="11"/>
        <v>0</v>
      </c>
      <c r="J84" s="13"/>
    </row>
    <row r="85" spans="1:10" s="5" customFormat="1" ht="38.25">
      <c r="A85" s="18" t="s">
        <v>672</v>
      </c>
      <c r="B85" s="22" t="s">
        <v>495</v>
      </c>
      <c r="C85" s="21" t="s">
        <v>71</v>
      </c>
      <c r="D85" s="21" t="s">
        <v>76</v>
      </c>
      <c r="E85" s="22" t="s">
        <v>671</v>
      </c>
      <c r="F85" s="47"/>
      <c r="G85" s="23">
        <f t="shared" si="13"/>
        <v>30</v>
      </c>
      <c r="H85" s="23">
        <f t="shared" si="13"/>
        <v>0</v>
      </c>
      <c r="I85" s="159">
        <f t="shared" si="11"/>
        <v>0</v>
      </c>
      <c r="J85" s="13"/>
    </row>
    <row r="86" spans="1:10" s="5" customFormat="1" ht="12.75">
      <c r="A86" s="37" t="s">
        <v>160</v>
      </c>
      <c r="B86" s="22" t="s">
        <v>495</v>
      </c>
      <c r="C86" s="21" t="s">
        <v>71</v>
      </c>
      <c r="D86" s="21" t="s">
        <v>76</v>
      </c>
      <c r="E86" s="22" t="s">
        <v>671</v>
      </c>
      <c r="F86" s="47">
        <v>721</v>
      </c>
      <c r="G86" s="23">
        <v>30</v>
      </c>
      <c r="H86" s="23">
        <v>0</v>
      </c>
      <c r="I86" s="159">
        <f t="shared" si="11"/>
        <v>0</v>
      </c>
      <c r="J86" s="13"/>
    </row>
    <row r="87" spans="1:10" s="119" customFormat="1" ht="51">
      <c r="A87" s="99" t="s">
        <v>525</v>
      </c>
      <c r="B87" s="43" t="s">
        <v>526</v>
      </c>
      <c r="C87" s="52"/>
      <c r="D87" s="52"/>
      <c r="E87" s="43"/>
      <c r="F87" s="54"/>
      <c r="G87" s="44">
        <f>G88</f>
        <v>613.7</v>
      </c>
      <c r="H87" s="44">
        <f>H88</f>
        <v>0</v>
      </c>
      <c r="I87" s="158">
        <f t="shared" si="11"/>
        <v>0</v>
      </c>
      <c r="J87" s="85"/>
    </row>
    <row r="88" spans="1:10" s="5" customFormat="1" ht="63.75">
      <c r="A88" s="18" t="s">
        <v>527</v>
      </c>
      <c r="B88" s="22" t="s">
        <v>528</v>
      </c>
      <c r="C88" s="52"/>
      <c r="D88" s="52"/>
      <c r="E88" s="22"/>
      <c r="F88" s="47"/>
      <c r="G88" s="23">
        <f>G89</f>
        <v>613.7</v>
      </c>
      <c r="H88" s="23">
        <f aca="true" t="shared" si="14" ref="G88:H93">H89</f>
        <v>0</v>
      </c>
      <c r="I88" s="159">
        <f t="shared" si="11"/>
        <v>0</v>
      </c>
      <c r="J88" s="13"/>
    </row>
    <row r="89" spans="1:10" s="5" customFormat="1" ht="12.75">
      <c r="A89" s="116" t="s">
        <v>62</v>
      </c>
      <c r="B89" s="22" t="s">
        <v>528</v>
      </c>
      <c r="C89" s="21" t="s">
        <v>71</v>
      </c>
      <c r="D89" s="21" t="s">
        <v>36</v>
      </c>
      <c r="E89" s="22"/>
      <c r="F89" s="47"/>
      <c r="G89" s="23">
        <f>G90</f>
        <v>613.7</v>
      </c>
      <c r="H89" s="23">
        <f t="shared" si="14"/>
        <v>0</v>
      </c>
      <c r="I89" s="159">
        <f t="shared" si="11"/>
        <v>0</v>
      </c>
      <c r="J89" s="13"/>
    </row>
    <row r="90" spans="1:10" s="5" customFormat="1" ht="12.75">
      <c r="A90" s="17" t="s">
        <v>524</v>
      </c>
      <c r="B90" s="22" t="s">
        <v>528</v>
      </c>
      <c r="C90" s="21" t="s">
        <v>71</v>
      </c>
      <c r="D90" s="21" t="s">
        <v>68</v>
      </c>
      <c r="E90" s="22"/>
      <c r="F90" s="47"/>
      <c r="G90" s="23">
        <f>G91</f>
        <v>613.7</v>
      </c>
      <c r="H90" s="23">
        <f>H91</f>
        <v>0</v>
      </c>
      <c r="I90" s="159">
        <f t="shared" si="11"/>
        <v>0</v>
      </c>
      <c r="J90" s="13"/>
    </row>
    <row r="91" spans="1:10" s="5" customFormat="1" ht="25.5">
      <c r="A91" s="18" t="s">
        <v>529</v>
      </c>
      <c r="B91" s="22" t="s">
        <v>528</v>
      </c>
      <c r="C91" s="21" t="s">
        <v>71</v>
      </c>
      <c r="D91" s="21" t="s">
        <v>68</v>
      </c>
      <c r="E91" s="22" t="s">
        <v>530</v>
      </c>
      <c r="F91" s="47"/>
      <c r="G91" s="23">
        <f t="shared" si="14"/>
        <v>613.7</v>
      </c>
      <c r="H91" s="23">
        <f t="shared" si="14"/>
        <v>0</v>
      </c>
      <c r="I91" s="159">
        <f t="shared" si="11"/>
        <v>0</v>
      </c>
      <c r="J91" s="13"/>
    </row>
    <row r="92" spans="1:10" s="5" customFormat="1" ht="12.75">
      <c r="A92" s="18" t="s">
        <v>531</v>
      </c>
      <c r="B92" s="22" t="s">
        <v>528</v>
      </c>
      <c r="C92" s="21" t="s">
        <v>71</v>
      </c>
      <c r="D92" s="21" t="s">
        <v>68</v>
      </c>
      <c r="E92" s="22" t="s">
        <v>532</v>
      </c>
      <c r="F92" s="47"/>
      <c r="G92" s="23">
        <f t="shared" si="14"/>
        <v>613.7</v>
      </c>
      <c r="H92" s="23">
        <f t="shared" si="14"/>
        <v>0</v>
      </c>
      <c r="I92" s="159">
        <f t="shared" si="11"/>
        <v>0</v>
      </c>
      <c r="J92" s="13"/>
    </row>
    <row r="93" spans="1:10" s="5" customFormat="1" ht="38.25">
      <c r="A93" s="18" t="s">
        <v>533</v>
      </c>
      <c r="B93" s="22" t="s">
        <v>528</v>
      </c>
      <c r="C93" s="21" t="s">
        <v>71</v>
      </c>
      <c r="D93" s="21" t="s">
        <v>68</v>
      </c>
      <c r="E93" s="22" t="s">
        <v>534</v>
      </c>
      <c r="F93" s="47"/>
      <c r="G93" s="23">
        <f t="shared" si="14"/>
        <v>613.7</v>
      </c>
      <c r="H93" s="23">
        <f t="shared" si="14"/>
        <v>0</v>
      </c>
      <c r="I93" s="159">
        <f t="shared" si="11"/>
        <v>0</v>
      </c>
      <c r="J93" s="13"/>
    </row>
    <row r="94" spans="1:9" s="5" customFormat="1" ht="38.25">
      <c r="A94" s="41" t="s">
        <v>174</v>
      </c>
      <c r="B94" s="88" t="s">
        <v>528</v>
      </c>
      <c r="C94" s="21" t="s">
        <v>71</v>
      </c>
      <c r="D94" s="21" t="s">
        <v>68</v>
      </c>
      <c r="E94" s="22" t="s">
        <v>534</v>
      </c>
      <c r="F94" s="47">
        <v>724</v>
      </c>
      <c r="G94" s="23">
        <v>613.7</v>
      </c>
      <c r="H94" s="23">
        <v>0</v>
      </c>
      <c r="I94" s="159">
        <f t="shared" si="11"/>
        <v>0</v>
      </c>
    </row>
    <row r="95" spans="1:10" s="5" customFormat="1" ht="51">
      <c r="A95" s="112" t="s">
        <v>541</v>
      </c>
      <c r="B95" s="113" t="s">
        <v>185</v>
      </c>
      <c r="C95" s="118"/>
      <c r="D95" s="118"/>
      <c r="E95" s="136"/>
      <c r="F95" s="136"/>
      <c r="G95" s="115">
        <f>G96</f>
        <v>1063.1</v>
      </c>
      <c r="H95" s="115">
        <f>H96</f>
        <v>135.4</v>
      </c>
      <c r="I95" s="157">
        <f t="shared" si="11"/>
        <v>12.736337127269309</v>
      </c>
      <c r="J95" s="13"/>
    </row>
    <row r="96" spans="1:10" s="5" customFormat="1" ht="38.25">
      <c r="A96" s="116" t="s">
        <v>302</v>
      </c>
      <c r="B96" s="84" t="s">
        <v>542</v>
      </c>
      <c r="C96" s="52"/>
      <c r="D96" s="52"/>
      <c r="E96" s="47"/>
      <c r="F96" s="47"/>
      <c r="G96" s="44">
        <f>G97+G114+G121</f>
        <v>1063.1</v>
      </c>
      <c r="H96" s="44">
        <f>H97+H114+H121</f>
        <v>135.4</v>
      </c>
      <c r="I96" s="158">
        <f t="shared" si="11"/>
        <v>12.736337127269309</v>
      </c>
      <c r="J96" s="13"/>
    </row>
    <row r="97" spans="1:10" s="5" customFormat="1" ht="25.5">
      <c r="A97" s="116" t="s">
        <v>184</v>
      </c>
      <c r="B97" s="84" t="s">
        <v>543</v>
      </c>
      <c r="C97" s="52"/>
      <c r="D97" s="52"/>
      <c r="E97" s="47"/>
      <c r="F97" s="47"/>
      <c r="G97" s="44">
        <f>G98</f>
        <v>818.1</v>
      </c>
      <c r="H97" s="44">
        <f>H98</f>
        <v>135.4</v>
      </c>
      <c r="I97" s="158">
        <f t="shared" si="11"/>
        <v>16.550543943283216</v>
      </c>
      <c r="J97" s="13"/>
    </row>
    <row r="98" spans="1:10" s="5" customFormat="1" ht="12.75">
      <c r="A98" s="116" t="s">
        <v>8</v>
      </c>
      <c r="B98" s="84" t="s">
        <v>543</v>
      </c>
      <c r="C98" s="52" t="s">
        <v>69</v>
      </c>
      <c r="D98" s="52" t="s">
        <v>36</v>
      </c>
      <c r="E98" s="47"/>
      <c r="F98" s="47"/>
      <c r="G98" s="44">
        <f>G99+G104+G109</f>
        <v>818.1</v>
      </c>
      <c r="H98" s="44">
        <f>H99+H104+H109</f>
        <v>135.4</v>
      </c>
      <c r="I98" s="158">
        <f t="shared" si="11"/>
        <v>16.550543943283216</v>
      </c>
      <c r="J98" s="13"/>
    </row>
    <row r="99" spans="1:10" s="5" customFormat="1" ht="12.75">
      <c r="A99" s="37" t="s">
        <v>9</v>
      </c>
      <c r="B99" s="58" t="s">
        <v>543</v>
      </c>
      <c r="C99" s="21" t="s">
        <v>69</v>
      </c>
      <c r="D99" s="21" t="s">
        <v>66</v>
      </c>
      <c r="E99" s="47"/>
      <c r="F99" s="47"/>
      <c r="G99" s="23">
        <f aca="true" t="shared" si="15" ref="G99:H102">G100</f>
        <v>182.9</v>
      </c>
      <c r="H99" s="23">
        <f t="shared" si="15"/>
        <v>28.4</v>
      </c>
      <c r="I99" s="159">
        <f t="shared" si="11"/>
        <v>15.52761071623838</v>
      </c>
      <c r="J99" s="13"/>
    </row>
    <row r="100" spans="1:10" s="5" customFormat="1" ht="38.25">
      <c r="A100" s="18" t="s">
        <v>112</v>
      </c>
      <c r="B100" s="58" t="s">
        <v>543</v>
      </c>
      <c r="C100" s="21" t="s">
        <v>69</v>
      </c>
      <c r="D100" s="21" t="s">
        <v>66</v>
      </c>
      <c r="E100" s="22" t="s">
        <v>113</v>
      </c>
      <c r="F100" s="22"/>
      <c r="G100" s="23">
        <f t="shared" si="15"/>
        <v>182.9</v>
      </c>
      <c r="H100" s="23">
        <f t="shared" si="15"/>
        <v>28.4</v>
      </c>
      <c r="I100" s="159">
        <f t="shared" si="11"/>
        <v>15.52761071623838</v>
      </c>
      <c r="J100" s="13"/>
    </row>
    <row r="101" spans="1:10" s="5" customFormat="1" ht="12.75">
      <c r="A101" s="18" t="s">
        <v>118</v>
      </c>
      <c r="B101" s="58" t="s">
        <v>543</v>
      </c>
      <c r="C101" s="21" t="s">
        <v>69</v>
      </c>
      <c r="D101" s="21" t="s">
        <v>66</v>
      </c>
      <c r="E101" s="22" t="s">
        <v>119</v>
      </c>
      <c r="F101" s="22"/>
      <c r="G101" s="23">
        <f t="shared" si="15"/>
        <v>182.9</v>
      </c>
      <c r="H101" s="23">
        <f t="shared" si="15"/>
        <v>28.4</v>
      </c>
      <c r="I101" s="159">
        <f t="shared" si="11"/>
        <v>15.52761071623838</v>
      </c>
      <c r="J101" s="13"/>
    </row>
    <row r="102" spans="1:10" s="5" customFormat="1" ht="12.75">
      <c r="A102" s="18" t="s">
        <v>122</v>
      </c>
      <c r="B102" s="58" t="s">
        <v>543</v>
      </c>
      <c r="C102" s="21" t="s">
        <v>69</v>
      </c>
      <c r="D102" s="21" t="s">
        <v>66</v>
      </c>
      <c r="E102" s="22" t="s">
        <v>123</v>
      </c>
      <c r="F102" s="22"/>
      <c r="G102" s="23">
        <f t="shared" si="15"/>
        <v>182.9</v>
      </c>
      <c r="H102" s="23">
        <f t="shared" si="15"/>
        <v>28.4</v>
      </c>
      <c r="I102" s="159">
        <f t="shared" si="11"/>
        <v>15.52761071623838</v>
      </c>
      <c r="J102" s="13"/>
    </row>
    <row r="103" spans="1:10" s="5" customFormat="1" ht="25.5">
      <c r="A103" s="37" t="s">
        <v>163</v>
      </c>
      <c r="B103" s="58" t="s">
        <v>543</v>
      </c>
      <c r="C103" s="21" t="s">
        <v>69</v>
      </c>
      <c r="D103" s="21" t="s">
        <v>66</v>
      </c>
      <c r="E103" s="22" t="s">
        <v>123</v>
      </c>
      <c r="F103" s="47">
        <v>725</v>
      </c>
      <c r="G103" s="23">
        <v>182.9</v>
      </c>
      <c r="H103" s="23">
        <v>28.4</v>
      </c>
      <c r="I103" s="159">
        <f t="shared" si="11"/>
        <v>15.52761071623838</v>
      </c>
      <c r="J103" s="13"/>
    </row>
    <row r="104" spans="1:10" s="5" customFormat="1" ht="12.75">
      <c r="A104" s="37" t="s">
        <v>704</v>
      </c>
      <c r="B104" s="58" t="s">
        <v>543</v>
      </c>
      <c r="C104" s="21" t="s">
        <v>69</v>
      </c>
      <c r="D104" s="21" t="s">
        <v>67</v>
      </c>
      <c r="E104" s="22"/>
      <c r="F104" s="47"/>
      <c r="G104" s="23">
        <f aca="true" t="shared" si="16" ref="G104:H107">G105</f>
        <v>532.2</v>
      </c>
      <c r="H104" s="23">
        <f t="shared" si="16"/>
        <v>88.5</v>
      </c>
      <c r="I104" s="159">
        <f t="shared" si="11"/>
        <v>16.629086809470124</v>
      </c>
      <c r="J104" s="13"/>
    </row>
    <row r="105" spans="1:10" s="5" customFormat="1" ht="38.25">
      <c r="A105" s="18" t="s">
        <v>112</v>
      </c>
      <c r="B105" s="58" t="s">
        <v>543</v>
      </c>
      <c r="C105" s="21" t="s">
        <v>69</v>
      </c>
      <c r="D105" s="21" t="s">
        <v>67</v>
      </c>
      <c r="E105" s="22" t="s">
        <v>113</v>
      </c>
      <c r="F105" s="47"/>
      <c r="G105" s="23">
        <f t="shared" si="16"/>
        <v>532.2</v>
      </c>
      <c r="H105" s="23">
        <f t="shared" si="16"/>
        <v>88.5</v>
      </c>
      <c r="I105" s="159">
        <f t="shared" si="11"/>
        <v>16.629086809470124</v>
      </c>
      <c r="J105" s="13"/>
    </row>
    <row r="106" spans="1:10" s="5" customFormat="1" ht="12.75">
      <c r="A106" s="18" t="s">
        <v>118</v>
      </c>
      <c r="B106" s="58" t="s">
        <v>543</v>
      </c>
      <c r="C106" s="21" t="s">
        <v>69</v>
      </c>
      <c r="D106" s="21" t="s">
        <v>67</v>
      </c>
      <c r="E106" s="22" t="s">
        <v>119</v>
      </c>
      <c r="F106" s="47"/>
      <c r="G106" s="23">
        <f t="shared" si="16"/>
        <v>532.2</v>
      </c>
      <c r="H106" s="23">
        <f t="shared" si="16"/>
        <v>88.5</v>
      </c>
      <c r="I106" s="159">
        <f t="shared" si="11"/>
        <v>16.629086809470124</v>
      </c>
      <c r="J106" s="13"/>
    </row>
    <row r="107" spans="1:10" s="5" customFormat="1" ht="12.75">
      <c r="A107" s="18" t="s">
        <v>122</v>
      </c>
      <c r="B107" s="58" t="s">
        <v>543</v>
      </c>
      <c r="C107" s="21" t="s">
        <v>69</v>
      </c>
      <c r="D107" s="21" t="s">
        <v>67</v>
      </c>
      <c r="E107" s="22" t="s">
        <v>123</v>
      </c>
      <c r="F107" s="47"/>
      <c r="G107" s="23">
        <f t="shared" si="16"/>
        <v>532.2</v>
      </c>
      <c r="H107" s="23">
        <f t="shared" si="16"/>
        <v>88.5</v>
      </c>
      <c r="I107" s="159">
        <f t="shared" si="11"/>
        <v>16.629086809470124</v>
      </c>
      <c r="J107" s="13"/>
    </row>
    <row r="108" spans="1:10" s="5" customFormat="1" ht="25.5">
      <c r="A108" s="37" t="s">
        <v>163</v>
      </c>
      <c r="B108" s="58" t="s">
        <v>543</v>
      </c>
      <c r="C108" s="21" t="s">
        <v>69</v>
      </c>
      <c r="D108" s="21" t="s">
        <v>67</v>
      </c>
      <c r="E108" s="22" t="s">
        <v>123</v>
      </c>
      <c r="F108" s="47">
        <v>725</v>
      </c>
      <c r="G108" s="23">
        <v>532.2</v>
      </c>
      <c r="H108" s="23">
        <v>88.5</v>
      </c>
      <c r="I108" s="159">
        <f t="shared" si="11"/>
        <v>16.629086809470124</v>
      </c>
      <c r="J108" s="13"/>
    </row>
    <row r="109" spans="1:10" s="137" customFormat="1" ht="14.25" customHeight="1">
      <c r="A109" s="37" t="s">
        <v>564</v>
      </c>
      <c r="B109" s="58" t="s">
        <v>543</v>
      </c>
      <c r="C109" s="21" t="s">
        <v>69</v>
      </c>
      <c r="D109" s="21" t="s">
        <v>70</v>
      </c>
      <c r="E109" s="22"/>
      <c r="F109" s="47"/>
      <c r="G109" s="23">
        <f aca="true" t="shared" si="17" ref="G109:H112">G110</f>
        <v>103</v>
      </c>
      <c r="H109" s="23">
        <f t="shared" si="17"/>
        <v>18.5</v>
      </c>
      <c r="I109" s="159">
        <f t="shared" si="11"/>
        <v>17.96116504854369</v>
      </c>
      <c r="J109" s="40"/>
    </row>
    <row r="110" spans="1:10" s="137" customFormat="1" ht="38.25">
      <c r="A110" s="18" t="s">
        <v>112</v>
      </c>
      <c r="B110" s="58" t="s">
        <v>543</v>
      </c>
      <c r="C110" s="21" t="s">
        <v>69</v>
      </c>
      <c r="D110" s="21" t="s">
        <v>70</v>
      </c>
      <c r="E110" s="22" t="s">
        <v>113</v>
      </c>
      <c r="F110" s="47"/>
      <c r="G110" s="23">
        <f t="shared" si="17"/>
        <v>103</v>
      </c>
      <c r="H110" s="23">
        <f t="shared" si="17"/>
        <v>18.5</v>
      </c>
      <c r="I110" s="159">
        <f t="shared" si="11"/>
        <v>17.96116504854369</v>
      </c>
      <c r="J110" s="40"/>
    </row>
    <row r="111" spans="1:10" s="137" customFormat="1" ht="12.75">
      <c r="A111" s="18" t="s">
        <v>118</v>
      </c>
      <c r="B111" s="58" t="s">
        <v>543</v>
      </c>
      <c r="C111" s="21" t="s">
        <v>69</v>
      </c>
      <c r="D111" s="21" t="s">
        <v>70</v>
      </c>
      <c r="E111" s="22" t="s">
        <v>119</v>
      </c>
      <c r="F111" s="47"/>
      <c r="G111" s="23">
        <f t="shared" si="17"/>
        <v>103</v>
      </c>
      <c r="H111" s="23">
        <f t="shared" si="17"/>
        <v>18.5</v>
      </c>
      <c r="I111" s="159">
        <f t="shared" si="11"/>
        <v>17.96116504854369</v>
      </c>
      <c r="J111" s="40"/>
    </row>
    <row r="112" spans="1:10" s="137" customFormat="1" ht="12.75">
      <c r="A112" s="18" t="s">
        <v>122</v>
      </c>
      <c r="B112" s="58" t="s">
        <v>543</v>
      </c>
      <c r="C112" s="21" t="s">
        <v>69</v>
      </c>
      <c r="D112" s="21" t="s">
        <v>70</v>
      </c>
      <c r="E112" s="22" t="s">
        <v>123</v>
      </c>
      <c r="F112" s="47"/>
      <c r="G112" s="23">
        <f t="shared" si="17"/>
        <v>103</v>
      </c>
      <c r="H112" s="23">
        <f t="shared" si="17"/>
        <v>18.5</v>
      </c>
      <c r="I112" s="159">
        <f t="shared" si="11"/>
        <v>17.96116504854369</v>
      </c>
      <c r="J112" s="40"/>
    </row>
    <row r="113" spans="1:10" s="137" customFormat="1" ht="25.5">
      <c r="A113" s="37" t="s">
        <v>163</v>
      </c>
      <c r="B113" s="58" t="s">
        <v>543</v>
      </c>
      <c r="C113" s="21" t="s">
        <v>69</v>
      </c>
      <c r="D113" s="21" t="s">
        <v>70</v>
      </c>
      <c r="E113" s="22" t="s">
        <v>123</v>
      </c>
      <c r="F113" s="47">
        <v>725</v>
      </c>
      <c r="G113" s="23">
        <v>103</v>
      </c>
      <c r="H113" s="23">
        <v>18.5</v>
      </c>
      <c r="I113" s="159">
        <f t="shared" si="11"/>
        <v>17.96116504854369</v>
      </c>
      <c r="J113" s="40"/>
    </row>
    <row r="114" spans="1:10" s="5" customFormat="1" ht="12.75">
      <c r="A114" s="116" t="s">
        <v>552</v>
      </c>
      <c r="B114" s="84" t="s">
        <v>553</v>
      </c>
      <c r="C114" s="52"/>
      <c r="D114" s="52"/>
      <c r="E114" s="43"/>
      <c r="F114" s="54"/>
      <c r="G114" s="44">
        <f aca="true" t="shared" si="18" ref="G114:H119">G115</f>
        <v>210</v>
      </c>
      <c r="H114" s="44">
        <f t="shared" si="18"/>
        <v>0</v>
      </c>
      <c r="I114" s="158">
        <f t="shared" si="11"/>
        <v>0</v>
      </c>
      <c r="J114" s="13"/>
    </row>
    <row r="115" spans="1:10" s="5" customFormat="1" ht="12.75">
      <c r="A115" s="116" t="s">
        <v>8</v>
      </c>
      <c r="B115" s="84" t="s">
        <v>553</v>
      </c>
      <c r="C115" s="52" t="s">
        <v>69</v>
      </c>
      <c r="D115" s="52" t="s">
        <v>36</v>
      </c>
      <c r="E115" s="22"/>
      <c r="F115" s="47"/>
      <c r="G115" s="44">
        <f t="shared" si="18"/>
        <v>210</v>
      </c>
      <c r="H115" s="44">
        <f t="shared" si="18"/>
        <v>0</v>
      </c>
      <c r="I115" s="158">
        <f t="shared" si="11"/>
        <v>0</v>
      </c>
      <c r="J115" s="13"/>
    </row>
    <row r="116" spans="1:10" s="5" customFormat="1" ht="12.75">
      <c r="A116" s="37" t="s">
        <v>704</v>
      </c>
      <c r="B116" s="58" t="s">
        <v>553</v>
      </c>
      <c r="C116" s="21" t="s">
        <v>69</v>
      </c>
      <c r="D116" s="21" t="s">
        <v>67</v>
      </c>
      <c r="E116" s="22"/>
      <c r="F116" s="47"/>
      <c r="G116" s="23">
        <f t="shared" si="18"/>
        <v>210</v>
      </c>
      <c r="H116" s="23">
        <f t="shared" si="18"/>
        <v>0</v>
      </c>
      <c r="I116" s="159">
        <f t="shared" si="11"/>
        <v>0</v>
      </c>
      <c r="J116" s="13"/>
    </row>
    <row r="117" spans="1:10" s="5" customFormat="1" ht="38.25">
      <c r="A117" s="18" t="s">
        <v>112</v>
      </c>
      <c r="B117" s="58" t="s">
        <v>553</v>
      </c>
      <c r="C117" s="21" t="s">
        <v>69</v>
      </c>
      <c r="D117" s="21" t="s">
        <v>67</v>
      </c>
      <c r="E117" s="22" t="s">
        <v>113</v>
      </c>
      <c r="F117" s="47"/>
      <c r="G117" s="23">
        <f t="shared" si="18"/>
        <v>210</v>
      </c>
      <c r="H117" s="23">
        <f t="shared" si="18"/>
        <v>0</v>
      </c>
      <c r="I117" s="159">
        <f t="shared" si="11"/>
        <v>0</v>
      </c>
      <c r="J117" s="13"/>
    </row>
    <row r="118" spans="1:10" s="5" customFormat="1" ht="12.75">
      <c r="A118" s="18" t="s">
        <v>118</v>
      </c>
      <c r="B118" s="58" t="s">
        <v>553</v>
      </c>
      <c r="C118" s="21" t="s">
        <v>69</v>
      </c>
      <c r="D118" s="21" t="s">
        <v>67</v>
      </c>
      <c r="E118" s="22" t="s">
        <v>119</v>
      </c>
      <c r="F118" s="47"/>
      <c r="G118" s="23">
        <f t="shared" si="18"/>
        <v>210</v>
      </c>
      <c r="H118" s="23">
        <f t="shared" si="18"/>
        <v>0</v>
      </c>
      <c r="I118" s="159">
        <f t="shared" si="11"/>
        <v>0</v>
      </c>
      <c r="J118" s="13"/>
    </row>
    <row r="119" spans="1:10" s="5" customFormat="1" ht="12.75">
      <c r="A119" s="18" t="s">
        <v>122</v>
      </c>
      <c r="B119" s="58" t="s">
        <v>553</v>
      </c>
      <c r="C119" s="21" t="s">
        <v>69</v>
      </c>
      <c r="D119" s="21" t="s">
        <v>67</v>
      </c>
      <c r="E119" s="22" t="s">
        <v>123</v>
      </c>
      <c r="F119" s="47"/>
      <c r="G119" s="23">
        <f t="shared" si="18"/>
        <v>210</v>
      </c>
      <c r="H119" s="23">
        <f t="shared" si="18"/>
        <v>0</v>
      </c>
      <c r="I119" s="159">
        <f t="shared" si="11"/>
        <v>0</v>
      </c>
      <c r="J119" s="13"/>
    </row>
    <row r="120" spans="1:10" s="5" customFormat="1" ht="25.5">
      <c r="A120" s="37" t="s">
        <v>163</v>
      </c>
      <c r="B120" s="58" t="s">
        <v>553</v>
      </c>
      <c r="C120" s="21" t="s">
        <v>69</v>
      </c>
      <c r="D120" s="21" t="s">
        <v>67</v>
      </c>
      <c r="E120" s="22" t="s">
        <v>123</v>
      </c>
      <c r="F120" s="47">
        <v>725</v>
      </c>
      <c r="G120" s="23">
        <v>210</v>
      </c>
      <c r="H120" s="23"/>
      <c r="I120" s="159">
        <f t="shared" si="11"/>
        <v>0</v>
      </c>
      <c r="J120" s="13"/>
    </row>
    <row r="121" spans="1:10" s="5" customFormat="1" ht="25.5">
      <c r="A121" s="116" t="s">
        <v>554</v>
      </c>
      <c r="B121" s="84" t="s">
        <v>555</v>
      </c>
      <c r="C121" s="52"/>
      <c r="D121" s="52"/>
      <c r="E121" s="43"/>
      <c r="F121" s="54"/>
      <c r="G121" s="44">
        <f aca="true" t="shared" si="19" ref="G121:H126">G122</f>
        <v>35</v>
      </c>
      <c r="H121" s="44">
        <f t="shared" si="19"/>
        <v>0</v>
      </c>
      <c r="I121" s="158">
        <f t="shared" si="11"/>
        <v>0</v>
      </c>
      <c r="J121" s="13"/>
    </row>
    <row r="122" spans="1:10" s="5" customFormat="1" ht="12.75">
      <c r="A122" s="116" t="s">
        <v>8</v>
      </c>
      <c r="B122" s="84" t="s">
        <v>555</v>
      </c>
      <c r="C122" s="52"/>
      <c r="D122" s="52"/>
      <c r="E122" s="43"/>
      <c r="F122" s="54"/>
      <c r="G122" s="44">
        <f t="shared" si="19"/>
        <v>35</v>
      </c>
      <c r="H122" s="44">
        <f t="shared" si="19"/>
        <v>0</v>
      </c>
      <c r="I122" s="158">
        <f t="shared" si="11"/>
        <v>0</v>
      </c>
      <c r="J122" s="13"/>
    </row>
    <row r="123" spans="1:10" s="5" customFormat="1" ht="12.75">
      <c r="A123" s="37" t="s">
        <v>704</v>
      </c>
      <c r="B123" s="58" t="s">
        <v>555</v>
      </c>
      <c r="C123" s="21" t="s">
        <v>69</v>
      </c>
      <c r="D123" s="21" t="s">
        <v>67</v>
      </c>
      <c r="E123" s="22"/>
      <c r="F123" s="47"/>
      <c r="G123" s="23">
        <f t="shared" si="19"/>
        <v>35</v>
      </c>
      <c r="H123" s="23">
        <f t="shared" si="19"/>
        <v>0</v>
      </c>
      <c r="I123" s="159">
        <f t="shared" si="11"/>
        <v>0</v>
      </c>
      <c r="J123" s="13"/>
    </row>
    <row r="124" spans="1:10" s="5" customFormat="1" ht="38.25">
      <c r="A124" s="18" t="s">
        <v>112</v>
      </c>
      <c r="B124" s="58" t="s">
        <v>555</v>
      </c>
      <c r="C124" s="21" t="s">
        <v>69</v>
      </c>
      <c r="D124" s="21" t="s">
        <v>67</v>
      </c>
      <c r="E124" s="22" t="s">
        <v>113</v>
      </c>
      <c r="F124" s="47"/>
      <c r="G124" s="23">
        <f t="shared" si="19"/>
        <v>35</v>
      </c>
      <c r="H124" s="23">
        <f t="shared" si="19"/>
        <v>0</v>
      </c>
      <c r="I124" s="159">
        <f t="shared" si="11"/>
        <v>0</v>
      </c>
      <c r="J124" s="13"/>
    </row>
    <row r="125" spans="1:10" s="5" customFormat="1" ht="12.75">
      <c r="A125" s="18" t="s">
        <v>118</v>
      </c>
      <c r="B125" s="58" t="s">
        <v>555</v>
      </c>
      <c r="C125" s="21" t="s">
        <v>69</v>
      </c>
      <c r="D125" s="21" t="s">
        <v>67</v>
      </c>
      <c r="E125" s="22" t="s">
        <v>119</v>
      </c>
      <c r="F125" s="47"/>
      <c r="G125" s="23">
        <f t="shared" si="19"/>
        <v>35</v>
      </c>
      <c r="H125" s="23">
        <f t="shared" si="19"/>
        <v>0</v>
      </c>
      <c r="I125" s="159">
        <f t="shared" si="11"/>
        <v>0</v>
      </c>
      <c r="J125" s="13"/>
    </row>
    <row r="126" spans="1:10" s="5" customFormat="1" ht="12.75">
      <c r="A126" s="18" t="s">
        <v>122</v>
      </c>
      <c r="B126" s="58" t="s">
        <v>555</v>
      </c>
      <c r="C126" s="21" t="s">
        <v>69</v>
      </c>
      <c r="D126" s="21" t="s">
        <v>67</v>
      </c>
      <c r="E126" s="22" t="s">
        <v>123</v>
      </c>
      <c r="F126" s="47"/>
      <c r="G126" s="23">
        <f t="shared" si="19"/>
        <v>35</v>
      </c>
      <c r="H126" s="23">
        <f t="shared" si="19"/>
        <v>0</v>
      </c>
      <c r="I126" s="159">
        <f t="shared" si="11"/>
        <v>0</v>
      </c>
      <c r="J126" s="13"/>
    </row>
    <row r="127" spans="1:10" s="5" customFormat="1" ht="25.5">
      <c r="A127" s="37" t="s">
        <v>163</v>
      </c>
      <c r="B127" s="58" t="s">
        <v>555</v>
      </c>
      <c r="C127" s="21" t="s">
        <v>69</v>
      </c>
      <c r="D127" s="21" t="s">
        <v>67</v>
      </c>
      <c r="E127" s="22" t="s">
        <v>123</v>
      </c>
      <c r="F127" s="47">
        <v>725</v>
      </c>
      <c r="G127" s="23">
        <v>35</v>
      </c>
      <c r="H127" s="23">
        <v>0</v>
      </c>
      <c r="I127" s="159">
        <f t="shared" si="11"/>
        <v>0</v>
      </c>
      <c r="J127" s="13"/>
    </row>
    <row r="128" spans="1:10" s="5" customFormat="1" ht="25.5">
      <c r="A128" s="112" t="s">
        <v>469</v>
      </c>
      <c r="B128" s="113" t="s">
        <v>200</v>
      </c>
      <c r="C128" s="118"/>
      <c r="D128" s="118"/>
      <c r="E128" s="136"/>
      <c r="F128" s="136"/>
      <c r="G128" s="115">
        <f>G129+G147+G223</f>
        <v>177553.19999999998</v>
      </c>
      <c r="H128" s="115">
        <f>H129+H147+H223</f>
        <v>43427.7</v>
      </c>
      <c r="I128" s="157">
        <f t="shared" si="11"/>
        <v>24.4589790552916</v>
      </c>
      <c r="J128" s="13"/>
    </row>
    <row r="129" spans="1:10" s="5" customFormat="1" ht="25.5">
      <c r="A129" s="116" t="s">
        <v>266</v>
      </c>
      <c r="B129" s="84" t="s">
        <v>355</v>
      </c>
      <c r="C129" s="52"/>
      <c r="D129" s="52"/>
      <c r="E129" s="47"/>
      <c r="F129" s="47"/>
      <c r="G129" s="44">
        <f>G138+G130</f>
        <v>140</v>
      </c>
      <c r="H129" s="44">
        <f>H138+H130</f>
        <v>2.6</v>
      </c>
      <c r="I129" s="158">
        <f t="shared" si="11"/>
        <v>1.8571428571428572</v>
      </c>
      <c r="J129" s="13"/>
    </row>
    <row r="130" spans="1:10" s="5" customFormat="1" ht="25.5">
      <c r="A130" s="116" t="s">
        <v>705</v>
      </c>
      <c r="B130" s="84" t="s">
        <v>356</v>
      </c>
      <c r="C130" s="52"/>
      <c r="D130" s="52"/>
      <c r="E130" s="54"/>
      <c r="F130" s="54"/>
      <c r="G130" s="44">
        <f aca="true" t="shared" si="20" ref="G130:H135">G131</f>
        <v>30</v>
      </c>
      <c r="H130" s="44">
        <f t="shared" si="20"/>
        <v>0</v>
      </c>
      <c r="I130" s="158">
        <f t="shared" si="11"/>
        <v>0</v>
      </c>
      <c r="J130" s="13"/>
    </row>
    <row r="131" spans="1:10" s="5" customFormat="1" ht="12.75">
      <c r="A131" s="116" t="s">
        <v>8</v>
      </c>
      <c r="B131" s="84" t="s">
        <v>356</v>
      </c>
      <c r="C131" s="52" t="s">
        <v>69</v>
      </c>
      <c r="D131" s="52" t="s">
        <v>36</v>
      </c>
      <c r="E131" s="54"/>
      <c r="F131" s="54"/>
      <c r="G131" s="44">
        <f t="shared" si="20"/>
        <v>30</v>
      </c>
      <c r="H131" s="44">
        <f t="shared" si="20"/>
        <v>0</v>
      </c>
      <c r="I131" s="158">
        <f t="shared" si="11"/>
        <v>0</v>
      </c>
      <c r="J131" s="13"/>
    </row>
    <row r="132" spans="1:10" s="5" customFormat="1" ht="12.75">
      <c r="A132" s="37" t="s">
        <v>11</v>
      </c>
      <c r="B132" s="58" t="s">
        <v>356</v>
      </c>
      <c r="C132" s="21" t="s">
        <v>69</v>
      </c>
      <c r="D132" s="21" t="s">
        <v>75</v>
      </c>
      <c r="E132" s="47"/>
      <c r="F132" s="47"/>
      <c r="G132" s="23">
        <f t="shared" si="20"/>
        <v>30</v>
      </c>
      <c r="H132" s="23">
        <f t="shared" si="20"/>
        <v>0</v>
      </c>
      <c r="I132" s="159">
        <f t="shared" si="11"/>
        <v>0</v>
      </c>
      <c r="J132" s="13"/>
    </row>
    <row r="133" spans="1:10" s="5" customFormat="1" ht="25.5">
      <c r="A133" s="18" t="s">
        <v>651</v>
      </c>
      <c r="B133" s="58" t="s">
        <v>356</v>
      </c>
      <c r="C133" s="21" t="s">
        <v>69</v>
      </c>
      <c r="D133" s="21" t="s">
        <v>75</v>
      </c>
      <c r="E133" s="22" t="s">
        <v>111</v>
      </c>
      <c r="F133" s="47"/>
      <c r="G133" s="23">
        <f t="shared" si="20"/>
        <v>30</v>
      </c>
      <c r="H133" s="23">
        <f t="shared" si="20"/>
        <v>0</v>
      </c>
      <c r="I133" s="159">
        <f aca="true" t="shared" si="21" ref="I133:I196">H133/G133*100</f>
        <v>0</v>
      </c>
      <c r="J133" s="13"/>
    </row>
    <row r="134" spans="1:10" s="5" customFormat="1" ht="38.25">
      <c r="A134" s="18" t="s">
        <v>105</v>
      </c>
      <c r="B134" s="58" t="s">
        <v>356</v>
      </c>
      <c r="C134" s="21" t="s">
        <v>69</v>
      </c>
      <c r="D134" s="21" t="s">
        <v>75</v>
      </c>
      <c r="E134" s="22" t="s">
        <v>106</v>
      </c>
      <c r="F134" s="47"/>
      <c r="G134" s="23">
        <f t="shared" si="20"/>
        <v>30</v>
      </c>
      <c r="H134" s="23">
        <f t="shared" si="20"/>
        <v>0</v>
      </c>
      <c r="I134" s="159">
        <f t="shared" si="21"/>
        <v>0</v>
      </c>
      <c r="J134" s="13"/>
    </row>
    <row r="135" spans="1:10" s="5" customFormat="1" ht="38.25">
      <c r="A135" s="18" t="s">
        <v>107</v>
      </c>
      <c r="B135" s="58" t="s">
        <v>356</v>
      </c>
      <c r="C135" s="21" t="s">
        <v>69</v>
      </c>
      <c r="D135" s="21" t="s">
        <v>75</v>
      </c>
      <c r="E135" s="22" t="s">
        <v>108</v>
      </c>
      <c r="F135" s="47"/>
      <c r="G135" s="23">
        <f t="shared" si="20"/>
        <v>30</v>
      </c>
      <c r="H135" s="23">
        <f t="shared" si="20"/>
        <v>0</v>
      </c>
      <c r="I135" s="159">
        <f t="shared" si="21"/>
        <v>0</v>
      </c>
      <c r="J135" s="13"/>
    </row>
    <row r="136" spans="1:10" s="5" customFormat="1" ht="25.5">
      <c r="A136" s="37" t="s">
        <v>163</v>
      </c>
      <c r="B136" s="58" t="s">
        <v>356</v>
      </c>
      <c r="C136" s="21" t="s">
        <v>69</v>
      </c>
      <c r="D136" s="21" t="s">
        <v>75</v>
      </c>
      <c r="E136" s="22" t="s">
        <v>108</v>
      </c>
      <c r="F136" s="47">
        <v>725</v>
      </c>
      <c r="G136" s="23">
        <v>30</v>
      </c>
      <c r="H136" s="23">
        <v>0</v>
      </c>
      <c r="I136" s="159">
        <f t="shared" si="21"/>
        <v>0</v>
      </c>
      <c r="J136" s="13"/>
    </row>
    <row r="137" spans="1:10" s="5" customFormat="1" ht="51">
      <c r="A137" s="116" t="s">
        <v>201</v>
      </c>
      <c r="B137" s="84" t="s">
        <v>357</v>
      </c>
      <c r="C137" s="21"/>
      <c r="D137" s="21"/>
      <c r="E137" s="22"/>
      <c r="F137" s="47"/>
      <c r="G137" s="44">
        <f>G138</f>
        <v>110</v>
      </c>
      <c r="H137" s="44">
        <f>H138</f>
        <v>2.6</v>
      </c>
      <c r="I137" s="158">
        <f t="shared" si="21"/>
        <v>2.3636363636363638</v>
      </c>
      <c r="J137" s="13"/>
    </row>
    <row r="138" spans="1:10" s="5" customFormat="1" ht="12.75">
      <c r="A138" s="116" t="s">
        <v>8</v>
      </c>
      <c r="B138" s="84" t="s">
        <v>357</v>
      </c>
      <c r="C138" s="52" t="s">
        <v>69</v>
      </c>
      <c r="D138" s="52" t="s">
        <v>36</v>
      </c>
      <c r="E138" s="47"/>
      <c r="F138" s="47"/>
      <c r="G138" s="44">
        <f>G139+G144</f>
        <v>110</v>
      </c>
      <c r="H138" s="44">
        <f>H139+H144</f>
        <v>2.6</v>
      </c>
      <c r="I138" s="158">
        <f t="shared" si="21"/>
        <v>2.3636363636363638</v>
      </c>
      <c r="J138" s="13"/>
    </row>
    <row r="139" spans="1:10" s="5" customFormat="1" ht="12.75">
      <c r="A139" s="37" t="s">
        <v>11</v>
      </c>
      <c r="B139" s="58" t="s">
        <v>357</v>
      </c>
      <c r="C139" s="21" t="s">
        <v>69</v>
      </c>
      <c r="D139" s="21" t="s">
        <v>75</v>
      </c>
      <c r="E139" s="47"/>
      <c r="F139" s="47"/>
      <c r="G139" s="23">
        <f aca="true" t="shared" si="22" ref="G139:H142">G140</f>
        <v>70</v>
      </c>
      <c r="H139" s="23">
        <f t="shared" si="22"/>
        <v>0</v>
      </c>
      <c r="I139" s="159">
        <f t="shared" si="21"/>
        <v>0</v>
      </c>
      <c r="J139" s="13"/>
    </row>
    <row r="140" spans="1:10" s="5" customFormat="1" ht="25.5">
      <c r="A140" s="18" t="s">
        <v>651</v>
      </c>
      <c r="B140" s="58" t="s">
        <v>357</v>
      </c>
      <c r="C140" s="21" t="s">
        <v>69</v>
      </c>
      <c r="D140" s="21" t="s">
        <v>75</v>
      </c>
      <c r="E140" s="22" t="s">
        <v>111</v>
      </c>
      <c r="F140" s="47"/>
      <c r="G140" s="23">
        <f t="shared" si="22"/>
        <v>70</v>
      </c>
      <c r="H140" s="23">
        <f t="shared" si="22"/>
        <v>0</v>
      </c>
      <c r="I140" s="159">
        <f t="shared" si="21"/>
        <v>0</v>
      </c>
      <c r="J140" s="13"/>
    </row>
    <row r="141" spans="1:10" s="5" customFormat="1" ht="38.25">
      <c r="A141" s="18" t="s">
        <v>105</v>
      </c>
      <c r="B141" s="58" t="s">
        <v>357</v>
      </c>
      <c r="C141" s="21" t="s">
        <v>69</v>
      </c>
      <c r="D141" s="21" t="s">
        <v>75</v>
      </c>
      <c r="E141" s="22" t="s">
        <v>106</v>
      </c>
      <c r="F141" s="47"/>
      <c r="G141" s="23">
        <f t="shared" si="22"/>
        <v>70</v>
      </c>
      <c r="H141" s="23">
        <f t="shared" si="22"/>
        <v>0</v>
      </c>
      <c r="I141" s="159">
        <f t="shared" si="21"/>
        <v>0</v>
      </c>
      <c r="J141" s="13"/>
    </row>
    <row r="142" spans="1:10" s="5" customFormat="1" ht="38.25">
      <c r="A142" s="18" t="s">
        <v>107</v>
      </c>
      <c r="B142" s="58" t="s">
        <v>357</v>
      </c>
      <c r="C142" s="21" t="s">
        <v>69</v>
      </c>
      <c r="D142" s="21" t="s">
        <v>75</v>
      </c>
      <c r="E142" s="22" t="s">
        <v>108</v>
      </c>
      <c r="F142" s="47"/>
      <c r="G142" s="23">
        <f t="shared" si="22"/>
        <v>70</v>
      </c>
      <c r="H142" s="23">
        <f t="shared" si="22"/>
        <v>0</v>
      </c>
      <c r="I142" s="159">
        <f t="shared" si="21"/>
        <v>0</v>
      </c>
      <c r="J142" s="13"/>
    </row>
    <row r="143" spans="1:10" s="5" customFormat="1" ht="25.5">
      <c r="A143" s="37" t="s">
        <v>163</v>
      </c>
      <c r="B143" s="58" t="s">
        <v>357</v>
      </c>
      <c r="C143" s="21" t="s">
        <v>69</v>
      </c>
      <c r="D143" s="21" t="s">
        <v>75</v>
      </c>
      <c r="E143" s="22" t="s">
        <v>108</v>
      </c>
      <c r="F143" s="47">
        <v>725</v>
      </c>
      <c r="G143" s="23">
        <v>70</v>
      </c>
      <c r="H143" s="23">
        <v>0</v>
      </c>
      <c r="I143" s="159">
        <f t="shared" si="21"/>
        <v>0</v>
      </c>
      <c r="J143" s="13"/>
    </row>
    <row r="144" spans="1:10" s="5" customFormat="1" ht="12.75">
      <c r="A144" s="18" t="s">
        <v>124</v>
      </c>
      <c r="B144" s="58" t="s">
        <v>357</v>
      </c>
      <c r="C144" s="21" t="s">
        <v>69</v>
      </c>
      <c r="D144" s="21" t="s">
        <v>75</v>
      </c>
      <c r="E144" s="22" t="s">
        <v>125</v>
      </c>
      <c r="F144" s="47"/>
      <c r="G144" s="23">
        <f>G145</f>
        <v>40</v>
      </c>
      <c r="H144" s="23">
        <f>H145</f>
        <v>2.6</v>
      </c>
      <c r="I144" s="159">
        <f t="shared" si="21"/>
        <v>6.5</v>
      </c>
      <c r="J144" s="13"/>
    </row>
    <row r="145" spans="1:10" s="5" customFormat="1" ht="12.75">
      <c r="A145" s="18" t="s">
        <v>156</v>
      </c>
      <c r="B145" s="58" t="s">
        <v>357</v>
      </c>
      <c r="C145" s="21" t="s">
        <v>69</v>
      </c>
      <c r="D145" s="21" t="s">
        <v>75</v>
      </c>
      <c r="E145" s="22" t="s">
        <v>155</v>
      </c>
      <c r="F145" s="47"/>
      <c r="G145" s="23">
        <f>G146</f>
        <v>40</v>
      </c>
      <c r="H145" s="23">
        <f>H146</f>
        <v>2.6</v>
      </c>
      <c r="I145" s="159">
        <f t="shared" si="21"/>
        <v>6.5</v>
      </c>
      <c r="J145" s="13"/>
    </row>
    <row r="146" spans="1:10" s="5" customFormat="1" ht="25.5">
      <c r="A146" s="37" t="s">
        <v>163</v>
      </c>
      <c r="B146" s="58" t="s">
        <v>357</v>
      </c>
      <c r="C146" s="21" t="s">
        <v>69</v>
      </c>
      <c r="D146" s="21" t="s">
        <v>75</v>
      </c>
      <c r="E146" s="22" t="s">
        <v>155</v>
      </c>
      <c r="F146" s="47">
        <v>725</v>
      </c>
      <c r="G146" s="23">
        <f>20+60+40-80</f>
        <v>40</v>
      </c>
      <c r="H146" s="23">
        <v>2.6</v>
      </c>
      <c r="I146" s="159">
        <f t="shared" si="21"/>
        <v>6.5</v>
      </c>
      <c r="J146" s="13"/>
    </row>
    <row r="147" spans="1:9" s="85" customFormat="1" ht="25.5">
      <c r="A147" s="17" t="s">
        <v>535</v>
      </c>
      <c r="B147" s="43" t="s">
        <v>656</v>
      </c>
      <c r="C147" s="43"/>
      <c r="D147" s="43"/>
      <c r="E147" s="43"/>
      <c r="F147" s="54"/>
      <c r="G147" s="44">
        <f>G148+G155+G173+G191+G198+G205</f>
        <v>173335.3</v>
      </c>
      <c r="H147" s="44">
        <f>H148+H155+H173+H191+H198+H205</f>
        <v>42597.4</v>
      </c>
      <c r="I147" s="158">
        <f t="shared" si="21"/>
        <v>24.575144243555698</v>
      </c>
    </row>
    <row r="148" spans="1:9" s="85" customFormat="1" ht="51">
      <c r="A148" s="17" t="s">
        <v>550</v>
      </c>
      <c r="B148" s="43" t="s">
        <v>661</v>
      </c>
      <c r="C148" s="43"/>
      <c r="D148" s="43"/>
      <c r="E148" s="43"/>
      <c r="F148" s="54"/>
      <c r="G148" s="44">
        <f aca="true" t="shared" si="23" ref="G148:H153">G149</f>
        <v>109547.8</v>
      </c>
      <c r="H148" s="44">
        <f t="shared" si="23"/>
        <v>26113.2</v>
      </c>
      <c r="I148" s="158">
        <f t="shared" si="21"/>
        <v>23.837265558961477</v>
      </c>
    </row>
    <row r="149" spans="1:9" s="85" customFormat="1" ht="12.75">
      <c r="A149" s="116" t="s">
        <v>8</v>
      </c>
      <c r="B149" s="43" t="s">
        <v>661</v>
      </c>
      <c r="C149" s="43" t="s">
        <v>69</v>
      </c>
      <c r="D149" s="43" t="s">
        <v>36</v>
      </c>
      <c r="E149" s="43"/>
      <c r="F149" s="54"/>
      <c r="G149" s="44">
        <f t="shared" si="23"/>
        <v>109547.8</v>
      </c>
      <c r="H149" s="44">
        <f t="shared" si="23"/>
        <v>26113.2</v>
      </c>
      <c r="I149" s="158">
        <f t="shared" si="21"/>
        <v>23.837265558961477</v>
      </c>
    </row>
    <row r="150" spans="1:9" s="13" customFormat="1" ht="12.75">
      <c r="A150" s="18" t="s">
        <v>10</v>
      </c>
      <c r="B150" s="22" t="s">
        <v>661</v>
      </c>
      <c r="C150" s="22" t="s">
        <v>69</v>
      </c>
      <c r="D150" s="22" t="s">
        <v>67</v>
      </c>
      <c r="E150" s="22"/>
      <c r="F150" s="47"/>
      <c r="G150" s="23">
        <f t="shared" si="23"/>
        <v>109547.8</v>
      </c>
      <c r="H150" s="23">
        <f t="shared" si="23"/>
        <v>26113.2</v>
      </c>
      <c r="I150" s="159">
        <f t="shared" si="21"/>
        <v>23.837265558961477</v>
      </c>
    </row>
    <row r="151" spans="1:9" s="13" customFormat="1" ht="38.25">
      <c r="A151" s="18" t="s">
        <v>112</v>
      </c>
      <c r="B151" s="22" t="s">
        <v>661</v>
      </c>
      <c r="C151" s="22" t="s">
        <v>69</v>
      </c>
      <c r="D151" s="22" t="s">
        <v>67</v>
      </c>
      <c r="E151" s="22" t="s">
        <v>113</v>
      </c>
      <c r="F151" s="47"/>
      <c r="G151" s="23">
        <f t="shared" si="23"/>
        <v>109547.8</v>
      </c>
      <c r="H151" s="23">
        <f t="shared" si="23"/>
        <v>26113.2</v>
      </c>
      <c r="I151" s="159">
        <f t="shared" si="21"/>
        <v>23.837265558961477</v>
      </c>
    </row>
    <row r="152" spans="1:9" s="13" customFormat="1" ht="12.75">
      <c r="A152" s="18" t="s">
        <v>118</v>
      </c>
      <c r="B152" s="22" t="s">
        <v>661</v>
      </c>
      <c r="C152" s="22" t="s">
        <v>69</v>
      </c>
      <c r="D152" s="22" t="s">
        <v>67</v>
      </c>
      <c r="E152" s="22" t="s">
        <v>119</v>
      </c>
      <c r="F152" s="47"/>
      <c r="G152" s="23">
        <f t="shared" si="23"/>
        <v>109547.8</v>
      </c>
      <c r="H152" s="23">
        <f t="shared" si="23"/>
        <v>26113.2</v>
      </c>
      <c r="I152" s="159">
        <f t="shared" si="21"/>
        <v>23.837265558961477</v>
      </c>
    </row>
    <row r="153" spans="1:9" s="13" customFormat="1" ht="51">
      <c r="A153" s="18" t="s">
        <v>120</v>
      </c>
      <c r="B153" s="22" t="s">
        <v>661</v>
      </c>
      <c r="C153" s="22" t="s">
        <v>69</v>
      </c>
      <c r="D153" s="22" t="s">
        <v>67</v>
      </c>
      <c r="E153" s="22" t="s">
        <v>121</v>
      </c>
      <c r="F153" s="47"/>
      <c r="G153" s="23">
        <f t="shared" si="23"/>
        <v>109547.8</v>
      </c>
      <c r="H153" s="23">
        <f t="shared" si="23"/>
        <v>26113.2</v>
      </c>
      <c r="I153" s="159">
        <f t="shared" si="21"/>
        <v>23.837265558961477</v>
      </c>
    </row>
    <row r="154" spans="1:9" s="13" customFormat="1" ht="25.5">
      <c r="A154" s="37" t="s">
        <v>163</v>
      </c>
      <c r="B154" s="22" t="s">
        <v>661</v>
      </c>
      <c r="C154" s="22" t="s">
        <v>69</v>
      </c>
      <c r="D154" s="22" t="s">
        <v>67</v>
      </c>
      <c r="E154" s="22" t="s">
        <v>121</v>
      </c>
      <c r="F154" s="47">
        <v>725</v>
      </c>
      <c r="G154" s="23">
        <v>109547.8</v>
      </c>
      <c r="H154" s="23">
        <v>26113.2</v>
      </c>
      <c r="I154" s="159">
        <f t="shared" si="21"/>
        <v>23.837265558961477</v>
      </c>
    </row>
    <row r="155" spans="1:9" s="85" customFormat="1" ht="63.75">
      <c r="A155" s="17" t="s">
        <v>537</v>
      </c>
      <c r="B155" s="43" t="s">
        <v>657</v>
      </c>
      <c r="C155" s="43"/>
      <c r="D155" s="43"/>
      <c r="E155" s="43"/>
      <c r="F155" s="54"/>
      <c r="G155" s="44">
        <f aca="true" t="shared" si="24" ref="G155:H160">G156</f>
        <v>2086.4</v>
      </c>
      <c r="H155" s="44">
        <f t="shared" si="24"/>
        <v>330.7</v>
      </c>
      <c r="I155" s="158">
        <f t="shared" si="21"/>
        <v>15.850268404907975</v>
      </c>
    </row>
    <row r="156" spans="1:9" s="85" customFormat="1" ht="12.75">
      <c r="A156" s="116" t="s">
        <v>8</v>
      </c>
      <c r="B156" s="43" t="s">
        <v>657</v>
      </c>
      <c r="C156" s="43" t="s">
        <v>69</v>
      </c>
      <c r="D156" s="43" t="s">
        <v>36</v>
      </c>
      <c r="E156" s="43"/>
      <c r="F156" s="54"/>
      <c r="G156" s="44">
        <f>G157+G162+G167</f>
        <v>2086.4</v>
      </c>
      <c r="H156" s="44">
        <f>H157+H162+H167</f>
        <v>330.7</v>
      </c>
      <c r="I156" s="158">
        <f t="shared" si="21"/>
        <v>15.850268404907975</v>
      </c>
    </row>
    <row r="157" spans="1:9" s="13" customFormat="1" ht="12.75">
      <c r="A157" s="18" t="s">
        <v>9</v>
      </c>
      <c r="B157" s="22" t="s">
        <v>657</v>
      </c>
      <c r="C157" s="22" t="s">
        <v>69</v>
      </c>
      <c r="D157" s="22" t="s">
        <v>66</v>
      </c>
      <c r="E157" s="22"/>
      <c r="F157" s="47"/>
      <c r="G157" s="23">
        <f t="shared" si="24"/>
        <v>341.9</v>
      </c>
      <c r="H157" s="23">
        <f t="shared" si="24"/>
        <v>54.3</v>
      </c>
      <c r="I157" s="159">
        <f t="shared" si="21"/>
        <v>15.881836794384323</v>
      </c>
    </row>
    <row r="158" spans="1:9" s="13" customFormat="1" ht="38.25">
      <c r="A158" s="18" t="s">
        <v>112</v>
      </c>
      <c r="B158" s="22" t="s">
        <v>657</v>
      </c>
      <c r="C158" s="22" t="s">
        <v>69</v>
      </c>
      <c r="D158" s="22" t="s">
        <v>66</v>
      </c>
      <c r="E158" s="22" t="s">
        <v>113</v>
      </c>
      <c r="F158" s="47"/>
      <c r="G158" s="23">
        <f t="shared" si="24"/>
        <v>341.9</v>
      </c>
      <c r="H158" s="23">
        <f t="shared" si="24"/>
        <v>54.3</v>
      </c>
      <c r="I158" s="159">
        <f t="shared" si="21"/>
        <v>15.881836794384323</v>
      </c>
    </row>
    <row r="159" spans="1:9" s="13" customFormat="1" ht="12.75">
      <c r="A159" s="18" t="s">
        <v>118</v>
      </c>
      <c r="B159" s="22" t="s">
        <v>657</v>
      </c>
      <c r="C159" s="22" t="s">
        <v>69</v>
      </c>
      <c r="D159" s="22" t="s">
        <v>66</v>
      </c>
      <c r="E159" s="22" t="s">
        <v>119</v>
      </c>
      <c r="F159" s="47"/>
      <c r="G159" s="23">
        <f t="shared" si="24"/>
        <v>341.9</v>
      </c>
      <c r="H159" s="23">
        <f t="shared" si="24"/>
        <v>54.3</v>
      </c>
      <c r="I159" s="159">
        <f t="shared" si="21"/>
        <v>15.881836794384323</v>
      </c>
    </row>
    <row r="160" spans="1:9" s="13" customFormat="1" ht="51">
      <c r="A160" s="18" t="s">
        <v>120</v>
      </c>
      <c r="B160" s="22" t="s">
        <v>657</v>
      </c>
      <c r="C160" s="22" t="s">
        <v>69</v>
      </c>
      <c r="D160" s="22" t="s">
        <v>66</v>
      </c>
      <c r="E160" s="22" t="s">
        <v>121</v>
      </c>
      <c r="F160" s="47"/>
      <c r="G160" s="23">
        <f t="shared" si="24"/>
        <v>341.9</v>
      </c>
      <c r="H160" s="23">
        <f t="shared" si="24"/>
        <v>54.3</v>
      </c>
      <c r="I160" s="159">
        <f t="shared" si="21"/>
        <v>15.881836794384323</v>
      </c>
    </row>
    <row r="161" spans="1:9" s="13" customFormat="1" ht="25.5">
      <c r="A161" s="37" t="s">
        <v>163</v>
      </c>
      <c r="B161" s="22" t="s">
        <v>657</v>
      </c>
      <c r="C161" s="22" t="s">
        <v>69</v>
      </c>
      <c r="D161" s="22" t="s">
        <v>66</v>
      </c>
      <c r="E161" s="22" t="s">
        <v>121</v>
      </c>
      <c r="F161" s="47">
        <v>725</v>
      </c>
      <c r="G161" s="23">
        <v>341.9</v>
      </c>
      <c r="H161" s="23">
        <v>54.3</v>
      </c>
      <c r="I161" s="159">
        <f t="shared" si="21"/>
        <v>15.881836794384323</v>
      </c>
    </row>
    <row r="162" spans="1:9" s="13" customFormat="1" ht="12.75">
      <c r="A162" s="37" t="s">
        <v>10</v>
      </c>
      <c r="B162" s="22" t="s">
        <v>657</v>
      </c>
      <c r="C162" s="22" t="s">
        <v>69</v>
      </c>
      <c r="D162" s="22" t="s">
        <v>67</v>
      </c>
      <c r="E162" s="22"/>
      <c r="F162" s="47"/>
      <c r="G162" s="23">
        <f aca="true" t="shared" si="25" ref="G162:H165">G163</f>
        <v>1303</v>
      </c>
      <c r="H162" s="23">
        <f t="shared" si="25"/>
        <v>210.9</v>
      </c>
      <c r="I162" s="159">
        <f t="shared" si="21"/>
        <v>16.185725249424408</v>
      </c>
    </row>
    <row r="163" spans="1:9" s="13" customFormat="1" ht="38.25">
      <c r="A163" s="18" t="s">
        <v>112</v>
      </c>
      <c r="B163" s="22" t="s">
        <v>657</v>
      </c>
      <c r="C163" s="22" t="s">
        <v>69</v>
      </c>
      <c r="D163" s="22" t="s">
        <v>67</v>
      </c>
      <c r="E163" s="22" t="s">
        <v>113</v>
      </c>
      <c r="F163" s="47"/>
      <c r="G163" s="23">
        <f t="shared" si="25"/>
        <v>1303</v>
      </c>
      <c r="H163" s="23">
        <f t="shared" si="25"/>
        <v>210.9</v>
      </c>
      <c r="I163" s="159">
        <f t="shared" si="21"/>
        <v>16.185725249424408</v>
      </c>
    </row>
    <row r="164" spans="1:9" s="13" customFormat="1" ht="12.75">
      <c r="A164" s="18" t="s">
        <v>118</v>
      </c>
      <c r="B164" s="22" t="s">
        <v>657</v>
      </c>
      <c r="C164" s="22" t="s">
        <v>69</v>
      </c>
      <c r="D164" s="22" t="s">
        <v>67</v>
      </c>
      <c r="E164" s="22" t="s">
        <v>119</v>
      </c>
      <c r="F164" s="47"/>
      <c r="G164" s="23">
        <f t="shared" si="25"/>
        <v>1303</v>
      </c>
      <c r="H164" s="23">
        <f t="shared" si="25"/>
        <v>210.9</v>
      </c>
      <c r="I164" s="159">
        <f t="shared" si="21"/>
        <v>16.185725249424408</v>
      </c>
    </row>
    <row r="165" spans="1:9" s="13" customFormat="1" ht="51">
      <c r="A165" s="18" t="s">
        <v>120</v>
      </c>
      <c r="B165" s="22" t="s">
        <v>657</v>
      </c>
      <c r="C165" s="22" t="s">
        <v>69</v>
      </c>
      <c r="D165" s="22" t="s">
        <v>67</v>
      </c>
      <c r="E165" s="22" t="s">
        <v>121</v>
      </c>
      <c r="F165" s="47"/>
      <c r="G165" s="23">
        <f t="shared" si="25"/>
        <v>1303</v>
      </c>
      <c r="H165" s="23">
        <f t="shared" si="25"/>
        <v>210.9</v>
      </c>
      <c r="I165" s="159">
        <f t="shared" si="21"/>
        <v>16.185725249424408</v>
      </c>
    </row>
    <row r="166" spans="1:9" s="13" customFormat="1" ht="25.5">
      <c r="A166" s="37" t="s">
        <v>163</v>
      </c>
      <c r="B166" s="22" t="s">
        <v>657</v>
      </c>
      <c r="C166" s="22" t="s">
        <v>69</v>
      </c>
      <c r="D166" s="22" t="s">
        <v>67</v>
      </c>
      <c r="E166" s="22" t="s">
        <v>121</v>
      </c>
      <c r="F166" s="47">
        <v>725</v>
      </c>
      <c r="G166" s="23">
        <v>1303</v>
      </c>
      <c r="H166" s="23">
        <v>210.9</v>
      </c>
      <c r="I166" s="159">
        <f t="shared" si="21"/>
        <v>16.185725249424408</v>
      </c>
    </row>
    <row r="167" spans="1:9" s="13" customFormat="1" ht="12.75">
      <c r="A167" s="37" t="s">
        <v>564</v>
      </c>
      <c r="B167" s="22" t="s">
        <v>657</v>
      </c>
      <c r="C167" s="22" t="s">
        <v>69</v>
      </c>
      <c r="D167" s="22" t="s">
        <v>70</v>
      </c>
      <c r="E167" s="22"/>
      <c r="F167" s="47"/>
      <c r="G167" s="23">
        <f aca="true" t="shared" si="26" ref="G167:H169">G168</f>
        <v>441.5</v>
      </c>
      <c r="H167" s="23">
        <f t="shared" si="26"/>
        <v>65.5</v>
      </c>
      <c r="I167" s="159">
        <f t="shared" si="21"/>
        <v>14.835787089467722</v>
      </c>
    </row>
    <row r="168" spans="1:9" s="13" customFormat="1" ht="38.25">
      <c r="A168" s="18" t="s">
        <v>112</v>
      </c>
      <c r="B168" s="22" t="s">
        <v>657</v>
      </c>
      <c r="C168" s="22" t="s">
        <v>69</v>
      </c>
      <c r="D168" s="22" t="s">
        <v>70</v>
      </c>
      <c r="E168" s="22" t="s">
        <v>113</v>
      </c>
      <c r="F168" s="47"/>
      <c r="G168" s="23">
        <f t="shared" si="26"/>
        <v>441.5</v>
      </c>
      <c r="H168" s="23">
        <f t="shared" si="26"/>
        <v>65.5</v>
      </c>
      <c r="I168" s="159">
        <f t="shared" si="21"/>
        <v>14.835787089467722</v>
      </c>
    </row>
    <row r="169" spans="1:9" s="13" customFormat="1" ht="12.75">
      <c r="A169" s="18" t="s">
        <v>118</v>
      </c>
      <c r="B169" s="22" t="s">
        <v>657</v>
      </c>
      <c r="C169" s="22" t="s">
        <v>69</v>
      </c>
      <c r="D169" s="22" t="s">
        <v>70</v>
      </c>
      <c r="E169" s="22" t="s">
        <v>119</v>
      </c>
      <c r="F169" s="47"/>
      <c r="G169" s="23">
        <f t="shared" si="26"/>
        <v>441.5</v>
      </c>
      <c r="H169" s="23">
        <f t="shared" si="26"/>
        <v>65.5</v>
      </c>
      <c r="I169" s="159">
        <f t="shared" si="21"/>
        <v>14.835787089467722</v>
      </c>
    </row>
    <row r="170" spans="1:9" s="13" customFormat="1" ht="51">
      <c r="A170" s="18" t="s">
        <v>120</v>
      </c>
      <c r="B170" s="22" t="s">
        <v>657</v>
      </c>
      <c r="C170" s="22" t="s">
        <v>69</v>
      </c>
      <c r="D170" s="22" t="s">
        <v>70</v>
      </c>
      <c r="E170" s="22" t="s">
        <v>121</v>
      </c>
      <c r="F170" s="47"/>
      <c r="G170" s="23">
        <f>G171+G172</f>
        <v>441.5</v>
      </c>
      <c r="H170" s="23">
        <f>H171+H172</f>
        <v>65.5</v>
      </c>
      <c r="I170" s="159">
        <f t="shared" si="21"/>
        <v>14.835787089467722</v>
      </c>
    </row>
    <row r="171" spans="1:9" s="13" customFormat="1" ht="25.5">
      <c r="A171" s="37" t="s">
        <v>163</v>
      </c>
      <c r="B171" s="22" t="s">
        <v>657</v>
      </c>
      <c r="C171" s="22" t="s">
        <v>69</v>
      </c>
      <c r="D171" s="22" t="s">
        <v>70</v>
      </c>
      <c r="E171" s="22" t="s">
        <v>121</v>
      </c>
      <c r="F171" s="47">
        <v>725</v>
      </c>
      <c r="G171" s="23">
        <v>171.5</v>
      </c>
      <c r="H171" s="23">
        <v>21.2</v>
      </c>
      <c r="I171" s="159">
        <f t="shared" si="21"/>
        <v>12.361516034985423</v>
      </c>
    </row>
    <row r="172" spans="1:9" s="13" customFormat="1" ht="25.5">
      <c r="A172" s="37" t="s">
        <v>164</v>
      </c>
      <c r="B172" s="22" t="s">
        <v>657</v>
      </c>
      <c r="C172" s="22" t="s">
        <v>69</v>
      </c>
      <c r="D172" s="22" t="s">
        <v>70</v>
      </c>
      <c r="E172" s="22" t="s">
        <v>121</v>
      </c>
      <c r="F172" s="47">
        <v>726</v>
      </c>
      <c r="G172" s="23">
        <v>270</v>
      </c>
      <c r="H172" s="23">
        <v>44.3</v>
      </c>
      <c r="I172" s="159">
        <f t="shared" si="21"/>
        <v>16.40740740740741</v>
      </c>
    </row>
    <row r="173" spans="1:9" s="85" customFormat="1" ht="63.75">
      <c r="A173" s="17" t="s">
        <v>538</v>
      </c>
      <c r="B173" s="43" t="s">
        <v>658</v>
      </c>
      <c r="C173" s="43"/>
      <c r="D173" s="43"/>
      <c r="E173" s="43"/>
      <c r="F173" s="54"/>
      <c r="G173" s="44">
        <f aca="true" t="shared" si="27" ref="G173:H178">G174</f>
        <v>5300.4</v>
      </c>
      <c r="H173" s="44">
        <f t="shared" si="27"/>
        <v>1348.3999999999999</v>
      </c>
      <c r="I173" s="158">
        <f t="shared" si="21"/>
        <v>25.43958946494604</v>
      </c>
    </row>
    <row r="174" spans="1:9" s="85" customFormat="1" ht="12.75">
      <c r="A174" s="116" t="s">
        <v>8</v>
      </c>
      <c r="B174" s="43" t="s">
        <v>658</v>
      </c>
      <c r="C174" s="43" t="s">
        <v>69</v>
      </c>
      <c r="D174" s="43" t="s">
        <v>36</v>
      </c>
      <c r="E174" s="43"/>
      <c r="F174" s="54"/>
      <c r="G174" s="44">
        <f>G175+G180+G185</f>
        <v>5300.4</v>
      </c>
      <c r="H174" s="44">
        <f>H175+H180+H185</f>
        <v>1348.3999999999999</v>
      </c>
      <c r="I174" s="158">
        <f t="shared" si="21"/>
        <v>25.43958946494604</v>
      </c>
    </row>
    <row r="175" spans="1:9" s="13" customFormat="1" ht="12.75">
      <c r="A175" s="18" t="s">
        <v>9</v>
      </c>
      <c r="B175" s="22" t="s">
        <v>658</v>
      </c>
      <c r="C175" s="22" t="s">
        <v>69</v>
      </c>
      <c r="D175" s="22" t="s">
        <v>66</v>
      </c>
      <c r="E175" s="22"/>
      <c r="F175" s="47"/>
      <c r="G175" s="23">
        <f t="shared" si="27"/>
        <v>1377.7</v>
      </c>
      <c r="H175" s="23">
        <f t="shared" si="27"/>
        <v>289.5</v>
      </c>
      <c r="I175" s="159">
        <f t="shared" si="21"/>
        <v>21.01328300791174</v>
      </c>
    </row>
    <row r="176" spans="1:9" s="13" customFormat="1" ht="38.25">
      <c r="A176" s="18" t="s">
        <v>112</v>
      </c>
      <c r="B176" s="22" t="s">
        <v>658</v>
      </c>
      <c r="C176" s="22" t="s">
        <v>69</v>
      </c>
      <c r="D176" s="22" t="s">
        <v>66</v>
      </c>
      <c r="E176" s="22" t="s">
        <v>113</v>
      </c>
      <c r="F176" s="47"/>
      <c r="G176" s="23">
        <f t="shared" si="27"/>
        <v>1377.7</v>
      </c>
      <c r="H176" s="23">
        <f t="shared" si="27"/>
        <v>289.5</v>
      </c>
      <c r="I176" s="159">
        <f t="shared" si="21"/>
        <v>21.01328300791174</v>
      </c>
    </row>
    <row r="177" spans="1:9" s="13" customFormat="1" ht="12.75">
      <c r="A177" s="18" t="s">
        <v>118</v>
      </c>
      <c r="B177" s="22" t="s">
        <v>658</v>
      </c>
      <c r="C177" s="22" t="s">
        <v>69</v>
      </c>
      <c r="D177" s="22" t="s">
        <v>66</v>
      </c>
      <c r="E177" s="22" t="s">
        <v>119</v>
      </c>
      <c r="F177" s="47"/>
      <c r="G177" s="23">
        <f t="shared" si="27"/>
        <v>1377.7</v>
      </c>
      <c r="H177" s="23">
        <f t="shared" si="27"/>
        <v>289.5</v>
      </c>
      <c r="I177" s="159">
        <f t="shared" si="21"/>
        <v>21.01328300791174</v>
      </c>
    </row>
    <row r="178" spans="1:9" s="13" customFormat="1" ht="51">
      <c r="A178" s="18" t="s">
        <v>120</v>
      </c>
      <c r="B178" s="22" t="s">
        <v>658</v>
      </c>
      <c r="C178" s="22" t="s">
        <v>69</v>
      </c>
      <c r="D178" s="22" t="s">
        <v>66</v>
      </c>
      <c r="E178" s="22" t="s">
        <v>121</v>
      </c>
      <c r="F178" s="47"/>
      <c r="G178" s="23">
        <f t="shared" si="27"/>
        <v>1377.7</v>
      </c>
      <c r="H178" s="23">
        <f t="shared" si="27"/>
        <v>289.5</v>
      </c>
      <c r="I178" s="159">
        <f t="shared" si="21"/>
        <v>21.01328300791174</v>
      </c>
    </row>
    <row r="179" spans="1:9" s="13" customFormat="1" ht="25.5">
      <c r="A179" s="37" t="s">
        <v>163</v>
      </c>
      <c r="B179" s="22" t="s">
        <v>658</v>
      </c>
      <c r="C179" s="22" t="s">
        <v>69</v>
      </c>
      <c r="D179" s="22" t="s">
        <v>66</v>
      </c>
      <c r="E179" s="22" t="s">
        <v>121</v>
      </c>
      <c r="F179" s="47">
        <v>725</v>
      </c>
      <c r="G179" s="23">
        <v>1377.7</v>
      </c>
      <c r="H179" s="23">
        <v>289.5</v>
      </c>
      <c r="I179" s="159">
        <f t="shared" si="21"/>
        <v>21.01328300791174</v>
      </c>
    </row>
    <row r="180" spans="1:9" s="13" customFormat="1" ht="12.75">
      <c r="A180" s="37" t="s">
        <v>10</v>
      </c>
      <c r="B180" s="22" t="s">
        <v>658</v>
      </c>
      <c r="C180" s="22" t="s">
        <v>69</v>
      </c>
      <c r="D180" s="22" t="s">
        <v>67</v>
      </c>
      <c r="E180" s="22"/>
      <c r="F180" s="47"/>
      <c r="G180" s="23">
        <f aca="true" t="shared" si="28" ref="G180:H183">G181</f>
        <v>2692.1</v>
      </c>
      <c r="H180" s="23">
        <f t="shared" si="28"/>
        <v>762.1</v>
      </c>
      <c r="I180" s="159">
        <f t="shared" si="21"/>
        <v>28.30875524683333</v>
      </c>
    </row>
    <row r="181" spans="1:9" s="13" customFormat="1" ht="38.25">
      <c r="A181" s="18" t="s">
        <v>112</v>
      </c>
      <c r="B181" s="22" t="s">
        <v>658</v>
      </c>
      <c r="C181" s="22" t="s">
        <v>69</v>
      </c>
      <c r="D181" s="22" t="s">
        <v>67</v>
      </c>
      <c r="E181" s="22" t="s">
        <v>113</v>
      </c>
      <c r="F181" s="47"/>
      <c r="G181" s="23">
        <f t="shared" si="28"/>
        <v>2692.1</v>
      </c>
      <c r="H181" s="23">
        <f t="shared" si="28"/>
        <v>762.1</v>
      </c>
      <c r="I181" s="159">
        <f t="shared" si="21"/>
        <v>28.30875524683333</v>
      </c>
    </row>
    <row r="182" spans="1:9" s="13" customFormat="1" ht="12.75">
      <c r="A182" s="18" t="s">
        <v>118</v>
      </c>
      <c r="B182" s="22" t="s">
        <v>658</v>
      </c>
      <c r="C182" s="22" t="s">
        <v>69</v>
      </c>
      <c r="D182" s="22" t="s">
        <v>67</v>
      </c>
      <c r="E182" s="22" t="s">
        <v>119</v>
      </c>
      <c r="F182" s="47"/>
      <c r="G182" s="23">
        <f t="shared" si="28"/>
        <v>2692.1</v>
      </c>
      <c r="H182" s="23">
        <f t="shared" si="28"/>
        <v>762.1</v>
      </c>
      <c r="I182" s="159">
        <f t="shared" si="21"/>
        <v>28.30875524683333</v>
      </c>
    </row>
    <row r="183" spans="1:9" s="13" customFormat="1" ht="51">
      <c r="A183" s="18" t="s">
        <v>120</v>
      </c>
      <c r="B183" s="22" t="s">
        <v>658</v>
      </c>
      <c r="C183" s="22" t="s">
        <v>69</v>
      </c>
      <c r="D183" s="22" t="s">
        <v>67</v>
      </c>
      <c r="E183" s="22" t="s">
        <v>121</v>
      </c>
      <c r="F183" s="47"/>
      <c r="G183" s="23">
        <f t="shared" si="28"/>
        <v>2692.1</v>
      </c>
      <c r="H183" s="23">
        <f t="shared" si="28"/>
        <v>762.1</v>
      </c>
      <c r="I183" s="159">
        <f t="shared" si="21"/>
        <v>28.30875524683333</v>
      </c>
    </row>
    <row r="184" spans="1:9" s="13" customFormat="1" ht="25.5">
      <c r="A184" s="37" t="s">
        <v>163</v>
      </c>
      <c r="B184" s="22" t="s">
        <v>658</v>
      </c>
      <c r="C184" s="22" t="s">
        <v>69</v>
      </c>
      <c r="D184" s="22" t="s">
        <v>67</v>
      </c>
      <c r="E184" s="22" t="s">
        <v>121</v>
      </c>
      <c r="F184" s="47">
        <v>725</v>
      </c>
      <c r="G184" s="23">
        <v>2692.1</v>
      </c>
      <c r="H184" s="23">
        <v>762.1</v>
      </c>
      <c r="I184" s="159">
        <f t="shared" si="21"/>
        <v>28.30875524683333</v>
      </c>
    </row>
    <row r="185" spans="1:9" s="13" customFormat="1" ht="12.75">
      <c r="A185" s="37" t="s">
        <v>564</v>
      </c>
      <c r="B185" s="22" t="s">
        <v>658</v>
      </c>
      <c r="C185" s="22" t="s">
        <v>69</v>
      </c>
      <c r="D185" s="22" t="s">
        <v>70</v>
      </c>
      <c r="E185" s="22"/>
      <c r="F185" s="47"/>
      <c r="G185" s="23">
        <f aca="true" t="shared" si="29" ref="G185:H187">G186</f>
        <v>1230.6</v>
      </c>
      <c r="H185" s="23">
        <f t="shared" si="29"/>
        <v>296.79999999999995</v>
      </c>
      <c r="I185" s="159">
        <f t="shared" si="21"/>
        <v>24.118316268486915</v>
      </c>
    </row>
    <row r="186" spans="1:9" s="13" customFormat="1" ht="38.25">
      <c r="A186" s="18" t="s">
        <v>112</v>
      </c>
      <c r="B186" s="22" t="s">
        <v>658</v>
      </c>
      <c r="C186" s="22" t="s">
        <v>69</v>
      </c>
      <c r="D186" s="22" t="s">
        <v>70</v>
      </c>
      <c r="E186" s="22" t="s">
        <v>113</v>
      </c>
      <c r="F186" s="47"/>
      <c r="G186" s="23">
        <f t="shared" si="29"/>
        <v>1230.6</v>
      </c>
      <c r="H186" s="23">
        <f t="shared" si="29"/>
        <v>296.79999999999995</v>
      </c>
      <c r="I186" s="159">
        <f t="shared" si="21"/>
        <v>24.118316268486915</v>
      </c>
    </row>
    <row r="187" spans="1:9" s="13" customFormat="1" ht="12.75">
      <c r="A187" s="18" t="s">
        <v>118</v>
      </c>
      <c r="B187" s="22" t="s">
        <v>658</v>
      </c>
      <c r="C187" s="22" t="s">
        <v>69</v>
      </c>
      <c r="D187" s="22" t="s">
        <v>70</v>
      </c>
      <c r="E187" s="22" t="s">
        <v>119</v>
      </c>
      <c r="F187" s="47"/>
      <c r="G187" s="23">
        <f t="shared" si="29"/>
        <v>1230.6</v>
      </c>
      <c r="H187" s="23">
        <f t="shared" si="29"/>
        <v>296.79999999999995</v>
      </c>
      <c r="I187" s="159">
        <f t="shared" si="21"/>
        <v>24.118316268486915</v>
      </c>
    </row>
    <row r="188" spans="1:9" s="13" customFormat="1" ht="51">
      <c r="A188" s="18" t="s">
        <v>120</v>
      </c>
      <c r="B188" s="22" t="s">
        <v>658</v>
      </c>
      <c r="C188" s="22" t="s">
        <v>69</v>
      </c>
      <c r="D188" s="22" t="s">
        <v>70</v>
      </c>
      <c r="E188" s="22" t="s">
        <v>121</v>
      </c>
      <c r="F188" s="47"/>
      <c r="G188" s="23">
        <f>G189+G190</f>
        <v>1230.6</v>
      </c>
      <c r="H188" s="23">
        <f>H189+H190</f>
        <v>296.79999999999995</v>
      </c>
      <c r="I188" s="159">
        <f t="shared" si="21"/>
        <v>24.118316268486915</v>
      </c>
    </row>
    <row r="189" spans="1:9" s="13" customFormat="1" ht="25.5">
      <c r="A189" s="37" t="s">
        <v>163</v>
      </c>
      <c r="B189" s="22" t="s">
        <v>658</v>
      </c>
      <c r="C189" s="22" t="s">
        <v>69</v>
      </c>
      <c r="D189" s="22" t="s">
        <v>70</v>
      </c>
      <c r="E189" s="22" t="s">
        <v>121</v>
      </c>
      <c r="F189" s="47">
        <v>725</v>
      </c>
      <c r="G189" s="23">
        <v>679.8</v>
      </c>
      <c r="H189" s="23">
        <v>165.7</v>
      </c>
      <c r="I189" s="159">
        <f t="shared" si="21"/>
        <v>24.374816122388935</v>
      </c>
    </row>
    <row r="190" spans="1:9" s="13" customFormat="1" ht="25.5">
      <c r="A190" s="37" t="s">
        <v>164</v>
      </c>
      <c r="B190" s="22" t="s">
        <v>658</v>
      </c>
      <c r="C190" s="22" t="s">
        <v>69</v>
      </c>
      <c r="D190" s="22" t="s">
        <v>70</v>
      </c>
      <c r="E190" s="22" t="s">
        <v>121</v>
      </c>
      <c r="F190" s="47">
        <v>726</v>
      </c>
      <c r="G190" s="23">
        <v>550.8</v>
      </c>
      <c r="H190" s="23">
        <v>131.1</v>
      </c>
      <c r="I190" s="159">
        <f t="shared" si="21"/>
        <v>23.80174291938998</v>
      </c>
    </row>
    <row r="191" spans="1:9" s="85" customFormat="1" ht="76.5">
      <c r="A191" s="17" t="s">
        <v>539</v>
      </c>
      <c r="B191" s="43" t="s">
        <v>659</v>
      </c>
      <c r="C191" s="43"/>
      <c r="D191" s="43"/>
      <c r="E191" s="43"/>
      <c r="F191" s="54"/>
      <c r="G191" s="44">
        <f aca="true" t="shared" si="30" ref="G191:H196">G192</f>
        <v>48275.5</v>
      </c>
      <c r="H191" s="44">
        <f t="shared" si="30"/>
        <v>12750.4</v>
      </c>
      <c r="I191" s="158">
        <f t="shared" si="21"/>
        <v>26.411740945199945</v>
      </c>
    </row>
    <row r="192" spans="1:9" s="85" customFormat="1" ht="12.75">
      <c r="A192" s="116" t="s">
        <v>8</v>
      </c>
      <c r="B192" s="43" t="s">
        <v>659</v>
      </c>
      <c r="C192" s="43" t="s">
        <v>69</v>
      </c>
      <c r="D192" s="43" t="s">
        <v>36</v>
      </c>
      <c r="E192" s="43"/>
      <c r="F192" s="54"/>
      <c r="G192" s="44">
        <f t="shared" si="30"/>
        <v>48275.5</v>
      </c>
      <c r="H192" s="44">
        <f t="shared" si="30"/>
        <v>12750.4</v>
      </c>
      <c r="I192" s="158">
        <f t="shared" si="21"/>
        <v>26.411740945199945</v>
      </c>
    </row>
    <row r="193" spans="1:9" s="13" customFormat="1" ht="12.75">
      <c r="A193" s="18" t="s">
        <v>9</v>
      </c>
      <c r="B193" s="22" t="s">
        <v>659</v>
      </c>
      <c r="C193" s="22" t="s">
        <v>69</v>
      </c>
      <c r="D193" s="22" t="s">
        <v>66</v>
      </c>
      <c r="E193" s="22"/>
      <c r="F193" s="47"/>
      <c r="G193" s="23">
        <f t="shared" si="30"/>
        <v>48275.5</v>
      </c>
      <c r="H193" s="23">
        <f t="shared" si="30"/>
        <v>12750.4</v>
      </c>
      <c r="I193" s="159">
        <f t="shared" si="21"/>
        <v>26.411740945199945</v>
      </c>
    </row>
    <row r="194" spans="1:9" s="13" customFormat="1" ht="38.25">
      <c r="A194" s="18" t="s">
        <v>112</v>
      </c>
      <c r="B194" s="22" t="s">
        <v>659</v>
      </c>
      <c r="C194" s="22" t="s">
        <v>69</v>
      </c>
      <c r="D194" s="22" t="s">
        <v>66</v>
      </c>
      <c r="E194" s="22" t="s">
        <v>113</v>
      </c>
      <c r="F194" s="47"/>
      <c r="G194" s="23">
        <f t="shared" si="30"/>
        <v>48275.5</v>
      </c>
      <c r="H194" s="23">
        <f t="shared" si="30"/>
        <v>12750.4</v>
      </c>
      <c r="I194" s="159">
        <f t="shared" si="21"/>
        <v>26.411740945199945</v>
      </c>
    </row>
    <row r="195" spans="1:9" s="13" customFormat="1" ht="12.75">
      <c r="A195" s="18" t="s">
        <v>118</v>
      </c>
      <c r="B195" s="22" t="s">
        <v>659</v>
      </c>
      <c r="C195" s="22" t="s">
        <v>69</v>
      </c>
      <c r="D195" s="22" t="s">
        <v>66</v>
      </c>
      <c r="E195" s="22" t="s">
        <v>119</v>
      </c>
      <c r="F195" s="47"/>
      <c r="G195" s="23">
        <f t="shared" si="30"/>
        <v>48275.5</v>
      </c>
      <c r="H195" s="23">
        <f t="shared" si="30"/>
        <v>12750.4</v>
      </c>
      <c r="I195" s="159">
        <f t="shared" si="21"/>
        <v>26.411740945199945</v>
      </c>
    </row>
    <row r="196" spans="1:9" s="13" customFormat="1" ht="51">
      <c r="A196" s="18" t="s">
        <v>120</v>
      </c>
      <c r="B196" s="22" t="s">
        <v>659</v>
      </c>
      <c r="C196" s="22" t="s">
        <v>69</v>
      </c>
      <c r="D196" s="22" t="s">
        <v>66</v>
      </c>
      <c r="E196" s="22" t="s">
        <v>121</v>
      </c>
      <c r="F196" s="47"/>
      <c r="G196" s="23">
        <f t="shared" si="30"/>
        <v>48275.5</v>
      </c>
      <c r="H196" s="23">
        <f t="shared" si="30"/>
        <v>12750.4</v>
      </c>
      <c r="I196" s="159">
        <f t="shared" si="21"/>
        <v>26.411740945199945</v>
      </c>
    </row>
    <row r="197" spans="1:9" s="13" customFormat="1" ht="25.5">
      <c r="A197" s="37" t="s">
        <v>163</v>
      </c>
      <c r="B197" s="22" t="s">
        <v>659</v>
      </c>
      <c r="C197" s="22" t="s">
        <v>69</v>
      </c>
      <c r="D197" s="22" t="s">
        <v>66</v>
      </c>
      <c r="E197" s="22" t="s">
        <v>121</v>
      </c>
      <c r="F197" s="47">
        <v>725</v>
      </c>
      <c r="G197" s="23">
        <v>48275.5</v>
      </c>
      <c r="H197" s="23">
        <v>12750.4</v>
      </c>
      <c r="I197" s="159">
        <f aca="true" t="shared" si="31" ref="I197:I260">H197/G197*100</f>
        <v>26.411740945199945</v>
      </c>
    </row>
    <row r="198" spans="1:9" s="85" customFormat="1" ht="38.25">
      <c r="A198" s="17" t="s">
        <v>551</v>
      </c>
      <c r="B198" s="43" t="s">
        <v>662</v>
      </c>
      <c r="C198" s="43"/>
      <c r="D198" s="43"/>
      <c r="E198" s="43"/>
      <c r="F198" s="54"/>
      <c r="G198" s="44">
        <f aca="true" t="shared" si="32" ref="G198:H203">G199</f>
        <v>1150.5</v>
      </c>
      <c r="H198" s="44">
        <f t="shared" si="32"/>
        <v>255.2</v>
      </c>
      <c r="I198" s="158">
        <f t="shared" si="31"/>
        <v>22.181660147761843</v>
      </c>
    </row>
    <row r="199" spans="1:9" s="85" customFormat="1" ht="12.75">
      <c r="A199" s="116" t="s">
        <v>8</v>
      </c>
      <c r="B199" s="43" t="s">
        <v>662</v>
      </c>
      <c r="C199" s="43" t="s">
        <v>69</v>
      </c>
      <c r="D199" s="43" t="s">
        <v>36</v>
      </c>
      <c r="E199" s="43"/>
      <c r="F199" s="54"/>
      <c r="G199" s="44">
        <f t="shared" si="32"/>
        <v>1150.5</v>
      </c>
      <c r="H199" s="44">
        <f t="shared" si="32"/>
        <v>255.2</v>
      </c>
      <c r="I199" s="158">
        <f t="shared" si="31"/>
        <v>22.181660147761843</v>
      </c>
    </row>
    <row r="200" spans="1:9" s="13" customFormat="1" ht="12.75">
      <c r="A200" s="18" t="s">
        <v>10</v>
      </c>
      <c r="B200" s="22" t="s">
        <v>662</v>
      </c>
      <c r="C200" s="22" t="s">
        <v>69</v>
      </c>
      <c r="D200" s="22" t="s">
        <v>67</v>
      </c>
      <c r="E200" s="22"/>
      <c r="F200" s="47"/>
      <c r="G200" s="23">
        <f t="shared" si="32"/>
        <v>1150.5</v>
      </c>
      <c r="H200" s="23">
        <f t="shared" si="32"/>
        <v>255.2</v>
      </c>
      <c r="I200" s="159">
        <f t="shared" si="31"/>
        <v>22.181660147761843</v>
      </c>
    </row>
    <row r="201" spans="1:9" s="13" customFormat="1" ht="38.25">
      <c r="A201" s="18" t="s">
        <v>112</v>
      </c>
      <c r="B201" s="22" t="s">
        <v>662</v>
      </c>
      <c r="C201" s="22" t="s">
        <v>69</v>
      </c>
      <c r="D201" s="22" t="s">
        <v>67</v>
      </c>
      <c r="E201" s="22" t="s">
        <v>113</v>
      </c>
      <c r="F201" s="47"/>
      <c r="G201" s="23">
        <f t="shared" si="32"/>
        <v>1150.5</v>
      </c>
      <c r="H201" s="23">
        <f t="shared" si="32"/>
        <v>255.2</v>
      </c>
      <c r="I201" s="159">
        <f t="shared" si="31"/>
        <v>22.181660147761843</v>
      </c>
    </row>
    <row r="202" spans="1:9" s="13" customFormat="1" ht="12.75">
      <c r="A202" s="18" t="s">
        <v>118</v>
      </c>
      <c r="B202" s="22" t="s">
        <v>662</v>
      </c>
      <c r="C202" s="22" t="s">
        <v>69</v>
      </c>
      <c r="D202" s="22" t="s">
        <v>67</v>
      </c>
      <c r="E202" s="22" t="s">
        <v>119</v>
      </c>
      <c r="F202" s="47"/>
      <c r="G202" s="23">
        <f t="shared" si="32"/>
        <v>1150.5</v>
      </c>
      <c r="H202" s="23">
        <f t="shared" si="32"/>
        <v>255.2</v>
      </c>
      <c r="I202" s="159">
        <f t="shared" si="31"/>
        <v>22.181660147761843</v>
      </c>
    </row>
    <row r="203" spans="1:9" s="13" customFormat="1" ht="51">
      <c r="A203" s="18" t="s">
        <v>120</v>
      </c>
      <c r="B203" s="22" t="s">
        <v>662</v>
      </c>
      <c r="C203" s="22" t="s">
        <v>69</v>
      </c>
      <c r="D203" s="22" t="s">
        <v>67</v>
      </c>
      <c r="E203" s="22" t="s">
        <v>121</v>
      </c>
      <c r="F203" s="47"/>
      <c r="G203" s="23">
        <f t="shared" si="32"/>
        <v>1150.5</v>
      </c>
      <c r="H203" s="23">
        <f t="shared" si="32"/>
        <v>255.2</v>
      </c>
      <c r="I203" s="159">
        <f t="shared" si="31"/>
        <v>22.181660147761843</v>
      </c>
    </row>
    <row r="204" spans="1:9" s="13" customFormat="1" ht="25.5">
      <c r="A204" s="37" t="s">
        <v>163</v>
      </c>
      <c r="B204" s="22" t="s">
        <v>662</v>
      </c>
      <c r="C204" s="22" t="s">
        <v>69</v>
      </c>
      <c r="D204" s="22" t="s">
        <v>67</v>
      </c>
      <c r="E204" s="22" t="s">
        <v>121</v>
      </c>
      <c r="F204" s="47">
        <v>725</v>
      </c>
      <c r="G204" s="23">
        <v>1150.5</v>
      </c>
      <c r="H204" s="23">
        <v>255.2</v>
      </c>
      <c r="I204" s="159">
        <f t="shared" si="31"/>
        <v>22.181660147761843</v>
      </c>
    </row>
    <row r="205" spans="1:9" s="85" customFormat="1" ht="63.75">
      <c r="A205" s="17" t="s">
        <v>540</v>
      </c>
      <c r="B205" s="43" t="s">
        <v>660</v>
      </c>
      <c r="C205" s="43"/>
      <c r="D205" s="43"/>
      <c r="E205" s="43"/>
      <c r="F205" s="54"/>
      <c r="G205" s="44">
        <f aca="true" t="shared" si="33" ref="G205:H210">G206</f>
        <v>6974.7</v>
      </c>
      <c r="H205" s="44">
        <f t="shared" si="33"/>
        <v>1799.5</v>
      </c>
      <c r="I205" s="158">
        <f t="shared" si="31"/>
        <v>25.800392848437927</v>
      </c>
    </row>
    <row r="206" spans="1:9" s="85" customFormat="1" ht="12.75">
      <c r="A206" s="116" t="s">
        <v>8</v>
      </c>
      <c r="B206" s="43" t="s">
        <v>660</v>
      </c>
      <c r="C206" s="43" t="s">
        <v>69</v>
      </c>
      <c r="D206" s="43" t="s">
        <v>36</v>
      </c>
      <c r="E206" s="43"/>
      <c r="F206" s="54"/>
      <c r="G206" s="44">
        <f>G207+G212+G217</f>
        <v>6974.7</v>
      </c>
      <c r="H206" s="44">
        <f>H207+H212+H217</f>
        <v>1799.5</v>
      </c>
      <c r="I206" s="158">
        <f t="shared" si="31"/>
        <v>25.800392848437927</v>
      </c>
    </row>
    <row r="207" spans="1:9" s="13" customFormat="1" ht="12.75">
      <c r="A207" s="18" t="s">
        <v>9</v>
      </c>
      <c r="B207" s="22" t="s">
        <v>660</v>
      </c>
      <c r="C207" s="22" t="s">
        <v>69</v>
      </c>
      <c r="D207" s="22" t="s">
        <v>66</v>
      </c>
      <c r="E207" s="22"/>
      <c r="F207" s="47"/>
      <c r="G207" s="23">
        <f t="shared" si="33"/>
        <v>1713.9</v>
      </c>
      <c r="H207" s="23">
        <f t="shared" si="33"/>
        <v>465.4</v>
      </c>
      <c r="I207" s="159">
        <f t="shared" si="31"/>
        <v>27.15444308302701</v>
      </c>
    </row>
    <row r="208" spans="1:9" s="13" customFormat="1" ht="38.25">
      <c r="A208" s="18" t="s">
        <v>112</v>
      </c>
      <c r="B208" s="22" t="s">
        <v>660</v>
      </c>
      <c r="C208" s="22" t="s">
        <v>69</v>
      </c>
      <c r="D208" s="22" t="s">
        <v>66</v>
      </c>
      <c r="E208" s="22" t="s">
        <v>113</v>
      </c>
      <c r="F208" s="47"/>
      <c r="G208" s="23">
        <f t="shared" si="33"/>
        <v>1713.9</v>
      </c>
      <c r="H208" s="23">
        <f t="shared" si="33"/>
        <v>465.4</v>
      </c>
      <c r="I208" s="159">
        <f t="shared" si="31"/>
        <v>27.15444308302701</v>
      </c>
    </row>
    <row r="209" spans="1:9" s="13" customFormat="1" ht="12.75">
      <c r="A209" s="18" t="s">
        <v>118</v>
      </c>
      <c r="B209" s="22" t="s">
        <v>660</v>
      </c>
      <c r="C209" s="22" t="s">
        <v>69</v>
      </c>
      <c r="D209" s="22" t="s">
        <v>66</v>
      </c>
      <c r="E209" s="22" t="s">
        <v>119</v>
      </c>
      <c r="F209" s="47"/>
      <c r="G209" s="23">
        <f t="shared" si="33"/>
        <v>1713.9</v>
      </c>
      <c r="H209" s="23">
        <f t="shared" si="33"/>
        <v>465.4</v>
      </c>
      <c r="I209" s="159">
        <f t="shared" si="31"/>
        <v>27.15444308302701</v>
      </c>
    </row>
    <row r="210" spans="1:9" s="13" customFormat="1" ht="12.75">
      <c r="A210" s="18" t="s">
        <v>122</v>
      </c>
      <c r="B210" s="22" t="s">
        <v>660</v>
      </c>
      <c r="C210" s="22" t="s">
        <v>69</v>
      </c>
      <c r="D210" s="22" t="s">
        <v>66</v>
      </c>
      <c r="E210" s="22" t="s">
        <v>123</v>
      </c>
      <c r="F210" s="47"/>
      <c r="G210" s="23">
        <f t="shared" si="33"/>
        <v>1713.9</v>
      </c>
      <c r="H210" s="23">
        <f t="shared" si="33"/>
        <v>465.4</v>
      </c>
      <c r="I210" s="159">
        <f t="shared" si="31"/>
        <v>27.15444308302701</v>
      </c>
    </row>
    <row r="211" spans="1:9" s="13" customFormat="1" ht="25.5">
      <c r="A211" s="37" t="s">
        <v>163</v>
      </c>
      <c r="B211" s="22" t="s">
        <v>660</v>
      </c>
      <c r="C211" s="22" t="s">
        <v>69</v>
      </c>
      <c r="D211" s="22" t="s">
        <v>66</v>
      </c>
      <c r="E211" s="22" t="s">
        <v>123</v>
      </c>
      <c r="F211" s="47">
        <v>725</v>
      </c>
      <c r="G211" s="23">
        <v>1713.9</v>
      </c>
      <c r="H211" s="23">
        <v>465.4</v>
      </c>
      <c r="I211" s="159">
        <f t="shared" si="31"/>
        <v>27.15444308302701</v>
      </c>
    </row>
    <row r="212" spans="1:9" s="13" customFormat="1" ht="12.75">
      <c r="A212" s="18" t="s">
        <v>10</v>
      </c>
      <c r="B212" s="22" t="s">
        <v>660</v>
      </c>
      <c r="C212" s="22" t="s">
        <v>69</v>
      </c>
      <c r="D212" s="22" t="s">
        <v>67</v>
      </c>
      <c r="E212" s="22"/>
      <c r="F212" s="47"/>
      <c r="G212" s="23">
        <f aca="true" t="shared" si="34" ref="G212:H215">G213</f>
        <v>3542.6</v>
      </c>
      <c r="H212" s="23">
        <f t="shared" si="34"/>
        <v>716.9</v>
      </c>
      <c r="I212" s="159">
        <f t="shared" si="31"/>
        <v>20.236549426974538</v>
      </c>
    </row>
    <row r="213" spans="1:9" s="13" customFormat="1" ht="38.25">
      <c r="A213" s="18" t="s">
        <v>112</v>
      </c>
      <c r="B213" s="22" t="s">
        <v>660</v>
      </c>
      <c r="C213" s="22" t="s">
        <v>69</v>
      </c>
      <c r="D213" s="22" t="s">
        <v>67</v>
      </c>
      <c r="E213" s="22" t="s">
        <v>113</v>
      </c>
      <c r="F213" s="47"/>
      <c r="G213" s="23">
        <f t="shared" si="34"/>
        <v>3542.6</v>
      </c>
      <c r="H213" s="23">
        <f t="shared" si="34"/>
        <v>716.9</v>
      </c>
      <c r="I213" s="159">
        <f t="shared" si="31"/>
        <v>20.236549426974538</v>
      </c>
    </row>
    <row r="214" spans="1:9" s="13" customFormat="1" ht="12.75">
      <c r="A214" s="18" t="s">
        <v>118</v>
      </c>
      <c r="B214" s="22" t="s">
        <v>660</v>
      </c>
      <c r="C214" s="22" t="s">
        <v>69</v>
      </c>
      <c r="D214" s="22" t="s">
        <v>67</v>
      </c>
      <c r="E214" s="22" t="s">
        <v>119</v>
      </c>
      <c r="F214" s="47"/>
      <c r="G214" s="23">
        <f t="shared" si="34"/>
        <v>3542.6</v>
      </c>
      <c r="H214" s="23">
        <f t="shared" si="34"/>
        <v>716.9</v>
      </c>
      <c r="I214" s="159">
        <f t="shared" si="31"/>
        <v>20.236549426974538</v>
      </c>
    </row>
    <row r="215" spans="1:9" s="13" customFormat="1" ht="12.75">
      <c r="A215" s="18" t="s">
        <v>122</v>
      </c>
      <c r="B215" s="22" t="s">
        <v>660</v>
      </c>
      <c r="C215" s="22" t="s">
        <v>69</v>
      </c>
      <c r="D215" s="22" t="s">
        <v>67</v>
      </c>
      <c r="E215" s="22" t="s">
        <v>123</v>
      </c>
      <c r="F215" s="47"/>
      <c r="G215" s="23">
        <f t="shared" si="34"/>
        <v>3542.6</v>
      </c>
      <c r="H215" s="23">
        <f t="shared" si="34"/>
        <v>716.9</v>
      </c>
      <c r="I215" s="159">
        <f t="shared" si="31"/>
        <v>20.236549426974538</v>
      </c>
    </row>
    <row r="216" spans="1:9" s="13" customFormat="1" ht="25.5">
      <c r="A216" s="37" t="s">
        <v>163</v>
      </c>
      <c r="B216" s="22" t="s">
        <v>660</v>
      </c>
      <c r="C216" s="22" t="s">
        <v>69</v>
      </c>
      <c r="D216" s="22" t="s">
        <v>67</v>
      </c>
      <c r="E216" s="22" t="s">
        <v>123</v>
      </c>
      <c r="F216" s="47">
        <v>725</v>
      </c>
      <c r="G216" s="23">
        <v>3542.6</v>
      </c>
      <c r="H216" s="23">
        <v>716.9</v>
      </c>
      <c r="I216" s="159">
        <f t="shared" si="31"/>
        <v>20.236549426974538</v>
      </c>
    </row>
    <row r="217" spans="1:9" s="13" customFormat="1" ht="12.75">
      <c r="A217" s="37" t="s">
        <v>564</v>
      </c>
      <c r="B217" s="22" t="s">
        <v>660</v>
      </c>
      <c r="C217" s="22" t="s">
        <v>69</v>
      </c>
      <c r="D217" s="22" t="s">
        <v>70</v>
      </c>
      <c r="E217" s="22"/>
      <c r="F217" s="47"/>
      <c r="G217" s="23">
        <f aca="true" t="shared" si="35" ref="G217:H219">G218</f>
        <v>1718.2</v>
      </c>
      <c r="H217" s="23">
        <f t="shared" si="35"/>
        <v>617.2</v>
      </c>
      <c r="I217" s="159">
        <f t="shared" si="31"/>
        <v>35.92131300197882</v>
      </c>
    </row>
    <row r="218" spans="1:9" s="13" customFormat="1" ht="38.25">
      <c r="A218" s="18" t="s">
        <v>112</v>
      </c>
      <c r="B218" s="22" t="s">
        <v>660</v>
      </c>
      <c r="C218" s="22" t="s">
        <v>69</v>
      </c>
      <c r="D218" s="22" t="s">
        <v>70</v>
      </c>
      <c r="E218" s="22" t="s">
        <v>113</v>
      </c>
      <c r="F218" s="47"/>
      <c r="G218" s="23">
        <f t="shared" si="35"/>
        <v>1718.2</v>
      </c>
      <c r="H218" s="23">
        <f t="shared" si="35"/>
        <v>617.2</v>
      </c>
      <c r="I218" s="159">
        <f t="shared" si="31"/>
        <v>35.92131300197882</v>
      </c>
    </row>
    <row r="219" spans="1:9" s="13" customFormat="1" ht="12.75">
      <c r="A219" s="18" t="s">
        <v>118</v>
      </c>
      <c r="B219" s="22" t="s">
        <v>660</v>
      </c>
      <c r="C219" s="22" t="s">
        <v>69</v>
      </c>
      <c r="D219" s="22" t="s">
        <v>70</v>
      </c>
      <c r="E219" s="22" t="s">
        <v>119</v>
      </c>
      <c r="F219" s="47"/>
      <c r="G219" s="23">
        <f t="shared" si="35"/>
        <v>1718.2</v>
      </c>
      <c r="H219" s="23">
        <f t="shared" si="35"/>
        <v>617.2</v>
      </c>
      <c r="I219" s="159">
        <f t="shared" si="31"/>
        <v>35.92131300197882</v>
      </c>
    </row>
    <row r="220" spans="1:9" s="13" customFormat="1" ht="12.75">
      <c r="A220" s="18" t="s">
        <v>122</v>
      </c>
      <c r="B220" s="22" t="s">
        <v>660</v>
      </c>
      <c r="C220" s="22" t="s">
        <v>69</v>
      </c>
      <c r="D220" s="22" t="s">
        <v>70</v>
      </c>
      <c r="E220" s="22" t="s">
        <v>123</v>
      </c>
      <c r="F220" s="47"/>
      <c r="G220" s="23">
        <f>G221+G222</f>
        <v>1718.2</v>
      </c>
      <c r="H220" s="23">
        <f>H221+H222</f>
        <v>617.2</v>
      </c>
      <c r="I220" s="159">
        <f t="shared" si="31"/>
        <v>35.92131300197882</v>
      </c>
    </row>
    <row r="221" spans="1:9" s="13" customFormat="1" ht="25.5">
      <c r="A221" s="37" t="s">
        <v>163</v>
      </c>
      <c r="B221" s="22" t="s">
        <v>660</v>
      </c>
      <c r="C221" s="22" t="s">
        <v>69</v>
      </c>
      <c r="D221" s="22" t="s">
        <v>70</v>
      </c>
      <c r="E221" s="22" t="s">
        <v>123</v>
      </c>
      <c r="F221" s="47">
        <v>725</v>
      </c>
      <c r="G221" s="23">
        <v>840.2</v>
      </c>
      <c r="H221" s="23">
        <v>140.4</v>
      </c>
      <c r="I221" s="159">
        <f t="shared" si="31"/>
        <v>16.710307069745298</v>
      </c>
    </row>
    <row r="222" spans="1:9" s="13" customFormat="1" ht="25.5">
      <c r="A222" s="37" t="s">
        <v>164</v>
      </c>
      <c r="B222" s="22" t="s">
        <v>660</v>
      </c>
      <c r="C222" s="22" t="s">
        <v>69</v>
      </c>
      <c r="D222" s="22" t="s">
        <v>70</v>
      </c>
      <c r="E222" s="22" t="s">
        <v>123</v>
      </c>
      <c r="F222" s="47">
        <v>726</v>
      </c>
      <c r="G222" s="23">
        <v>878</v>
      </c>
      <c r="H222" s="23">
        <v>476.8</v>
      </c>
      <c r="I222" s="159">
        <f t="shared" si="31"/>
        <v>54.30523917995445</v>
      </c>
    </row>
    <row r="223" spans="1:9" s="120" customFormat="1" ht="38.25" customHeight="1">
      <c r="A223" s="116" t="s">
        <v>471</v>
      </c>
      <c r="B223" s="43" t="s">
        <v>536</v>
      </c>
      <c r="C223" s="43"/>
      <c r="D223" s="43"/>
      <c r="E223" s="43"/>
      <c r="F223" s="54"/>
      <c r="G223" s="44">
        <f>G224+G233</f>
        <v>4077.9</v>
      </c>
      <c r="H223" s="44">
        <f>H224+H233</f>
        <v>827.7</v>
      </c>
      <c r="I223" s="158">
        <f t="shared" si="31"/>
        <v>20.297211800191274</v>
      </c>
    </row>
    <row r="224" spans="1:10" s="119" customFormat="1" ht="36.75" customHeight="1">
      <c r="A224" s="18" t="s">
        <v>472</v>
      </c>
      <c r="B224" s="43" t="s">
        <v>655</v>
      </c>
      <c r="C224" s="43"/>
      <c r="D224" s="43"/>
      <c r="E224" s="43"/>
      <c r="F224" s="54"/>
      <c r="G224" s="44">
        <f aca="true" t="shared" si="36" ref="G224:H227">G225</f>
        <v>1752.9</v>
      </c>
      <c r="H224" s="44">
        <f t="shared" si="36"/>
        <v>491.2</v>
      </c>
      <c r="I224" s="158">
        <f t="shared" si="31"/>
        <v>28.022134748131666</v>
      </c>
      <c r="J224" s="85"/>
    </row>
    <row r="225" spans="1:10" s="119" customFormat="1" ht="12.75">
      <c r="A225" s="116" t="s">
        <v>8</v>
      </c>
      <c r="B225" s="43" t="s">
        <v>655</v>
      </c>
      <c r="C225" s="43" t="s">
        <v>69</v>
      </c>
      <c r="D225" s="43" t="s">
        <v>36</v>
      </c>
      <c r="E225" s="43"/>
      <c r="F225" s="54"/>
      <c r="G225" s="44">
        <f t="shared" si="36"/>
        <v>1752.9</v>
      </c>
      <c r="H225" s="44">
        <f t="shared" si="36"/>
        <v>491.2</v>
      </c>
      <c r="I225" s="158">
        <f t="shared" si="31"/>
        <v>28.022134748131666</v>
      </c>
      <c r="J225" s="85"/>
    </row>
    <row r="226" spans="1:10" s="119" customFormat="1" ht="12.75">
      <c r="A226" s="18" t="s">
        <v>11</v>
      </c>
      <c r="B226" s="22" t="s">
        <v>655</v>
      </c>
      <c r="C226" s="43" t="s">
        <v>69</v>
      </c>
      <c r="D226" s="43" t="s">
        <v>75</v>
      </c>
      <c r="E226" s="43"/>
      <c r="F226" s="54"/>
      <c r="G226" s="44">
        <f t="shared" si="36"/>
        <v>1752.9</v>
      </c>
      <c r="H226" s="44">
        <f t="shared" si="36"/>
        <v>491.2</v>
      </c>
      <c r="I226" s="158">
        <f t="shared" si="31"/>
        <v>28.022134748131666</v>
      </c>
      <c r="J226" s="85"/>
    </row>
    <row r="227" spans="1:10" s="5" customFormat="1" ht="63.75">
      <c r="A227" s="18" t="s">
        <v>109</v>
      </c>
      <c r="B227" s="22" t="s">
        <v>655</v>
      </c>
      <c r="C227" s="22" t="s">
        <v>69</v>
      </c>
      <c r="D227" s="22" t="s">
        <v>75</v>
      </c>
      <c r="E227" s="22" t="s">
        <v>110</v>
      </c>
      <c r="F227" s="47"/>
      <c r="G227" s="23">
        <f t="shared" si="36"/>
        <v>1752.9</v>
      </c>
      <c r="H227" s="23">
        <f t="shared" si="36"/>
        <v>491.2</v>
      </c>
      <c r="I227" s="159">
        <f t="shared" si="31"/>
        <v>28.022134748131666</v>
      </c>
      <c r="J227" s="13"/>
    </row>
    <row r="228" spans="1:10" s="5" customFormat="1" ht="25.5">
      <c r="A228" s="18" t="s">
        <v>100</v>
      </c>
      <c r="B228" s="22" t="s">
        <v>655</v>
      </c>
      <c r="C228" s="22" t="s">
        <v>69</v>
      </c>
      <c r="D228" s="22" t="s">
        <v>75</v>
      </c>
      <c r="E228" s="22" t="s">
        <v>101</v>
      </c>
      <c r="F228" s="47"/>
      <c r="G228" s="23">
        <f>G229+G231</f>
        <v>1752.9</v>
      </c>
      <c r="H228" s="23">
        <f>H229+H231</f>
        <v>491.2</v>
      </c>
      <c r="I228" s="159">
        <f t="shared" si="31"/>
        <v>28.022134748131666</v>
      </c>
      <c r="J228" s="13"/>
    </row>
    <row r="229" spans="1:10" s="5" customFormat="1" ht="25.5">
      <c r="A229" s="18" t="s">
        <v>165</v>
      </c>
      <c r="B229" s="22" t="s">
        <v>655</v>
      </c>
      <c r="C229" s="22" t="s">
        <v>69</v>
      </c>
      <c r="D229" s="22" t="s">
        <v>75</v>
      </c>
      <c r="E229" s="22" t="s">
        <v>102</v>
      </c>
      <c r="F229" s="47"/>
      <c r="G229" s="23">
        <f>G230</f>
        <v>1346.3</v>
      </c>
      <c r="H229" s="23">
        <f>H230</f>
        <v>338.5</v>
      </c>
      <c r="I229" s="159">
        <f t="shared" si="31"/>
        <v>25.14298447597118</v>
      </c>
      <c r="J229" s="13"/>
    </row>
    <row r="230" spans="1:10" s="5" customFormat="1" ht="12.75">
      <c r="A230" s="18" t="s">
        <v>160</v>
      </c>
      <c r="B230" s="22" t="s">
        <v>655</v>
      </c>
      <c r="C230" s="22" t="s">
        <v>69</v>
      </c>
      <c r="D230" s="22" t="s">
        <v>75</v>
      </c>
      <c r="E230" s="22" t="s">
        <v>102</v>
      </c>
      <c r="F230" s="47">
        <v>721</v>
      </c>
      <c r="G230" s="23">
        <v>1346.3</v>
      </c>
      <c r="H230" s="23">
        <v>338.5</v>
      </c>
      <c r="I230" s="159">
        <f t="shared" si="31"/>
        <v>25.14298447597118</v>
      </c>
      <c r="J230" s="13"/>
    </row>
    <row r="231" spans="1:10" s="5" customFormat="1" ht="51">
      <c r="A231" s="18" t="s">
        <v>167</v>
      </c>
      <c r="B231" s="22" t="s">
        <v>655</v>
      </c>
      <c r="C231" s="22" t="s">
        <v>69</v>
      </c>
      <c r="D231" s="22" t="s">
        <v>75</v>
      </c>
      <c r="E231" s="22" t="s">
        <v>166</v>
      </c>
      <c r="F231" s="47"/>
      <c r="G231" s="23">
        <f>G232</f>
        <v>406.6</v>
      </c>
      <c r="H231" s="23">
        <f>H232</f>
        <v>152.7</v>
      </c>
      <c r="I231" s="159">
        <f t="shared" si="31"/>
        <v>37.55533694048204</v>
      </c>
      <c r="J231" s="13"/>
    </row>
    <row r="232" spans="1:10" s="5" customFormat="1" ht="12.75">
      <c r="A232" s="18" t="s">
        <v>160</v>
      </c>
      <c r="B232" s="22" t="s">
        <v>655</v>
      </c>
      <c r="C232" s="22" t="s">
        <v>69</v>
      </c>
      <c r="D232" s="22" t="s">
        <v>75</v>
      </c>
      <c r="E232" s="22" t="s">
        <v>166</v>
      </c>
      <c r="F232" s="47">
        <v>721</v>
      </c>
      <c r="G232" s="23">
        <v>406.6</v>
      </c>
      <c r="H232" s="23">
        <v>152.7</v>
      </c>
      <c r="I232" s="159">
        <f t="shared" si="31"/>
        <v>37.55533694048204</v>
      </c>
      <c r="J232" s="13"/>
    </row>
    <row r="233" spans="1:9" s="120" customFormat="1" ht="51">
      <c r="A233" s="17" t="s">
        <v>485</v>
      </c>
      <c r="B233" s="43" t="s">
        <v>663</v>
      </c>
      <c r="C233" s="43"/>
      <c r="D233" s="43"/>
      <c r="E233" s="43"/>
      <c r="F233" s="54"/>
      <c r="G233" s="44">
        <f>G234</f>
        <v>2325</v>
      </c>
      <c r="H233" s="44">
        <f>H234</f>
        <v>336.5</v>
      </c>
      <c r="I233" s="158">
        <f t="shared" si="31"/>
        <v>14.473118279569894</v>
      </c>
    </row>
    <row r="234" spans="1:9" s="120" customFormat="1" ht="12.75">
      <c r="A234" s="17" t="s">
        <v>62</v>
      </c>
      <c r="B234" s="43" t="s">
        <v>663</v>
      </c>
      <c r="C234" s="43" t="s">
        <v>71</v>
      </c>
      <c r="D234" s="43" t="s">
        <v>36</v>
      </c>
      <c r="E234" s="43"/>
      <c r="F234" s="54"/>
      <c r="G234" s="44">
        <f>G235</f>
        <v>2325</v>
      </c>
      <c r="H234" s="44">
        <f>H235</f>
        <v>336.5</v>
      </c>
      <c r="I234" s="158">
        <f t="shared" si="31"/>
        <v>14.473118279569894</v>
      </c>
    </row>
    <row r="235" spans="1:9" s="120" customFormat="1" ht="12.75">
      <c r="A235" s="18" t="s">
        <v>159</v>
      </c>
      <c r="B235" s="22" t="s">
        <v>663</v>
      </c>
      <c r="C235" s="22" t="s">
        <v>71</v>
      </c>
      <c r="D235" s="22" t="s">
        <v>76</v>
      </c>
      <c r="E235" s="43"/>
      <c r="F235" s="54"/>
      <c r="G235" s="44">
        <f>G236+G244</f>
        <v>2325</v>
      </c>
      <c r="H235" s="44">
        <f>H236+H244</f>
        <v>336.5</v>
      </c>
      <c r="I235" s="158">
        <f t="shared" si="31"/>
        <v>14.473118279569894</v>
      </c>
    </row>
    <row r="236" spans="1:9" s="134" customFormat="1" ht="63.75">
      <c r="A236" s="18" t="s">
        <v>109</v>
      </c>
      <c r="B236" s="22" t="s">
        <v>663</v>
      </c>
      <c r="C236" s="22" t="s">
        <v>71</v>
      </c>
      <c r="D236" s="22" t="s">
        <v>76</v>
      </c>
      <c r="E236" s="22" t="s">
        <v>110</v>
      </c>
      <c r="F236" s="47"/>
      <c r="G236" s="23">
        <f>G237</f>
        <v>2131.8</v>
      </c>
      <c r="H236" s="23">
        <f>H237</f>
        <v>336.5</v>
      </c>
      <c r="I236" s="159">
        <f t="shared" si="31"/>
        <v>15.784782812646588</v>
      </c>
    </row>
    <row r="237" spans="1:9" s="134" customFormat="1" ht="25.5">
      <c r="A237" s="18" t="s">
        <v>100</v>
      </c>
      <c r="B237" s="22" t="s">
        <v>663</v>
      </c>
      <c r="C237" s="22" t="s">
        <v>71</v>
      </c>
      <c r="D237" s="22" t="s">
        <v>76</v>
      </c>
      <c r="E237" s="22" t="s">
        <v>101</v>
      </c>
      <c r="F237" s="47"/>
      <c r="G237" s="23">
        <f>G238+G240+G242</f>
        <v>2131.8</v>
      </c>
      <c r="H237" s="23">
        <f>H238+H240+H242</f>
        <v>336.5</v>
      </c>
      <c r="I237" s="159">
        <f t="shared" si="31"/>
        <v>15.784782812646588</v>
      </c>
    </row>
    <row r="238" spans="1:9" s="134" customFormat="1" ht="25.5">
      <c r="A238" s="18" t="s">
        <v>165</v>
      </c>
      <c r="B238" s="22" t="s">
        <v>663</v>
      </c>
      <c r="C238" s="22" t="s">
        <v>71</v>
      </c>
      <c r="D238" s="22" t="s">
        <v>76</v>
      </c>
      <c r="E238" s="22" t="s">
        <v>102</v>
      </c>
      <c r="F238" s="47"/>
      <c r="G238" s="23">
        <f>G239</f>
        <v>1517</v>
      </c>
      <c r="H238" s="23">
        <f>H239</f>
        <v>234.5</v>
      </c>
      <c r="I238" s="159">
        <f t="shared" si="31"/>
        <v>15.458141067897166</v>
      </c>
    </row>
    <row r="239" spans="1:9" s="134" customFormat="1" ht="12.75">
      <c r="A239" s="18" t="s">
        <v>160</v>
      </c>
      <c r="B239" s="22" t="s">
        <v>663</v>
      </c>
      <c r="C239" s="22" t="s">
        <v>71</v>
      </c>
      <c r="D239" s="22" t="s">
        <v>76</v>
      </c>
      <c r="E239" s="22" t="s">
        <v>102</v>
      </c>
      <c r="F239" s="47">
        <v>721</v>
      </c>
      <c r="G239" s="23">
        <v>1517</v>
      </c>
      <c r="H239" s="23">
        <v>234.5</v>
      </c>
      <c r="I239" s="159">
        <f t="shared" si="31"/>
        <v>15.458141067897166</v>
      </c>
    </row>
    <row r="240" spans="1:9" s="134" customFormat="1" ht="38.25">
      <c r="A240" s="18" t="s">
        <v>103</v>
      </c>
      <c r="B240" s="22" t="s">
        <v>663</v>
      </c>
      <c r="C240" s="22" t="s">
        <v>71</v>
      </c>
      <c r="D240" s="22" t="s">
        <v>76</v>
      </c>
      <c r="E240" s="22" t="s">
        <v>104</v>
      </c>
      <c r="F240" s="47"/>
      <c r="G240" s="23">
        <f>G241</f>
        <v>160</v>
      </c>
      <c r="H240" s="23">
        <f>H241</f>
        <v>0</v>
      </c>
      <c r="I240" s="159">
        <f t="shared" si="31"/>
        <v>0</v>
      </c>
    </row>
    <row r="241" spans="1:9" s="134" customFormat="1" ht="12.75">
      <c r="A241" s="18" t="s">
        <v>160</v>
      </c>
      <c r="B241" s="22" t="s">
        <v>663</v>
      </c>
      <c r="C241" s="22" t="s">
        <v>71</v>
      </c>
      <c r="D241" s="22" t="s">
        <v>76</v>
      </c>
      <c r="E241" s="22" t="s">
        <v>104</v>
      </c>
      <c r="F241" s="47">
        <v>721</v>
      </c>
      <c r="G241" s="23">
        <v>160</v>
      </c>
      <c r="H241" s="23">
        <v>0</v>
      </c>
      <c r="I241" s="159">
        <f t="shared" si="31"/>
        <v>0</v>
      </c>
    </row>
    <row r="242" spans="1:9" s="134" customFormat="1" ht="51">
      <c r="A242" s="18" t="s">
        <v>167</v>
      </c>
      <c r="B242" s="22" t="s">
        <v>663</v>
      </c>
      <c r="C242" s="22" t="s">
        <v>71</v>
      </c>
      <c r="D242" s="22" t="s">
        <v>76</v>
      </c>
      <c r="E242" s="22" t="s">
        <v>166</v>
      </c>
      <c r="F242" s="47"/>
      <c r="G242" s="23">
        <f>G243</f>
        <v>454.8</v>
      </c>
      <c r="H242" s="23">
        <f>H243</f>
        <v>102</v>
      </c>
      <c r="I242" s="159">
        <f t="shared" si="31"/>
        <v>22.427440633245382</v>
      </c>
    </row>
    <row r="243" spans="1:9" s="134" customFormat="1" ht="12.75">
      <c r="A243" s="18" t="s">
        <v>160</v>
      </c>
      <c r="B243" s="22" t="s">
        <v>663</v>
      </c>
      <c r="C243" s="22" t="s">
        <v>71</v>
      </c>
      <c r="D243" s="22" t="s">
        <v>76</v>
      </c>
      <c r="E243" s="22" t="s">
        <v>166</v>
      </c>
      <c r="F243" s="47">
        <v>721</v>
      </c>
      <c r="G243" s="23">
        <v>454.8</v>
      </c>
      <c r="H243" s="23">
        <v>102</v>
      </c>
      <c r="I243" s="159">
        <f t="shared" si="31"/>
        <v>22.427440633245382</v>
      </c>
    </row>
    <row r="244" spans="1:9" s="134" customFormat="1" ht="25.5">
      <c r="A244" s="18" t="s">
        <v>651</v>
      </c>
      <c r="B244" s="22" t="s">
        <v>663</v>
      </c>
      <c r="C244" s="22" t="s">
        <v>71</v>
      </c>
      <c r="D244" s="22" t="s">
        <v>76</v>
      </c>
      <c r="E244" s="22" t="s">
        <v>111</v>
      </c>
      <c r="F244" s="47"/>
      <c r="G244" s="23">
        <f aca="true" t="shared" si="37" ref="G244:H246">G245</f>
        <v>193.2</v>
      </c>
      <c r="H244" s="23">
        <f t="shared" si="37"/>
        <v>0</v>
      </c>
      <c r="I244" s="159">
        <f t="shared" si="31"/>
        <v>0</v>
      </c>
    </row>
    <row r="245" spans="1:9" s="134" customFormat="1" ht="38.25">
      <c r="A245" s="18" t="s">
        <v>105</v>
      </c>
      <c r="B245" s="22" t="s">
        <v>663</v>
      </c>
      <c r="C245" s="22" t="s">
        <v>71</v>
      </c>
      <c r="D245" s="22" t="s">
        <v>76</v>
      </c>
      <c r="E245" s="22" t="s">
        <v>106</v>
      </c>
      <c r="F245" s="47"/>
      <c r="G245" s="23">
        <f t="shared" si="37"/>
        <v>193.2</v>
      </c>
      <c r="H245" s="23">
        <f t="shared" si="37"/>
        <v>0</v>
      </c>
      <c r="I245" s="159">
        <f t="shared" si="31"/>
        <v>0</v>
      </c>
    </row>
    <row r="246" spans="1:9" s="134" customFormat="1" ht="38.25">
      <c r="A246" s="18" t="s">
        <v>107</v>
      </c>
      <c r="B246" s="22" t="s">
        <v>663</v>
      </c>
      <c r="C246" s="22" t="s">
        <v>71</v>
      </c>
      <c r="D246" s="22" t="s">
        <v>76</v>
      </c>
      <c r="E246" s="22" t="s">
        <v>108</v>
      </c>
      <c r="F246" s="47"/>
      <c r="G246" s="23">
        <f t="shared" si="37"/>
        <v>193.2</v>
      </c>
      <c r="H246" s="23">
        <f t="shared" si="37"/>
        <v>0</v>
      </c>
      <c r="I246" s="159">
        <f t="shared" si="31"/>
        <v>0</v>
      </c>
    </row>
    <row r="247" spans="1:9" s="134" customFormat="1" ht="12.75">
      <c r="A247" s="18" t="s">
        <v>160</v>
      </c>
      <c r="B247" s="22" t="s">
        <v>663</v>
      </c>
      <c r="C247" s="22" t="s">
        <v>71</v>
      </c>
      <c r="D247" s="22" t="s">
        <v>76</v>
      </c>
      <c r="E247" s="22" t="s">
        <v>108</v>
      </c>
      <c r="F247" s="47">
        <v>721</v>
      </c>
      <c r="G247" s="23">
        <v>193.2</v>
      </c>
      <c r="H247" s="23">
        <v>0</v>
      </c>
      <c r="I247" s="159">
        <f t="shared" si="31"/>
        <v>0</v>
      </c>
    </row>
    <row r="248" spans="1:10" s="5" customFormat="1" ht="25.5">
      <c r="A248" s="112" t="s">
        <v>706</v>
      </c>
      <c r="B248" s="113" t="s">
        <v>192</v>
      </c>
      <c r="C248" s="118"/>
      <c r="D248" s="118"/>
      <c r="E248" s="136"/>
      <c r="F248" s="136"/>
      <c r="G248" s="115">
        <f>G249</f>
        <v>342</v>
      </c>
      <c r="H248" s="115">
        <f>H249</f>
        <v>56</v>
      </c>
      <c r="I248" s="157">
        <f t="shared" si="31"/>
        <v>16.374269005847953</v>
      </c>
      <c r="J248" s="13"/>
    </row>
    <row r="249" spans="1:10" s="5" customFormat="1" ht="38.25">
      <c r="A249" s="116" t="s">
        <v>264</v>
      </c>
      <c r="B249" s="84" t="s">
        <v>347</v>
      </c>
      <c r="C249" s="52"/>
      <c r="D249" s="52"/>
      <c r="E249" s="47"/>
      <c r="F249" s="47"/>
      <c r="G249" s="44">
        <f>G250+G262</f>
        <v>342</v>
      </c>
      <c r="H249" s="44">
        <f>H250+H262</f>
        <v>56</v>
      </c>
      <c r="I249" s="158">
        <f t="shared" si="31"/>
        <v>16.374269005847953</v>
      </c>
      <c r="J249" s="13"/>
    </row>
    <row r="250" spans="1:10" s="5" customFormat="1" ht="12.75">
      <c r="A250" s="116" t="s">
        <v>193</v>
      </c>
      <c r="B250" s="84" t="s">
        <v>348</v>
      </c>
      <c r="C250" s="52"/>
      <c r="D250" s="52"/>
      <c r="E250" s="47"/>
      <c r="F250" s="47"/>
      <c r="G250" s="44">
        <f>G251</f>
        <v>275</v>
      </c>
      <c r="H250" s="44">
        <f>H251</f>
        <v>54</v>
      </c>
      <c r="I250" s="158">
        <f t="shared" si="31"/>
        <v>19.636363636363637</v>
      </c>
      <c r="J250" s="13"/>
    </row>
    <row r="251" spans="1:10" s="5" customFormat="1" ht="12.75">
      <c r="A251" s="116" t="s">
        <v>8</v>
      </c>
      <c r="B251" s="84" t="s">
        <v>348</v>
      </c>
      <c r="C251" s="52" t="s">
        <v>69</v>
      </c>
      <c r="D251" s="52" t="s">
        <v>36</v>
      </c>
      <c r="E251" s="47"/>
      <c r="F251" s="47"/>
      <c r="G251" s="44">
        <f>G252</f>
        <v>275</v>
      </c>
      <c r="H251" s="44">
        <f>H252</f>
        <v>54</v>
      </c>
      <c r="I251" s="158">
        <f t="shared" si="31"/>
        <v>19.636363636363637</v>
      </c>
      <c r="J251" s="13"/>
    </row>
    <row r="252" spans="1:10" s="5" customFormat="1" ht="12.75">
      <c r="A252" s="37" t="s">
        <v>654</v>
      </c>
      <c r="B252" s="58" t="s">
        <v>348</v>
      </c>
      <c r="C252" s="21" t="s">
        <v>69</v>
      </c>
      <c r="D252" s="21" t="s">
        <v>69</v>
      </c>
      <c r="E252" s="47"/>
      <c r="F252" s="47"/>
      <c r="G252" s="23">
        <f>G253+G257</f>
        <v>275</v>
      </c>
      <c r="H252" s="23">
        <f>H253+H257</f>
        <v>54</v>
      </c>
      <c r="I252" s="159">
        <f t="shared" si="31"/>
        <v>19.636363636363637</v>
      </c>
      <c r="J252" s="13"/>
    </row>
    <row r="253" spans="1:10" s="5" customFormat="1" ht="25.5">
      <c r="A253" s="18" t="s">
        <v>651</v>
      </c>
      <c r="B253" s="58" t="s">
        <v>348</v>
      </c>
      <c r="C253" s="21" t="s">
        <v>69</v>
      </c>
      <c r="D253" s="21" t="s">
        <v>69</v>
      </c>
      <c r="E253" s="22" t="s">
        <v>111</v>
      </c>
      <c r="F253" s="47"/>
      <c r="G253" s="23">
        <f aca="true" t="shared" si="38" ref="G253:H255">G254</f>
        <v>20</v>
      </c>
      <c r="H253" s="23">
        <f t="shared" si="38"/>
        <v>0</v>
      </c>
      <c r="I253" s="159">
        <f t="shared" si="31"/>
        <v>0</v>
      </c>
      <c r="J253" s="13"/>
    </row>
    <row r="254" spans="1:10" s="5" customFormat="1" ht="21.75" customHeight="1">
      <c r="A254" s="18" t="s">
        <v>105</v>
      </c>
      <c r="B254" s="58" t="s">
        <v>348</v>
      </c>
      <c r="C254" s="21" t="s">
        <v>69</v>
      </c>
      <c r="D254" s="21" t="s">
        <v>69</v>
      </c>
      <c r="E254" s="22" t="s">
        <v>106</v>
      </c>
      <c r="F254" s="47"/>
      <c r="G254" s="23">
        <f t="shared" si="38"/>
        <v>20</v>
      </c>
      <c r="H254" s="23">
        <f t="shared" si="38"/>
        <v>0</v>
      </c>
      <c r="I254" s="159">
        <f t="shared" si="31"/>
        <v>0</v>
      </c>
      <c r="J254" s="13"/>
    </row>
    <row r="255" spans="1:10" s="5" customFormat="1" ht="38.25">
      <c r="A255" s="18" t="s">
        <v>107</v>
      </c>
      <c r="B255" s="58" t="s">
        <v>348</v>
      </c>
      <c r="C255" s="21" t="s">
        <v>69</v>
      </c>
      <c r="D255" s="21" t="s">
        <v>69</v>
      </c>
      <c r="E255" s="22" t="s">
        <v>108</v>
      </c>
      <c r="F255" s="47"/>
      <c r="G255" s="23">
        <f t="shared" si="38"/>
        <v>20</v>
      </c>
      <c r="H255" s="23">
        <f t="shared" si="38"/>
        <v>0</v>
      </c>
      <c r="I255" s="159">
        <f t="shared" si="31"/>
        <v>0</v>
      </c>
      <c r="J255" s="13"/>
    </row>
    <row r="256" spans="1:10" s="5" customFormat="1" ht="25.5">
      <c r="A256" s="37" t="s">
        <v>163</v>
      </c>
      <c r="B256" s="58" t="s">
        <v>348</v>
      </c>
      <c r="C256" s="21" t="s">
        <v>69</v>
      </c>
      <c r="D256" s="21" t="s">
        <v>69</v>
      </c>
      <c r="E256" s="22" t="s">
        <v>108</v>
      </c>
      <c r="F256" s="47">
        <v>725</v>
      </c>
      <c r="G256" s="23">
        <v>20</v>
      </c>
      <c r="H256" s="23">
        <v>0</v>
      </c>
      <c r="I256" s="159">
        <f t="shared" si="31"/>
        <v>0</v>
      </c>
      <c r="J256" s="13"/>
    </row>
    <row r="257" spans="1:10" s="5" customFormat="1" ht="12.75">
      <c r="A257" s="18" t="s">
        <v>124</v>
      </c>
      <c r="B257" s="58" t="s">
        <v>348</v>
      </c>
      <c r="C257" s="22" t="s">
        <v>69</v>
      </c>
      <c r="D257" s="22" t="s">
        <v>69</v>
      </c>
      <c r="E257" s="22" t="s">
        <v>125</v>
      </c>
      <c r="F257" s="47"/>
      <c r="G257" s="23">
        <f>G258+G260</f>
        <v>255</v>
      </c>
      <c r="H257" s="23">
        <f>H258+H260</f>
        <v>54</v>
      </c>
      <c r="I257" s="159">
        <f t="shared" si="31"/>
        <v>21.176470588235293</v>
      </c>
      <c r="J257" s="13"/>
    </row>
    <row r="258" spans="1:10" s="5" customFormat="1" ht="12.75">
      <c r="A258" s="18" t="s">
        <v>154</v>
      </c>
      <c r="B258" s="58" t="s">
        <v>348</v>
      </c>
      <c r="C258" s="22" t="s">
        <v>69</v>
      </c>
      <c r="D258" s="22" t="s">
        <v>69</v>
      </c>
      <c r="E258" s="22" t="s">
        <v>153</v>
      </c>
      <c r="F258" s="47"/>
      <c r="G258" s="23">
        <f>G259</f>
        <v>205</v>
      </c>
      <c r="H258" s="23">
        <f>H259</f>
        <v>54</v>
      </c>
      <c r="I258" s="159">
        <f t="shared" si="31"/>
        <v>26.34146341463415</v>
      </c>
      <c r="J258" s="13"/>
    </row>
    <row r="259" spans="1:10" s="5" customFormat="1" ht="25.5">
      <c r="A259" s="37" t="s">
        <v>163</v>
      </c>
      <c r="B259" s="58" t="s">
        <v>348</v>
      </c>
      <c r="C259" s="22" t="s">
        <v>69</v>
      </c>
      <c r="D259" s="22" t="s">
        <v>69</v>
      </c>
      <c r="E259" s="22" t="s">
        <v>153</v>
      </c>
      <c r="F259" s="47">
        <v>725</v>
      </c>
      <c r="G259" s="23">
        <v>205</v>
      </c>
      <c r="H259" s="23">
        <v>54</v>
      </c>
      <c r="I259" s="159">
        <f t="shared" si="31"/>
        <v>26.34146341463415</v>
      </c>
      <c r="J259" s="13"/>
    </row>
    <row r="260" spans="1:10" s="5" customFormat="1" ht="12.75">
      <c r="A260" s="18" t="s">
        <v>156</v>
      </c>
      <c r="B260" s="58" t="s">
        <v>348</v>
      </c>
      <c r="C260" s="22" t="s">
        <v>69</v>
      </c>
      <c r="D260" s="22" t="s">
        <v>69</v>
      </c>
      <c r="E260" s="22" t="s">
        <v>155</v>
      </c>
      <c r="F260" s="47"/>
      <c r="G260" s="23">
        <f>G261</f>
        <v>50</v>
      </c>
      <c r="H260" s="23">
        <f>H261</f>
        <v>0</v>
      </c>
      <c r="I260" s="159">
        <f t="shared" si="31"/>
        <v>0</v>
      </c>
      <c r="J260" s="13"/>
    </row>
    <row r="261" spans="1:10" s="5" customFormat="1" ht="25.5">
      <c r="A261" s="37" t="s">
        <v>163</v>
      </c>
      <c r="B261" s="58" t="s">
        <v>348</v>
      </c>
      <c r="C261" s="22" t="s">
        <v>69</v>
      </c>
      <c r="D261" s="22" t="s">
        <v>69</v>
      </c>
      <c r="E261" s="22" t="s">
        <v>155</v>
      </c>
      <c r="F261" s="47">
        <v>725</v>
      </c>
      <c r="G261" s="23">
        <f>70-20</f>
        <v>50</v>
      </c>
      <c r="H261" s="23">
        <v>0</v>
      </c>
      <c r="I261" s="159">
        <f aca="true" t="shared" si="39" ref="I261:I324">H261/G261*100</f>
        <v>0</v>
      </c>
      <c r="J261" s="13"/>
    </row>
    <row r="262" spans="1:10" s="119" customFormat="1" ht="25.5">
      <c r="A262" s="138" t="s">
        <v>566</v>
      </c>
      <c r="B262" s="84" t="s">
        <v>707</v>
      </c>
      <c r="C262" s="43"/>
      <c r="D262" s="43"/>
      <c r="E262" s="43"/>
      <c r="F262" s="54"/>
      <c r="G262" s="44">
        <f>G268</f>
        <v>67</v>
      </c>
      <c r="H262" s="44">
        <f>H268</f>
        <v>2</v>
      </c>
      <c r="I262" s="158">
        <f t="shared" si="39"/>
        <v>2.9850746268656714</v>
      </c>
      <c r="J262" s="85"/>
    </row>
    <row r="263" spans="1:10" s="5" customFormat="1" ht="12.75">
      <c r="A263" s="116" t="s">
        <v>8</v>
      </c>
      <c r="B263" s="84" t="s">
        <v>707</v>
      </c>
      <c r="C263" s="52" t="s">
        <v>69</v>
      </c>
      <c r="D263" s="52" t="s">
        <v>36</v>
      </c>
      <c r="E263" s="47"/>
      <c r="F263" s="47"/>
      <c r="G263" s="44">
        <f aca="true" t="shared" si="40" ref="G263:H267">G264</f>
        <v>67</v>
      </c>
      <c r="H263" s="44">
        <f t="shared" si="40"/>
        <v>2</v>
      </c>
      <c r="I263" s="158">
        <f t="shared" si="39"/>
        <v>2.9850746268656714</v>
      </c>
      <c r="J263" s="13"/>
    </row>
    <row r="264" spans="1:10" s="5" customFormat="1" ht="12.75">
      <c r="A264" s="37" t="s">
        <v>654</v>
      </c>
      <c r="B264" s="58" t="s">
        <v>707</v>
      </c>
      <c r="C264" s="21" t="s">
        <v>69</v>
      </c>
      <c r="D264" s="21" t="s">
        <v>69</v>
      </c>
      <c r="E264" s="47"/>
      <c r="F264" s="47"/>
      <c r="G264" s="23">
        <f t="shared" si="40"/>
        <v>67</v>
      </c>
      <c r="H264" s="23">
        <f t="shared" si="40"/>
        <v>2</v>
      </c>
      <c r="I264" s="159">
        <f t="shared" si="39"/>
        <v>2.9850746268656714</v>
      </c>
      <c r="J264" s="13"/>
    </row>
    <row r="265" spans="1:10" s="5" customFormat="1" ht="25.5">
      <c r="A265" s="18" t="s">
        <v>651</v>
      </c>
      <c r="B265" s="58" t="s">
        <v>707</v>
      </c>
      <c r="C265" s="22" t="s">
        <v>69</v>
      </c>
      <c r="D265" s="22" t="s">
        <v>69</v>
      </c>
      <c r="E265" s="22" t="s">
        <v>111</v>
      </c>
      <c r="F265" s="47"/>
      <c r="G265" s="23">
        <f t="shared" si="40"/>
        <v>67</v>
      </c>
      <c r="H265" s="23">
        <f t="shared" si="40"/>
        <v>2</v>
      </c>
      <c r="I265" s="159">
        <f t="shared" si="39"/>
        <v>2.9850746268656714</v>
      </c>
      <c r="J265" s="13"/>
    </row>
    <row r="266" spans="1:10" s="5" customFormat="1" ht="18" customHeight="1">
      <c r="A266" s="18" t="s">
        <v>105</v>
      </c>
      <c r="B266" s="58" t="s">
        <v>707</v>
      </c>
      <c r="C266" s="22" t="s">
        <v>69</v>
      </c>
      <c r="D266" s="22" t="s">
        <v>69</v>
      </c>
      <c r="E266" s="22" t="s">
        <v>106</v>
      </c>
      <c r="F266" s="47"/>
      <c r="G266" s="23">
        <f t="shared" si="40"/>
        <v>67</v>
      </c>
      <c r="H266" s="23">
        <f t="shared" si="40"/>
        <v>2</v>
      </c>
      <c r="I266" s="159">
        <f t="shared" si="39"/>
        <v>2.9850746268656714</v>
      </c>
      <c r="J266" s="13"/>
    </row>
    <row r="267" spans="1:10" s="5" customFormat="1" ht="38.25">
      <c r="A267" s="18" t="s">
        <v>107</v>
      </c>
      <c r="B267" s="58" t="s">
        <v>707</v>
      </c>
      <c r="C267" s="22" t="s">
        <v>69</v>
      </c>
      <c r="D267" s="22" t="s">
        <v>69</v>
      </c>
      <c r="E267" s="22" t="s">
        <v>108</v>
      </c>
      <c r="F267" s="47"/>
      <c r="G267" s="23">
        <f t="shared" si="40"/>
        <v>67</v>
      </c>
      <c r="H267" s="23">
        <f t="shared" si="40"/>
        <v>2</v>
      </c>
      <c r="I267" s="159">
        <f t="shared" si="39"/>
        <v>2.9850746268656714</v>
      </c>
      <c r="J267" s="13"/>
    </row>
    <row r="268" spans="1:10" s="5" customFormat="1" ht="25.5">
      <c r="A268" s="37" t="s">
        <v>163</v>
      </c>
      <c r="B268" s="58" t="s">
        <v>707</v>
      </c>
      <c r="C268" s="22" t="s">
        <v>69</v>
      </c>
      <c r="D268" s="22" t="s">
        <v>69</v>
      </c>
      <c r="E268" s="22" t="s">
        <v>108</v>
      </c>
      <c r="F268" s="47">
        <v>725</v>
      </c>
      <c r="G268" s="23">
        <v>67</v>
      </c>
      <c r="H268" s="23">
        <v>2</v>
      </c>
      <c r="I268" s="159">
        <f t="shared" si="39"/>
        <v>2.9850746268656714</v>
      </c>
      <c r="J268" s="13"/>
    </row>
    <row r="269" spans="1:10" s="5" customFormat="1" ht="25.5" customHeight="1">
      <c r="A269" s="112" t="s">
        <v>568</v>
      </c>
      <c r="B269" s="113" t="s">
        <v>195</v>
      </c>
      <c r="C269" s="118"/>
      <c r="D269" s="118"/>
      <c r="E269" s="136"/>
      <c r="F269" s="136"/>
      <c r="G269" s="115">
        <f aca="true" t="shared" si="41" ref="G269:H272">G270</f>
        <v>580</v>
      </c>
      <c r="H269" s="115">
        <f t="shared" si="41"/>
        <v>0</v>
      </c>
      <c r="I269" s="157">
        <f t="shared" si="39"/>
        <v>0</v>
      </c>
      <c r="J269" s="13"/>
    </row>
    <row r="270" spans="1:10" s="5" customFormat="1" ht="42" customHeight="1">
      <c r="A270" s="116" t="s">
        <v>569</v>
      </c>
      <c r="B270" s="84" t="s">
        <v>349</v>
      </c>
      <c r="C270" s="52"/>
      <c r="D270" s="52"/>
      <c r="E270" s="54"/>
      <c r="F270" s="54"/>
      <c r="G270" s="44">
        <f t="shared" si="41"/>
        <v>580</v>
      </c>
      <c r="H270" s="44">
        <f t="shared" si="41"/>
        <v>0</v>
      </c>
      <c r="I270" s="158">
        <f t="shared" si="39"/>
        <v>0</v>
      </c>
      <c r="J270" s="13"/>
    </row>
    <row r="271" spans="1:10" s="5" customFormat="1" ht="14.25" customHeight="1">
      <c r="A271" s="116" t="s">
        <v>194</v>
      </c>
      <c r="B271" s="84" t="s">
        <v>350</v>
      </c>
      <c r="C271" s="52"/>
      <c r="D271" s="52"/>
      <c r="E271" s="54"/>
      <c r="F271" s="54"/>
      <c r="G271" s="44">
        <f t="shared" si="41"/>
        <v>580</v>
      </c>
      <c r="H271" s="44">
        <f t="shared" si="41"/>
        <v>0</v>
      </c>
      <c r="I271" s="158">
        <f t="shared" si="39"/>
        <v>0</v>
      </c>
      <c r="J271" s="13"/>
    </row>
    <row r="272" spans="1:10" s="5" customFormat="1" ht="13.5" customHeight="1">
      <c r="A272" s="116" t="s">
        <v>8</v>
      </c>
      <c r="B272" s="84" t="s">
        <v>350</v>
      </c>
      <c r="C272" s="52" t="s">
        <v>69</v>
      </c>
      <c r="D272" s="52" t="s">
        <v>36</v>
      </c>
      <c r="E272" s="47"/>
      <c r="F272" s="47"/>
      <c r="G272" s="44">
        <f t="shared" si="41"/>
        <v>580</v>
      </c>
      <c r="H272" s="44">
        <f t="shared" si="41"/>
        <v>0</v>
      </c>
      <c r="I272" s="158">
        <f t="shared" si="39"/>
        <v>0</v>
      </c>
      <c r="J272" s="13"/>
    </row>
    <row r="273" spans="1:10" s="5" customFormat="1" ht="12.75">
      <c r="A273" s="37" t="s">
        <v>654</v>
      </c>
      <c r="B273" s="58" t="s">
        <v>350</v>
      </c>
      <c r="C273" s="21" t="s">
        <v>69</v>
      </c>
      <c r="D273" s="21" t="s">
        <v>69</v>
      </c>
      <c r="E273" s="47"/>
      <c r="F273" s="47"/>
      <c r="G273" s="23">
        <f>G274+G278</f>
        <v>580</v>
      </c>
      <c r="H273" s="23">
        <f>H274+H278</f>
        <v>0</v>
      </c>
      <c r="I273" s="159">
        <f t="shared" si="39"/>
        <v>0</v>
      </c>
      <c r="J273" s="13"/>
    </row>
    <row r="274" spans="1:10" s="5" customFormat="1" ht="38.25">
      <c r="A274" s="18" t="s">
        <v>112</v>
      </c>
      <c r="B274" s="58" t="s">
        <v>350</v>
      </c>
      <c r="C274" s="21" t="s">
        <v>69</v>
      </c>
      <c r="D274" s="21" t="s">
        <v>69</v>
      </c>
      <c r="E274" s="22" t="s">
        <v>113</v>
      </c>
      <c r="F274" s="47"/>
      <c r="G274" s="23">
        <f aca="true" t="shared" si="42" ref="G274:H276">G275</f>
        <v>533.9</v>
      </c>
      <c r="H274" s="23">
        <f t="shared" si="42"/>
        <v>0</v>
      </c>
      <c r="I274" s="159">
        <f t="shared" si="39"/>
        <v>0</v>
      </c>
      <c r="J274" s="13"/>
    </row>
    <row r="275" spans="1:10" s="5" customFormat="1" ht="12.75">
      <c r="A275" s="18" t="s">
        <v>118</v>
      </c>
      <c r="B275" s="58" t="s">
        <v>350</v>
      </c>
      <c r="C275" s="21" t="s">
        <v>69</v>
      </c>
      <c r="D275" s="21" t="s">
        <v>69</v>
      </c>
      <c r="E275" s="22" t="s">
        <v>119</v>
      </c>
      <c r="F275" s="47"/>
      <c r="G275" s="23">
        <f t="shared" si="42"/>
        <v>533.9</v>
      </c>
      <c r="H275" s="23">
        <f t="shared" si="42"/>
        <v>0</v>
      </c>
      <c r="I275" s="159">
        <f t="shared" si="39"/>
        <v>0</v>
      </c>
      <c r="J275" s="13"/>
    </row>
    <row r="276" spans="1:10" s="5" customFormat="1" ht="12.75">
      <c r="A276" s="18" t="s">
        <v>122</v>
      </c>
      <c r="B276" s="58" t="s">
        <v>350</v>
      </c>
      <c r="C276" s="21" t="s">
        <v>69</v>
      </c>
      <c r="D276" s="21" t="s">
        <v>69</v>
      </c>
      <c r="E276" s="22" t="s">
        <v>123</v>
      </c>
      <c r="F276" s="47"/>
      <c r="G276" s="23">
        <f t="shared" si="42"/>
        <v>533.9</v>
      </c>
      <c r="H276" s="23">
        <f t="shared" si="42"/>
        <v>0</v>
      </c>
      <c r="I276" s="159">
        <f t="shared" si="39"/>
        <v>0</v>
      </c>
      <c r="J276" s="13"/>
    </row>
    <row r="277" spans="1:10" s="5" customFormat="1" ht="25.5">
      <c r="A277" s="18" t="s">
        <v>163</v>
      </c>
      <c r="B277" s="58" t="s">
        <v>350</v>
      </c>
      <c r="C277" s="21" t="s">
        <v>69</v>
      </c>
      <c r="D277" s="21" t="s">
        <v>69</v>
      </c>
      <c r="E277" s="22" t="s">
        <v>123</v>
      </c>
      <c r="F277" s="47">
        <v>725</v>
      </c>
      <c r="G277" s="23">
        <v>533.9</v>
      </c>
      <c r="H277" s="23">
        <v>0</v>
      </c>
      <c r="I277" s="159">
        <f t="shared" si="39"/>
        <v>0</v>
      </c>
      <c r="J277" s="13"/>
    </row>
    <row r="278" spans="1:10" s="5" customFormat="1" ht="63.75">
      <c r="A278" s="37" t="s">
        <v>109</v>
      </c>
      <c r="B278" s="58" t="s">
        <v>350</v>
      </c>
      <c r="C278" s="21" t="s">
        <v>69</v>
      </c>
      <c r="D278" s="21" t="s">
        <v>69</v>
      </c>
      <c r="E278" s="22" t="s">
        <v>110</v>
      </c>
      <c r="F278" s="47"/>
      <c r="G278" s="23">
        <f>G279</f>
        <v>46.099999999999994</v>
      </c>
      <c r="H278" s="23">
        <f>H279</f>
        <v>0</v>
      </c>
      <c r="I278" s="159">
        <f t="shared" si="39"/>
        <v>0</v>
      </c>
      <c r="J278" s="13"/>
    </row>
    <row r="279" spans="1:10" s="5" customFormat="1" ht="25.5">
      <c r="A279" s="37" t="s">
        <v>100</v>
      </c>
      <c r="B279" s="58" t="s">
        <v>350</v>
      </c>
      <c r="C279" s="21" t="s">
        <v>69</v>
      </c>
      <c r="D279" s="21" t="s">
        <v>69</v>
      </c>
      <c r="E279" s="22" t="s">
        <v>101</v>
      </c>
      <c r="F279" s="47"/>
      <c r="G279" s="23">
        <f>G280+G282</f>
        <v>46.099999999999994</v>
      </c>
      <c r="H279" s="23">
        <f>H280+H282</f>
        <v>0</v>
      </c>
      <c r="I279" s="159">
        <f t="shared" si="39"/>
        <v>0</v>
      </c>
      <c r="J279" s="13"/>
    </row>
    <row r="280" spans="1:10" s="5" customFormat="1" ht="12.75">
      <c r="A280" s="18" t="s">
        <v>579</v>
      </c>
      <c r="B280" s="58" t="s">
        <v>350</v>
      </c>
      <c r="C280" s="21" t="s">
        <v>69</v>
      </c>
      <c r="D280" s="21" t="s">
        <v>69</v>
      </c>
      <c r="E280" s="22" t="s">
        <v>309</v>
      </c>
      <c r="F280" s="47"/>
      <c r="G280" s="23">
        <f>G281</f>
        <v>35.4</v>
      </c>
      <c r="H280" s="23">
        <f>H281</f>
        <v>0</v>
      </c>
      <c r="I280" s="159">
        <f t="shared" si="39"/>
        <v>0</v>
      </c>
      <c r="J280" s="13"/>
    </row>
    <row r="281" spans="1:10" s="5" customFormat="1" ht="25.5">
      <c r="A281" s="37" t="s">
        <v>164</v>
      </c>
      <c r="B281" s="58" t="s">
        <v>350</v>
      </c>
      <c r="C281" s="21" t="s">
        <v>69</v>
      </c>
      <c r="D281" s="21" t="s">
        <v>69</v>
      </c>
      <c r="E281" s="22" t="s">
        <v>309</v>
      </c>
      <c r="F281" s="47">
        <v>726</v>
      </c>
      <c r="G281" s="23">
        <v>35.4</v>
      </c>
      <c r="H281" s="23">
        <v>0</v>
      </c>
      <c r="I281" s="159">
        <f t="shared" si="39"/>
        <v>0</v>
      </c>
      <c r="J281" s="13"/>
    </row>
    <row r="282" spans="1:10" s="5" customFormat="1" ht="38.25">
      <c r="A282" s="18" t="s">
        <v>459</v>
      </c>
      <c r="B282" s="58" t="s">
        <v>350</v>
      </c>
      <c r="C282" s="21" t="s">
        <v>69</v>
      </c>
      <c r="D282" s="21" t="s">
        <v>69</v>
      </c>
      <c r="E282" s="22" t="s">
        <v>310</v>
      </c>
      <c r="F282" s="47"/>
      <c r="G282" s="23">
        <f>G283</f>
        <v>10.7</v>
      </c>
      <c r="H282" s="23">
        <f>H283</f>
        <v>0</v>
      </c>
      <c r="I282" s="159">
        <f t="shared" si="39"/>
        <v>0</v>
      </c>
      <c r="J282" s="13"/>
    </row>
    <row r="283" spans="1:10" s="5" customFormat="1" ht="25.5">
      <c r="A283" s="37" t="s">
        <v>164</v>
      </c>
      <c r="B283" s="58" t="s">
        <v>350</v>
      </c>
      <c r="C283" s="21" t="s">
        <v>69</v>
      </c>
      <c r="D283" s="21" t="s">
        <v>69</v>
      </c>
      <c r="E283" s="22" t="s">
        <v>310</v>
      </c>
      <c r="F283" s="47">
        <v>726</v>
      </c>
      <c r="G283" s="23">
        <v>10.7</v>
      </c>
      <c r="H283" s="23">
        <v>0</v>
      </c>
      <c r="I283" s="159">
        <f t="shared" si="39"/>
        <v>0</v>
      </c>
      <c r="J283" s="13"/>
    </row>
    <row r="284" spans="1:10" s="5" customFormat="1" ht="38.25">
      <c r="A284" s="112" t="s">
        <v>570</v>
      </c>
      <c r="B284" s="113" t="s">
        <v>197</v>
      </c>
      <c r="C284" s="118"/>
      <c r="D284" s="118"/>
      <c r="E284" s="136"/>
      <c r="F284" s="136"/>
      <c r="G284" s="115">
        <f aca="true" t="shared" si="43" ref="G284:H287">G285</f>
        <v>470.5</v>
      </c>
      <c r="H284" s="115">
        <f t="shared" si="43"/>
        <v>89.3</v>
      </c>
      <c r="I284" s="157">
        <f t="shared" si="39"/>
        <v>18.9798087141339</v>
      </c>
      <c r="J284" s="13"/>
    </row>
    <row r="285" spans="1:10" s="5" customFormat="1" ht="38.25">
      <c r="A285" s="116" t="s">
        <v>265</v>
      </c>
      <c r="B285" s="84" t="s">
        <v>351</v>
      </c>
      <c r="C285" s="52"/>
      <c r="D285" s="52"/>
      <c r="E285" s="47"/>
      <c r="F285" s="47"/>
      <c r="G285" s="44">
        <f t="shared" si="43"/>
        <v>470.5</v>
      </c>
      <c r="H285" s="44">
        <f t="shared" si="43"/>
        <v>89.3</v>
      </c>
      <c r="I285" s="158">
        <f t="shared" si="39"/>
        <v>18.9798087141339</v>
      </c>
      <c r="J285" s="13"/>
    </row>
    <row r="286" spans="1:10" s="5" customFormat="1" ht="12.75">
      <c r="A286" s="116" t="s">
        <v>196</v>
      </c>
      <c r="B286" s="84" t="s">
        <v>352</v>
      </c>
      <c r="C286" s="52"/>
      <c r="D286" s="52"/>
      <c r="E286" s="47"/>
      <c r="F286" s="47"/>
      <c r="G286" s="44">
        <f t="shared" si="43"/>
        <v>470.5</v>
      </c>
      <c r="H286" s="44">
        <f t="shared" si="43"/>
        <v>89.3</v>
      </c>
      <c r="I286" s="158">
        <f t="shared" si="39"/>
        <v>18.9798087141339</v>
      </c>
      <c r="J286" s="13"/>
    </row>
    <row r="287" spans="1:10" s="5" customFormat="1" ht="12.75">
      <c r="A287" s="116" t="s">
        <v>8</v>
      </c>
      <c r="B287" s="84" t="s">
        <v>352</v>
      </c>
      <c r="C287" s="52" t="s">
        <v>69</v>
      </c>
      <c r="D287" s="52" t="s">
        <v>36</v>
      </c>
      <c r="E287" s="47"/>
      <c r="F287" s="47"/>
      <c r="G287" s="44">
        <f t="shared" si="43"/>
        <v>470.5</v>
      </c>
      <c r="H287" s="44">
        <f t="shared" si="43"/>
        <v>89.3</v>
      </c>
      <c r="I287" s="158">
        <f t="shared" si="39"/>
        <v>18.9798087141339</v>
      </c>
      <c r="J287" s="13"/>
    </row>
    <row r="288" spans="1:10" s="5" customFormat="1" ht="12.75">
      <c r="A288" s="37" t="s">
        <v>654</v>
      </c>
      <c r="B288" s="58" t="s">
        <v>352</v>
      </c>
      <c r="C288" s="21" t="s">
        <v>69</v>
      </c>
      <c r="D288" s="21" t="s">
        <v>69</v>
      </c>
      <c r="E288" s="47"/>
      <c r="F288" s="47"/>
      <c r="G288" s="23">
        <f>G289+G293</f>
        <v>470.5</v>
      </c>
      <c r="H288" s="23">
        <f>H289+H293</f>
        <v>89.3</v>
      </c>
      <c r="I288" s="159">
        <f t="shared" si="39"/>
        <v>18.9798087141339</v>
      </c>
      <c r="J288" s="13"/>
    </row>
    <row r="289" spans="1:10" s="5" customFormat="1" ht="25.5">
      <c r="A289" s="18" t="s">
        <v>651</v>
      </c>
      <c r="B289" s="58" t="s">
        <v>352</v>
      </c>
      <c r="C289" s="21" t="s">
        <v>69</v>
      </c>
      <c r="D289" s="21" t="s">
        <v>69</v>
      </c>
      <c r="E289" s="22" t="s">
        <v>111</v>
      </c>
      <c r="F289" s="47"/>
      <c r="G289" s="23">
        <f aca="true" t="shared" si="44" ref="G289:H291">G290</f>
        <v>384.8</v>
      </c>
      <c r="H289" s="23">
        <f t="shared" si="44"/>
        <v>20</v>
      </c>
      <c r="I289" s="159">
        <f t="shared" si="39"/>
        <v>5.197505197505197</v>
      </c>
      <c r="J289" s="13"/>
    </row>
    <row r="290" spans="1:10" s="5" customFormat="1" ht="12" customHeight="1">
      <c r="A290" s="18" t="s">
        <v>105</v>
      </c>
      <c r="B290" s="58" t="s">
        <v>352</v>
      </c>
      <c r="C290" s="21" t="s">
        <v>69</v>
      </c>
      <c r="D290" s="21" t="s">
        <v>69</v>
      </c>
      <c r="E290" s="22" t="s">
        <v>106</v>
      </c>
      <c r="F290" s="47"/>
      <c r="G290" s="23">
        <f t="shared" si="44"/>
        <v>384.8</v>
      </c>
      <c r="H290" s="23">
        <f t="shared" si="44"/>
        <v>20</v>
      </c>
      <c r="I290" s="159">
        <f t="shared" si="39"/>
        <v>5.197505197505197</v>
      </c>
      <c r="J290" s="13"/>
    </row>
    <row r="291" spans="1:10" s="5" customFormat="1" ht="38.25">
      <c r="A291" s="18" t="s">
        <v>107</v>
      </c>
      <c r="B291" s="58" t="s">
        <v>352</v>
      </c>
      <c r="C291" s="21" t="s">
        <v>69</v>
      </c>
      <c r="D291" s="21" t="s">
        <v>69</v>
      </c>
      <c r="E291" s="22" t="s">
        <v>108</v>
      </c>
      <c r="F291" s="47"/>
      <c r="G291" s="23">
        <f t="shared" si="44"/>
        <v>384.8</v>
      </c>
      <c r="H291" s="23">
        <f t="shared" si="44"/>
        <v>20</v>
      </c>
      <c r="I291" s="159">
        <f t="shared" si="39"/>
        <v>5.197505197505197</v>
      </c>
      <c r="J291" s="13"/>
    </row>
    <row r="292" spans="1:10" s="5" customFormat="1" ht="24" customHeight="1">
      <c r="A292" s="37" t="s">
        <v>164</v>
      </c>
      <c r="B292" s="58" t="s">
        <v>352</v>
      </c>
      <c r="C292" s="21" t="s">
        <v>69</v>
      </c>
      <c r="D292" s="21" t="s">
        <v>69</v>
      </c>
      <c r="E292" s="22" t="s">
        <v>108</v>
      </c>
      <c r="F292" s="47">
        <v>726</v>
      </c>
      <c r="G292" s="23">
        <f>300+84.8</f>
        <v>384.8</v>
      </c>
      <c r="H292" s="23">
        <v>20</v>
      </c>
      <c r="I292" s="159">
        <f t="shared" si="39"/>
        <v>5.197505197505197</v>
      </c>
      <c r="J292" s="13"/>
    </row>
    <row r="293" spans="1:10" s="5" customFormat="1" ht="38.25">
      <c r="A293" s="18" t="s">
        <v>112</v>
      </c>
      <c r="B293" s="58" t="s">
        <v>352</v>
      </c>
      <c r="C293" s="22" t="s">
        <v>69</v>
      </c>
      <c r="D293" s="22" t="s">
        <v>69</v>
      </c>
      <c r="E293" s="22" t="s">
        <v>113</v>
      </c>
      <c r="F293" s="47"/>
      <c r="G293" s="23">
        <f aca="true" t="shared" si="45" ref="G293:H295">G294</f>
        <v>85.7</v>
      </c>
      <c r="H293" s="23">
        <f t="shared" si="45"/>
        <v>69.3</v>
      </c>
      <c r="I293" s="159">
        <f t="shared" si="39"/>
        <v>80.8634772462077</v>
      </c>
      <c r="J293" s="13"/>
    </row>
    <row r="294" spans="1:10" s="5" customFormat="1" ht="12.75">
      <c r="A294" s="18" t="s">
        <v>118</v>
      </c>
      <c r="B294" s="58" t="s">
        <v>352</v>
      </c>
      <c r="C294" s="21" t="s">
        <v>69</v>
      </c>
      <c r="D294" s="21" t="s">
        <v>69</v>
      </c>
      <c r="E294" s="22" t="s">
        <v>119</v>
      </c>
      <c r="F294" s="47"/>
      <c r="G294" s="23">
        <f t="shared" si="45"/>
        <v>85.7</v>
      </c>
      <c r="H294" s="23">
        <f t="shared" si="45"/>
        <v>69.3</v>
      </c>
      <c r="I294" s="159">
        <f t="shared" si="39"/>
        <v>80.8634772462077</v>
      </c>
      <c r="J294" s="13"/>
    </row>
    <row r="295" spans="1:10" s="5" customFormat="1" ht="12.75">
      <c r="A295" s="18" t="s">
        <v>122</v>
      </c>
      <c r="B295" s="58" t="s">
        <v>352</v>
      </c>
      <c r="C295" s="22" t="s">
        <v>69</v>
      </c>
      <c r="D295" s="22" t="s">
        <v>69</v>
      </c>
      <c r="E295" s="22" t="s">
        <v>123</v>
      </c>
      <c r="F295" s="47"/>
      <c r="G295" s="23">
        <f t="shared" si="45"/>
        <v>85.7</v>
      </c>
      <c r="H295" s="23">
        <f t="shared" si="45"/>
        <v>69.3</v>
      </c>
      <c r="I295" s="159">
        <f t="shared" si="39"/>
        <v>80.8634772462077</v>
      </c>
      <c r="J295" s="13"/>
    </row>
    <row r="296" spans="1:10" s="5" customFormat="1" ht="25.5">
      <c r="A296" s="18" t="s">
        <v>163</v>
      </c>
      <c r="B296" s="58" t="s">
        <v>352</v>
      </c>
      <c r="C296" s="22" t="s">
        <v>69</v>
      </c>
      <c r="D296" s="22" t="s">
        <v>69</v>
      </c>
      <c r="E296" s="22" t="s">
        <v>123</v>
      </c>
      <c r="F296" s="47">
        <v>725</v>
      </c>
      <c r="G296" s="23">
        <v>85.7</v>
      </c>
      <c r="H296" s="23">
        <v>69.3</v>
      </c>
      <c r="I296" s="159">
        <f t="shared" si="39"/>
        <v>80.8634772462077</v>
      </c>
      <c r="J296" s="13"/>
    </row>
    <row r="297" spans="1:10" s="5" customFormat="1" ht="38.25">
      <c r="A297" s="112" t="s">
        <v>581</v>
      </c>
      <c r="B297" s="113" t="s">
        <v>203</v>
      </c>
      <c r="C297" s="118"/>
      <c r="D297" s="118"/>
      <c r="E297" s="136"/>
      <c r="F297" s="136"/>
      <c r="G297" s="115">
        <f>G298+G306</f>
        <v>300</v>
      </c>
      <c r="H297" s="115">
        <f>H298+H306</f>
        <v>0</v>
      </c>
      <c r="I297" s="157">
        <f t="shared" si="39"/>
        <v>0</v>
      </c>
      <c r="J297" s="13"/>
    </row>
    <row r="298" spans="1:10" s="5" customFormat="1" ht="12.75">
      <c r="A298" s="116" t="s">
        <v>267</v>
      </c>
      <c r="B298" s="84" t="s">
        <v>359</v>
      </c>
      <c r="C298" s="52"/>
      <c r="D298" s="52"/>
      <c r="E298" s="47"/>
      <c r="F298" s="47"/>
      <c r="G298" s="44">
        <f aca="true" t="shared" si="46" ref="G298:H304">G299</f>
        <v>50</v>
      </c>
      <c r="H298" s="44">
        <f t="shared" si="46"/>
        <v>0</v>
      </c>
      <c r="I298" s="158">
        <f t="shared" si="39"/>
        <v>0</v>
      </c>
      <c r="J298" s="13"/>
    </row>
    <row r="299" spans="1:10" s="5" customFormat="1" ht="12.75">
      <c r="A299" s="116" t="s">
        <v>187</v>
      </c>
      <c r="B299" s="84" t="s">
        <v>360</v>
      </c>
      <c r="C299" s="52"/>
      <c r="D299" s="52"/>
      <c r="E299" s="47"/>
      <c r="F299" s="47"/>
      <c r="G299" s="44">
        <f t="shared" si="46"/>
        <v>50</v>
      </c>
      <c r="H299" s="44">
        <f t="shared" si="46"/>
        <v>0</v>
      </c>
      <c r="I299" s="158">
        <f t="shared" si="39"/>
        <v>0</v>
      </c>
      <c r="J299" s="13"/>
    </row>
    <row r="300" spans="1:10" s="5" customFormat="1" ht="12.75">
      <c r="A300" s="116" t="s">
        <v>8</v>
      </c>
      <c r="B300" s="84" t="s">
        <v>360</v>
      </c>
      <c r="C300" s="52" t="s">
        <v>69</v>
      </c>
      <c r="D300" s="52" t="s">
        <v>36</v>
      </c>
      <c r="E300" s="47"/>
      <c r="F300" s="47"/>
      <c r="G300" s="44">
        <f t="shared" si="46"/>
        <v>50</v>
      </c>
      <c r="H300" s="44">
        <f t="shared" si="46"/>
        <v>0</v>
      </c>
      <c r="I300" s="158">
        <f t="shared" si="39"/>
        <v>0</v>
      </c>
      <c r="J300" s="13"/>
    </row>
    <row r="301" spans="1:10" s="5" customFormat="1" ht="12.75">
      <c r="A301" s="37" t="s">
        <v>654</v>
      </c>
      <c r="B301" s="58" t="s">
        <v>360</v>
      </c>
      <c r="C301" s="21" t="s">
        <v>69</v>
      </c>
      <c r="D301" s="21" t="s">
        <v>69</v>
      </c>
      <c r="E301" s="47"/>
      <c r="F301" s="47"/>
      <c r="G301" s="44">
        <f t="shared" si="46"/>
        <v>50</v>
      </c>
      <c r="H301" s="44">
        <f t="shared" si="46"/>
        <v>0</v>
      </c>
      <c r="I301" s="158">
        <f t="shared" si="39"/>
        <v>0</v>
      </c>
      <c r="J301" s="13"/>
    </row>
    <row r="302" spans="1:10" s="5" customFormat="1" ht="25.5">
      <c r="A302" s="18" t="s">
        <v>651</v>
      </c>
      <c r="B302" s="58" t="s">
        <v>360</v>
      </c>
      <c r="C302" s="21" t="s">
        <v>69</v>
      </c>
      <c r="D302" s="21" t="s">
        <v>69</v>
      </c>
      <c r="E302" s="22" t="s">
        <v>111</v>
      </c>
      <c r="F302" s="47"/>
      <c r="G302" s="23">
        <f t="shared" si="46"/>
        <v>50</v>
      </c>
      <c r="H302" s="23">
        <f t="shared" si="46"/>
        <v>0</v>
      </c>
      <c r="I302" s="159">
        <f t="shared" si="39"/>
        <v>0</v>
      </c>
      <c r="J302" s="13"/>
    </row>
    <row r="303" spans="1:10" s="5" customFormat="1" ht="14.25" customHeight="1">
      <c r="A303" s="18" t="s">
        <v>105</v>
      </c>
      <c r="B303" s="58" t="s">
        <v>360</v>
      </c>
      <c r="C303" s="21" t="s">
        <v>69</v>
      </c>
      <c r="D303" s="21" t="s">
        <v>69</v>
      </c>
      <c r="E303" s="22" t="s">
        <v>106</v>
      </c>
      <c r="F303" s="47"/>
      <c r="G303" s="23">
        <f t="shared" si="46"/>
        <v>50</v>
      </c>
      <c r="H303" s="23">
        <f t="shared" si="46"/>
        <v>0</v>
      </c>
      <c r="I303" s="159">
        <f t="shared" si="39"/>
        <v>0</v>
      </c>
      <c r="J303" s="13"/>
    </row>
    <row r="304" spans="1:10" s="5" customFormat="1" ht="38.25">
      <c r="A304" s="18" t="s">
        <v>107</v>
      </c>
      <c r="B304" s="58" t="s">
        <v>360</v>
      </c>
      <c r="C304" s="21" t="s">
        <v>69</v>
      </c>
      <c r="D304" s="21" t="s">
        <v>69</v>
      </c>
      <c r="E304" s="22" t="s">
        <v>108</v>
      </c>
      <c r="F304" s="47"/>
      <c r="G304" s="23">
        <f t="shared" si="46"/>
        <v>50</v>
      </c>
      <c r="H304" s="23">
        <f t="shared" si="46"/>
        <v>0</v>
      </c>
      <c r="I304" s="159">
        <f t="shared" si="39"/>
        <v>0</v>
      </c>
      <c r="J304" s="13"/>
    </row>
    <row r="305" spans="1:10" s="5" customFormat="1" ht="25.5">
      <c r="A305" s="37" t="s">
        <v>164</v>
      </c>
      <c r="B305" s="58" t="s">
        <v>360</v>
      </c>
      <c r="C305" s="21" t="s">
        <v>69</v>
      </c>
      <c r="D305" s="21" t="s">
        <v>69</v>
      </c>
      <c r="E305" s="22" t="s">
        <v>108</v>
      </c>
      <c r="F305" s="47">
        <v>726</v>
      </c>
      <c r="G305" s="23">
        <v>50</v>
      </c>
      <c r="H305" s="23">
        <v>0</v>
      </c>
      <c r="I305" s="159">
        <f t="shared" si="39"/>
        <v>0</v>
      </c>
      <c r="J305" s="13"/>
    </row>
    <row r="306" spans="1:10" s="5" customFormat="1" ht="25.5">
      <c r="A306" s="116" t="s">
        <v>268</v>
      </c>
      <c r="B306" s="84" t="s">
        <v>361</v>
      </c>
      <c r="C306" s="52"/>
      <c r="D306" s="52"/>
      <c r="E306" s="47"/>
      <c r="F306" s="47"/>
      <c r="G306" s="44">
        <f>G307+G314+G324+G331</f>
        <v>250</v>
      </c>
      <c r="H306" s="44">
        <f>H307+H314+H324+H331</f>
        <v>0</v>
      </c>
      <c r="I306" s="158">
        <f t="shared" si="39"/>
        <v>0</v>
      </c>
      <c r="J306" s="13"/>
    </row>
    <row r="307" spans="1:10" s="5" customFormat="1" ht="12.75">
      <c r="A307" s="116" t="s">
        <v>204</v>
      </c>
      <c r="B307" s="84" t="s">
        <v>362</v>
      </c>
      <c r="C307" s="52"/>
      <c r="D307" s="52"/>
      <c r="E307" s="47"/>
      <c r="F307" s="47"/>
      <c r="G307" s="44">
        <f aca="true" t="shared" si="47" ref="G307:H312">G308</f>
        <v>95</v>
      </c>
      <c r="H307" s="44">
        <f t="shared" si="47"/>
        <v>0</v>
      </c>
      <c r="I307" s="158">
        <f t="shared" si="39"/>
        <v>0</v>
      </c>
      <c r="J307" s="13"/>
    </row>
    <row r="308" spans="1:10" s="5" customFormat="1" ht="12.75">
      <c r="A308" s="116" t="s">
        <v>8</v>
      </c>
      <c r="B308" s="84" t="s">
        <v>362</v>
      </c>
      <c r="C308" s="52" t="s">
        <v>69</v>
      </c>
      <c r="D308" s="52" t="s">
        <v>36</v>
      </c>
      <c r="E308" s="47"/>
      <c r="F308" s="47"/>
      <c r="G308" s="44">
        <f t="shared" si="47"/>
        <v>95</v>
      </c>
      <c r="H308" s="44">
        <f t="shared" si="47"/>
        <v>0</v>
      </c>
      <c r="I308" s="158">
        <f t="shared" si="39"/>
        <v>0</v>
      </c>
      <c r="J308" s="13"/>
    </row>
    <row r="309" spans="1:10" s="5" customFormat="1" ht="12.75">
      <c r="A309" s="37" t="s">
        <v>654</v>
      </c>
      <c r="B309" s="58" t="s">
        <v>362</v>
      </c>
      <c r="C309" s="21" t="s">
        <v>69</v>
      </c>
      <c r="D309" s="21" t="s">
        <v>69</v>
      </c>
      <c r="E309" s="47"/>
      <c r="F309" s="47"/>
      <c r="G309" s="44">
        <f t="shared" si="47"/>
        <v>95</v>
      </c>
      <c r="H309" s="44">
        <f t="shared" si="47"/>
        <v>0</v>
      </c>
      <c r="I309" s="158">
        <f t="shared" si="39"/>
        <v>0</v>
      </c>
      <c r="J309" s="13"/>
    </row>
    <row r="310" spans="1:10" s="5" customFormat="1" ht="25.5">
      <c r="A310" s="18" t="s">
        <v>651</v>
      </c>
      <c r="B310" s="58" t="s">
        <v>362</v>
      </c>
      <c r="C310" s="21" t="s">
        <v>69</v>
      </c>
      <c r="D310" s="21" t="s">
        <v>69</v>
      </c>
      <c r="E310" s="22" t="s">
        <v>111</v>
      </c>
      <c r="F310" s="47"/>
      <c r="G310" s="23">
        <f t="shared" si="47"/>
        <v>95</v>
      </c>
      <c r="H310" s="23">
        <f t="shared" si="47"/>
        <v>0</v>
      </c>
      <c r="I310" s="159">
        <f t="shared" si="39"/>
        <v>0</v>
      </c>
      <c r="J310" s="13"/>
    </row>
    <row r="311" spans="1:10" s="5" customFormat="1" ht="38.25">
      <c r="A311" s="18" t="s">
        <v>105</v>
      </c>
      <c r="B311" s="58" t="s">
        <v>362</v>
      </c>
      <c r="C311" s="21" t="s">
        <v>69</v>
      </c>
      <c r="D311" s="21" t="s">
        <v>69</v>
      </c>
      <c r="E311" s="22" t="s">
        <v>106</v>
      </c>
      <c r="F311" s="47"/>
      <c r="G311" s="23">
        <f t="shared" si="47"/>
        <v>95</v>
      </c>
      <c r="H311" s="23">
        <f t="shared" si="47"/>
        <v>0</v>
      </c>
      <c r="I311" s="159">
        <f t="shared" si="39"/>
        <v>0</v>
      </c>
      <c r="J311" s="13"/>
    </row>
    <row r="312" spans="1:10" s="5" customFormat="1" ht="38.25">
      <c r="A312" s="18" t="s">
        <v>107</v>
      </c>
      <c r="B312" s="58" t="s">
        <v>362</v>
      </c>
      <c r="C312" s="21" t="s">
        <v>69</v>
      </c>
      <c r="D312" s="21" t="s">
        <v>69</v>
      </c>
      <c r="E312" s="22" t="s">
        <v>108</v>
      </c>
      <c r="F312" s="47"/>
      <c r="G312" s="23">
        <f t="shared" si="47"/>
        <v>95</v>
      </c>
      <c r="H312" s="23">
        <f t="shared" si="47"/>
        <v>0</v>
      </c>
      <c r="I312" s="159">
        <f t="shared" si="39"/>
        <v>0</v>
      </c>
      <c r="J312" s="13"/>
    </row>
    <row r="313" spans="1:10" s="5" customFormat="1" ht="25.5">
      <c r="A313" s="37" t="s">
        <v>164</v>
      </c>
      <c r="B313" s="58" t="s">
        <v>362</v>
      </c>
      <c r="C313" s="21" t="s">
        <v>69</v>
      </c>
      <c r="D313" s="21" t="s">
        <v>69</v>
      </c>
      <c r="E313" s="22" t="s">
        <v>108</v>
      </c>
      <c r="F313" s="47">
        <v>726</v>
      </c>
      <c r="G313" s="23">
        <v>95</v>
      </c>
      <c r="H313" s="23">
        <v>0</v>
      </c>
      <c r="I313" s="159">
        <f t="shared" si="39"/>
        <v>0</v>
      </c>
      <c r="J313" s="13"/>
    </row>
    <row r="314" spans="1:10" s="5" customFormat="1" ht="25.5">
      <c r="A314" s="116" t="s">
        <v>205</v>
      </c>
      <c r="B314" s="84" t="s">
        <v>363</v>
      </c>
      <c r="C314" s="52"/>
      <c r="D314" s="52"/>
      <c r="E314" s="43"/>
      <c r="F314" s="54"/>
      <c r="G314" s="44">
        <f aca="true" t="shared" si="48" ref="G314:H317">G315</f>
        <v>100</v>
      </c>
      <c r="H314" s="44">
        <f t="shared" si="48"/>
        <v>0</v>
      </c>
      <c r="I314" s="158">
        <f t="shared" si="39"/>
        <v>0</v>
      </c>
      <c r="J314" s="13"/>
    </row>
    <row r="315" spans="1:10" s="5" customFormat="1" ht="12.75">
      <c r="A315" s="116" t="s">
        <v>8</v>
      </c>
      <c r="B315" s="84" t="s">
        <v>363</v>
      </c>
      <c r="C315" s="52" t="s">
        <v>69</v>
      </c>
      <c r="D315" s="52" t="s">
        <v>36</v>
      </c>
      <c r="E315" s="47"/>
      <c r="F315" s="47"/>
      <c r="G315" s="44">
        <f t="shared" si="48"/>
        <v>100</v>
      </c>
      <c r="H315" s="44">
        <f t="shared" si="48"/>
        <v>0</v>
      </c>
      <c r="I315" s="158">
        <f t="shared" si="39"/>
        <v>0</v>
      </c>
      <c r="J315" s="13"/>
    </row>
    <row r="316" spans="1:10" s="5" customFormat="1" ht="12.75">
      <c r="A316" s="37" t="s">
        <v>654</v>
      </c>
      <c r="B316" s="58" t="s">
        <v>363</v>
      </c>
      <c r="C316" s="21" t="s">
        <v>69</v>
      </c>
      <c r="D316" s="21" t="s">
        <v>69</v>
      </c>
      <c r="E316" s="47"/>
      <c r="F316" s="47"/>
      <c r="G316" s="23">
        <f t="shared" si="48"/>
        <v>100</v>
      </c>
      <c r="H316" s="23">
        <f t="shared" si="48"/>
        <v>0</v>
      </c>
      <c r="I316" s="159">
        <f t="shared" si="39"/>
        <v>0</v>
      </c>
      <c r="J316" s="13"/>
    </row>
    <row r="317" spans="1:10" s="5" customFormat="1" ht="63.75">
      <c r="A317" s="37" t="s">
        <v>109</v>
      </c>
      <c r="B317" s="58" t="s">
        <v>363</v>
      </c>
      <c r="C317" s="22" t="s">
        <v>69</v>
      </c>
      <c r="D317" s="22" t="s">
        <v>69</v>
      </c>
      <c r="E317" s="22" t="s">
        <v>110</v>
      </c>
      <c r="F317" s="47"/>
      <c r="G317" s="23">
        <f t="shared" si="48"/>
        <v>100</v>
      </c>
      <c r="H317" s="23">
        <f t="shared" si="48"/>
        <v>0</v>
      </c>
      <c r="I317" s="159">
        <f t="shared" si="39"/>
        <v>0</v>
      </c>
      <c r="J317" s="13"/>
    </row>
    <row r="318" spans="1:9" s="13" customFormat="1" ht="12.75">
      <c r="A318" s="18" t="s">
        <v>306</v>
      </c>
      <c r="B318" s="58" t="s">
        <v>363</v>
      </c>
      <c r="C318" s="22" t="s">
        <v>69</v>
      </c>
      <c r="D318" s="22" t="s">
        <v>69</v>
      </c>
      <c r="E318" s="22" t="s">
        <v>308</v>
      </c>
      <c r="F318" s="47"/>
      <c r="G318" s="23">
        <f>G319+G322</f>
        <v>100</v>
      </c>
      <c r="H318" s="23">
        <f>H319+H322</f>
        <v>0</v>
      </c>
      <c r="I318" s="159">
        <f t="shared" si="39"/>
        <v>0</v>
      </c>
    </row>
    <row r="319" spans="1:10" s="5" customFormat="1" ht="25.5">
      <c r="A319" s="18" t="s">
        <v>455</v>
      </c>
      <c r="B319" s="58" t="s">
        <v>363</v>
      </c>
      <c r="C319" s="22" t="s">
        <v>69</v>
      </c>
      <c r="D319" s="22" t="s">
        <v>69</v>
      </c>
      <c r="E319" s="22" t="s">
        <v>307</v>
      </c>
      <c r="F319" s="47"/>
      <c r="G319" s="23">
        <f>G320</f>
        <v>20</v>
      </c>
      <c r="H319" s="23">
        <f>H320</f>
        <v>0</v>
      </c>
      <c r="I319" s="159">
        <f t="shared" si="39"/>
        <v>0</v>
      </c>
      <c r="J319" s="13"/>
    </row>
    <row r="320" spans="1:10" s="5" customFormat="1" ht="28.5" customHeight="1">
      <c r="A320" s="37" t="s">
        <v>164</v>
      </c>
      <c r="B320" s="58" t="s">
        <v>363</v>
      </c>
      <c r="C320" s="22" t="s">
        <v>69</v>
      </c>
      <c r="D320" s="22" t="s">
        <v>69</v>
      </c>
      <c r="E320" s="22" t="s">
        <v>307</v>
      </c>
      <c r="F320" s="47">
        <v>726</v>
      </c>
      <c r="G320" s="23">
        <v>20</v>
      </c>
      <c r="H320" s="23">
        <v>0</v>
      </c>
      <c r="I320" s="159">
        <f t="shared" si="39"/>
        <v>0</v>
      </c>
      <c r="J320" s="13"/>
    </row>
    <row r="321" spans="1:10" s="5" customFormat="1" ht="3" customHeight="1" hidden="1">
      <c r="A321" s="18" t="s">
        <v>708</v>
      </c>
      <c r="B321" s="58" t="s">
        <v>363</v>
      </c>
      <c r="C321" s="21" t="s">
        <v>69</v>
      </c>
      <c r="D321" s="21" t="s">
        <v>69</v>
      </c>
      <c r="E321" s="22" t="s">
        <v>111</v>
      </c>
      <c r="F321" s="47"/>
      <c r="G321" s="23" t="e">
        <f>#REF!</f>
        <v>#REF!</v>
      </c>
      <c r="H321" s="23" t="e">
        <f>#REF!</f>
        <v>#REF!</v>
      </c>
      <c r="I321" s="159" t="e">
        <f t="shared" si="39"/>
        <v>#REF!</v>
      </c>
      <c r="J321" s="13"/>
    </row>
    <row r="322" spans="1:10" s="5" customFormat="1" ht="27" customHeight="1">
      <c r="A322" s="18" t="s">
        <v>582</v>
      </c>
      <c r="B322" s="58" t="s">
        <v>363</v>
      </c>
      <c r="C322" s="21" t="s">
        <v>69</v>
      </c>
      <c r="D322" s="21" t="s">
        <v>69</v>
      </c>
      <c r="E322" s="22" t="s">
        <v>583</v>
      </c>
      <c r="F322" s="47"/>
      <c r="G322" s="23">
        <f>G323</f>
        <v>80</v>
      </c>
      <c r="H322" s="23">
        <f>H323</f>
        <v>0</v>
      </c>
      <c r="I322" s="159">
        <f t="shared" si="39"/>
        <v>0</v>
      </c>
      <c r="J322" s="13"/>
    </row>
    <row r="323" spans="1:10" s="5" customFormat="1" ht="27" customHeight="1">
      <c r="A323" s="37" t="s">
        <v>164</v>
      </c>
      <c r="B323" s="58" t="s">
        <v>363</v>
      </c>
      <c r="C323" s="21" t="s">
        <v>69</v>
      </c>
      <c r="D323" s="21" t="s">
        <v>69</v>
      </c>
      <c r="E323" s="22" t="s">
        <v>583</v>
      </c>
      <c r="F323" s="47">
        <v>726</v>
      </c>
      <c r="G323" s="23">
        <v>80</v>
      </c>
      <c r="H323" s="23">
        <v>0</v>
      </c>
      <c r="I323" s="159">
        <f t="shared" si="39"/>
        <v>0</v>
      </c>
      <c r="J323" s="13"/>
    </row>
    <row r="324" spans="1:10" s="5" customFormat="1" ht="12.75">
      <c r="A324" s="116" t="s">
        <v>206</v>
      </c>
      <c r="B324" s="84" t="s">
        <v>364</v>
      </c>
      <c r="C324" s="52"/>
      <c r="D324" s="52"/>
      <c r="E324" s="43"/>
      <c r="F324" s="54"/>
      <c r="G324" s="44">
        <f aca="true" t="shared" si="49" ref="G324:H329">G325</f>
        <v>35</v>
      </c>
      <c r="H324" s="44">
        <f t="shared" si="49"/>
        <v>0</v>
      </c>
      <c r="I324" s="158">
        <f t="shared" si="39"/>
        <v>0</v>
      </c>
      <c r="J324" s="13"/>
    </row>
    <row r="325" spans="1:10" s="5" customFormat="1" ht="12.75">
      <c r="A325" s="116" t="s">
        <v>8</v>
      </c>
      <c r="B325" s="84" t="s">
        <v>364</v>
      </c>
      <c r="C325" s="52" t="s">
        <v>69</v>
      </c>
      <c r="D325" s="52" t="s">
        <v>36</v>
      </c>
      <c r="E325" s="22"/>
      <c r="F325" s="47"/>
      <c r="G325" s="44">
        <f t="shared" si="49"/>
        <v>35</v>
      </c>
      <c r="H325" s="44">
        <f t="shared" si="49"/>
        <v>0</v>
      </c>
      <c r="I325" s="158">
        <f aca="true" t="shared" si="50" ref="I325:I388">H325/G325*100</f>
        <v>0</v>
      </c>
      <c r="J325" s="13"/>
    </row>
    <row r="326" spans="1:10" s="5" customFormat="1" ht="12.75">
      <c r="A326" s="37" t="s">
        <v>654</v>
      </c>
      <c r="B326" s="58" t="s">
        <v>364</v>
      </c>
      <c r="C326" s="21" t="s">
        <v>69</v>
      </c>
      <c r="D326" s="21" t="s">
        <v>69</v>
      </c>
      <c r="E326" s="22"/>
      <c r="F326" s="47"/>
      <c r="G326" s="23">
        <f t="shared" si="49"/>
        <v>35</v>
      </c>
      <c r="H326" s="23">
        <f t="shared" si="49"/>
        <v>0</v>
      </c>
      <c r="I326" s="159">
        <f t="shared" si="50"/>
        <v>0</v>
      </c>
      <c r="J326" s="13"/>
    </row>
    <row r="327" spans="1:10" s="5" customFormat="1" ht="25.5">
      <c r="A327" s="18" t="s">
        <v>651</v>
      </c>
      <c r="B327" s="58" t="s">
        <v>364</v>
      </c>
      <c r="C327" s="21" t="s">
        <v>69</v>
      </c>
      <c r="D327" s="21" t="s">
        <v>69</v>
      </c>
      <c r="E327" s="22" t="s">
        <v>111</v>
      </c>
      <c r="F327" s="47"/>
      <c r="G327" s="23">
        <f t="shared" si="49"/>
        <v>35</v>
      </c>
      <c r="H327" s="23">
        <f t="shared" si="49"/>
        <v>0</v>
      </c>
      <c r="I327" s="159">
        <f t="shared" si="50"/>
        <v>0</v>
      </c>
      <c r="J327" s="13"/>
    </row>
    <row r="328" spans="1:10" s="5" customFormat="1" ht="14.25" customHeight="1">
      <c r="A328" s="18" t="s">
        <v>105</v>
      </c>
      <c r="B328" s="58" t="s">
        <v>364</v>
      </c>
      <c r="C328" s="21" t="s">
        <v>69</v>
      </c>
      <c r="D328" s="21" t="s">
        <v>69</v>
      </c>
      <c r="E328" s="22" t="s">
        <v>106</v>
      </c>
      <c r="F328" s="47"/>
      <c r="G328" s="23">
        <f t="shared" si="49"/>
        <v>35</v>
      </c>
      <c r="H328" s="23">
        <f t="shared" si="49"/>
        <v>0</v>
      </c>
      <c r="I328" s="159">
        <f t="shared" si="50"/>
        <v>0</v>
      </c>
      <c r="J328" s="13"/>
    </row>
    <row r="329" spans="1:10" s="5" customFormat="1" ht="38.25">
      <c r="A329" s="18" t="s">
        <v>107</v>
      </c>
      <c r="B329" s="58" t="s">
        <v>364</v>
      </c>
      <c r="C329" s="21" t="s">
        <v>69</v>
      </c>
      <c r="D329" s="21" t="s">
        <v>69</v>
      </c>
      <c r="E329" s="22" t="s">
        <v>108</v>
      </c>
      <c r="F329" s="47"/>
      <c r="G329" s="23">
        <f t="shared" si="49"/>
        <v>35</v>
      </c>
      <c r="H329" s="23">
        <f t="shared" si="49"/>
        <v>0</v>
      </c>
      <c r="I329" s="159">
        <f t="shared" si="50"/>
        <v>0</v>
      </c>
      <c r="J329" s="13"/>
    </row>
    <row r="330" spans="1:10" s="5" customFormat="1" ht="25.5">
      <c r="A330" s="37" t="s">
        <v>164</v>
      </c>
      <c r="B330" s="58" t="s">
        <v>364</v>
      </c>
      <c r="C330" s="21" t="s">
        <v>69</v>
      </c>
      <c r="D330" s="21" t="s">
        <v>69</v>
      </c>
      <c r="E330" s="22" t="s">
        <v>108</v>
      </c>
      <c r="F330" s="47">
        <v>726</v>
      </c>
      <c r="G330" s="23">
        <v>35</v>
      </c>
      <c r="H330" s="23">
        <v>0</v>
      </c>
      <c r="I330" s="159">
        <f t="shared" si="50"/>
        <v>0</v>
      </c>
      <c r="J330" s="13"/>
    </row>
    <row r="331" spans="1:10" s="5" customFormat="1" ht="25.5">
      <c r="A331" s="116" t="s">
        <v>207</v>
      </c>
      <c r="B331" s="84" t="s">
        <v>365</v>
      </c>
      <c r="C331" s="52"/>
      <c r="D331" s="52"/>
      <c r="E331" s="43"/>
      <c r="F331" s="54"/>
      <c r="G331" s="44">
        <f aca="true" t="shared" si="51" ref="G331:H336">G332</f>
        <v>20</v>
      </c>
      <c r="H331" s="44">
        <f t="shared" si="51"/>
        <v>0</v>
      </c>
      <c r="I331" s="158">
        <f t="shared" si="50"/>
        <v>0</v>
      </c>
      <c r="J331" s="13"/>
    </row>
    <row r="332" spans="1:10" s="5" customFormat="1" ht="12.75">
      <c r="A332" s="116" t="s">
        <v>8</v>
      </c>
      <c r="B332" s="84" t="s">
        <v>365</v>
      </c>
      <c r="C332" s="52" t="s">
        <v>69</v>
      </c>
      <c r="D332" s="52" t="s">
        <v>36</v>
      </c>
      <c r="E332" s="22"/>
      <c r="F332" s="47"/>
      <c r="G332" s="44">
        <f t="shared" si="51"/>
        <v>20</v>
      </c>
      <c r="H332" s="44">
        <f t="shared" si="51"/>
        <v>0</v>
      </c>
      <c r="I332" s="158">
        <f t="shared" si="50"/>
        <v>0</v>
      </c>
      <c r="J332" s="13"/>
    </row>
    <row r="333" spans="1:10" s="5" customFormat="1" ht="12.75">
      <c r="A333" s="37" t="s">
        <v>654</v>
      </c>
      <c r="B333" s="58" t="s">
        <v>365</v>
      </c>
      <c r="C333" s="21" t="s">
        <v>69</v>
      </c>
      <c r="D333" s="21" t="s">
        <v>69</v>
      </c>
      <c r="E333" s="22"/>
      <c r="F333" s="47"/>
      <c r="G333" s="23">
        <f t="shared" si="51"/>
        <v>20</v>
      </c>
      <c r="H333" s="23">
        <f t="shared" si="51"/>
        <v>0</v>
      </c>
      <c r="I333" s="159">
        <f t="shared" si="50"/>
        <v>0</v>
      </c>
      <c r="J333" s="13"/>
    </row>
    <row r="334" spans="1:10" s="5" customFormat="1" ht="25.5">
      <c r="A334" s="18" t="s">
        <v>651</v>
      </c>
      <c r="B334" s="58" t="s">
        <v>365</v>
      </c>
      <c r="C334" s="21" t="s">
        <v>69</v>
      </c>
      <c r="D334" s="21" t="s">
        <v>69</v>
      </c>
      <c r="E334" s="22" t="s">
        <v>111</v>
      </c>
      <c r="F334" s="47"/>
      <c r="G334" s="23">
        <f t="shared" si="51"/>
        <v>20</v>
      </c>
      <c r="H334" s="23">
        <f t="shared" si="51"/>
        <v>0</v>
      </c>
      <c r="I334" s="159">
        <f t="shared" si="50"/>
        <v>0</v>
      </c>
      <c r="J334" s="13"/>
    </row>
    <row r="335" spans="1:10" s="5" customFormat="1" ht="38.25">
      <c r="A335" s="18" t="s">
        <v>105</v>
      </c>
      <c r="B335" s="58" t="s">
        <v>365</v>
      </c>
      <c r="C335" s="21" t="s">
        <v>69</v>
      </c>
      <c r="D335" s="21" t="s">
        <v>69</v>
      </c>
      <c r="E335" s="22" t="s">
        <v>106</v>
      </c>
      <c r="F335" s="47"/>
      <c r="G335" s="23">
        <f t="shared" si="51"/>
        <v>20</v>
      </c>
      <c r="H335" s="23">
        <f t="shared" si="51"/>
        <v>0</v>
      </c>
      <c r="I335" s="159">
        <f t="shared" si="50"/>
        <v>0</v>
      </c>
      <c r="J335" s="13"/>
    </row>
    <row r="336" spans="1:10" s="5" customFormat="1" ht="38.25">
      <c r="A336" s="18" t="s">
        <v>107</v>
      </c>
      <c r="B336" s="58" t="s">
        <v>365</v>
      </c>
      <c r="C336" s="21" t="s">
        <v>69</v>
      </c>
      <c r="D336" s="21" t="s">
        <v>69</v>
      </c>
      <c r="E336" s="22" t="s">
        <v>108</v>
      </c>
      <c r="F336" s="47"/>
      <c r="G336" s="23">
        <f t="shared" si="51"/>
        <v>20</v>
      </c>
      <c r="H336" s="23">
        <f t="shared" si="51"/>
        <v>0</v>
      </c>
      <c r="I336" s="159">
        <f t="shared" si="50"/>
        <v>0</v>
      </c>
      <c r="J336" s="13"/>
    </row>
    <row r="337" spans="1:10" s="5" customFormat="1" ht="25.5">
      <c r="A337" s="37" t="s">
        <v>164</v>
      </c>
      <c r="B337" s="58" t="s">
        <v>365</v>
      </c>
      <c r="C337" s="21" t="s">
        <v>69</v>
      </c>
      <c r="D337" s="21" t="s">
        <v>69</v>
      </c>
      <c r="E337" s="22" t="s">
        <v>108</v>
      </c>
      <c r="F337" s="47">
        <v>726</v>
      </c>
      <c r="G337" s="23">
        <v>20</v>
      </c>
      <c r="H337" s="23">
        <v>0</v>
      </c>
      <c r="I337" s="159">
        <f t="shared" si="50"/>
        <v>0</v>
      </c>
      <c r="J337" s="13"/>
    </row>
    <row r="338" spans="1:10" s="5" customFormat="1" ht="38.25">
      <c r="A338" s="112" t="s">
        <v>709</v>
      </c>
      <c r="B338" s="113" t="s">
        <v>212</v>
      </c>
      <c r="C338" s="118"/>
      <c r="D338" s="118"/>
      <c r="E338" s="136"/>
      <c r="F338" s="136"/>
      <c r="G338" s="115">
        <f>G339</f>
        <v>1365.9</v>
      </c>
      <c r="H338" s="115">
        <f>H339</f>
        <v>287.2</v>
      </c>
      <c r="I338" s="157">
        <f t="shared" si="50"/>
        <v>21.026429460429018</v>
      </c>
      <c r="J338" s="13"/>
    </row>
    <row r="339" spans="1:10" s="5" customFormat="1" ht="38.25">
      <c r="A339" s="116" t="s">
        <v>272</v>
      </c>
      <c r="B339" s="84" t="s">
        <v>368</v>
      </c>
      <c r="C339" s="52"/>
      <c r="D339" s="52"/>
      <c r="E339" s="47"/>
      <c r="F339" s="47"/>
      <c r="G339" s="44">
        <f>G340+G347+G354</f>
        <v>1365.9</v>
      </c>
      <c r="H339" s="44">
        <f>H340+H347+H354</f>
        <v>287.2</v>
      </c>
      <c r="I339" s="158">
        <f t="shared" si="50"/>
        <v>21.026429460429018</v>
      </c>
      <c r="J339" s="13"/>
    </row>
    <row r="340" spans="1:10" s="5" customFormat="1" ht="25.5">
      <c r="A340" s="116" t="s">
        <v>602</v>
      </c>
      <c r="B340" s="84" t="s">
        <v>369</v>
      </c>
      <c r="C340" s="52"/>
      <c r="D340" s="52"/>
      <c r="E340" s="47"/>
      <c r="F340" s="47"/>
      <c r="G340" s="44">
        <f aca="true" t="shared" si="52" ref="G340:H345">G341</f>
        <v>576.8</v>
      </c>
      <c r="H340" s="44">
        <f t="shared" si="52"/>
        <v>287.2</v>
      </c>
      <c r="I340" s="158">
        <f t="shared" si="50"/>
        <v>49.79195561719833</v>
      </c>
      <c r="J340" s="13"/>
    </row>
    <row r="341" spans="1:10" s="5" customFormat="1" ht="12.75">
      <c r="A341" s="116" t="s">
        <v>85</v>
      </c>
      <c r="B341" s="84" t="s">
        <v>369</v>
      </c>
      <c r="C341" s="52" t="s">
        <v>74</v>
      </c>
      <c r="D341" s="52" t="s">
        <v>36</v>
      </c>
      <c r="E341" s="47"/>
      <c r="F341" s="47"/>
      <c r="G341" s="44">
        <f t="shared" si="52"/>
        <v>576.8</v>
      </c>
      <c r="H341" s="44">
        <f t="shared" si="52"/>
        <v>287.2</v>
      </c>
      <c r="I341" s="158">
        <f t="shared" si="50"/>
        <v>49.79195561719833</v>
      </c>
      <c r="J341" s="13"/>
    </row>
    <row r="342" spans="1:10" s="5" customFormat="1" ht="12.75">
      <c r="A342" s="37" t="s">
        <v>86</v>
      </c>
      <c r="B342" s="58" t="s">
        <v>369</v>
      </c>
      <c r="C342" s="21" t="s">
        <v>74</v>
      </c>
      <c r="D342" s="21" t="s">
        <v>66</v>
      </c>
      <c r="E342" s="47"/>
      <c r="F342" s="47"/>
      <c r="G342" s="23">
        <f t="shared" si="52"/>
        <v>576.8</v>
      </c>
      <c r="H342" s="23">
        <f t="shared" si="52"/>
        <v>287.2</v>
      </c>
      <c r="I342" s="159">
        <f t="shared" si="50"/>
        <v>49.79195561719833</v>
      </c>
      <c r="J342" s="13"/>
    </row>
    <row r="343" spans="1:10" s="5" customFormat="1" ht="38.25">
      <c r="A343" s="18" t="s">
        <v>112</v>
      </c>
      <c r="B343" s="58" t="s">
        <v>369</v>
      </c>
      <c r="C343" s="21" t="s">
        <v>74</v>
      </c>
      <c r="D343" s="21" t="s">
        <v>66</v>
      </c>
      <c r="E343" s="22" t="s">
        <v>113</v>
      </c>
      <c r="F343" s="47"/>
      <c r="G343" s="23">
        <f t="shared" si="52"/>
        <v>576.8</v>
      </c>
      <c r="H343" s="23">
        <f t="shared" si="52"/>
        <v>287.2</v>
      </c>
      <c r="I343" s="159">
        <f t="shared" si="50"/>
        <v>49.79195561719833</v>
      </c>
      <c r="J343" s="13"/>
    </row>
    <row r="344" spans="1:10" s="5" customFormat="1" ht="12.75">
      <c r="A344" s="18" t="s">
        <v>118</v>
      </c>
      <c r="B344" s="58" t="s">
        <v>369</v>
      </c>
      <c r="C344" s="21" t="s">
        <v>74</v>
      </c>
      <c r="D344" s="21" t="s">
        <v>66</v>
      </c>
      <c r="E344" s="22" t="s">
        <v>119</v>
      </c>
      <c r="F344" s="47"/>
      <c r="G344" s="23">
        <f t="shared" si="52"/>
        <v>576.8</v>
      </c>
      <c r="H344" s="23">
        <f t="shared" si="52"/>
        <v>287.2</v>
      </c>
      <c r="I344" s="159">
        <f t="shared" si="50"/>
        <v>49.79195561719833</v>
      </c>
      <c r="J344" s="13"/>
    </row>
    <row r="345" spans="1:10" s="5" customFormat="1" ht="12.75">
      <c r="A345" s="18" t="s">
        <v>122</v>
      </c>
      <c r="B345" s="58" t="s">
        <v>369</v>
      </c>
      <c r="C345" s="21" t="s">
        <v>74</v>
      </c>
      <c r="D345" s="21" t="s">
        <v>66</v>
      </c>
      <c r="E345" s="22" t="s">
        <v>123</v>
      </c>
      <c r="F345" s="47"/>
      <c r="G345" s="23">
        <f t="shared" si="52"/>
        <v>576.8</v>
      </c>
      <c r="H345" s="23">
        <f t="shared" si="52"/>
        <v>287.2</v>
      </c>
      <c r="I345" s="159">
        <f t="shared" si="50"/>
        <v>49.79195561719833</v>
      </c>
      <c r="J345" s="13"/>
    </row>
    <row r="346" spans="1:10" s="5" customFormat="1" ht="25.5">
      <c r="A346" s="37" t="s">
        <v>164</v>
      </c>
      <c r="B346" s="58" t="s">
        <v>369</v>
      </c>
      <c r="C346" s="21" t="s">
        <v>74</v>
      </c>
      <c r="D346" s="21" t="s">
        <v>66</v>
      </c>
      <c r="E346" s="22" t="s">
        <v>123</v>
      </c>
      <c r="F346" s="47">
        <v>726</v>
      </c>
      <c r="G346" s="23">
        <v>576.8</v>
      </c>
      <c r="H346" s="23">
        <v>287.2</v>
      </c>
      <c r="I346" s="159">
        <f t="shared" si="50"/>
        <v>49.79195561719833</v>
      </c>
      <c r="J346" s="13"/>
    </row>
    <row r="347" spans="1:10" s="5" customFormat="1" ht="12.75">
      <c r="A347" s="116" t="s">
        <v>187</v>
      </c>
      <c r="B347" s="84" t="s">
        <v>370</v>
      </c>
      <c r="C347" s="21"/>
      <c r="D347" s="21"/>
      <c r="E347" s="22"/>
      <c r="F347" s="47"/>
      <c r="G347" s="44">
        <f aca="true" t="shared" si="53" ref="G347:H352">G348</f>
        <v>173.2</v>
      </c>
      <c r="H347" s="44">
        <f t="shared" si="53"/>
        <v>0</v>
      </c>
      <c r="I347" s="158">
        <f t="shared" si="50"/>
        <v>0</v>
      </c>
      <c r="J347" s="13"/>
    </row>
    <row r="348" spans="1:10" s="5" customFormat="1" ht="12.75">
      <c r="A348" s="116" t="s">
        <v>85</v>
      </c>
      <c r="B348" s="84" t="s">
        <v>370</v>
      </c>
      <c r="C348" s="52" t="s">
        <v>74</v>
      </c>
      <c r="D348" s="52" t="s">
        <v>36</v>
      </c>
      <c r="E348" s="47"/>
      <c r="F348" s="47"/>
      <c r="G348" s="44">
        <f t="shared" si="53"/>
        <v>173.2</v>
      </c>
      <c r="H348" s="44">
        <f t="shared" si="53"/>
        <v>0</v>
      </c>
      <c r="I348" s="158">
        <f t="shared" si="50"/>
        <v>0</v>
      </c>
      <c r="J348" s="13"/>
    </row>
    <row r="349" spans="1:10" s="5" customFormat="1" ht="12.75">
      <c r="A349" s="37" t="s">
        <v>86</v>
      </c>
      <c r="B349" s="58" t="s">
        <v>370</v>
      </c>
      <c r="C349" s="21" t="s">
        <v>74</v>
      </c>
      <c r="D349" s="21" t="s">
        <v>66</v>
      </c>
      <c r="E349" s="47"/>
      <c r="F349" s="47"/>
      <c r="G349" s="23">
        <f t="shared" si="53"/>
        <v>173.2</v>
      </c>
      <c r="H349" s="23">
        <f t="shared" si="53"/>
        <v>0</v>
      </c>
      <c r="I349" s="159">
        <f t="shared" si="50"/>
        <v>0</v>
      </c>
      <c r="J349" s="13"/>
    </row>
    <row r="350" spans="1:10" s="5" customFormat="1" ht="38.25">
      <c r="A350" s="18" t="s">
        <v>112</v>
      </c>
      <c r="B350" s="58" t="s">
        <v>370</v>
      </c>
      <c r="C350" s="21" t="s">
        <v>74</v>
      </c>
      <c r="D350" s="21" t="s">
        <v>66</v>
      </c>
      <c r="E350" s="22" t="s">
        <v>113</v>
      </c>
      <c r="F350" s="47"/>
      <c r="G350" s="23">
        <f t="shared" si="53"/>
        <v>173.2</v>
      </c>
      <c r="H350" s="23">
        <f t="shared" si="53"/>
        <v>0</v>
      </c>
      <c r="I350" s="159">
        <f t="shared" si="50"/>
        <v>0</v>
      </c>
      <c r="J350" s="13"/>
    </row>
    <row r="351" spans="1:10" s="5" customFormat="1" ht="12.75">
      <c r="A351" s="18" t="s">
        <v>118</v>
      </c>
      <c r="B351" s="58" t="s">
        <v>370</v>
      </c>
      <c r="C351" s="21" t="s">
        <v>74</v>
      </c>
      <c r="D351" s="21" t="s">
        <v>66</v>
      </c>
      <c r="E351" s="22" t="s">
        <v>119</v>
      </c>
      <c r="F351" s="47"/>
      <c r="G351" s="23">
        <f t="shared" si="53"/>
        <v>173.2</v>
      </c>
      <c r="H351" s="23">
        <f t="shared" si="53"/>
        <v>0</v>
      </c>
      <c r="I351" s="159">
        <f t="shared" si="50"/>
        <v>0</v>
      </c>
      <c r="J351" s="13"/>
    </row>
    <row r="352" spans="1:10" s="5" customFormat="1" ht="12.75">
      <c r="A352" s="18" t="s">
        <v>122</v>
      </c>
      <c r="B352" s="58" t="s">
        <v>370</v>
      </c>
      <c r="C352" s="21" t="s">
        <v>74</v>
      </c>
      <c r="D352" s="21" t="s">
        <v>66</v>
      </c>
      <c r="E352" s="22" t="s">
        <v>123</v>
      </c>
      <c r="F352" s="47"/>
      <c r="G352" s="23">
        <f t="shared" si="53"/>
        <v>173.2</v>
      </c>
      <c r="H352" s="23">
        <f t="shared" si="53"/>
        <v>0</v>
      </c>
      <c r="I352" s="159">
        <f t="shared" si="50"/>
        <v>0</v>
      </c>
      <c r="J352" s="13"/>
    </row>
    <row r="353" spans="1:10" s="5" customFormat="1" ht="25.5">
      <c r="A353" s="37" t="s">
        <v>164</v>
      </c>
      <c r="B353" s="58" t="s">
        <v>370</v>
      </c>
      <c r="C353" s="21" t="s">
        <v>74</v>
      </c>
      <c r="D353" s="21" t="s">
        <v>66</v>
      </c>
      <c r="E353" s="22" t="s">
        <v>123</v>
      </c>
      <c r="F353" s="47">
        <v>726</v>
      </c>
      <c r="G353" s="23">
        <v>173.2</v>
      </c>
      <c r="H353" s="23">
        <v>0</v>
      </c>
      <c r="I353" s="159">
        <f t="shared" si="50"/>
        <v>0</v>
      </c>
      <c r="J353" s="13"/>
    </row>
    <row r="354" spans="1:10" s="5" customFormat="1" ht="12.75">
      <c r="A354" s="116" t="s">
        <v>211</v>
      </c>
      <c r="B354" s="84" t="s">
        <v>371</v>
      </c>
      <c r="C354" s="52"/>
      <c r="D354" s="52"/>
      <c r="E354" s="43"/>
      <c r="F354" s="54"/>
      <c r="G354" s="44">
        <f aca="true" t="shared" si="54" ref="G354:H359">G355</f>
        <v>615.9</v>
      </c>
      <c r="H354" s="44">
        <f t="shared" si="54"/>
        <v>0</v>
      </c>
      <c r="I354" s="158">
        <f t="shared" si="50"/>
        <v>0</v>
      </c>
      <c r="J354" s="13"/>
    </row>
    <row r="355" spans="1:10" s="5" customFormat="1" ht="12.75">
      <c r="A355" s="116" t="s">
        <v>85</v>
      </c>
      <c r="B355" s="84" t="s">
        <v>371</v>
      </c>
      <c r="C355" s="52" t="s">
        <v>74</v>
      </c>
      <c r="D355" s="52" t="s">
        <v>36</v>
      </c>
      <c r="E355" s="47"/>
      <c r="F355" s="47"/>
      <c r="G355" s="44">
        <f t="shared" si="54"/>
        <v>615.9</v>
      </c>
      <c r="H355" s="44">
        <f t="shared" si="54"/>
        <v>0</v>
      </c>
      <c r="I355" s="158">
        <f t="shared" si="50"/>
        <v>0</v>
      </c>
      <c r="J355" s="13"/>
    </row>
    <row r="356" spans="1:10" s="5" customFormat="1" ht="12.75">
      <c r="A356" s="37" t="s">
        <v>86</v>
      </c>
      <c r="B356" s="58" t="s">
        <v>371</v>
      </c>
      <c r="C356" s="21" t="s">
        <v>74</v>
      </c>
      <c r="D356" s="21" t="s">
        <v>66</v>
      </c>
      <c r="E356" s="47"/>
      <c r="F356" s="47"/>
      <c r="G356" s="23">
        <f t="shared" si="54"/>
        <v>615.9</v>
      </c>
      <c r="H356" s="23">
        <f t="shared" si="54"/>
        <v>0</v>
      </c>
      <c r="I356" s="159">
        <f t="shared" si="50"/>
        <v>0</v>
      </c>
      <c r="J356" s="13"/>
    </row>
    <row r="357" spans="1:10" s="5" customFormat="1" ht="38.25">
      <c r="A357" s="18" t="s">
        <v>112</v>
      </c>
      <c r="B357" s="58" t="s">
        <v>371</v>
      </c>
      <c r="C357" s="21" t="s">
        <v>74</v>
      </c>
      <c r="D357" s="21" t="s">
        <v>66</v>
      </c>
      <c r="E357" s="22" t="s">
        <v>113</v>
      </c>
      <c r="F357" s="47"/>
      <c r="G357" s="23">
        <f t="shared" si="54"/>
        <v>615.9</v>
      </c>
      <c r="H357" s="23">
        <f t="shared" si="54"/>
        <v>0</v>
      </c>
      <c r="I357" s="159">
        <f t="shared" si="50"/>
        <v>0</v>
      </c>
      <c r="J357" s="13"/>
    </row>
    <row r="358" spans="1:10" s="5" customFormat="1" ht="12.75">
      <c r="A358" s="18" t="s">
        <v>118</v>
      </c>
      <c r="B358" s="58" t="s">
        <v>371</v>
      </c>
      <c r="C358" s="21" t="s">
        <v>74</v>
      </c>
      <c r="D358" s="21" t="s">
        <v>66</v>
      </c>
      <c r="E358" s="22" t="s">
        <v>119</v>
      </c>
      <c r="F358" s="47"/>
      <c r="G358" s="23">
        <f t="shared" si="54"/>
        <v>615.9</v>
      </c>
      <c r="H358" s="23">
        <f t="shared" si="54"/>
        <v>0</v>
      </c>
      <c r="I358" s="159">
        <f t="shared" si="50"/>
        <v>0</v>
      </c>
      <c r="J358" s="13"/>
    </row>
    <row r="359" spans="1:10" s="5" customFormat="1" ht="12.75">
      <c r="A359" s="18" t="s">
        <v>122</v>
      </c>
      <c r="B359" s="58" t="s">
        <v>371</v>
      </c>
      <c r="C359" s="21" t="s">
        <v>74</v>
      </c>
      <c r="D359" s="21" t="s">
        <v>66</v>
      </c>
      <c r="E359" s="22" t="s">
        <v>123</v>
      </c>
      <c r="F359" s="47"/>
      <c r="G359" s="23">
        <f t="shared" si="54"/>
        <v>615.9</v>
      </c>
      <c r="H359" s="23">
        <f t="shared" si="54"/>
        <v>0</v>
      </c>
      <c r="I359" s="159">
        <f t="shared" si="50"/>
        <v>0</v>
      </c>
      <c r="J359" s="13"/>
    </row>
    <row r="360" spans="1:10" s="5" customFormat="1" ht="25.5">
      <c r="A360" s="37" t="s">
        <v>164</v>
      </c>
      <c r="B360" s="58" t="s">
        <v>371</v>
      </c>
      <c r="C360" s="21" t="s">
        <v>74</v>
      </c>
      <c r="D360" s="21" t="s">
        <v>66</v>
      </c>
      <c r="E360" s="22" t="s">
        <v>123</v>
      </c>
      <c r="F360" s="47">
        <v>726</v>
      </c>
      <c r="G360" s="23">
        <v>615.9</v>
      </c>
      <c r="H360" s="23">
        <v>0</v>
      </c>
      <c r="I360" s="159">
        <f t="shared" si="50"/>
        <v>0</v>
      </c>
      <c r="J360" s="13"/>
    </row>
    <row r="361" spans="1:10" s="5" customFormat="1" ht="38.25">
      <c r="A361" s="112" t="s">
        <v>596</v>
      </c>
      <c r="B361" s="113" t="s">
        <v>213</v>
      </c>
      <c r="C361" s="139"/>
      <c r="D361" s="139"/>
      <c r="E361" s="136"/>
      <c r="F361" s="136"/>
      <c r="G361" s="115">
        <f aca="true" t="shared" si="55" ref="G361:H368">G362</f>
        <v>204.5</v>
      </c>
      <c r="H361" s="115">
        <f t="shared" si="55"/>
        <v>0</v>
      </c>
      <c r="I361" s="157">
        <f t="shared" si="50"/>
        <v>0</v>
      </c>
      <c r="J361" s="13"/>
    </row>
    <row r="362" spans="1:10" s="5" customFormat="1" ht="25.5">
      <c r="A362" s="116" t="s">
        <v>271</v>
      </c>
      <c r="B362" s="84" t="s">
        <v>367</v>
      </c>
      <c r="C362" s="21"/>
      <c r="D362" s="21"/>
      <c r="E362" s="47"/>
      <c r="F362" s="47"/>
      <c r="G362" s="44">
        <f>G363</f>
        <v>204.5</v>
      </c>
      <c r="H362" s="44">
        <f>H363</f>
        <v>0</v>
      </c>
      <c r="I362" s="158">
        <f t="shared" si="50"/>
        <v>0</v>
      </c>
      <c r="J362" s="13"/>
    </row>
    <row r="363" spans="1:10" s="119" customFormat="1" ht="38.25">
      <c r="A363" s="116" t="s">
        <v>597</v>
      </c>
      <c r="B363" s="84" t="s">
        <v>598</v>
      </c>
      <c r="C363" s="52"/>
      <c r="D363" s="52"/>
      <c r="E363" s="54"/>
      <c r="F363" s="54"/>
      <c r="G363" s="44">
        <f t="shared" si="55"/>
        <v>204.5</v>
      </c>
      <c r="H363" s="44">
        <f t="shared" si="55"/>
        <v>0</v>
      </c>
      <c r="I363" s="158">
        <f t="shared" si="50"/>
        <v>0</v>
      </c>
      <c r="J363" s="85"/>
    </row>
    <row r="364" spans="1:10" s="5" customFormat="1" ht="12.75">
      <c r="A364" s="37" t="s">
        <v>62</v>
      </c>
      <c r="B364" s="58" t="s">
        <v>598</v>
      </c>
      <c r="C364" s="21" t="s">
        <v>71</v>
      </c>
      <c r="D364" s="21" t="s">
        <v>36</v>
      </c>
      <c r="E364" s="47"/>
      <c r="F364" s="47"/>
      <c r="G364" s="23">
        <f t="shared" si="55"/>
        <v>204.5</v>
      </c>
      <c r="H364" s="23">
        <f t="shared" si="55"/>
        <v>0</v>
      </c>
      <c r="I364" s="159">
        <f t="shared" si="50"/>
        <v>0</v>
      </c>
      <c r="J364" s="13"/>
    </row>
    <row r="365" spans="1:10" s="5" customFormat="1" ht="12.75">
      <c r="A365" s="37" t="s">
        <v>61</v>
      </c>
      <c r="B365" s="58" t="s">
        <v>598</v>
      </c>
      <c r="C365" s="21" t="s">
        <v>71</v>
      </c>
      <c r="D365" s="21" t="s">
        <v>70</v>
      </c>
      <c r="E365" s="47"/>
      <c r="F365" s="47"/>
      <c r="G365" s="23">
        <f t="shared" si="55"/>
        <v>204.5</v>
      </c>
      <c r="H365" s="23">
        <f t="shared" si="55"/>
        <v>0</v>
      </c>
      <c r="I365" s="159">
        <f t="shared" si="50"/>
        <v>0</v>
      </c>
      <c r="J365" s="13"/>
    </row>
    <row r="366" spans="1:10" s="5" customFormat="1" ht="12.75">
      <c r="A366" s="18" t="s">
        <v>124</v>
      </c>
      <c r="B366" s="58" t="s">
        <v>598</v>
      </c>
      <c r="C366" s="21" t="s">
        <v>71</v>
      </c>
      <c r="D366" s="21" t="s">
        <v>70</v>
      </c>
      <c r="E366" s="22" t="s">
        <v>125</v>
      </c>
      <c r="F366" s="47"/>
      <c r="G366" s="23">
        <f t="shared" si="55"/>
        <v>204.5</v>
      </c>
      <c r="H366" s="23">
        <f t="shared" si="55"/>
        <v>0</v>
      </c>
      <c r="I366" s="159">
        <f t="shared" si="50"/>
        <v>0</v>
      </c>
      <c r="J366" s="13"/>
    </row>
    <row r="367" spans="1:10" s="5" customFormat="1" ht="25.5">
      <c r="A367" s="18" t="s">
        <v>144</v>
      </c>
      <c r="B367" s="58" t="s">
        <v>598</v>
      </c>
      <c r="C367" s="21" t="s">
        <v>71</v>
      </c>
      <c r="D367" s="21" t="s">
        <v>70</v>
      </c>
      <c r="E367" s="22" t="s">
        <v>143</v>
      </c>
      <c r="F367" s="47"/>
      <c r="G367" s="23">
        <f t="shared" si="55"/>
        <v>204.5</v>
      </c>
      <c r="H367" s="23">
        <f t="shared" si="55"/>
        <v>0</v>
      </c>
      <c r="I367" s="159">
        <f t="shared" si="50"/>
        <v>0</v>
      </c>
      <c r="J367" s="13"/>
    </row>
    <row r="368" spans="1:10" s="5" customFormat="1" ht="38.25">
      <c r="A368" s="18" t="s">
        <v>145</v>
      </c>
      <c r="B368" s="58" t="s">
        <v>598</v>
      </c>
      <c r="C368" s="21" t="s">
        <v>71</v>
      </c>
      <c r="D368" s="21" t="s">
        <v>70</v>
      </c>
      <c r="E368" s="22" t="s">
        <v>146</v>
      </c>
      <c r="F368" s="47"/>
      <c r="G368" s="23">
        <f t="shared" si="55"/>
        <v>204.5</v>
      </c>
      <c r="H368" s="23">
        <f t="shared" si="55"/>
        <v>0</v>
      </c>
      <c r="I368" s="159">
        <f t="shared" si="50"/>
        <v>0</v>
      </c>
      <c r="J368" s="13"/>
    </row>
    <row r="369" spans="1:10" s="5" customFormat="1" ht="25.5">
      <c r="A369" s="37" t="s">
        <v>164</v>
      </c>
      <c r="B369" s="58" t="s">
        <v>598</v>
      </c>
      <c r="C369" s="21" t="s">
        <v>71</v>
      </c>
      <c r="D369" s="21" t="s">
        <v>70</v>
      </c>
      <c r="E369" s="22" t="s">
        <v>146</v>
      </c>
      <c r="F369" s="47">
        <v>726</v>
      </c>
      <c r="G369" s="23">
        <v>204.5</v>
      </c>
      <c r="H369" s="23">
        <v>0</v>
      </c>
      <c r="I369" s="159">
        <f t="shared" si="50"/>
        <v>0</v>
      </c>
      <c r="J369" s="13"/>
    </row>
    <row r="370" spans="1:10" s="5" customFormat="1" ht="25.5">
      <c r="A370" s="112" t="s">
        <v>571</v>
      </c>
      <c r="B370" s="113" t="s">
        <v>190</v>
      </c>
      <c r="C370" s="140"/>
      <c r="D370" s="140"/>
      <c r="E370" s="136"/>
      <c r="F370" s="136"/>
      <c r="G370" s="115">
        <f>G371</f>
        <v>6193.2</v>
      </c>
      <c r="H370" s="115">
        <f>H371</f>
        <v>0</v>
      </c>
      <c r="I370" s="157">
        <f t="shared" si="50"/>
        <v>0</v>
      </c>
      <c r="J370" s="13"/>
    </row>
    <row r="371" spans="1:10" s="5" customFormat="1" ht="24.75" customHeight="1">
      <c r="A371" s="116" t="s">
        <v>263</v>
      </c>
      <c r="B371" s="84" t="s">
        <v>353</v>
      </c>
      <c r="C371" s="58"/>
      <c r="D371" s="58"/>
      <c r="E371" s="47"/>
      <c r="F371" s="47"/>
      <c r="G371" s="44">
        <f>G379+G372</f>
        <v>6193.2</v>
      </c>
      <c r="H371" s="44">
        <f>H379+H372</f>
        <v>0</v>
      </c>
      <c r="I371" s="158">
        <f t="shared" si="50"/>
        <v>0</v>
      </c>
      <c r="J371" s="13"/>
    </row>
    <row r="372" spans="1:10" s="121" customFormat="1" ht="24.75" customHeight="1">
      <c r="A372" s="17" t="s">
        <v>572</v>
      </c>
      <c r="B372" s="84" t="s">
        <v>573</v>
      </c>
      <c r="C372" s="84"/>
      <c r="D372" s="84"/>
      <c r="E372" s="54"/>
      <c r="F372" s="54"/>
      <c r="G372" s="44">
        <f aca="true" t="shared" si="56" ref="G372:H377">G373</f>
        <v>2736.1</v>
      </c>
      <c r="H372" s="44">
        <f t="shared" si="56"/>
        <v>0</v>
      </c>
      <c r="I372" s="158">
        <f t="shared" si="50"/>
        <v>0</v>
      </c>
      <c r="J372" s="120"/>
    </row>
    <row r="373" spans="1:10" s="135" customFormat="1" ht="18" customHeight="1">
      <c r="A373" s="116" t="s">
        <v>8</v>
      </c>
      <c r="B373" s="84" t="s">
        <v>573</v>
      </c>
      <c r="C373" s="52" t="s">
        <v>69</v>
      </c>
      <c r="D373" s="52" t="s">
        <v>36</v>
      </c>
      <c r="E373" s="47"/>
      <c r="F373" s="47"/>
      <c r="G373" s="44">
        <f t="shared" si="56"/>
        <v>2736.1</v>
      </c>
      <c r="H373" s="44">
        <f t="shared" si="56"/>
        <v>0</v>
      </c>
      <c r="I373" s="158">
        <f t="shared" si="50"/>
        <v>0</v>
      </c>
      <c r="J373" s="134"/>
    </row>
    <row r="374" spans="1:10" s="135" customFormat="1" ht="15" customHeight="1">
      <c r="A374" s="37" t="s">
        <v>654</v>
      </c>
      <c r="B374" s="58" t="s">
        <v>573</v>
      </c>
      <c r="C374" s="21" t="s">
        <v>69</v>
      </c>
      <c r="D374" s="21" t="s">
        <v>69</v>
      </c>
      <c r="E374" s="47"/>
      <c r="F374" s="47"/>
      <c r="G374" s="23">
        <f t="shared" si="56"/>
        <v>2736.1</v>
      </c>
      <c r="H374" s="23">
        <f t="shared" si="56"/>
        <v>0</v>
      </c>
      <c r="I374" s="159">
        <f t="shared" si="50"/>
        <v>0</v>
      </c>
      <c r="J374" s="134"/>
    </row>
    <row r="375" spans="1:10" s="135" customFormat="1" ht="24.75" customHeight="1">
      <c r="A375" s="18" t="s">
        <v>112</v>
      </c>
      <c r="B375" s="58" t="s">
        <v>573</v>
      </c>
      <c r="C375" s="21" t="s">
        <v>69</v>
      </c>
      <c r="D375" s="21" t="s">
        <v>69</v>
      </c>
      <c r="E375" s="47">
        <v>600</v>
      </c>
      <c r="F375" s="47"/>
      <c r="G375" s="23">
        <f t="shared" si="56"/>
        <v>2736.1</v>
      </c>
      <c r="H375" s="23">
        <f t="shared" si="56"/>
        <v>0</v>
      </c>
      <c r="I375" s="159">
        <f t="shared" si="50"/>
        <v>0</v>
      </c>
      <c r="J375" s="134"/>
    </row>
    <row r="376" spans="1:10" s="135" customFormat="1" ht="16.5" customHeight="1">
      <c r="A376" s="18" t="s">
        <v>118</v>
      </c>
      <c r="B376" s="58" t="s">
        <v>573</v>
      </c>
      <c r="C376" s="21" t="s">
        <v>69</v>
      </c>
      <c r="D376" s="21" t="s">
        <v>69</v>
      </c>
      <c r="E376" s="47">
        <v>610</v>
      </c>
      <c r="F376" s="47"/>
      <c r="G376" s="23">
        <f t="shared" si="56"/>
        <v>2736.1</v>
      </c>
      <c r="H376" s="23">
        <f t="shared" si="56"/>
        <v>0</v>
      </c>
      <c r="I376" s="159">
        <f t="shared" si="50"/>
        <v>0</v>
      </c>
      <c r="J376" s="134"/>
    </row>
    <row r="377" spans="1:10" s="135" customFormat="1" ht="13.5" customHeight="1">
      <c r="A377" s="18" t="s">
        <v>122</v>
      </c>
      <c r="B377" s="58" t="s">
        <v>573</v>
      </c>
      <c r="C377" s="21" t="s">
        <v>69</v>
      </c>
      <c r="D377" s="21" t="s">
        <v>69</v>
      </c>
      <c r="E377" s="47">
        <v>612</v>
      </c>
      <c r="F377" s="47"/>
      <c r="G377" s="23">
        <f t="shared" si="56"/>
        <v>2736.1</v>
      </c>
      <c r="H377" s="23">
        <f t="shared" si="56"/>
        <v>0</v>
      </c>
      <c r="I377" s="159">
        <f t="shared" si="50"/>
        <v>0</v>
      </c>
      <c r="J377" s="134"/>
    </row>
    <row r="378" spans="1:10" s="135" customFormat="1" ht="33" customHeight="1">
      <c r="A378" s="37" t="s">
        <v>163</v>
      </c>
      <c r="B378" s="58" t="s">
        <v>573</v>
      </c>
      <c r="C378" s="21" t="s">
        <v>69</v>
      </c>
      <c r="D378" s="21" t="s">
        <v>69</v>
      </c>
      <c r="E378" s="47">
        <v>612</v>
      </c>
      <c r="F378" s="47">
        <v>725</v>
      </c>
      <c r="G378" s="23">
        <v>2736.1</v>
      </c>
      <c r="H378" s="23">
        <v>0</v>
      </c>
      <c r="I378" s="159">
        <f t="shared" si="50"/>
        <v>0</v>
      </c>
      <c r="J378" s="134"/>
    </row>
    <row r="379" spans="1:9" s="13" customFormat="1" ht="38.25">
      <c r="A379" s="17" t="s">
        <v>574</v>
      </c>
      <c r="B379" s="84" t="s">
        <v>575</v>
      </c>
      <c r="C379" s="58"/>
      <c r="D379" s="58"/>
      <c r="E379" s="47"/>
      <c r="F379" s="47"/>
      <c r="G379" s="44">
        <f aca="true" t="shared" si="57" ref="G379:H384">G380</f>
        <v>3457.1</v>
      </c>
      <c r="H379" s="44">
        <f t="shared" si="57"/>
        <v>0</v>
      </c>
      <c r="I379" s="158">
        <f t="shared" si="50"/>
        <v>0</v>
      </c>
    </row>
    <row r="380" spans="1:10" s="5" customFormat="1" ht="12.75">
      <c r="A380" s="116" t="s">
        <v>8</v>
      </c>
      <c r="B380" s="84" t="s">
        <v>575</v>
      </c>
      <c r="C380" s="52" t="s">
        <v>69</v>
      </c>
      <c r="D380" s="52" t="s">
        <v>36</v>
      </c>
      <c r="E380" s="47"/>
      <c r="F380" s="47"/>
      <c r="G380" s="44">
        <f t="shared" si="57"/>
        <v>3457.1</v>
      </c>
      <c r="H380" s="44">
        <f t="shared" si="57"/>
        <v>0</v>
      </c>
      <c r="I380" s="158">
        <f t="shared" si="50"/>
        <v>0</v>
      </c>
      <c r="J380" s="13"/>
    </row>
    <row r="381" spans="1:10" s="5" customFormat="1" ht="12.75">
      <c r="A381" s="37" t="s">
        <v>654</v>
      </c>
      <c r="B381" s="58" t="s">
        <v>575</v>
      </c>
      <c r="C381" s="21" t="s">
        <v>69</v>
      </c>
      <c r="D381" s="21" t="s">
        <v>69</v>
      </c>
      <c r="E381" s="47"/>
      <c r="F381" s="47"/>
      <c r="G381" s="23">
        <f t="shared" si="57"/>
        <v>3457.1</v>
      </c>
      <c r="H381" s="23">
        <f t="shared" si="57"/>
        <v>0</v>
      </c>
      <c r="I381" s="159">
        <f t="shared" si="50"/>
        <v>0</v>
      </c>
      <c r="J381" s="13"/>
    </row>
    <row r="382" spans="1:10" s="5" customFormat="1" ht="38.25">
      <c r="A382" s="18" t="s">
        <v>112</v>
      </c>
      <c r="B382" s="58" t="s">
        <v>575</v>
      </c>
      <c r="C382" s="21" t="s">
        <v>69</v>
      </c>
      <c r="D382" s="21" t="s">
        <v>69</v>
      </c>
      <c r="E382" s="22" t="s">
        <v>113</v>
      </c>
      <c r="F382" s="47"/>
      <c r="G382" s="23">
        <f t="shared" si="57"/>
        <v>3457.1</v>
      </c>
      <c r="H382" s="23">
        <f t="shared" si="57"/>
        <v>0</v>
      </c>
      <c r="I382" s="159">
        <f t="shared" si="50"/>
        <v>0</v>
      </c>
      <c r="J382" s="13"/>
    </row>
    <row r="383" spans="1:10" s="5" customFormat="1" ht="12.75">
      <c r="A383" s="18" t="s">
        <v>118</v>
      </c>
      <c r="B383" s="58" t="s">
        <v>575</v>
      </c>
      <c r="C383" s="21" t="s">
        <v>69</v>
      </c>
      <c r="D383" s="21" t="s">
        <v>69</v>
      </c>
      <c r="E383" s="22" t="s">
        <v>119</v>
      </c>
      <c r="F383" s="47"/>
      <c r="G383" s="23">
        <f t="shared" si="57"/>
        <v>3457.1</v>
      </c>
      <c r="H383" s="23">
        <f t="shared" si="57"/>
        <v>0</v>
      </c>
      <c r="I383" s="159">
        <f t="shared" si="50"/>
        <v>0</v>
      </c>
      <c r="J383" s="13"/>
    </row>
    <row r="384" spans="1:10" s="5" customFormat="1" ht="12.75">
      <c r="A384" s="18" t="s">
        <v>122</v>
      </c>
      <c r="B384" s="58" t="s">
        <v>575</v>
      </c>
      <c r="C384" s="21" t="s">
        <v>69</v>
      </c>
      <c r="D384" s="21" t="s">
        <v>69</v>
      </c>
      <c r="E384" s="22" t="s">
        <v>123</v>
      </c>
      <c r="F384" s="47"/>
      <c r="G384" s="23">
        <f t="shared" si="57"/>
        <v>3457.1</v>
      </c>
      <c r="H384" s="23">
        <f t="shared" si="57"/>
        <v>0</v>
      </c>
      <c r="I384" s="159">
        <f t="shared" si="50"/>
        <v>0</v>
      </c>
      <c r="J384" s="13"/>
    </row>
    <row r="385" spans="1:10" s="5" customFormat="1" ht="25.5">
      <c r="A385" s="37" t="s">
        <v>163</v>
      </c>
      <c r="B385" s="58" t="s">
        <v>575</v>
      </c>
      <c r="C385" s="21" t="s">
        <v>69</v>
      </c>
      <c r="D385" s="21" t="s">
        <v>69</v>
      </c>
      <c r="E385" s="22" t="s">
        <v>123</v>
      </c>
      <c r="F385" s="47">
        <v>725</v>
      </c>
      <c r="G385" s="23">
        <v>3457.1</v>
      </c>
      <c r="H385" s="23">
        <v>0</v>
      </c>
      <c r="I385" s="159">
        <f t="shared" si="50"/>
        <v>0</v>
      </c>
      <c r="J385" s="13"/>
    </row>
    <row r="386" spans="1:10" s="137" customFormat="1" ht="51">
      <c r="A386" s="112" t="s">
        <v>473</v>
      </c>
      <c r="B386" s="113" t="s">
        <v>176</v>
      </c>
      <c r="C386" s="139"/>
      <c r="D386" s="139"/>
      <c r="E386" s="136"/>
      <c r="F386" s="136"/>
      <c r="G386" s="115">
        <f>G387</f>
        <v>7800</v>
      </c>
      <c r="H386" s="115">
        <f>H387</f>
        <v>557.9</v>
      </c>
      <c r="I386" s="157">
        <f t="shared" si="50"/>
        <v>7.152564102564102</v>
      </c>
      <c r="J386" s="40"/>
    </row>
    <row r="387" spans="1:10" s="137" customFormat="1" ht="25.5">
      <c r="A387" s="116" t="s">
        <v>285</v>
      </c>
      <c r="B387" s="84" t="s">
        <v>334</v>
      </c>
      <c r="C387" s="21"/>
      <c r="D387" s="21"/>
      <c r="E387" s="47"/>
      <c r="F387" s="47"/>
      <c r="G387" s="44">
        <f>G388+G395+G402</f>
        <v>7800</v>
      </c>
      <c r="H387" s="44">
        <f>H388+H395+H402</f>
        <v>557.9</v>
      </c>
      <c r="I387" s="158">
        <f t="shared" si="50"/>
        <v>7.152564102564102</v>
      </c>
      <c r="J387" s="40"/>
    </row>
    <row r="388" spans="1:10" s="121" customFormat="1" ht="51">
      <c r="A388" s="17" t="s">
        <v>647</v>
      </c>
      <c r="B388" s="84" t="s">
        <v>622</v>
      </c>
      <c r="C388" s="52"/>
      <c r="D388" s="52"/>
      <c r="E388" s="43"/>
      <c r="F388" s="54"/>
      <c r="G388" s="44">
        <f aca="true" t="shared" si="58" ref="G388:H393">G389</f>
        <v>6250</v>
      </c>
      <c r="H388" s="44">
        <f t="shared" si="58"/>
        <v>0</v>
      </c>
      <c r="I388" s="158">
        <f t="shared" si="50"/>
        <v>0</v>
      </c>
      <c r="J388" s="120"/>
    </row>
    <row r="389" spans="1:10" s="121" customFormat="1" ht="12.75">
      <c r="A389" s="16" t="s">
        <v>158</v>
      </c>
      <c r="B389" s="84" t="s">
        <v>622</v>
      </c>
      <c r="C389" s="52" t="s">
        <v>72</v>
      </c>
      <c r="D389" s="52" t="s">
        <v>36</v>
      </c>
      <c r="E389" s="43"/>
      <c r="F389" s="54"/>
      <c r="G389" s="44">
        <f t="shared" si="58"/>
        <v>6250</v>
      </c>
      <c r="H389" s="44">
        <f t="shared" si="58"/>
        <v>0</v>
      </c>
      <c r="I389" s="158">
        <f aca="true" t="shared" si="59" ref="I389:I452">H389/G389*100</f>
        <v>0</v>
      </c>
      <c r="J389" s="120"/>
    </row>
    <row r="390" spans="1:10" s="135" customFormat="1" ht="12.75">
      <c r="A390" s="7" t="s">
        <v>157</v>
      </c>
      <c r="B390" s="58" t="s">
        <v>622</v>
      </c>
      <c r="C390" s="21" t="s">
        <v>72</v>
      </c>
      <c r="D390" s="21" t="s">
        <v>66</v>
      </c>
      <c r="E390" s="22"/>
      <c r="F390" s="47"/>
      <c r="G390" s="23">
        <f t="shared" si="58"/>
        <v>6250</v>
      </c>
      <c r="H390" s="23">
        <f t="shared" si="58"/>
        <v>0</v>
      </c>
      <c r="I390" s="159">
        <f t="shared" si="59"/>
        <v>0</v>
      </c>
      <c r="J390" s="134"/>
    </row>
    <row r="391" spans="1:10" s="135" customFormat="1" ht="12.75">
      <c r="A391" s="18" t="s">
        <v>124</v>
      </c>
      <c r="B391" s="58" t="s">
        <v>622</v>
      </c>
      <c r="C391" s="21" t="s">
        <v>72</v>
      </c>
      <c r="D391" s="21" t="s">
        <v>66</v>
      </c>
      <c r="E391" s="22" t="s">
        <v>125</v>
      </c>
      <c r="F391" s="47"/>
      <c r="G391" s="23">
        <f t="shared" si="58"/>
        <v>6250</v>
      </c>
      <c r="H391" s="23">
        <f t="shared" si="58"/>
        <v>0</v>
      </c>
      <c r="I391" s="159">
        <f t="shared" si="59"/>
        <v>0</v>
      </c>
      <c r="J391" s="134"/>
    </row>
    <row r="392" spans="1:10" s="135" customFormat="1" ht="25.5">
      <c r="A392" s="18" t="s">
        <v>144</v>
      </c>
      <c r="B392" s="58" t="s">
        <v>622</v>
      </c>
      <c r="C392" s="21" t="s">
        <v>72</v>
      </c>
      <c r="D392" s="21" t="s">
        <v>66</v>
      </c>
      <c r="E392" s="22" t="s">
        <v>143</v>
      </c>
      <c r="F392" s="47"/>
      <c r="G392" s="23">
        <f t="shared" si="58"/>
        <v>6250</v>
      </c>
      <c r="H392" s="23">
        <f t="shared" si="58"/>
        <v>0</v>
      </c>
      <c r="I392" s="159">
        <f t="shared" si="59"/>
        <v>0</v>
      </c>
      <c r="J392" s="134"/>
    </row>
    <row r="393" spans="1:10" s="135" customFormat="1" ht="12.75">
      <c r="A393" s="18" t="s">
        <v>599</v>
      </c>
      <c r="B393" s="58" t="s">
        <v>622</v>
      </c>
      <c r="C393" s="21" t="s">
        <v>72</v>
      </c>
      <c r="D393" s="21" t="s">
        <v>66</v>
      </c>
      <c r="E393" s="22" t="s">
        <v>600</v>
      </c>
      <c r="F393" s="47"/>
      <c r="G393" s="23">
        <f t="shared" si="58"/>
        <v>6250</v>
      </c>
      <c r="H393" s="23">
        <f t="shared" si="58"/>
        <v>0</v>
      </c>
      <c r="I393" s="159">
        <f t="shared" si="59"/>
        <v>0</v>
      </c>
      <c r="J393" s="134"/>
    </row>
    <row r="394" spans="1:10" s="135" customFormat="1" ht="38.25">
      <c r="A394" s="18" t="s">
        <v>603</v>
      </c>
      <c r="B394" s="58" t="s">
        <v>622</v>
      </c>
      <c r="C394" s="21" t="s">
        <v>72</v>
      </c>
      <c r="D394" s="21" t="s">
        <v>66</v>
      </c>
      <c r="E394" s="22" t="s">
        <v>600</v>
      </c>
      <c r="F394" s="47">
        <v>727</v>
      </c>
      <c r="G394" s="23">
        <v>6250</v>
      </c>
      <c r="H394" s="23">
        <v>0</v>
      </c>
      <c r="I394" s="159">
        <f t="shared" si="59"/>
        <v>0</v>
      </c>
      <c r="J394" s="134"/>
    </row>
    <row r="395" spans="1:10" s="121" customFormat="1" ht="51">
      <c r="A395" s="17" t="s">
        <v>474</v>
      </c>
      <c r="B395" s="84" t="s">
        <v>475</v>
      </c>
      <c r="C395" s="52"/>
      <c r="D395" s="52"/>
      <c r="E395" s="43"/>
      <c r="F395" s="54"/>
      <c r="G395" s="44">
        <f aca="true" t="shared" si="60" ref="G395:H400">G396</f>
        <v>50</v>
      </c>
      <c r="H395" s="44">
        <f t="shared" si="60"/>
        <v>0</v>
      </c>
      <c r="I395" s="158">
        <f t="shared" si="59"/>
        <v>0</v>
      </c>
      <c r="J395" s="120"/>
    </row>
    <row r="396" spans="1:10" s="119" customFormat="1" ht="12.75">
      <c r="A396" s="16" t="s">
        <v>158</v>
      </c>
      <c r="B396" s="84" t="s">
        <v>475</v>
      </c>
      <c r="C396" s="52" t="s">
        <v>72</v>
      </c>
      <c r="D396" s="52" t="s">
        <v>36</v>
      </c>
      <c r="E396" s="43"/>
      <c r="F396" s="54"/>
      <c r="G396" s="44">
        <f t="shared" si="60"/>
        <v>50</v>
      </c>
      <c r="H396" s="44">
        <f t="shared" si="60"/>
        <v>0</v>
      </c>
      <c r="I396" s="158">
        <f t="shared" si="59"/>
        <v>0</v>
      </c>
      <c r="J396" s="85"/>
    </row>
    <row r="397" spans="1:10" s="5" customFormat="1" ht="12.75">
      <c r="A397" s="7" t="s">
        <v>157</v>
      </c>
      <c r="B397" s="58" t="s">
        <v>475</v>
      </c>
      <c r="C397" s="21" t="s">
        <v>72</v>
      </c>
      <c r="D397" s="21" t="s">
        <v>66</v>
      </c>
      <c r="E397" s="22"/>
      <c r="F397" s="47"/>
      <c r="G397" s="23">
        <f t="shared" si="60"/>
        <v>50</v>
      </c>
      <c r="H397" s="23">
        <f t="shared" si="60"/>
        <v>0</v>
      </c>
      <c r="I397" s="159">
        <f t="shared" si="59"/>
        <v>0</v>
      </c>
      <c r="J397" s="13"/>
    </row>
    <row r="398" spans="1:10" s="5" customFormat="1" ht="12.75">
      <c r="A398" s="18" t="s">
        <v>124</v>
      </c>
      <c r="B398" s="58" t="s">
        <v>475</v>
      </c>
      <c r="C398" s="21" t="s">
        <v>72</v>
      </c>
      <c r="D398" s="21" t="s">
        <v>66</v>
      </c>
      <c r="E398" s="22" t="s">
        <v>125</v>
      </c>
      <c r="F398" s="47"/>
      <c r="G398" s="23">
        <f t="shared" si="60"/>
        <v>50</v>
      </c>
      <c r="H398" s="23">
        <f t="shared" si="60"/>
        <v>0</v>
      </c>
      <c r="I398" s="159">
        <f t="shared" si="59"/>
        <v>0</v>
      </c>
      <c r="J398" s="13"/>
    </row>
    <row r="399" spans="1:10" s="5" customFormat="1" ht="25.5">
      <c r="A399" s="18" t="s">
        <v>144</v>
      </c>
      <c r="B399" s="58" t="s">
        <v>475</v>
      </c>
      <c r="C399" s="21" t="s">
        <v>72</v>
      </c>
      <c r="D399" s="21" t="s">
        <v>66</v>
      </c>
      <c r="E399" s="22" t="s">
        <v>143</v>
      </c>
      <c r="F399" s="47"/>
      <c r="G399" s="23">
        <f t="shared" si="60"/>
        <v>50</v>
      </c>
      <c r="H399" s="23">
        <f t="shared" si="60"/>
        <v>0</v>
      </c>
      <c r="I399" s="159">
        <f t="shared" si="59"/>
        <v>0</v>
      </c>
      <c r="J399" s="13"/>
    </row>
    <row r="400" spans="1:10" s="5" customFormat="1" ht="12.75">
      <c r="A400" s="18" t="s">
        <v>599</v>
      </c>
      <c r="B400" s="58" t="s">
        <v>475</v>
      </c>
      <c r="C400" s="21" t="s">
        <v>72</v>
      </c>
      <c r="D400" s="21" t="s">
        <v>66</v>
      </c>
      <c r="E400" s="22" t="s">
        <v>600</v>
      </c>
      <c r="F400" s="47"/>
      <c r="G400" s="23">
        <f t="shared" si="60"/>
        <v>50</v>
      </c>
      <c r="H400" s="23">
        <f t="shared" si="60"/>
        <v>0</v>
      </c>
      <c r="I400" s="159">
        <f t="shared" si="59"/>
        <v>0</v>
      </c>
      <c r="J400" s="13"/>
    </row>
    <row r="401" spans="1:10" s="5" customFormat="1" ht="38.25">
      <c r="A401" s="18" t="s">
        <v>603</v>
      </c>
      <c r="B401" s="58" t="s">
        <v>475</v>
      </c>
      <c r="C401" s="21" t="s">
        <v>72</v>
      </c>
      <c r="D401" s="21" t="s">
        <v>66</v>
      </c>
      <c r="E401" s="22" t="s">
        <v>600</v>
      </c>
      <c r="F401" s="47">
        <v>727</v>
      </c>
      <c r="G401" s="23">
        <v>50</v>
      </c>
      <c r="H401" s="23">
        <v>0</v>
      </c>
      <c r="I401" s="159">
        <f t="shared" si="59"/>
        <v>0</v>
      </c>
      <c r="J401" s="13"/>
    </row>
    <row r="402" spans="1:10" s="141" customFormat="1" ht="12.75">
      <c r="A402" s="17" t="s">
        <v>648</v>
      </c>
      <c r="B402" s="84" t="s">
        <v>621</v>
      </c>
      <c r="C402" s="52"/>
      <c r="D402" s="52"/>
      <c r="E402" s="43"/>
      <c r="F402" s="54"/>
      <c r="G402" s="44">
        <f aca="true" t="shared" si="61" ref="G402:H407">G403</f>
        <v>1500</v>
      </c>
      <c r="H402" s="44">
        <f t="shared" si="61"/>
        <v>557.9</v>
      </c>
      <c r="I402" s="158">
        <f t="shared" si="59"/>
        <v>37.193333333333335</v>
      </c>
      <c r="J402" s="100"/>
    </row>
    <row r="403" spans="1:10" s="141" customFormat="1" ht="12.75">
      <c r="A403" s="16" t="s">
        <v>158</v>
      </c>
      <c r="B403" s="84" t="s">
        <v>621</v>
      </c>
      <c r="C403" s="52" t="s">
        <v>72</v>
      </c>
      <c r="D403" s="52" t="s">
        <v>36</v>
      </c>
      <c r="E403" s="43"/>
      <c r="F403" s="54"/>
      <c r="G403" s="44">
        <f t="shared" si="61"/>
        <v>1500</v>
      </c>
      <c r="H403" s="44">
        <f t="shared" si="61"/>
        <v>557.9</v>
      </c>
      <c r="I403" s="158">
        <f t="shared" si="59"/>
        <v>37.193333333333335</v>
      </c>
      <c r="J403" s="100"/>
    </row>
    <row r="404" spans="1:10" s="137" customFormat="1" ht="12.75">
      <c r="A404" s="7" t="s">
        <v>157</v>
      </c>
      <c r="B404" s="58" t="s">
        <v>621</v>
      </c>
      <c r="C404" s="21" t="s">
        <v>72</v>
      </c>
      <c r="D404" s="21" t="s">
        <v>66</v>
      </c>
      <c r="E404" s="22"/>
      <c r="F404" s="47"/>
      <c r="G404" s="23">
        <f t="shared" si="61"/>
        <v>1500</v>
      </c>
      <c r="H404" s="23">
        <f t="shared" si="61"/>
        <v>557.9</v>
      </c>
      <c r="I404" s="159">
        <f t="shared" si="59"/>
        <v>37.193333333333335</v>
      </c>
      <c r="J404" s="40"/>
    </row>
    <row r="405" spans="1:10" s="137" customFormat="1" ht="25.5">
      <c r="A405" s="18" t="s">
        <v>651</v>
      </c>
      <c r="B405" s="58" t="s">
        <v>621</v>
      </c>
      <c r="C405" s="21" t="s">
        <v>72</v>
      </c>
      <c r="D405" s="21" t="s">
        <v>66</v>
      </c>
      <c r="E405" s="22" t="s">
        <v>111</v>
      </c>
      <c r="F405" s="47"/>
      <c r="G405" s="23">
        <f t="shared" si="61"/>
        <v>1500</v>
      </c>
      <c r="H405" s="23">
        <f t="shared" si="61"/>
        <v>557.9</v>
      </c>
      <c r="I405" s="159">
        <f t="shared" si="59"/>
        <v>37.193333333333335</v>
      </c>
      <c r="J405" s="40"/>
    </row>
    <row r="406" spans="1:10" s="137" customFormat="1" ht="38.25">
      <c r="A406" s="18" t="s">
        <v>105</v>
      </c>
      <c r="B406" s="58" t="s">
        <v>621</v>
      </c>
      <c r="C406" s="21" t="s">
        <v>72</v>
      </c>
      <c r="D406" s="21" t="s">
        <v>66</v>
      </c>
      <c r="E406" s="22" t="s">
        <v>106</v>
      </c>
      <c r="F406" s="47"/>
      <c r="G406" s="23">
        <f t="shared" si="61"/>
        <v>1500</v>
      </c>
      <c r="H406" s="23">
        <f t="shared" si="61"/>
        <v>557.9</v>
      </c>
      <c r="I406" s="159">
        <f t="shared" si="59"/>
        <v>37.193333333333335</v>
      </c>
      <c r="J406" s="40"/>
    </row>
    <row r="407" spans="1:10" s="137" customFormat="1" ht="38.25">
      <c r="A407" s="18" t="s">
        <v>107</v>
      </c>
      <c r="B407" s="58" t="s">
        <v>621</v>
      </c>
      <c r="C407" s="21" t="s">
        <v>72</v>
      </c>
      <c r="D407" s="21" t="s">
        <v>66</v>
      </c>
      <c r="E407" s="22" t="s">
        <v>108</v>
      </c>
      <c r="F407" s="47"/>
      <c r="G407" s="23">
        <f t="shared" si="61"/>
        <v>1500</v>
      </c>
      <c r="H407" s="23">
        <f t="shared" si="61"/>
        <v>557.9</v>
      </c>
      <c r="I407" s="159">
        <f t="shared" si="59"/>
        <v>37.193333333333335</v>
      </c>
      <c r="J407" s="40"/>
    </row>
    <row r="408" spans="1:10" s="137" customFormat="1" ht="38.25">
      <c r="A408" s="18" t="s">
        <v>603</v>
      </c>
      <c r="B408" s="58" t="s">
        <v>621</v>
      </c>
      <c r="C408" s="21" t="s">
        <v>72</v>
      </c>
      <c r="D408" s="21" t="s">
        <v>66</v>
      </c>
      <c r="E408" s="22" t="s">
        <v>108</v>
      </c>
      <c r="F408" s="47">
        <v>727</v>
      </c>
      <c r="G408" s="23">
        <f>1000+500</f>
        <v>1500</v>
      </c>
      <c r="H408" s="23">
        <v>557.9</v>
      </c>
      <c r="I408" s="159">
        <f t="shared" si="59"/>
        <v>37.193333333333335</v>
      </c>
      <c r="J408" s="40"/>
    </row>
    <row r="409" spans="1:10" s="5" customFormat="1" ht="38.25">
      <c r="A409" s="112" t="s">
        <v>544</v>
      </c>
      <c r="B409" s="113" t="s">
        <v>186</v>
      </c>
      <c r="C409" s="139"/>
      <c r="D409" s="139"/>
      <c r="E409" s="136"/>
      <c r="F409" s="136"/>
      <c r="G409" s="115">
        <f>G410</f>
        <v>5133.4</v>
      </c>
      <c r="H409" s="115">
        <f>H410</f>
        <v>670.0999999999999</v>
      </c>
      <c r="I409" s="157">
        <f t="shared" si="59"/>
        <v>13.053726574979546</v>
      </c>
      <c r="J409" s="13"/>
    </row>
    <row r="410" spans="1:10" s="5" customFormat="1" ht="38.25">
      <c r="A410" s="116" t="s">
        <v>291</v>
      </c>
      <c r="B410" s="84" t="s">
        <v>340</v>
      </c>
      <c r="C410" s="21"/>
      <c r="D410" s="21"/>
      <c r="E410" s="47"/>
      <c r="F410" s="47"/>
      <c r="G410" s="44">
        <f>G411+G430+G451+G444+G423+G437</f>
        <v>5133.4</v>
      </c>
      <c r="H410" s="44">
        <f>H411+H430+H451+H444+H423+H437</f>
        <v>670.0999999999999</v>
      </c>
      <c r="I410" s="158">
        <f t="shared" si="59"/>
        <v>13.053726574979546</v>
      </c>
      <c r="J410" s="13"/>
    </row>
    <row r="411" spans="1:10" s="5" customFormat="1" ht="25.5">
      <c r="A411" s="116" t="s">
        <v>545</v>
      </c>
      <c r="B411" s="84" t="s">
        <v>546</v>
      </c>
      <c r="C411" s="21"/>
      <c r="D411" s="21"/>
      <c r="E411" s="47"/>
      <c r="F411" s="47"/>
      <c r="G411" s="44">
        <f>G412</f>
        <v>400</v>
      </c>
      <c r="H411" s="44">
        <f>H412</f>
        <v>200</v>
      </c>
      <c r="I411" s="158">
        <f t="shared" si="59"/>
        <v>50</v>
      </c>
      <c r="J411" s="13"/>
    </row>
    <row r="412" spans="1:10" s="5" customFormat="1" ht="12.75">
      <c r="A412" s="116" t="s">
        <v>8</v>
      </c>
      <c r="B412" s="84" t="s">
        <v>546</v>
      </c>
      <c r="C412" s="52" t="s">
        <v>69</v>
      </c>
      <c r="D412" s="52" t="s">
        <v>36</v>
      </c>
      <c r="E412" s="47"/>
      <c r="F412" s="47"/>
      <c r="G412" s="44">
        <f>G413+G418</f>
        <v>400</v>
      </c>
      <c r="H412" s="44">
        <f>H413+H418</f>
        <v>200</v>
      </c>
      <c r="I412" s="158">
        <f t="shared" si="59"/>
        <v>50</v>
      </c>
      <c r="J412" s="13"/>
    </row>
    <row r="413" spans="1:10" s="5" customFormat="1" ht="12.75">
      <c r="A413" s="37" t="s">
        <v>9</v>
      </c>
      <c r="B413" s="58" t="s">
        <v>546</v>
      </c>
      <c r="C413" s="21" t="s">
        <v>69</v>
      </c>
      <c r="D413" s="21" t="s">
        <v>66</v>
      </c>
      <c r="E413" s="47"/>
      <c r="F413" s="47"/>
      <c r="G413" s="23">
        <f aca="true" t="shared" si="62" ref="G413:H416">G414</f>
        <v>180</v>
      </c>
      <c r="H413" s="23">
        <f t="shared" si="62"/>
        <v>90</v>
      </c>
      <c r="I413" s="159">
        <f t="shared" si="59"/>
        <v>50</v>
      </c>
      <c r="J413" s="13"/>
    </row>
    <row r="414" spans="1:10" s="5" customFormat="1" ht="38.25">
      <c r="A414" s="18" t="s">
        <v>112</v>
      </c>
      <c r="B414" s="58" t="s">
        <v>546</v>
      </c>
      <c r="C414" s="21" t="s">
        <v>69</v>
      </c>
      <c r="D414" s="21" t="s">
        <v>66</v>
      </c>
      <c r="E414" s="22" t="s">
        <v>113</v>
      </c>
      <c r="F414" s="47"/>
      <c r="G414" s="23">
        <f t="shared" si="62"/>
        <v>180</v>
      </c>
      <c r="H414" s="23">
        <f t="shared" si="62"/>
        <v>90</v>
      </c>
      <c r="I414" s="159">
        <f t="shared" si="59"/>
        <v>50</v>
      </c>
      <c r="J414" s="13"/>
    </row>
    <row r="415" spans="1:10" s="5" customFormat="1" ht="12.75">
      <c r="A415" s="18" t="s">
        <v>118</v>
      </c>
      <c r="B415" s="58" t="s">
        <v>546</v>
      </c>
      <c r="C415" s="21" t="s">
        <v>69</v>
      </c>
      <c r="D415" s="21" t="s">
        <v>66</v>
      </c>
      <c r="E415" s="22" t="s">
        <v>119</v>
      </c>
      <c r="F415" s="47"/>
      <c r="G415" s="23">
        <f t="shared" si="62"/>
        <v>180</v>
      </c>
      <c r="H415" s="23">
        <f t="shared" si="62"/>
        <v>90</v>
      </c>
      <c r="I415" s="159">
        <f t="shared" si="59"/>
        <v>50</v>
      </c>
      <c r="J415" s="13"/>
    </row>
    <row r="416" spans="1:10" s="5" customFormat="1" ht="12.75">
      <c r="A416" s="18" t="s">
        <v>122</v>
      </c>
      <c r="B416" s="58" t="s">
        <v>546</v>
      </c>
      <c r="C416" s="21" t="s">
        <v>69</v>
      </c>
      <c r="D416" s="21" t="s">
        <v>66</v>
      </c>
      <c r="E416" s="22" t="s">
        <v>123</v>
      </c>
      <c r="F416" s="47"/>
      <c r="G416" s="23">
        <f t="shared" si="62"/>
        <v>180</v>
      </c>
      <c r="H416" s="23">
        <f t="shared" si="62"/>
        <v>90</v>
      </c>
      <c r="I416" s="159">
        <f t="shared" si="59"/>
        <v>50</v>
      </c>
      <c r="J416" s="13"/>
    </row>
    <row r="417" spans="1:10" s="33" customFormat="1" ht="25.5">
      <c r="A417" s="37" t="s">
        <v>163</v>
      </c>
      <c r="B417" s="58" t="s">
        <v>546</v>
      </c>
      <c r="C417" s="21" t="s">
        <v>69</v>
      </c>
      <c r="D417" s="21" t="s">
        <v>66</v>
      </c>
      <c r="E417" s="22" t="s">
        <v>123</v>
      </c>
      <c r="F417" s="47">
        <v>725</v>
      </c>
      <c r="G417" s="23">
        <v>180</v>
      </c>
      <c r="H417" s="23">
        <v>90</v>
      </c>
      <c r="I417" s="159">
        <f t="shared" si="59"/>
        <v>50</v>
      </c>
      <c r="J417" s="13"/>
    </row>
    <row r="418" spans="1:10" s="33" customFormat="1" ht="12.75">
      <c r="A418" s="37" t="s">
        <v>704</v>
      </c>
      <c r="B418" s="58" t="s">
        <v>546</v>
      </c>
      <c r="C418" s="21" t="s">
        <v>69</v>
      </c>
      <c r="D418" s="21" t="s">
        <v>67</v>
      </c>
      <c r="E418" s="47"/>
      <c r="F418" s="47"/>
      <c r="G418" s="23">
        <f aca="true" t="shared" si="63" ref="G418:H421">G419</f>
        <v>220</v>
      </c>
      <c r="H418" s="23">
        <f t="shared" si="63"/>
        <v>110</v>
      </c>
      <c r="I418" s="159">
        <f t="shared" si="59"/>
        <v>50</v>
      </c>
      <c r="J418" s="13"/>
    </row>
    <row r="419" spans="1:10" s="33" customFormat="1" ht="38.25">
      <c r="A419" s="18" t="s">
        <v>112</v>
      </c>
      <c r="B419" s="58" t="s">
        <v>546</v>
      </c>
      <c r="C419" s="21" t="s">
        <v>69</v>
      </c>
      <c r="D419" s="21" t="s">
        <v>67</v>
      </c>
      <c r="E419" s="22" t="s">
        <v>113</v>
      </c>
      <c r="F419" s="47"/>
      <c r="G419" s="23">
        <f t="shared" si="63"/>
        <v>220</v>
      </c>
      <c r="H419" s="23">
        <f t="shared" si="63"/>
        <v>110</v>
      </c>
      <c r="I419" s="159">
        <f t="shared" si="59"/>
        <v>50</v>
      </c>
      <c r="J419" s="13"/>
    </row>
    <row r="420" spans="1:10" s="33" customFormat="1" ht="12.75">
      <c r="A420" s="18" t="s">
        <v>118</v>
      </c>
      <c r="B420" s="58" t="s">
        <v>546</v>
      </c>
      <c r="C420" s="21" t="s">
        <v>69</v>
      </c>
      <c r="D420" s="21" t="s">
        <v>67</v>
      </c>
      <c r="E420" s="22" t="s">
        <v>119</v>
      </c>
      <c r="F420" s="47"/>
      <c r="G420" s="23">
        <f t="shared" si="63"/>
        <v>220</v>
      </c>
      <c r="H420" s="23">
        <f t="shared" si="63"/>
        <v>110</v>
      </c>
      <c r="I420" s="159">
        <f t="shared" si="59"/>
        <v>50</v>
      </c>
      <c r="J420" s="13"/>
    </row>
    <row r="421" spans="1:10" s="33" customFormat="1" ht="12.75">
      <c r="A421" s="18" t="s">
        <v>122</v>
      </c>
      <c r="B421" s="58" t="s">
        <v>546</v>
      </c>
      <c r="C421" s="21" t="s">
        <v>69</v>
      </c>
      <c r="D421" s="21" t="s">
        <v>67</v>
      </c>
      <c r="E421" s="22" t="s">
        <v>123</v>
      </c>
      <c r="F421" s="47"/>
      <c r="G421" s="23">
        <f t="shared" si="63"/>
        <v>220</v>
      </c>
      <c r="H421" s="23">
        <f t="shared" si="63"/>
        <v>110</v>
      </c>
      <c r="I421" s="159">
        <f t="shared" si="59"/>
        <v>50</v>
      </c>
      <c r="J421" s="13"/>
    </row>
    <row r="422" spans="1:10" s="5" customFormat="1" ht="25.5">
      <c r="A422" s="37" t="s">
        <v>163</v>
      </c>
      <c r="B422" s="58" t="s">
        <v>546</v>
      </c>
      <c r="C422" s="21" t="s">
        <v>69</v>
      </c>
      <c r="D422" s="21" t="s">
        <v>67</v>
      </c>
      <c r="E422" s="22" t="s">
        <v>123</v>
      </c>
      <c r="F422" s="47">
        <v>725</v>
      </c>
      <c r="G422" s="23">
        <v>220</v>
      </c>
      <c r="H422" s="23">
        <v>110</v>
      </c>
      <c r="I422" s="159">
        <f t="shared" si="59"/>
        <v>50</v>
      </c>
      <c r="J422" s="13"/>
    </row>
    <row r="423" spans="1:10" s="121" customFormat="1" ht="38.25">
      <c r="A423" s="17" t="s">
        <v>556</v>
      </c>
      <c r="B423" s="43" t="s">
        <v>557</v>
      </c>
      <c r="C423" s="52"/>
      <c r="D423" s="52"/>
      <c r="E423" s="43"/>
      <c r="F423" s="54"/>
      <c r="G423" s="44">
        <f aca="true" t="shared" si="64" ref="G423:H428">G424</f>
        <v>1324.3</v>
      </c>
      <c r="H423" s="44">
        <f t="shared" si="64"/>
        <v>132.2</v>
      </c>
      <c r="I423" s="158">
        <f t="shared" si="59"/>
        <v>9.982632334063277</v>
      </c>
      <c r="J423" s="120"/>
    </row>
    <row r="424" spans="1:10" s="121" customFormat="1" ht="12.75">
      <c r="A424" s="116" t="s">
        <v>8</v>
      </c>
      <c r="B424" s="43" t="s">
        <v>557</v>
      </c>
      <c r="C424" s="52" t="s">
        <v>69</v>
      </c>
      <c r="D424" s="52" t="s">
        <v>36</v>
      </c>
      <c r="E424" s="43"/>
      <c r="F424" s="54"/>
      <c r="G424" s="44">
        <f t="shared" si="64"/>
        <v>1324.3</v>
      </c>
      <c r="H424" s="44">
        <f t="shared" si="64"/>
        <v>132.2</v>
      </c>
      <c r="I424" s="158">
        <f t="shared" si="59"/>
        <v>9.982632334063277</v>
      </c>
      <c r="J424" s="120"/>
    </row>
    <row r="425" spans="1:10" s="135" customFormat="1" ht="12.75">
      <c r="A425" s="37" t="s">
        <v>704</v>
      </c>
      <c r="B425" s="22" t="s">
        <v>557</v>
      </c>
      <c r="C425" s="21" t="s">
        <v>69</v>
      </c>
      <c r="D425" s="21" t="s">
        <v>67</v>
      </c>
      <c r="E425" s="22"/>
      <c r="F425" s="47"/>
      <c r="G425" s="23">
        <f t="shared" si="64"/>
        <v>1324.3</v>
      </c>
      <c r="H425" s="23">
        <f t="shared" si="64"/>
        <v>132.2</v>
      </c>
      <c r="I425" s="159">
        <f t="shared" si="59"/>
        <v>9.982632334063277</v>
      </c>
      <c r="J425" s="134"/>
    </row>
    <row r="426" spans="1:10" s="135" customFormat="1" ht="38.25">
      <c r="A426" s="18" t="s">
        <v>112</v>
      </c>
      <c r="B426" s="22" t="s">
        <v>557</v>
      </c>
      <c r="C426" s="21" t="s">
        <v>69</v>
      </c>
      <c r="D426" s="21" t="s">
        <v>67</v>
      </c>
      <c r="E426" s="22" t="s">
        <v>113</v>
      </c>
      <c r="F426" s="47"/>
      <c r="G426" s="23">
        <f t="shared" si="64"/>
        <v>1324.3</v>
      </c>
      <c r="H426" s="23">
        <f t="shared" si="64"/>
        <v>132.2</v>
      </c>
      <c r="I426" s="159">
        <f t="shared" si="59"/>
        <v>9.982632334063277</v>
      </c>
      <c r="J426" s="134"/>
    </row>
    <row r="427" spans="1:10" s="135" customFormat="1" ht="12.75">
      <c r="A427" s="18" t="s">
        <v>118</v>
      </c>
      <c r="B427" s="22" t="s">
        <v>557</v>
      </c>
      <c r="C427" s="21" t="s">
        <v>69</v>
      </c>
      <c r="D427" s="21" t="s">
        <v>67</v>
      </c>
      <c r="E427" s="22" t="s">
        <v>119</v>
      </c>
      <c r="F427" s="47"/>
      <c r="G427" s="23">
        <f t="shared" si="64"/>
        <v>1324.3</v>
      </c>
      <c r="H427" s="23">
        <f t="shared" si="64"/>
        <v>132.2</v>
      </c>
      <c r="I427" s="159">
        <f t="shared" si="59"/>
        <v>9.982632334063277</v>
      </c>
      <c r="J427" s="134"/>
    </row>
    <row r="428" spans="1:10" s="135" customFormat="1" ht="12.75">
      <c r="A428" s="18" t="s">
        <v>122</v>
      </c>
      <c r="B428" s="22" t="s">
        <v>557</v>
      </c>
      <c r="C428" s="21" t="s">
        <v>69</v>
      </c>
      <c r="D428" s="21" t="s">
        <v>67</v>
      </c>
      <c r="E428" s="22" t="s">
        <v>123</v>
      </c>
      <c r="F428" s="47"/>
      <c r="G428" s="23">
        <f t="shared" si="64"/>
        <v>1324.3</v>
      </c>
      <c r="H428" s="23">
        <f t="shared" si="64"/>
        <v>132.2</v>
      </c>
      <c r="I428" s="159">
        <f t="shared" si="59"/>
        <v>9.982632334063277</v>
      </c>
      <c r="J428" s="134"/>
    </row>
    <row r="429" spans="1:10" s="135" customFormat="1" ht="25.5">
      <c r="A429" s="18" t="s">
        <v>710</v>
      </c>
      <c r="B429" s="22" t="s">
        <v>557</v>
      </c>
      <c r="C429" s="21" t="s">
        <v>69</v>
      </c>
      <c r="D429" s="21" t="s">
        <v>67</v>
      </c>
      <c r="E429" s="22" t="s">
        <v>123</v>
      </c>
      <c r="F429" s="47">
        <v>725</v>
      </c>
      <c r="G429" s="23">
        <v>1324.3</v>
      </c>
      <c r="H429" s="23">
        <v>132.2</v>
      </c>
      <c r="I429" s="159">
        <f t="shared" si="59"/>
        <v>9.982632334063277</v>
      </c>
      <c r="J429" s="134"/>
    </row>
    <row r="430" spans="1:10" s="5" customFormat="1" ht="30" customHeight="1">
      <c r="A430" s="11" t="s">
        <v>711</v>
      </c>
      <c r="B430" s="43" t="s">
        <v>559</v>
      </c>
      <c r="C430" s="21"/>
      <c r="D430" s="21"/>
      <c r="E430" s="22"/>
      <c r="F430" s="47"/>
      <c r="G430" s="44">
        <f aca="true" t="shared" si="65" ref="G430:H435">G431</f>
        <v>2516</v>
      </c>
      <c r="H430" s="44">
        <f t="shared" si="65"/>
        <v>251.3</v>
      </c>
      <c r="I430" s="158">
        <f t="shared" si="59"/>
        <v>9.988076311605724</v>
      </c>
      <c r="J430" s="13"/>
    </row>
    <row r="431" spans="1:10" s="5" customFormat="1" ht="12.75">
      <c r="A431" s="116" t="s">
        <v>8</v>
      </c>
      <c r="B431" s="43" t="s">
        <v>559</v>
      </c>
      <c r="C431" s="52" t="s">
        <v>69</v>
      </c>
      <c r="D431" s="52" t="s">
        <v>36</v>
      </c>
      <c r="E431" s="22"/>
      <c r="F431" s="47"/>
      <c r="G431" s="44">
        <f t="shared" si="65"/>
        <v>2516</v>
      </c>
      <c r="H431" s="44">
        <f t="shared" si="65"/>
        <v>251.3</v>
      </c>
      <c r="I431" s="158">
        <f t="shared" si="59"/>
        <v>9.988076311605724</v>
      </c>
      <c r="J431" s="13"/>
    </row>
    <row r="432" spans="1:10" s="5" customFormat="1" ht="12.75">
      <c r="A432" s="37" t="s">
        <v>704</v>
      </c>
      <c r="B432" s="22" t="s">
        <v>559</v>
      </c>
      <c r="C432" s="21" t="s">
        <v>69</v>
      </c>
      <c r="D432" s="21" t="s">
        <v>67</v>
      </c>
      <c r="E432" s="22"/>
      <c r="F432" s="47"/>
      <c r="G432" s="23">
        <f t="shared" si="65"/>
        <v>2516</v>
      </c>
      <c r="H432" s="23">
        <f t="shared" si="65"/>
        <v>251.3</v>
      </c>
      <c r="I432" s="159">
        <f t="shared" si="59"/>
        <v>9.988076311605724</v>
      </c>
      <c r="J432" s="13"/>
    </row>
    <row r="433" spans="1:10" s="5" customFormat="1" ht="38.25">
      <c r="A433" s="18" t="s">
        <v>112</v>
      </c>
      <c r="B433" s="22" t="s">
        <v>559</v>
      </c>
      <c r="C433" s="21" t="s">
        <v>69</v>
      </c>
      <c r="D433" s="21" t="s">
        <v>67</v>
      </c>
      <c r="E433" s="22" t="s">
        <v>113</v>
      </c>
      <c r="F433" s="47"/>
      <c r="G433" s="23">
        <f>G434</f>
        <v>2516</v>
      </c>
      <c r="H433" s="23">
        <f>H434</f>
        <v>251.3</v>
      </c>
      <c r="I433" s="159">
        <f t="shared" si="59"/>
        <v>9.988076311605724</v>
      </c>
      <c r="J433" s="13"/>
    </row>
    <row r="434" spans="1:10" s="5" customFormat="1" ht="12.75">
      <c r="A434" s="18" t="s">
        <v>118</v>
      </c>
      <c r="B434" s="22" t="s">
        <v>559</v>
      </c>
      <c r="C434" s="21" t="s">
        <v>69</v>
      </c>
      <c r="D434" s="21" t="s">
        <v>67</v>
      </c>
      <c r="E434" s="22" t="s">
        <v>119</v>
      </c>
      <c r="F434" s="47"/>
      <c r="G434" s="23">
        <f t="shared" si="65"/>
        <v>2516</v>
      </c>
      <c r="H434" s="23">
        <f t="shared" si="65"/>
        <v>251.3</v>
      </c>
      <c r="I434" s="159">
        <f t="shared" si="59"/>
        <v>9.988076311605724</v>
      </c>
      <c r="J434" s="13"/>
    </row>
    <row r="435" spans="1:10" s="5" customFormat="1" ht="12.75">
      <c r="A435" s="18" t="s">
        <v>122</v>
      </c>
      <c r="B435" s="22" t="s">
        <v>559</v>
      </c>
      <c r="C435" s="21" t="s">
        <v>69</v>
      </c>
      <c r="D435" s="21" t="s">
        <v>67</v>
      </c>
      <c r="E435" s="22" t="s">
        <v>123</v>
      </c>
      <c r="F435" s="47"/>
      <c r="G435" s="23">
        <f t="shared" si="65"/>
        <v>2516</v>
      </c>
      <c r="H435" s="23">
        <f t="shared" si="65"/>
        <v>251.3</v>
      </c>
      <c r="I435" s="159">
        <f t="shared" si="59"/>
        <v>9.988076311605724</v>
      </c>
      <c r="J435" s="13"/>
    </row>
    <row r="436" spans="1:10" s="5" customFormat="1" ht="25.5">
      <c r="A436" s="37" t="s">
        <v>163</v>
      </c>
      <c r="B436" s="22" t="s">
        <v>559</v>
      </c>
      <c r="C436" s="21" t="s">
        <v>69</v>
      </c>
      <c r="D436" s="21" t="s">
        <v>67</v>
      </c>
      <c r="E436" s="22" t="s">
        <v>123</v>
      </c>
      <c r="F436" s="47">
        <v>725</v>
      </c>
      <c r="G436" s="23">
        <v>2516</v>
      </c>
      <c r="H436" s="23">
        <v>251.3</v>
      </c>
      <c r="I436" s="159">
        <f t="shared" si="59"/>
        <v>9.988076311605724</v>
      </c>
      <c r="J436" s="13"/>
    </row>
    <row r="437" spans="1:10" s="121" customFormat="1" ht="51">
      <c r="A437" s="116" t="s">
        <v>560</v>
      </c>
      <c r="B437" s="84" t="s">
        <v>561</v>
      </c>
      <c r="C437" s="52"/>
      <c r="D437" s="52"/>
      <c r="E437" s="43"/>
      <c r="F437" s="54"/>
      <c r="G437" s="44">
        <f aca="true" t="shared" si="66" ref="G437:H442">G438</f>
        <v>510.9</v>
      </c>
      <c r="H437" s="44">
        <f t="shared" si="66"/>
        <v>51.8</v>
      </c>
      <c r="I437" s="158">
        <f t="shared" si="59"/>
        <v>10.138970444313955</v>
      </c>
      <c r="J437" s="120"/>
    </row>
    <row r="438" spans="1:10" s="121" customFormat="1" ht="12.75">
      <c r="A438" s="116" t="s">
        <v>8</v>
      </c>
      <c r="B438" s="84" t="s">
        <v>561</v>
      </c>
      <c r="C438" s="52" t="s">
        <v>69</v>
      </c>
      <c r="D438" s="52" t="s">
        <v>36</v>
      </c>
      <c r="E438" s="43"/>
      <c r="F438" s="54"/>
      <c r="G438" s="44">
        <f t="shared" si="66"/>
        <v>510.9</v>
      </c>
      <c r="H438" s="44">
        <f t="shared" si="66"/>
        <v>51.8</v>
      </c>
      <c r="I438" s="158">
        <f t="shared" si="59"/>
        <v>10.138970444313955</v>
      </c>
      <c r="J438" s="120"/>
    </row>
    <row r="439" spans="1:10" s="135" customFormat="1" ht="12.75">
      <c r="A439" s="37" t="s">
        <v>704</v>
      </c>
      <c r="B439" s="58" t="s">
        <v>561</v>
      </c>
      <c r="C439" s="21" t="s">
        <v>69</v>
      </c>
      <c r="D439" s="21" t="s">
        <v>67</v>
      </c>
      <c r="E439" s="22"/>
      <c r="F439" s="47"/>
      <c r="G439" s="23">
        <f t="shared" si="66"/>
        <v>510.9</v>
      </c>
      <c r="H439" s="23">
        <f t="shared" si="66"/>
        <v>51.8</v>
      </c>
      <c r="I439" s="159">
        <f t="shared" si="59"/>
        <v>10.138970444313955</v>
      </c>
      <c r="J439" s="134"/>
    </row>
    <row r="440" spans="1:10" s="135" customFormat="1" ht="38.25">
      <c r="A440" s="18" t="s">
        <v>112</v>
      </c>
      <c r="B440" s="58" t="s">
        <v>561</v>
      </c>
      <c r="C440" s="21" t="s">
        <v>69</v>
      </c>
      <c r="D440" s="21" t="s">
        <v>67</v>
      </c>
      <c r="E440" s="22" t="s">
        <v>113</v>
      </c>
      <c r="F440" s="47"/>
      <c r="G440" s="23">
        <f t="shared" si="66"/>
        <v>510.9</v>
      </c>
      <c r="H440" s="23">
        <f t="shared" si="66"/>
        <v>51.8</v>
      </c>
      <c r="I440" s="159">
        <f t="shared" si="59"/>
        <v>10.138970444313955</v>
      </c>
      <c r="J440" s="134"/>
    </row>
    <row r="441" spans="1:10" s="135" customFormat="1" ht="12.75">
      <c r="A441" s="18" t="s">
        <v>118</v>
      </c>
      <c r="B441" s="58" t="s">
        <v>561</v>
      </c>
      <c r="C441" s="21" t="s">
        <v>69</v>
      </c>
      <c r="D441" s="21" t="s">
        <v>67</v>
      </c>
      <c r="E441" s="22" t="s">
        <v>119</v>
      </c>
      <c r="F441" s="47"/>
      <c r="G441" s="23">
        <f t="shared" si="66"/>
        <v>510.9</v>
      </c>
      <c r="H441" s="23">
        <f t="shared" si="66"/>
        <v>51.8</v>
      </c>
      <c r="I441" s="159">
        <f t="shared" si="59"/>
        <v>10.138970444313955</v>
      </c>
      <c r="J441" s="134"/>
    </row>
    <row r="442" spans="1:10" s="135" customFormat="1" ht="12.75">
      <c r="A442" s="18" t="s">
        <v>122</v>
      </c>
      <c r="B442" s="58" t="s">
        <v>561</v>
      </c>
      <c r="C442" s="21" t="s">
        <v>69</v>
      </c>
      <c r="D442" s="21" t="s">
        <v>67</v>
      </c>
      <c r="E442" s="22" t="s">
        <v>123</v>
      </c>
      <c r="F442" s="47"/>
      <c r="G442" s="23">
        <f t="shared" si="66"/>
        <v>510.9</v>
      </c>
      <c r="H442" s="23">
        <f t="shared" si="66"/>
        <v>51.8</v>
      </c>
      <c r="I442" s="159">
        <f t="shared" si="59"/>
        <v>10.138970444313955</v>
      </c>
      <c r="J442" s="134"/>
    </row>
    <row r="443" spans="1:10" s="135" customFormat="1" ht="25.5">
      <c r="A443" s="18" t="s">
        <v>710</v>
      </c>
      <c r="B443" s="58" t="s">
        <v>561</v>
      </c>
      <c r="C443" s="21" t="s">
        <v>69</v>
      </c>
      <c r="D443" s="21" t="s">
        <v>67</v>
      </c>
      <c r="E443" s="22" t="s">
        <v>123</v>
      </c>
      <c r="F443" s="47">
        <v>725</v>
      </c>
      <c r="G443" s="23">
        <v>510.9</v>
      </c>
      <c r="H443" s="23">
        <v>51.8</v>
      </c>
      <c r="I443" s="159">
        <f t="shared" si="59"/>
        <v>10.138970444313955</v>
      </c>
      <c r="J443" s="134"/>
    </row>
    <row r="444" spans="1:10" s="119" customFormat="1" ht="51">
      <c r="A444" s="11" t="s">
        <v>562</v>
      </c>
      <c r="B444" s="84" t="s">
        <v>563</v>
      </c>
      <c r="C444" s="52"/>
      <c r="D444" s="52"/>
      <c r="E444" s="43"/>
      <c r="F444" s="54"/>
      <c r="G444" s="44">
        <f aca="true" t="shared" si="67" ref="G444:H449">G445</f>
        <v>348</v>
      </c>
      <c r="H444" s="44">
        <f t="shared" si="67"/>
        <v>34.8</v>
      </c>
      <c r="I444" s="158">
        <f t="shared" si="59"/>
        <v>10</v>
      </c>
      <c r="J444" s="85"/>
    </row>
    <row r="445" spans="1:10" s="119" customFormat="1" ht="12.75">
      <c r="A445" s="116" t="s">
        <v>8</v>
      </c>
      <c r="B445" s="84" t="s">
        <v>563</v>
      </c>
      <c r="C445" s="52" t="s">
        <v>69</v>
      </c>
      <c r="D445" s="52" t="s">
        <v>36</v>
      </c>
      <c r="E445" s="43"/>
      <c r="F445" s="54"/>
      <c r="G445" s="44">
        <f t="shared" si="67"/>
        <v>348</v>
      </c>
      <c r="H445" s="44">
        <f t="shared" si="67"/>
        <v>34.8</v>
      </c>
      <c r="I445" s="158">
        <f t="shared" si="59"/>
        <v>10</v>
      </c>
      <c r="J445" s="85"/>
    </row>
    <row r="446" spans="1:10" s="5" customFormat="1" ht="12.75">
      <c r="A446" s="37" t="s">
        <v>704</v>
      </c>
      <c r="B446" s="58" t="s">
        <v>563</v>
      </c>
      <c r="C446" s="21" t="s">
        <v>69</v>
      </c>
      <c r="D446" s="21" t="s">
        <v>67</v>
      </c>
      <c r="E446" s="22"/>
      <c r="F446" s="47"/>
      <c r="G446" s="23">
        <f t="shared" si="67"/>
        <v>348</v>
      </c>
      <c r="H446" s="23">
        <f t="shared" si="67"/>
        <v>34.8</v>
      </c>
      <c r="I446" s="159">
        <f t="shared" si="59"/>
        <v>10</v>
      </c>
      <c r="J446" s="13"/>
    </row>
    <row r="447" spans="1:10" s="5" customFormat="1" ht="38.25">
      <c r="A447" s="18" t="s">
        <v>112</v>
      </c>
      <c r="B447" s="58" t="s">
        <v>563</v>
      </c>
      <c r="C447" s="21" t="s">
        <v>69</v>
      </c>
      <c r="D447" s="21" t="s">
        <v>67</v>
      </c>
      <c r="E447" s="22" t="s">
        <v>113</v>
      </c>
      <c r="F447" s="47"/>
      <c r="G447" s="23">
        <f t="shared" si="67"/>
        <v>348</v>
      </c>
      <c r="H447" s="23">
        <f t="shared" si="67"/>
        <v>34.8</v>
      </c>
      <c r="I447" s="159">
        <f t="shared" si="59"/>
        <v>10</v>
      </c>
      <c r="J447" s="13"/>
    </row>
    <row r="448" spans="1:10" s="5" customFormat="1" ht="12.75">
      <c r="A448" s="18" t="s">
        <v>118</v>
      </c>
      <c r="B448" s="58" t="s">
        <v>563</v>
      </c>
      <c r="C448" s="21" t="s">
        <v>69</v>
      </c>
      <c r="D448" s="21" t="s">
        <v>67</v>
      </c>
      <c r="E448" s="22" t="s">
        <v>119</v>
      </c>
      <c r="F448" s="47"/>
      <c r="G448" s="23">
        <f t="shared" si="67"/>
        <v>348</v>
      </c>
      <c r="H448" s="23">
        <f t="shared" si="67"/>
        <v>34.8</v>
      </c>
      <c r="I448" s="159">
        <f t="shared" si="59"/>
        <v>10</v>
      </c>
      <c r="J448" s="13"/>
    </row>
    <row r="449" spans="1:10" s="5" customFormat="1" ht="12.75">
      <c r="A449" s="18" t="s">
        <v>122</v>
      </c>
      <c r="B449" s="58" t="s">
        <v>563</v>
      </c>
      <c r="C449" s="21" t="s">
        <v>69</v>
      </c>
      <c r="D449" s="21" t="s">
        <v>67</v>
      </c>
      <c r="E449" s="22" t="s">
        <v>123</v>
      </c>
      <c r="F449" s="47"/>
      <c r="G449" s="23">
        <f t="shared" si="67"/>
        <v>348</v>
      </c>
      <c r="H449" s="23">
        <f t="shared" si="67"/>
        <v>34.8</v>
      </c>
      <c r="I449" s="159">
        <f t="shared" si="59"/>
        <v>10</v>
      </c>
      <c r="J449" s="13"/>
    </row>
    <row r="450" spans="1:10" s="5" customFormat="1" ht="25.5">
      <c r="A450" s="37" t="s">
        <v>163</v>
      </c>
      <c r="B450" s="58" t="s">
        <v>563</v>
      </c>
      <c r="C450" s="21" t="s">
        <v>69</v>
      </c>
      <c r="D450" s="21" t="s">
        <v>67</v>
      </c>
      <c r="E450" s="22" t="s">
        <v>123</v>
      </c>
      <c r="F450" s="47">
        <v>725</v>
      </c>
      <c r="G450" s="23">
        <v>348</v>
      </c>
      <c r="H450" s="23">
        <v>34.8</v>
      </c>
      <c r="I450" s="159">
        <f t="shared" si="59"/>
        <v>10</v>
      </c>
      <c r="J450" s="13"/>
    </row>
    <row r="451" spans="1:10" s="5" customFormat="1" ht="25.5">
      <c r="A451" s="116" t="s">
        <v>303</v>
      </c>
      <c r="B451" s="84" t="s">
        <v>345</v>
      </c>
      <c r="C451" s="21"/>
      <c r="D451" s="21"/>
      <c r="E451" s="22"/>
      <c r="F451" s="47"/>
      <c r="G451" s="44">
        <f aca="true" t="shared" si="68" ref="G451:H456">G452</f>
        <v>34.2</v>
      </c>
      <c r="H451" s="44">
        <f t="shared" si="68"/>
        <v>0</v>
      </c>
      <c r="I451" s="159">
        <f t="shared" si="59"/>
        <v>0</v>
      </c>
      <c r="J451" s="13"/>
    </row>
    <row r="452" spans="1:10" s="5" customFormat="1" ht="12.75">
      <c r="A452" s="116" t="s">
        <v>8</v>
      </c>
      <c r="B452" s="84" t="s">
        <v>345</v>
      </c>
      <c r="C452" s="52" t="s">
        <v>69</v>
      </c>
      <c r="D452" s="52" t="s">
        <v>36</v>
      </c>
      <c r="E452" s="22"/>
      <c r="F452" s="47"/>
      <c r="G452" s="23">
        <f t="shared" si="68"/>
        <v>34.2</v>
      </c>
      <c r="H452" s="23">
        <f t="shared" si="68"/>
        <v>0</v>
      </c>
      <c r="I452" s="159">
        <f t="shared" si="59"/>
        <v>0</v>
      </c>
      <c r="J452" s="13"/>
    </row>
    <row r="453" spans="1:10" s="5" customFormat="1" ht="12.75">
      <c r="A453" s="37" t="s">
        <v>704</v>
      </c>
      <c r="B453" s="58" t="s">
        <v>345</v>
      </c>
      <c r="C453" s="21" t="s">
        <v>69</v>
      </c>
      <c r="D453" s="21" t="s">
        <v>67</v>
      </c>
      <c r="E453" s="22"/>
      <c r="F453" s="47"/>
      <c r="G453" s="23">
        <f t="shared" si="68"/>
        <v>34.2</v>
      </c>
      <c r="H453" s="23">
        <f t="shared" si="68"/>
        <v>0</v>
      </c>
      <c r="I453" s="159">
        <f aca="true" t="shared" si="69" ref="I453:I516">H453/G453*100</f>
        <v>0</v>
      </c>
      <c r="J453" s="13"/>
    </row>
    <row r="454" spans="1:10" s="5" customFormat="1" ht="38.25">
      <c r="A454" s="18" t="s">
        <v>112</v>
      </c>
      <c r="B454" s="58" t="s">
        <v>345</v>
      </c>
      <c r="C454" s="21" t="s">
        <v>69</v>
      </c>
      <c r="D454" s="21" t="s">
        <v>67</v>
      </c>
      <c r="E454" s="22" t="s">
        <v>113</v>
      </c>
      <c r="F454" s="47"/>
      <c r="G454" s="23">
        <f t="shared" si="68"/>
        <v>34.2</v>
      </c>
      <c r="H454" s="23">
        <f t="shared" si="68"/>
        <v>0</v>
      </c>
      <c r="I454" s="159">
        <f t="shared" si="69"/>
        <v>0</v>
      </c>
      <c r="J454" s="13"/>
    </row>
    <row r="455" spans="1:10" s="5" customFormat="1" ht="12.75">
      <c r="A455" s="18" t="s">
        <v>118</v>
      </c>
      <c r="B455" s="58" t="s">
        <v>345</v>
      </c>
      <c r="C455" s="21" t="s">
        <v>69</v>
      </c>
      <c r="D455" s="21" t="s">
        <v>67</v>
      </c>
      <c r="E455" s="22" t="s">
        <v>119</v>
      </c>
      <c r="F455" s="47"/>
      <c r="G455" s="23">
        <f t="shared" si="68"/>
        <v>34.2</v>
      </c>
      <c r="H455" s="23">
        <f t="shared" si="68"/>
        <v>0</v>
      </c>
      <c r="I455" s="159">
        <f t="shared" si="69"/>
        <v>0</v>
      </c>
      <c r="J455" s="13"/>
    </row>
    <row r="456" spans="1:10" s="5" customFormat="1" ht="12.75">
      <c r="A456" s="18" t="s">
        <v>122</v>
      </c>
      <c r="B456" s="58" t="s">
        <v>345</v>
      </c>
      <c r="C456" s="21" t="s">
        <v>69</v>
      </c>
      <c r="D456" s="21" t="s">
        <v>67</v>
      </c>
      <c r="E456" s="22" t="s">
        <v>123</v>
      </c>
      <c r="F456" s="47"/>
      <c r="G456" s="23">
        <f t="shared" si="68"/>
        <v>34.2</v>
      </c>
      <c r="H456" s="23">
        <f t="shared" si="68"/>
        <v>0</v>
      </c>
      <c r="I456" s="159">
        <f t="shared" si="69"/>
        <v>0</v>
      </c>
      <c r="J456" s="13"/>
    </row>
    <row r="457" spans="1:10" s="5" customFormat="1" ht="25.5">
      <c r="A457" s="37" t="s">
        <v>163</v>
      </c>
      <c r="B457" s="58" t="s">
        <v>345</v>
      </c>
      <c r="C457" s="21" t="s">
        <v>69</v>
      </c>
      <c r="D457" s="21" t="s">
        <v>67</v>
      </c>
      <c r="E457" s="22" t="s">
        <v>123</v>
      </c>
      <c r="F457" s="47">
        <v>725</v>
      </c>
      <c r="G457" s="23">
        <v>34.2</v>
      </c>
      <c r="H457" s="23">
        <v>0</v>
      </c>
      <c r="I457" s="159">
        <f t="shared" si="69"/>
        <v>0</v>
      </c>
      <c r="J457" s="13"/>
    </row>
    <row r="458" spans="1:10" s="5" customFormat="1" ht="28.5" customHeight="1">
      <c r="A458" s="112" t="s">
        <v>460</v>
      </c>
      <c r="B458" s="113" t="s">
        <v>182</v>
      </c>
      <c r="C458" s="139"/>
      <c r="D458" s="139"/>
      <c r="E458" s="136"/>
      <c r="F458" s="136"/>
      <c r="G458" s="115">
        <f>G461</f>
        <v>100</v>
      </c>
      <c r="H458" s="115">
        <f>H461</f>
        <v>0</v>
      </c>
      <c r="I458" s="157">
        <f t="shared" si="69"/>
        <v>0</v>
      </c>
      <c r="J458" s="13"/>
    </row>
    <row r="459" spans="1:10" s="5" customFormat="1" ht="39" customHeight="1">
      <c r="A459" s="116" t="s">
        <v>273</v>
      </c>
      <c r="B459" s="84" t="s">
        <v>337</v>
      </c>
      <c r="C459" s="21"/>
      <c r="D459" s="21"/>
      <c r="E459" s="47"/>
      <c r="F459" s="47"/>
      <c r="G459" s="44">
        <f aca="true" t="shared" si="70" ref="G459:H465">G460</f>
        <v>100</v>
      </c>
      <c r="H459" s="44">
        <f t="shared" si="70"/>
        <v>0</v>
      </c>
      <c r="I459" s="158">
        <f t="shared" si="69"/>
        <v>0</v>
      </c>
      <c r="J459" s="13"/>
    </row>
    <row r="460" spans="1:9" s="85" customFormat="1" ht="33.75" customHeight="1">
      <c r="A460" s="116" t="s">
        <v>461</v>
      </c>
      <c r="B460" s="84" t="s">
        <v>462</v>
      </c>
      <c r="C460" s="52"/>
      <c r="D460" s="52"/>
      <c r="E460" s="54"/>
      <c r="F460" s="54"/>
      <c r="G460" s="44">
        <f t="shared" si="70"/>
        <v>100</v>
      </c>
      <c r="H460" s="44">
        <f t="shared" si="70"/>
        <v>0</v>
      </c>
      <c r="I460" s="158">
        <f t="shared" si="69"/>
        <v>0</v>
      </c>
    </row>
    <row r="461" spans="1:10" s="5" customFormat="1" ht="12.75">
      <c r="A461" s="116" t="s">
        <v>5</v>
      </c>
      <c r="B461" s="84" t="s">
        <v>462</v>
      </c>
      <c r="C461" s="52" t="s">
        <v>68</v>
      </c>
      <c r="D461" s="52" t="s">
        <v>36</v>
      </c>
      <c r="E461" s="47"/>
      <c r="F461" s="47"/>
      <c r="G461" s="23">
        <f t="shared" si="70"/>
        <v>100</v>
      </c>
      <c r="H461" s="23">
        <f t="shared" si="70"/>
        <v>0</v>
      </c>
      <c r="I461" s="159">
        <f t="shared" si="69"/>
        <v>0</v>
      </c>
      <c r="J461" s="13"/>
    </row>
    <row r="462" spans="1:10" s="5" customFormat="1" ht="12.75">
      <c r="A462" s="37" t="s">
        <v>7</v>
      </c>
      <c r="B462" s="58" t="s">
        <v>462</v>
      </c>
      <c r="C462" s="21" t="s">
        <v>68</v>
      </c>
      <c r="D462" s="21" t="s">
        <v>78</v>
      </c>
      <c r="E462" s="47"/>
      <c r="F462" s="47"/>
      <c r="G462" s="23">
        <f t="shared" si="70"/>
        <v>100</v>
      </c>
      <c r="H462" s="23">
        <f t="shared" si="70"/>
        <v>0</v>
      </c>
      <c r="I462" s="159">
        <f t="shared" si="69"/>
        <v>0</v>
      </c>
      <c r="J462" s="13"/>
    </row>
    <row r="463" spans="1:10" s="5" customFormat="1" ht="12.75">
      <c r="A463" s="18" t="s">
        <v>135</v>
      </c>
      <c r="B463" s="58" t="s">
        <v>462</v>
      </c>
      <c r="C463" s="21" t="s">
        <v>68</v>
      </c>
      <c r="D463" s="21" t="s">
        <v>78</v>
      </c>
      <c r="E463" s="22" t="s">
        <v>136</v>
      </c>
      <c r="F463" s="47"/>
      <c r="G463" s="23">
        <f t="shared" si="70"/>
        <v>100</v>
      </c>
      <c r="H463" s="23">
        <f t="shared" si="70"/>
        <v>0</v>
      </c>
      <c r="I463" s="159">
        <f t="shared" si="69"/>
        <v>0</v>
      </c>
      <c r="J463" s="13"/>
    </row>
    <row r="464" spans="1:10" s="5" customFormat="1" ht="51">
      <c r="A464" s="18" t="s">
        <v>171</v>
      </c>
      <c r="B464" s="58" t="s">
        <v>462</v>
      </c>
      <c r="C464" s="21" t="s">
        <v>68</v>
      </c>
      <c r="D464" s="21" t="s">
        <v>78</v>
      </c>
      <c r="E464" s="22" t="s">
        <v>137</v>
      </c>
      <c r="F464" s="47"/>
      <c r="G464" s="23">
        <f t="shared" si="70"/>
        <v>100</v>
      </c>
      <c r="H464" s="23">
        <f t="shared" si="70"/>
        <v>0</v>
      </c>
      <c r="I464" s="159">
        <f t="shared" si="69"/>
        <v>0</v>
      </c>
      <c r="J464" s="13"/>
    </row>
    <row r="465" spans="1:10" s="137" customFormat="1" ht="52.5" customHeight="1">
      <c r="A465" s="18" t="s">
        <v>650</v>
      </c>
      <c r="B465" s="58" t="s">
        <v>462</v>
      </c>
      <c r="C465" s="21" t="s">
        <v>68</v>
      </c>
      <c r="D465" s="21" t="s">
        <v>78</v>
      </c>
      <c r="E465" s="22" t="s">
        <v>649</v>
      </c>
      <c r="F465" s="47"/>
      <c r="G465" s="23">
        <f t="shared" si="70"/>
        <v>100</v>
      </c>
      <c r="H465" s="23">
        <f t="shared" si="70"/>
        <v>0</v>
      </c>
      <c r="I465" s="159">
        <f t="shared" si="69"/>
        <v>0</v>
      </c>
      <c r="J465" s="40"/>
    </row>
    <row r="466" spans="1:10" s="5" customFormat="1" ht="12.75">
      <c r="A466" s="41" t="s">
        <v>160</v>
      </c>
      <c r="B466" s="58" t="s">
        <v>462</v>
      </c>
      <c r="C466" s="21" t="s">
        <v>68</v>
      </c>
      <c r="D466" s="21" t="s">
        <v>78</v>
      </c>
      <c r="E466" s="22" t="s">
        <v>649</v>
      </c>
      <c r="F466" s="47">
        <v>721</v>
      </c>
      <c r="G466" s="23">
        <v>100</v>
      </c>
      <c r="H466" s="23">
        <v>0</v>
      </c>
      <c r="I466" s="159">
        <f t="shared" si="69"/>
        <v>0</v>
      </c>
      <c r="J466" s="13"/>
    </row>
    <row r="467" spans="1:10" s="5" customFormat="1" ht="38.25">
      <c r="A467" s="112" t="s">
        <v>506</v>
      </c>
      <c r="B467" s="113" t="s">
        <v>180</v>
      </c>
      <c r="C467" s="118"/>
      <c r="D467" s="118"/>
      <c r="E467" s="114"/>
      <c r="F467" s="114"/>
      <c r="G467" s="115">
        <f aca="true" t="shared" si="71" ref="G467:H472">G468</f>
        <v>500</v>
      </c>
      <c r="H467" s="115">
        <f t="shared" si="71"/>
        <v>0</v>
      </c>
      <c r="I467" s="157">
        <f t="shared" si="69"/>
        <v>0</v>
      </c>
      <c r="J467" s="13"/>
    </row>
    <row r="468" spans="1:10" s="5" customFormat="1" ht="15" customHeight="1">
      <c r="A468" s="116" t="s">
        <v>258</v>
      </c>
      <c r="B468" s="84" t="s">
        <v>335</v>
      </c>
      <c r="C468" s="52"/>
      <c r="D468" s="52"/>
      <c r="E468" s="54"/>
      <c r="F468" s="54"/>
      <c r="G468" s="44">
        <f t="shared" si="71"/>
        <v>500</v>
      </c>
      <c r="H468" s="44">
        <f t="shared" si="71"/>
        <v>0</v>
      </c>
      <c r="I468" s="158">
        <f t="shared" si="69"/>
        <v>0</v>
      </c>
      <c r="J468" s="13"/>
    </row>
    <row r="469" spans="1:10" s="5" customFormat="1" ht="38.25">
      <c r="A469" s="116" t="s">
        <v>179</v>
      </c>
      <c r="B469" s="84" t="s">
        <v>336</v>
      </c>
      <c r="C469" s="52"/>
      <c r="D469" s="52"/>
      <c r="E469" s="54"/>
      <c r="F469" s="54"/>
      <c r="G469" s="44">
        <f t="shared" si="71"/>
        <v>500</v>
      </c>
      <c r="H469" s="44">
        <f t="shared" si="71"/>
        <v>0</v>
      </c>
      <c r="I469" s="158">
        <f t="shared" si="69"/>
        <v>0</v>
      </c>
      <c r="J469" s="13"/>
    </row>
    <row r="470" spans="1:10" s="5" customFormat="1" ht="12.75">
      <c r="A470" s="116" t="s">
        <v>5</v>
      </c>
      <c r="B470" s="84" t="s">
        <v>336</v>
      </c>
      <c r="C470" s="52" t="s">
        <v>68</v>
      </c>
      <c r="D470" s="52" t="s">
        <v>36</v>
      </c>
      <c r="E470" s="54"/>
      <c r="F470" s="54"/>
      <c r="G470" s="44">
        <f t="shared" si="71"/>
        <v>500</v>
      </c>
      <c r="H470" s="44">
        <f t="shared" si="71"/>
        <v>0</v>
      </c>
      <c r="I470" s="158">
        <f t="shared" si="69"/>
        <v>0</v>
      </c>
      <c r="J470" s="13"/>
    </row>
    <row r="471" spans="1:10" s="5" customFormat="1" ht="12.75">
      <c r="A471" s="37" t="s">
        <v>80</v>
      </c>
      <c r="B471" s="58" t="s">
        <v>336</v>
      </c>
      <c r="C471" s="21" t="s">
        <v>68</v>
      </c>
      <c r="D471" s="21" t="s">
        <v>72</v>
      </c>
      <c r="E471" s="47"/>
      <c r="F471" s="47"/>
      <c r="G471" s="23">
        <f t="shared" si="71"/>
        <v>500</v>
      </c>
      <c r="H471" s="23">
        <f t="shared" si="71"/>
        <v>0</v>
      </c>
      <c r="I471" s="159">
        <f t="shared" si="69"/>
        <v>0</v>
      </c>
      <c r="J471" s="13"/>
    </row>
    <row r="472" spans="1:10" s="5" customFormat="1" ht="12.75">
      <c r="A472" s="18" t="s">
        <v>135</v>
      </c>
      <c r="B472" s="58" t="s">
        <v>336</v>
      </c>
      <c r="C472" s="21" t="s">
        <v>68</v>
      </c>
      <c r="D472" s="21" t="s">
        <v>72</v>
      </c>
      <c r="E472" s="22" t="s">
        <v>136</v>
      </c>
      <c r="F472" s="47"/>
      <c r="G472" s="23">
        <f t="shared" si="71"/>
        <v>500</v>
      </c>
      <c r="H472" s="23">
        <f t="shared" si="71"/>
        <v>0</v>
      </c>
      <c r="I472" s="159">
        <f t="shared" si="69"/>
        <v>0</v>
      </c>
      <c r="J472" s="13"/>
    </row>
    <row r="473" spans="1:10" s="5" customFormat="1" ht="51">
      <c r="A473" s="18" t="s">
        <v>171</v>
      </c>
      <c r="B473" s="58" t="s">
        <v>336</v>
      </c>
      <c r="C473" s="21" t="s">
        <v>68</v>
      </c>
      <c r="D473" s="21" t="s">
        <v>72</v>
      </c>
      <c r="E473" s="22" t="s">
        <v>137</v>
      </c>
      <c r="F473" s="47"/>
      <c r="G473" s="23">
        <f>G474</f>
        <v>500</v>
      </c>
      <c r="H473" s="23">
        <f>H474</f>
        <v>0</v>
      </c>
      <c r="I473" s="159">
        <f t="shared" si="69"/>
        <v>0</v>
      </c>
      <c r="J473" s="13"/>
    </row>
    <row r="474" spans="1:10" s="137" customFormat="1" ht="36.75" customHeight="1">
      <c r="A474" s="18" t="s">
        <v>650</v>
      </c>
      <c r="B474" s="58" t="s">
        <v>336</v>
      </c>
      <c r="C474" s="21" t="s">
        <v>68</v>
      </c>
      <c r="D474" s="21" t="s">
        <v>72</v>
      </c>
      <c r="E474" s="22" t="s">
        <v>649</v>
      </c>
      <c r="F474" s="47"/>
      <c r="G474" s="23">
        <f>G475</f>
        <v>500</v>
      </c>
      <c r="H474" s="23">
        <f>H475</f>
        <v>0</v>
      </c>
      <c r="I474" s="159">
        <f t="shared" si="69"/>
        <v>0</v>
      </c>
      <c r="J474" s="40"/>
    </row>
    <row r="475" spans="1:10" s="5" customFormat="1" ht="38.25">
      <c r="A475" s="41" t="s">
        <v>174</v>
      </c>
      <c r="B475" s="58" t="s">
        <v>336</v>
      </c>
      <c r="C475" s="21" t="s">
        <v>68</v>
      </c>
      <c r="D475" s="21" t="s">
        <v>72</v>
      </c>
      <c r="E475" s="22" t="s">
        <v>649</v>
      </c>
      <c r="F475" s="47">
        <v>724</v>
      </c>
      <c r="G475" s="23">
        <v>500</v>
      </c>
      <c r="H475" s="23">
        <v>0</v>
      </c>
      <c r="I475" s="159">
        <f t="shared" si="69"/>
        <v>0</v>
      </c>
      <c r="J475" s="13"/>
    </row>
    <row r="476" spans="1:10" s="5" customFormat="1" ht="38.25">
      <c r="A476" s="112" t="s">
        <v>547</v>
      </c>
      <c r="B476" s="113" t="s">
        <v>189</v>
      </c>
      <c r="C476" s="139"/>
      <c r="D476" s="139"/>
      <c r="E476" s="136"/>
      <c r="F476" s="136"/>
      <c r="G476" s="115">
        <f>G477</f>
        <v>3263.2</v>
      </c>
      <c r="H476" s="115">
        <f>H477</f>
        <v>367</v>
      </c>
      <c r="I476" s="157">
        <f t="shared" si="69"/>
        <v>11.246629075753862</v>
      </c>
      <c r="J476" s="13"/>
    </row>
    <row r="477" spans="1:10" s="5" customFormat="1" ht="38.25">
      <c r="A477" s="169" t="s">
        <v>262</v>
      </c>
      <c r="B477" s="170" t="s">
        <v>341</v>
      </c>
      <c r="C477" s="171"/>
      <c r="D477" s="171"/>
      <c r="E477" s="172"/>
      <c r="F477" s="172"/>
      <c r="G477" s="173">
        <f>G478+G508+G532+G550+G567+G596</f>
        <v>3263.2</v>
      </c>
      <c r="H477" s="173">
        <f>H478+H508+H532+H550+H567+H596</f>
        <v>367</v>
      </c>
      <c r="I477" s="174">
        <f t="shared" si="69"/>
        <v>11.246629075753862</v>
      </c>
      <c r="J477" s="13"/>
    </row>
    <row r="478" spans="1:10" s="5" customFormat="1" ht="25.5">
      <c r="A478" s="169" t="s">
        <v>188</v>
      </c>
      <c r="B478" s="170" t="s">
        <v>342</v>
      </c>
      <c r="C478" s="171"/>
      <c r="D478" s="171"/>
      <c r="E478" s="172"/>
      <c r="F478" s="172"/>
      <c r="G478" s="173">
        <f>G479+G496+G502</f>
        <v>1920.8000000000002</v>
      </c>
      <c r="H478" s="173">
        <f>H479+H496+H502</f>
        <v>367</v>
      </c>
      <c r="I478" s="174">
        <f t="shared" si="69"/>
        <v>19.106622240733024</v>
      </c>
      <c r="J478" s="13"/>
    </row>
    <row r="479" spans="1:10" s="5" customFormat="1" ht="12.75">
      <c r="A479" s="169" t="s">
        <v>8</v>
      </c>
      <c r="B479" s="170" t="s">
        <v>342</v>
      </c>
      <c r="C479" s="175" t="s">
        <v>69</v>
      </c>
      <c r="D479" s="175" t="s">
        <v>36</v>
      </c>
      <c r="E479" s="172"/>
      <c r="F479" s="172"/>
      <c r="G479" s="173">
        <f>G480+G485+G490</f>
        <v>1485.8000000000002</v>
      </c>
      <c r="H479" s="173">
        <f>H480+H485+H490</f>
        <v>367</v>
      </c>
      <c r="I479" s="174">
        <f t="shared" si="69"/>
        <v>24.700498048189527</v>
      </c>
      <c r="J479" s="13"/>
    </row>
    <row r="480" spans="1:10" s="5" customFormat="1" ht="12.75">
      <c r="A480" s="176" t="s">
        <v>9</v>
      </c>
      <c r="B480" s="177" t="s">
        <v>342</v>
      </c>
      <c r="C480" s="171" t="s">
        <v>69</v>
      </c>
      <c r="D480" s="171" t="s">
        <v>66</v>
      </c>
      <c r="E480" s="172"/>
      <c r="F480" s="172"/>
      <c r="G480" s="178">
        <f aca="true" t="shared" si="72" ref="G480:H483">G481</f>
        <v>360.6</v>
      </c>
      <c r="H480" s="178">
        <f t="shared" si="72"/>
        <v>95.4</v>
      </c>
      <c r="I480" s="179">
        <f t="shared" si="69"/>
        <v>26.455906821963392</v>
      </c>
      <c r="J480" s="13"/>
    </row>
    <row r="481" spans="1:10" s="5" customFormat="1" ht="38.25">
      <c r="A481" s="180" t="s">
        <v>112</v>
      </c>
      <c r="B481" s="177" t="s">
        <v>342</v>
      </c>
      <c r="C481" s="171" t="s">
        <v>69</v>
      </c>
      <c r="D481" s="171" t="s">
        <v>66</v>
      </c>
      <c r="E481" s="181" t="s">
        <v>113</v>
      </c>
      <c r="F481" s="172"/>
      <c r="G481" s="178">
        <f t="shared" si="72"/>
        <v>360.6</v>
      </c>
      <c r="H481" s="178">
        <f t="shared" si="72"/>
        <v>95.4</v>
      </c>
      <c r="I481" s="179">
        <f t="shared" si="69"/>
        <v>26.455906821963392</v>
      </c>
      <c r="J481" s="13"/>
    </row>
    <row r="482" spans="1:10" s="5" customFormat="1" ht="12.75">
      <c r="A482" s="180" t="s">
        <v>118</v>
      </c>
      <c r="B482" s="177" t="s">
        <v>342</v>
      </c>
      <c r="C482" s="171" t="s">
        <v>69</v>
      </c>
      <c r="D482" s="171" t="s">
        <v>66</v>
      </c>
      <c r="E482" s="181" t="s">
        <v>119</v>
      </c>
      <c r="F482" s="172"/>
      <c r="G482" s="178">
        <f t="shared" si="72"/>
        <v>360.6</v>
      </c>
      <c r="H482" s="178">
        <f t="shared" si="72"/>
        <v>95.4</v>
      </c>
      <c r="I482" s="179">
        <f t="shared" si="69"/>
        <v>26.455906821963392</v>
      </c>
      <c r="J482" s="13"/>
    </row>
    <row r="483" spans="1:10" s="5" customFormat="1" ht="12.75">
      <c r="A483" s="180" t="s">
        <v>122</v>
      </c>
      <c r="B483" s="177" t="s">
        <v>342</v>
      </c>
      <c r="C483" s="171" t="s">
        <v>69</v>
      </c>
      <c r="D483" s="171" t="s">
        <v>66</v>
      </c>
      <c r="E483" s="181" t="s">
        <v>123</v>
      </c>
      <c r="F483" s="172"/>
      <c r="G483" s="178">
        <f t="shared" si="72"/>
        <v>360.6</v>
      </c>
      <c r="H483" s="178">
        <f t="shared" si="72"/>
        <v>95.4</v>
      </c>
      <c r="I483" s="179">
        <f t="shared" si="69"/>
        <v>26.455906821963392</v>
      </c>
      <c r="J483" s="13"/>
    </row>
    <row r="484" spans="1:10" s="5" customFormat="1" ht="25.5">
      <c r="A484" s="176" t="s">
        <v>163</v>
      </c>
      <c r="B484" s="177" t="s">
        <v>342</v>
      </c>
      <c r="C484" s="171" t="s">
        <v>69</v>
      </c>
      <c r="D484" s="171" t="s">
        <v>66</v>
      </c>
      <c r="E484" s="181" t="s">
        <v>123</v>
      </c>
      <c r="F484" s="172">
        <v>725</v>
      </c>
      <c r="G484" s="178">
        <v>360.6</v>
      </c>
      <c r="H484" s="178">
        <v>95.4</v>
      </c>
      <c r="I484" s="179">
        <f t="shared" si="69"/>
        <v>26.455906821963392</v>
      </c>
      <c r="J484" s="13"/>
    </row>
    <row r="485" spans="1:10" s="5" customFormat="1" ht="12.75">
      <c r="A485" s="176" t="s">
        <v>704</v>
      </c>
      <c r="B485" s="177" t="s">
        <v>342</v>
      </c>
      <c r="C485" s="171" t="s">
        <v>69</v>
      </c>
      <c r="D485" s="171" t="s">
        <v>67</v>
      </c>
      <c r="E485" s="172"/>
      <c r="F485" s="172"/>
      <c r="G485" s="178">
        <f aca="true" t="shared" si="73" ref="G485:H488">G486</f>
        <v>774.2</v>
      </c>
      <c r="H485" s="178">
        <f t="shared" si="73"/>
        <v>204</v>
      </c>
      <c r="I485" s="179">
        <f t="shared" si="69"/>
        <v>26.34978041849651</v>
      </c>
      <c r="J485" s="13"/>
    </row>
    <row r="486" spans="1:10" s="5" customFormat="1" ht="38.25">
      <c r="A486" s="180" t="s">
        <v>112</v>
      </c>
      <c r="B486" s="177" t="s">
        <v>342</v>
      </c>
      <c r="C486" s="171" t="s">
        <v>69</v>
      </c>
      <c r="D486" s="171" t="s">
        <v>67</v>
      </c>
      <c r="E486" s="181" t="s">
        <v>113</v>
      </c>
      <c r="F486" s="172"/>
      <c r="G486" s="178">
        <f t="shared" si="73"/>
        <v>774.2</v>
      </c>
      <c r="H486" s="178">
        <f t="shared" si="73"/>
        <v>204</v>
      </c>
      <c r="I486" s="179">
        <f t="shared" si="69"/>
        <v>26.34978041849651</v>
      </c>
      <c r="J486" s="13"/>
    </row>
    <row r="487" spans="1:10" s="5" customFormat="1" ht="12.75">
      <c r="A487" s="180" t="s">
        <v>118</v>
      </c>
      <c r="B487" s="177" t="s">
        <v>342</v>
      </c>
      <c r="C487" s="171" t="s">
        <v>69</v>
      </c>
      <c r="D487" s="171" t="s">
        <v>67</v>
      </c>
      <c r="E487" s="181" t="s">
        <v>119</v>
      </c>
      <c r="F487" s="172"/>
      <c r="G487" s="178">
        <f t="shared" si="73"/>
        <v>774.2</v>
      </c>
      <c r="H487" s="178">
        <f t="shared" si="73"/>
        <v>204</v>
      </c>
      <c r="I487" s="179">
        <f t="shared" si="69"/>
        <v>26.34978041849651</v>
      </c>
      <c r="J487" s="13"/>
    </row>
    <row r="488" spans="1:10" s="5" customFormat="1" ht="12.75">
      <c r="A488" s="180" t="s">
        <v>122</v>
      </c>
      <c r="B488" s="177" t="s">
        <v>342</v>
      </c>
      <c r="C488" s="171" t="s">
        <v>69</v>
      </c>
      <c r="D488" s="171" t="s">
        <v>67</v>
      </c>
      <c r="E488" s="181" t="s">
        <v>123</v>
      </c>
      <c r="F488" s="172"/>
      <c r="G488" s="178">
        <f t="shared" si="73"/>
        <v>774.2</v>
      </c>
      <c r="H488" s="178">
        <f t="shared" si="73"/>
        <v>204</v>
      </c>
      <c r="I488" s="179">
        <f t="shared" si="69"/>
        <v>26.34978041849651</v>
      </c>
      <c r="J488" s="13"/>
    </row>
    <row r="489" spans="1:10" s="5" customFormat="1" ht="25.5">
      <c r="A489" s="176" t="s">
        <v>163</v>
      </c>
      <c r="B489" s="177" t="s">
        <v>342</v>
      </c>
      <c r="C489" s="171" t="s">
        <v>69</v>
      </c>
      <c r="D489" s="171" t="s">
        <v>67</v>
      </c>
      <c r="E489" s="181" t="s">
        <v>123</v>
      </c>
      <c r="F489" s="172">
        <v>725</v>
      </c>
      <c r="G489" s="178">
        <f>980.2-206</f>
        <v>774.2</v>
      </c>
      <c r="H489" s="178">
        <v>204</v>
      </c>
      <c r="I489" s="179">
        <f t="shared" si="69"/>
        <v>26.34978041849651</v>
      </c>
      <c r="J489" s="13"/>
    </row>
    <row r="490" spans="1:10" s="137" customFormat="1" ht="12.75">
      <c r="A490" s="176" t="s">
        <v>564</v>
      </c>
      <c r="B490" s="177" t="s">
        <v>342</v>
      </c>
      <c r="C490" s="171" t="s">
        <v>69</v>
      </c>
      <c r="D490" s="171" t="s">
        <v>70</v>
      </c>
      <c r="E490" s="181"/>
      <c r="F490" s="172"/>
      <c r="G490" s="178">
        <f aca="true" t="shared" si="74" ref="G490:H492">G491</f>
        <v>351</v>
      </c>
      <c r="H490" s="178">
        <f t="shared" si="74"/>
        <v>67.6</v>
      </c>
      <c r="I490" s="179">
        <f t="shared" si="69"/>
        <v>19.259259259259256</v>
      </c>
      <c r="J490" s="40"/>
    </row>
    <row r="491" spans="1:10" s="137" customFormat="1" ht="38.25">
      <c r="A491" s="180" t="s">
        <v>112</v>
      </c>
      <c r="B491" s="177" t="s">
        <v>342</v>
      </c>
      <c r="C491" s="171" t="s">
        <v>69</v>
      </c>
      <c r="D491" s="171" t="s">
        <v>70</v>
      </c>
      <c r="E491" s="181" t="s">
        <v>113</v>
      </c>
      <c r="F491" s="172"/>
      <c r="G491" s="178">
        <f t="shared" si="74"/>
        <v>351</v>
      </c>
      <c r="H491" s="178">
        <f t="shared" si="74"/>
        <v>67.6</v>
      </c>
      <c r="I491" s="179">
        <f t="shared" si="69"/>
        <v>19.259259259259256</v>
      </c>
      <c r="J491" s="40"/>
    </row>
    <row r="492" spans="1:10" s="137" customFormat="1" ht="12.75">
      <c r="A492" s="180" t="s">
        <v>118</v>
      </c>
      <c r="B492" s="177" t="s">
        <v>342</v>
      </c>
      <c r="C492" s="171" t="s">
        <v>69</v>
      </c>
      <c r="D492" s="171" t="s">
        <v>70</v>
      </c>
      <c r="E492" s="181" t="s">
        <v>119</v>
      </c>
      <c r="F492" s="172"/>
      <c r="G492" s="178">
        <f t="shared" si="74"/>
        <v>351</v>
      </c>
      <c r="H492" s="178">
        <f t="shared" si="74"/>
        <v>67.6</v>
      </c>
      <c r="I492" s="179">
        <f t="shared" si="69"/>
        <v>19.259259259259256</v>
      </c>
      <c r="J492" s="40"/>
    </row>
    <row r="493" spans="1:10" s="137" customFormat="1" ht="12.75">
      <c r="A493" s="180" t="s">
        <v>122</v>
      </c>
      <c r="B493" s="177" t="s">
        <v>342</v>
      </c>
      <c r="C493" s="171" t="s">
        <v>69</v>
      </c>
      <c r="D493" s="171" t="s">
        <v>70</v>
      </c>
      <c r="E493" s="181" t="s">
        <v>123</v>
      </c>
      <c r="F493" s="172"/>
      <c r="G493" s="178">
        <f>G494+G495</f>
        <v>351</v>
      </c>
      <c r="H493" s="178">
        <f>H494+H495</f>
        <v>67.6</v>
      </c>
      <c r="I493" s="179">
        <f t="shared" si="69"/>
        <v>19.259259259259256</v>
      </c>
      <c r="J493" s="40"/>
    </row>
    <row r="494" spans="1:10" s="137" customFormat="1" ht="25.5">
      <c r="A494" s="176" t="s">
        <v>163</v>
      </c>
      <c r="B494" s="177" t="s">
        <v>342</v>
      </c>
      <c r="C494" s="171" t="s">
        <v>69</v>
      </c>
      <c r="D494" s="171" t="s">
        <v>70</v>
      </c>
      <c r="E494" s="181" t="s">
        <v>123</v>
      </c>
      <c r="F494" s="172">
        <v>725</v>
      </c>
      <c r="G494" s="178">
        <v>206</v>
      </c>
      <c r="H494" s="178">
        <v>67.6</v>
      </c>
      <c r="I494" s="179">
        <f t="shared" si="69"/>
        <v>32.81553398058252</v>
      </c>
      <c r="J494" s="40"/>
    </row>
    <row r="495" spans="1:10" s="5" customFormat="1" ht="25.5">
      <c r="A495" s="176" t="s">
        <v>164</v>
      </c>
      <c r="B495" s="177" t="s">
        <v>342</v>
      </c>
      <c r="C495" s="171" t="s">
        <v>69</v>
      </c>
      <c r="D495" s="171" t="s">
        <v>70</v>
      </c>
      <c r="E495" s="181" t="s">
        <v>123</v>
      </c>
      <c r="F495" s="172">
        <v>726</v>
      </c>
      <c r="G495" s="178">
        <v>145</v>
      </c>
      <c r="H495" s="178">
        <v>0</v>
      </c>
      <c r="I495" s="179">
        <f t="shared" si="69"/>
        <v>0</v>
      </c>
      <c r="J495" s="13"/>
    </row>
    <row r="496" spans="1:10" s="5" customFormat="1" ht="12.75">
      <c r="A496" s="169" t="s">
        <v>702</v>
      </c>
      <c r="B496" s="170" t="s">
        <v>342</v>
      </c>
      <c r="C496" s="175" t="s">
        <v>73</v>
      </c>
      <c r="D496" s="175" t="s">
        <v>36</v>
      </c>
      <c r="E496" s="182"/>
      <c r="F496" s="182"/>
      <c r="G496" s="173">
        <f aca="true" t="shared" si="75" ref="G496:H500">G497</f>
        <v>275</v>
      </c>
      <c r="H496" s="173">
        <f t="shared" si="75"/>
        <v>0</v>
      </c>
      <c r="I496" s="174">
        <f t="shared" si="69"/>
        <v>0</v>
      </c>
      <c r="J496" s="13"/>
    </row>
    <row r="497" spans="1:10" s="5" customFormat="1" ht="12.75">
      <c r="A497" s="176" t="s">
        <v>12</v>
      </c>
      <c r="B497" s="177" t="s">
        <v>342</v>
      </c>
      <c r="C497" s="171" t="s">
        <v>73</v>
      </c>
      <c r="D497" s="171" t="s">
        <v>66</v>
      </c>
      <c r="E497" s="172"/>
      <c r="F497" s="172"/>
      <c r="G497" s="178">
        <f t="shared" si="75"/>
        <v>275</v>
      </c>
      <c r="H497" s="178">
        <f t="shared" si="75"/>
        <v>0</v>
      </c>
      <c r="I497" s="179">
        <f t="shared" si="69"/>
        <v>0</v>
      </c>
      <c r="J497" s="13"/>
    </row>
    <row r="498" spans="1:10" s="5" customFormat="1" ht="38.25">
      <c r="A498" s="180" t="s">
        <v>112</v>
      </c>
      <c r="B498" s="177" t="s">
        <v>342</v>
      </c>
      <c r="C498" s="171" t="s">
        <v>73</v>
      </c>
      <c r="D498" s="171" t="s">
        <v>66</v>
      </c>
      <c r="E498" s="181" t="s">
        <v>113</v>
      </c>
      <c r="F498" s="172"/>
      <c r="G498" s="178">
        <f t="shared" si="75"/>
        <v>275</v>
      </c>
      <c r="H498" s="178">
        <f t="shared" si="75"/>
        <v>0</v>
      </c>
      <c r="I498" s="179">
        <f t="shared" si="69"/>
        <v>0</v>
      </c>
      <c r="J498" s="13"/>
    </row>
    <row r="499" spans="1:10" s="5" customFormat="1" ht="12.75">
      <c r="A499" s="180" t="s">
        <v>118</v>
      </c>
      <c r="B499" s="177" t="s">
        <v>342</v>
      </c>
      <c r="C499" s="171" t="s">
        <v>73</v>
      </c>
      <c r="D499" s="171" t="s">
        <v>66</v>
      </c>
      <c r="E499" s="181" t="s">
        <v>119</v>
      </c>
      <c r="F499" s="172"/>
      <c r="G499" s="178">
        <f t="shared" si="75"/>
        <v>275</v>
      </c>
      <c r="H499" s="178">
        <f t="shared" si="75"/>
        <v>0</v>
      </c>
      <c r="I499" s="179">
        <f t="shared" si="69"/>
        <v>0</v>
      </c>
      <c r="J499" s="13"/>
    </row>
    <row r="500" spans="1:10" s="5" customFormat="1" ht="12.75">
      <c r="A500" s="180" t="s">
        <v>122</v>
      </c>
      <c r="B500" s="177" t="s">
        <v>342</v>
      </c>
      <c r="C500" s="171" t="s">
        <v>73</v>
      </c>
      <c r="D500" s="171" t="s">
        <v>66</v>
      </c>
      <c r="E500" s="181" t="s">
        <v>123</v>
      </c>
      <c r="F500" s="172"/>
      <c r="G500" s="178">
        <f t="shared" si="75"/>
        <v>275</v>
      </c>
      <c r="H500" s="178">
        <f t="shared" si="75"/>
        <v>0</v>
      </c>
      <c r="I500" s="179">
        <f t="shared" si="69"/>
        <v>0</v>
      </c>
      <c r="J500" s="13"/>
    </row>
    <row r="501" spans="1:10" s="5" customFormat="1" ht="25.5">
      <c r="A501" s="176" t="s">
        <v>164</v>
      </c>
      <c r="B501" s="177" t="s">
        <v>342</v>
      </c>
      <c r="C501" s="171" t="s">
        <v>73</v>
      </c>
      <c r="D501" s="171" t="s">
        <v>66</v>
      </c>
      <c r="E501" s="181" t="s">
        <v>123</v>
      </c>
      <c r="F501" s="172">
        <v>726</v>
      </c>
      <c r="G501" s="178">
        <v>275</v>
      </c>
      <c r="H501" s="178">
        <v>0</v>
      </c>
      <c r="I501" s="179">
        <f t="shared" si="69"/>
        <v>0</v>
      </c>
      <c r="J501" s="13"/>
    </row>
    <row r="502" spans="1:10" s="5" customFormat="1" ht="12.75">
      <c r="A502" s="169" t="s">
        <v>85</v>
      </c>
      <c r="B502" s="170" t="s">
        <v>342</v>
      </c>
      <c r="C502" s="175" t="s">
        <v>74</v>
      </c>
      <c r="D502" s="175" t="s">
        <v>36</v>
      </c>
      <c r="E502" s="182"/>
      <c r="F502" s="182"/>
      <c r="G502" s="173">
        <f aca="true" t="shared" si="76" ref="G502:H506">G503</f>
        <v>160</v>
      </c>
      <c r="H502" s="173">
        <f t="shared" si="76"/>
        <v>0</v>
      </c>
      <c r="I502" s="174">
        <f t="shared" si="69"/>
        <v>0</v>
      </c>
      <c r="J502" s="13"/>
    </row>
    <row r="503" spans="1:10" s="5" customFormat="1" ht="12.75">
      <c r="A503" s="176" t="s">
        <v>86</v>
      </c>
      <c r="B503" s="177" t="s">
        <v>342</v>
      </c>
      <c r="C503" s="171" t="s">
        <v>74</v>
      </c>
      <c r="D503" s="171" t="s">
        <v>66</v>
      </c>
      <c r="E503" s="172"/>
      <c r="F503" s="172"/>
      <c r="G503" s="178">
        <f t="shared" si="76"/>
        <v>160</v>
      </c>
      <c r="H503" s="178">
        <f t="shared" si="76"/>
        <v>0</v>
      </c>
      <c r="I503" s="179">
        <f t="shared" si="69"/>
        <v>0</v>
      </c>
      <c r="J503" s="13"/>
    </row>
    <row r="504" spans="1:10" s="5" customFormat="1" ht="38.25">
      <c r="A504" s="180" t="s">
        <v>112</v>
      </c>
      <c r="B504" s="177" t="s">
        <v>342</v>
      </c>
      <c r="C504" s="171" t="s">
        <v>74</v>
      </c>
      <c r="D504" s="171" t="s">
        <v>66</v>
      </c>
      <c r="E504" s="181" t="s">
        <v>113</v>
      </c>
      <c r="F504" s="172"/>
      <c r="G504" s="178">
        <f t="shared" si="76"/>
        <v>160</v>
      </c>
      <c r="H504" s="178">
        <f t="shared" si="76"/>
        <v>0</v>
      </c>
      <c r="I504" s="179">
        <f t="shared" si="69"/>
        <v>0</v>
      </c>
      <c r="J504" s="13"/>
    </row>
    <row r="505" spans="1:10" s="5" customFormat="1" ht="12.75">
      <c r="A505" s="180" t="s">
        <v>118</v>
      </c>
      <c r="B505" s="177" t="s">
        <v>342</v>
      </c>
      <c r="C505" s="171" t="s">
        <v>74</v>
      </c>
      <c r="D505" s="171" t="s">
        <v>66</v>
      </c>
      <c r="E505" s="181" t="s">
        <v>119</v>
      </c>
      <c r="F505" s="172"/>
      <c r="G505" s="178">
        <f t="shared" si="76"/>
        <v>160</v>
      </c>
      <c r="H505" s="178">
        <f t="shared" si="76"/>
        <v>0</v>
      </c>
      <c r="I505" s="179">
        <f t="shared" si="69"/>
        <v>0</v>
      </c>
      <c r="J505" s="13"/>
    </row>
    <row r="506" spans="1:10" s="5" customFormat="1" ht="12.75">
      <c r="A506" s="180" t="s">
        <v>122</v>
      </c>
      <c r="B506" s="177" t="s">
        <v>342</v>
      </c>
      <c r="C506" s="171" t="s">
        <v>74</v>
      </c>
      <c r="D506" s="171" t="s">
        <v>66</v>
      </c>
      <c r="E506" s="181" t="s">
        <v>123</v>
      </c>
      <c r="F506" s="172"/>
      <c r="G506" s="178">
        <f t="shared" si="76"/>
        <v>160</v>
      </c>
      <c r="H506" s="178">
        <f t="shared" si="76"/>
        <v>0</v>
      </c>
      <c r="I506" s="179">
        <f t="shared" si="69"/>
        <v>0</v>
      </c>
      <c r="J506" s="13"/>
    </row>
    <row r="507" spans="1:10" s="5" customFormat="1" ht="25.5">
      <c r="A507" s="176" t="s">
        <v>164</v>
      </c>
      <c r="B507" s="177" t="s">
        <v>342</v>
      </c>
      <c r="C507" s="171" t="s">
        <v>74</v>
      </c>
      <c r="D507" s="171" t="s">
        <v>66</v>
      </c>
      <c r="E507" s="181" t="s">
        <v>123</v>
      </c>
      <c r="F507" s="172">
        <v>726</v>
      </c>
      <c r="G507" s="178">
        <v>160</v>
      </c>
      <c r="H507" s="178">
        <v>0</v>
      </c>
      <c r="I507" s="179">
        <f t="shared" si="69"/>
        <v>0</v>
      </c>
      <c r="J507" s="13"/>
    </row>
    <row r="508" spans="1:10" s="5" customFormat="1" ht="25.5">
      <c r="A508" s="169" t="s">
        <v>191</v>
      </c>
      <c r="B508" s="170" t="s">
        <v>346</v>
      </c>
      <c r="C508" s="175"/>
      <c r="D508" s="175"/>
      <c r="E508" s="183"/>
      <c r="F508" s="182"/>
      <c r="G508" s="173">
        <f>G509+G520+G526</f>
        <v>391.2</v>
      </c>
      <c r="H508" s="173">
        <f>H509+H520+H526</f>
        <v>0</v>
      </c>
      <c r="I508" s="174">
        <f t="shared" si="69"/>
        <v>0</v>
      </c>
      <c r="J508" s="13"/>
    </row>
    <row r="509" spans="1:10" s="5" customFormat="1" ht="12.75">
      <c r="A509" s="169" t="s">
        <v>8</v>
      </c>
      <c r="B509" s="170" t="s">
        <v>346</v>
      </c>
      <c r="C509" s="175" t="s">
        <v>69</v>
      </c>
      <c r="D509" s="175" t="s">
        <v>36</v>
      </c>
      <c r="E509" s="181"/>
      <c r="F509" s="172"/>
      <c r="G509" s="173">
        <f>G510+G515</f>
        <v>181.2</v>
      </c>
      <c r="H509" s="173">
        <f>H510+H515</f>
        <v>0</v>
      </c>
      <c r="I509" s="174">
        <f t="shared" si="69"/>
        <v>0</v>
      </c>
      <c r="J509" s="13"/>
    </row>
    <row r="510" spans="1:10" s="5" customFormat="1" ht="12.75">
      <c r="A510" s="176" t="s">
        <v>704</v>
      </c>
      <c r="B510" s="177" t="s">
        <v>346</v>
      </c>
      <c r="C510" s="171" t="s">
        <v>69</v>
      </c>
      <c r="D510" s="171" t="s">
        <v>67</v>
      </c>
      <c r="E510" s="172"/>
      <c r="F510" s="172"/>
      <c r="G510" s="178">
        <f aca="true" t="shared" si="77" ref="G510:H513">G511</f>
        <v>124.2</v>
      </c>
      <c r="H510" s="178">
        <f t="shared" si="77"/>
        <v>0</v>
      </c>
      <c r="I510" s="179">
        <f t="shared" si="69"/>
        <v>0</v>
      </c>
      <c r="J510" s="13"/>
    </row>
    <row r="511" spans="1:10" s="5" customFormat="1" ht="38.25">
      <c r="A511" s="180" t="s">
        <v>112</v>
      </c>
      <c r="B511" s="177" t="s">
        <v>346</v>
      </c>
      <c r="C511" s="171" t="s">
        <v>69</v>
      </c>
      <c r="D511" s="171" t="s">
        <v>67</v>
      </c>
      <c r="E511" s="181" t="s">
        <v>113</v>
      </c>
      <c r="F511" s="172"/>
      <c r="G511" s="178">
        <f t="shared" si="77"/>
        <v>124.2</v>
      </c>
      <c r="H511" s="178">
        <f t="shared" si="77"/>
        <v>0</v>
      </c>
      <c r="I511" s="179">
        <f t="shared" si="69"/>
        <v>0</v>
      </c>
      <c r="J511" s="13"/>
    </row>
    <row r="512" spans="1:10" s="5" customFormat="1" ht="12.75">
      <c r="A512" s="180" t="s">
        <v>118</v>
      </c>
      <c r="B512" s="177" t="s">
        <v>346</v>
      </c>
      <c r="C512" s="171" t="s">
        <v>69</v>
      </c>
      <c r="D512" s="171" t="s">
        <v>67</v>
      </c>
      <c r="E512" s="181" t="s">
        <v>119</v>
      </c>
      <c r="F512" s="172"/>
      <c r="G512" s="178">
        <f t="shared" si="77"/>
        <v>124.2</v>
      </c>
      <c r="H512" s="178">
        <f t="shared" si="77"/>
        <v>0</v>
      </c>
      <c r="I512" s="179">
        <f t="shared" si="69"/>
        <v>0</v>
      </c>
      <c r="J512" s="13"/>
    </row>
    <row r="513" spans="1:10" s="5" customFormat="1" ht="12.75">
      <c r="A513" s="180" t="s">
        <v>122</v>
      </c>
      <c r="B513" s="177" t="s">
        <v>346</v>
      </c>
      <c r="C513" s="171" t="s">
        <v>69</v>
      </c>
      <c r="D513" s="171" t="s">
        <v>67</v>
      </c>
      <c r="E513" s="181" t="s">
        <v>123</v>
      </c>
      <c r="F513" s="172"/>
      <c r="G513" s="178">
        <f t="shared" si="77"/>
        <v>124.2</v>
      </c>
      <c r="H513" s="178">
        <f t="shared" si="77"/>
        <v>0</v>
      </c>
      <c r="I513" s="179">
        <f t="shared" si="69"/>
        <v>0</v>
      </c>
      <c r="J513" s="13"/>
    </row>
    <row r="514" spans="1:10" s="5" customFormat="1" ht="25.5">
      <c r="A514" s="176" t="s">
        <v>163</v>
      </c>
      <c r="B514" s="177" t="s">
        <v>346</v>
      </c>
      <c r="C514" s="171" t="s">
        <v>69</v>
      </c>
      <c r="D514" s="171" t="s">
        <v>67</v>
      </c>
      <c r="E514" s="181" t="s">
        <v>123</v>
      </c>
      <c r="F514" s="172">
        <v>725</v>
      </c>
      <c r="G514" s="178">
        <v>124.2</v>
      </c>
      <c r="H514" s="178">
        <v>0</v>
      </c>
      <c r="I514" s="179">
        <f t="shared" si="69"/>
        <v>0</v>
      </c>
      <c r="J514" s="13"/>
    </row>
    <row r="515" spans="1:10" s="137" customFormat="1" ht="12.75">
      <c r="A515" s="176" t="s">
        <v>564</v>
      </c>
      <c r="B515" s="177" t="s">
        <v>346</v>
      </c>
      <c r="C515" s="171" t="s">
        <v>69</v>
      </c>
      <c r="D515" s="171" t="s">
        <v>70</v>
      </c>
      <c r="E515" s="181"/>
      <c r="F515" s="172"/>
      <c r="G515" s="178">
        <f aca="true" t="shared" si="78" ref="G515:H518">G516</f>
        <v>57</v>
      </c>
      <c r="H515" s="178">
        <f t="shared" si="78"/>
        <v>0</v>
      </c>
      <c r="I515" s="179">
        <f t="shared" si="69"/>
        <v>0</v>
      </c>
      <c r="J515" s="40"/>
    </row>
    <row r="516" spans="1:10" s="137" customFormat="1" ht="38.25">
      <c r="A516" s="180" t="s">
        <v>112</v>
      </c>
      <c r="B516" s="177" t="s">
        <v>346</v>
      </c>
      <c r="C516" s="171" t="s">
        <v>69</v>
      </c>
      <c r="D516" s="171" t="s">
        <v>70</v>
      </c>
      <c r="E516" s="181" t="s">
        <v>113</v>
      </c>
      <c r="F516" s="172"/>
      <c r="G516" s="178">
        <f t="shared" si="78"/>
        <v>57</v>
      </c>
      <c r="H516" s="178">
        <f t="shared" si="78"/>
        <v>0</v>
      </c>
      <c r="I516" s="179">
        <f t="shared" si="69"/>
        <v>0</v>
      </c>
      <c r="J516" s="40"/>
    </row>
    <row r="517" spans="1:10" s="137" customFormat="1" ht="12.75">
      <c r="A517" s="180" t="s">
        <v>118</v>
      </c>
      <c r="B517" s="177" t="s">
        <v>346</v>
      </c>
      <c r="C517" s="171" t="s">
        <v>69</v>
      </c>
      <c r="D517" s="171" t="s">
        <v>70</v>
      </c>
      <c r="E517" s="181" t="s">
        <v>119</v>
      </c>
      <c r="F517" s="172"/>
      <c r="G517" s="178">
        <f t="shared" si="78"/>
        <v>57</v>
      </c>
      <c r="H517" s="178">
        <f t="shared" si="78"/>
        <v>0</v>
      </c>
      <c r="I517" s="179">
        <f aca="true" t="shared" si="79" ref="I517:I580">H517/G517*100</f>
        <v>0</v>
      </c>
      <c r="J517" s="40"/>
    </row>
    <row r="518" spans="1:10" s="137" customFormat="1" ht="12.75">
      <c r="A518" s="180" t="s">
        <v>122</v>
      </c>
      <c r="B518" s="177" t="s">
        <v>346</v>
      </c>
      <c r="C518" s="171" t="s">
        <v>69</v>
      </c>
      <c r="D518" s="171" t="s">
        <v>70</v>
      </c>
      <c r="E518" s="181" t="s">
        <v>123</v>
      </c>
      <c r="F518" s="172"/>
      <c r="G518" s="178">
        <f t="shared" si="78"/>
        <v>57</v>
      </c>
      <c r="H518" s="178">
        <f t="shared" si="78"/>
        <v>0</v>
      </c>
      <c r="I518" s="179">
        <f t="shared" si="79"/>
        <v>0</v>
      </c>
      <c r="J518" s="40"/>
    </row>
    <row r="519" spans="1:10" s="5" customFormat="1" ht="25.5">
      <c r="A519" s="176" t="s">
        <v>164</v>
      </c>
      <c r="B519" s="177" t="s">
        <v>346</v>
      </c>
      <c r="C519" s="171" t="s">
        <v>69</v>
      </c>
      <c r="D519" s="171" t="s">
        <v>70</v>
      </c>
      <c r="E519" s="181" t="s">
        <v>123</v>
      </c>
      <c r="F519" s="172">
        <v>726</v>
      </c>
      <c r="G519" s="178">
        <v>57</v>
      </c>
      <c r="H519" s="178">
        <v>0</v>
      </c>
      <c r="I519" s="179">
        <f t="shared" si="79"/>
        <v>0</v>
      </c>
      <c r="J519" s="13"/>
    </row>
    <row r="520" spans="1:10" s="5" customFormat="1" ht="12.75">
      <c r="A520" s="169" t="s">
        <v>702</v>
      </c>
      <c r="B520" s="170" t="s">
        <v>346</v>
      </c>
      <c r="C520" s="175" t="s">
        <v>73</v>
      </c>
      <c r="D520" s="175" t="s">
        <v>36</v>
      </c>
      <c r="E520" s="182"/>
      <c r="F520" s="182"/>
      <c r="G520" s="173">
        <f aca="true" t="shared" si="80" ref="G520:H524">G521</f>
        <v>80</v>
      </c>
      <c r="H520" s="173">
        <f t="shared" si="80"/>
        <v>0</v>
      </c>
      <c r="I520" s="174">
        <f t="shared" si="79"/>
        <v>0</v>
      </c>
      <c r="J520" s="13"/>
    </row>
    <row r="521" spans="1:10" s="5" customFormat="1" ht="12.75">
      <c r="A521" s="176" t="s">
        <v>12</v>
      </c>
      <c r="B521" s="177" t="s">
        <v>346</v>
      </c>
      <c r="C521" s="171" t="s">
        <v>73</v>
      </c>
      <c r="D521" s="171" t="s">
        <v>66</v>
      </c>
      <c r="E521" s="172"/>
      <c r="F521" s="172"/>
      <c r="G521" s="178">
        <f t="shared" si="80"/>
        <v>80</v>
      </c>
      <c r="H521" s="178">
        <f t="shared" si="80"/>
        <v>0</v>
      </c>
      <c r="I521" s="179">
        <f t="shared" si="79"/>
        <v>0</v>
      </c>
      <c r="J521" s="13"/>
    </row>
    <row r="522" spans="1:10" s="5" customFormat="1" ht="38.25">
      <c r="A522" s="180" t="s">
        <v>112</v>
      </c>
      <c r="B522" s="177" t="s">
        <v>346</v>
      </c>
      <c r="C522" s="171" t="s">
        <v>73</v>
      </c>
      <c r="D522" s="171" t="s">
        <v>66</v>
      </c>
      <c r="E522" s="181" t="s">
        <v>113</v>
      </c>
      <c r="F522" s="172"/>
      <c r="G522" s="178">
        <f t="shared" si="80"/>
        <v>80</v>
      </c>
      <c r="H522" s="178">
        <f t="shared" si="80"/>
        <v>0</v>
      </c>
      <c r="I522" s="179">
        <f t="shared" si="79"/>
        <v>0</v>
      </c>
      <c r="J522" s="13"/>
    </row>
    <row r="523" spans="1:10" s="5" customFormat="1" ht="12.75">
      <c r="A523" s="180" t="s">
        <v>118</v>
      </c>
      <c r="B523" s="177" t="s">
        <v>346</v>
      </c>
      <c r="C523" s="171" t="s">
        <v>73</v>
      </c>
      <c r="D523" s="171" t="s">
        <v>66</v>
      </c>
      <c r="E523" s="181" t="s">
        <v>119</v>
      </c>
      <c r="F523" s="172"/>
      <c r="G523" s="178">
        <f t="shared" si="80"/>
        <v>80</v>
      </c>
      <c r="H523" s="178">
        <f t="shared" si="80"/>
        <v>0</v>
      </c>
      <c r="I523" s="179">
        <f t="shared" si="79"/>
        <v>0</v>
      </c>
      <c r="J523" s="13"/>
    </row>
    <row r="524" spans="1:10" s="5" customFormat="1" ht="12.75">
      <c r="A524" s="180" t="s">
        <v>122</v>
      </c>
      <c r="B524" s="177" t="s">
        <v>346</v>
      </c>
      <c r="C524" s="171" t="s">
        <v>73</v>
      </c>
      <c r="D524" s="171" t="s">
        <v>66</v>
      </c>
      <c r="E524" s="181" t="s">
        <v>123</v>
      </c>
      <c r="F524" s="172"/>
      <c r="G524" s="178">
        <f t="shared" si="80"/>
        <v>80</v>
      </c>
      <c r="H524" s="178">
        <f t="shared" si="80"/>
        <v>0</v>
      </c>
      <c r="I524" s="179">
        <f t="shared" si="79"/>
        <v>0</v>
      </c>
      <c r="J524" s="13"/>
    </row>
    <row r="525" spans="1:10" s="5" customFormat="1" ht="25.5">
      <c r="A525" s="176" t="s">
        <v>164</v>
      </c>
      <c r="B525" s="177" t="s">
        <v>346</v>
      </c>
      <c r="C525" s="171" t="s">
        <v>73</v>
      </c>
      <c r="D525" s="171" t="s">
        <v>66</v>
      </c>
      <c r="E525" s="181" t="s">
        <v>123</v>
      </c>
      <c r="F525" s="172">
        <v>726</v>
      </c>
      <c r="G525" s="178">
        <v>80</v>
      </c>
      <c r="H525" s="178">
        <v>0</v>
      </c>
      <c r="I525" s="179">
        <f t="shared" si="79"/>
        <v>0</v>
      </c>
      <c r="J525" s="13"/>
    </row>
    <row r="526" spans="1:10" s="5" customFormat="1" ht="12.75">
      <c r="A526" s="169" t="s">
        <v>85</v>
      </c>
      <c r="B526" s="170" t="s">
        <v>346</v>
      </c>
      <c r="C526" s="175" t="s">
        <v>74</v>
      </c>
      <c r="D526" s="175" t="s">
        <v>36</v>
      </c>
      <c r="E526" s="182"/>
      <c r="F526" s="182"/>
      <c r="G526" s="173">
        <f aca="true" t="shared" si="81" ref="G526:H530">G527</f>
        <v>130</v>
      </c>
      <c r="H526" s="173">
        <f t="shared" si="81"/>
        <v>0</v>
      </c>
      <c r="I526" s="174">
        <f t="shared" si="79"/>
        <v>0</v>
      </c>
      <c r="J526" s="13"/>
    </row>
    <row r="527" spans="1:10" s="5" customFormat="1" ht="12.75">
      <c r="A527" s="176" t="s">
        <v>86</v>
      </c>
      <c r="B527" s="177" t="s">
        <v>346</v>
      </c>
      <c r="C527" s="171" t="s">
        <v>74</v>
      </c>
      <c r="D527" s="171" t="s">
        <v>66</v>
      </c>
      <c r="E527" s="172"/>
      <c r="F527" s="172"/>
      <c r="G527" s="178">
        <f t="shared" si="81"/>
        <v>130</v>
      </c>
      <c r="H527" s="178">
        <f t="shared" si="81"/>
        <v>0</v>
      </c>
      <c r="I527" s="179">
        <f t="shared" si="79"/>
        <v>0</v>
      </c>
      <c r="J527" s="13"/>
    </row>
    <row r="528" spans="1:10" s="5" customFormat="1" ht="38.25">
      <c r="A528" s="180" t="s">
        <v>112</v>
      </c>
      <c r="B528" s="177" t="s">
        <v>346</v>
      </c>
      <c r="C528" s="171" t="s">
        <v>74</v>
      </c>
      <c r="D528" s="171" t="s">
        <v>66</v>
      </c>
      <c r="E528" s="181" t="s">
        <v>113</v>
      </c>
      <c r="F528" s="172"/>
      <c r="G528" s="178">
        <f t="shared" si="81"/>
        <v>130</v>
      </c>
      <c r="H528" s="178">
        <f t="shared" si="81"/>
        <v>0</v>
      </c>
      <c r="I528" s="179">
        <f t="shared" si="79"/>
        <v>0</v>
      </c>
      <c r="J528" s="13"/>
    </row>
    <row r="529" spans="1:10" s="5" customFormat="1" ht="12.75">
      <c r="A529" s="180" t="s">
        <v>118</v>
      </c>
      <c r="B529" s="177" t="s">
        <v>346</v>
      </c>
      <c r="C529" s="171" t="s">
        <v>74</v>
      </c>
      <c r="D529" s="171" t="s">
        <v>66</v>
      </c>
      <c r="E529" s="181" t="s">
        <v>119</v>
      </c>
      <c r="F529" s="172"/>
      <c r="G529" s="178">
        <f t="shared" si="81"/>
        <v>130</v>
      </c>
      <c r="H529" s="178">
        <f t="shared" si="81"/>
        <v>0</v>
      </c>
      <c r="I529" s="179">
        <f t="shared" si="79"/>
        <v>0</v>
      </c>
      <c r="J529" s="13"/>
    </row>
    <row r="530" spans="1:10" s="5" customFormat="1" ht="12.75">
      <c r="A530" s="180" t="s">
        <v>122</v>
      </c>
      <c r="B530" s="177" t="s">
        <v>346</v>
      </c>
      <c r="C530" s="171" t="s">
        <v>74</v>
      </c>
      <c r="D530" s="171" t="s">
        <v>66</v>
      </c>
      <c r="E530" s="181" t="s">
        <v>123</v>
      </c>
      <c r="F530" s="172"/>
      <c r="G530" s="178">
        <f t="shared" si="81"/>
        <v>130</v>
      </c>
      <c r="H530" s="178">
        <f t="shared" si="81"/>
        <v>0</v>
      </c>
      <c r="I530" s="179">
        <f t="shared" si="79"/>
        <v>0</v>
      </c>
      <c r="J530" s="13"/>
    </row>
    <row r="531" spans="1:10" s="5" customFormat="1" ht="25.5">
      <c r="A531" s="176" t="s">
        <v>164</v>
      </c>
      <c r="B531" s="177" t="s">
        <v>346</v>
      </c>
      <c r="C531" s="171" t="s">
        <v>74</v>
      </c>
      <c r="D531" s="171" t="s">
        <v>66</v>
      </c>
      <c r="E531" s="181" t="s">
        <v>123</v>
      </c>
      <c r="F531" s="172">
        <v>726</v>
      </c>
      <c r="G531" s="178">
        <v>130</v>
      </c>
      <c r="H531" s="178">
        <v>0</v>
      </c>
      <c r="I531" s="179">
        <f t="shared" si="79"/>
        <v>0</v>
      </c>
      <c r="J531" s="13"/>
    </row>
    <row r="532" spans="1:10" s="5" customFormat="1" ht="25.5">
      <c r="A532" s="169" t="s">
        <v>202</v>
      </c>
      <c r="B532" s="170" t="s">
        <v>358</v>
      </c>
      <c r="C532" s="175"/>
      <c r="D532" s="175"/>
      <c r="E532" s="183"/>
      <c r="F532" s="182"/>
      <c r="G532" s="173">
        <f>G533+G539</f>
        <v>194.2</v>
      </c>
      <c r="H532" s="173">
        <f>H533+H539</f>
        <v>0</v>
      </c>
      <c r="I532" s="174">
        <f t="shared" si="79"/>
        <v>0</v>
      </c>
      <c r="J532" s="13"/>
    </row>
    <row r="533" spans="1:10" s="5" customFormat="1" ht="12.75">
      <c r="A533" s="169" t="s">
        <v>8</v>
      </c>
      <c r="B533" s="170" t="s">
        <v>358</v>
      </c>
      <c r="C533" s="175" t="s">
        <v>69</v>
      </c>
      <c r="D533" s="175" t="s">
        <v>36</v>
      </c>
      <c r="E533" s="181"/>
      <c r="F533" s="172"/>
      <c r="G533" s="178">
        <f aca="true" t="shared" si="82" ref="G533:H537">G534</f>
        <v>96.2</v>
      </c>
      <c r="H533" s="178">
        <f t="shared" si="82"/>
        <v>0</v>
      </c>
      <c r="I533" s="179">
        <f t="shared" si="79"/>
        <v>0</v>
      </c>
      <c r="J533" s="13"/>
    </row>
    <row r="534" spans="1:10" s="5" customFormat="1" ht="12.75">
      <c r="A534" s="176" t="s">
        <v>564</v>
      </c>
      <c r="B534" s="177" t="s">
        <v>358</v>
      </c>
      <c r="C534" s="171" t="s">
        <v>69</v>
      </c>
      <c r="D534" s="171" t="s">
        <v>70</v>
      </c>
      <c r="E534" s="181"/>
      <c r="F534" s="172"/>
      <c r="G534" s="178">
        <f t="shared" si="82"/>
        <v>96.2</v>
      </c>
      <c r="H534" s="178">
        <f t="shared" si="82"/>
        <v>0</v>
      </c>
      <c r="I534" s="179">
        <f t="shared" si="79"/>
        <v>0</v>
      </c>
      <c r="J534" s="13"/>
    </row>
    <row r="535" spans="1:10" s="5" customFormat="1" ht="38.25">
      <c r="A535" s="180" t="s">
        <v>112</v>
      </c>
      <c r="B535" s="177" t="s">
        <v>358</v>
      </c>
      <c r="C535" s="171" t="s">
        <v>69</v>
      </c>
      <c r="D535" s="171" t="s">
        <v>70</v>
      </c>
      <c r="E535" s="181" t="s">
        <v>113</v>
      </c>
      <c r="F535" s="172"/>
      <c r="G535" s="178">
        <f t="shared" si="82"/>
        <v>96.2</v>
      </c>
      <c r="H535" s="178">
        <f t="shared" si="82"/>
        <v>0</v>
      </c>
      <c r="I535" s="179">
        <f t="shared" si="79"/>
        <v>0</v>
      </c>
      <c r="J535" s="13"/>
    </row>
    <row r="536" spans="1:10" s="5" customFormat="1" ht="12.75">
      <c r="A536" s="180" t="s">
        <v>118</v>
      </c>
      <c r="B536" s="177" t="s">
        <v>358</v>
      </c>
      <c r="C536" s="171" t="s">
        <v>69</v>
      </c>
      <c r="D536" s="171" t="s">
        <v>70</v>
      </c>
      <c r="E536" s="181" t="s">
        <v>119</v>
      </c>
      <c r="F536" s="172"/>
      <c r="G536" s="178">
        <f t="shared" si="82"/>
        <v>96.2</v>
      </c>
      <c r="H536" s="178">
        <f t="shared" si="82"/>
        <v>0</v>
      </c>
      <c r="I536" s="179">
        <f t="shared" si="79"/>
        <v>0</v>
      </c>
      <c r="J536" s="13"/>
    </row>
    <row r="537" spans="1:10" s="5" customFormat="1" ht="12.75">
      <c r="A537" s="180" t="s">
        <v>122</v>
      </c>
      <c r="B537" s="177" t="s">
        <v>358</v>
      </c>
      <c r="C537" s="171" t="s">
        <v>69</v>
      </c>
      <c r="D537" s="171" t="s">
        <v>70</v>
      </c>
      <c r="E537" s="181" t="s">
        <v>123</v>
      </c>
      <c r="F537" s="172"/>
      <c r="G537" s="178">
        <f t="shared" si="82"/>
        <v>96.2</v>
      </c>
      <c r="H537" s="178">
        <f t="shared" si="82"/>
        <v>0</v>
      </c>
      <c r="I537" s="179">
        <f t="shared" si="79"/>
        <v>0</v>
      </c>
      <c r="J537" s="13"/>
    </row>
    <row r="538" spans="1:10" s="5" customFormat="1" ht="25.5">
      <c r="A538" s="176" t="s">
        <v>164</v>
      </c>
      <c r="B538" s="177" t="s">
        <v>358</v>
      </c>
      <c r="C538" s="171" t="s">
        <v>69</v>
      </c>
      <c r="D538" s="171" t="s">
        <v>70</v>
      </c>
      <c r="E538" s="181" t="s">
        <v>123</v>
      </c>
      <c r="F538" s="172">
        <v>726</v>
      </c>
      <c r="G538" s="178">
        <v>96.2</v>
      </c>
      <c r="H538" s="178">
        <v>0</v>
      </c>
      <c r="I538" s="179">
        <f t="shared" si="79"/>
        <v>0</v>
      </c>
      <c r="J538" s="13"/>
    </row>
    <row r="539" spans="1:10" s="5" customFormat="1" ht="12.75">
      <c r="A539" s="169" t="s">
        <v>702</v>
      </c>
      <c r="B539" s="170" t="s">
        <v>358</v>
      </c>
      <c r="C539" s="175" t="s">
        <v>73</v>
      </c>
      <c r="D539" s="175" t="s">
        <v>36</v>
      </c>
      <c r="E539" s="182"/>
      <c r="F539" s="182"/>
      <c r="G539" s="173">
        <f>G540+G545</f>
        <v>98</v>
      </c>
      <c r="H539" s="173">
        <f>H540+H545</f>
        <v>0</v>
      </c>
      <c r="I539" s="174">
        <f t="shared" si="79"/>
        <v>0</v>
      </c>
      <c r="J539" s="13"/>
    </row>
    <row r="540" spans="1:10" s="5" customFormat="1" ht="12.75">
      <c r="A540" s="176" t="s">
        <v>12</v>
      </c>
      <c r="B540" s="177" t="s">
        <v>358</v>
      </c>
      <c r="C540" s="171" t="s">
        <v>73</v>
      </c>
      <c r="D540" s="171" t="s">
        <v>66</v>
      </c>
      <c r="E540" s="172"/>
      <c r="F540" s="172"/>
      <c r="G540" s="178">
        <f aca="true" t="shared" si="83" ref="G540:H543">G541</f>
        <v>59</v>
      </c>
      <c r="H540" s="178">
        <f t="shared" si="83"/>
        <v>0</v>
      </c>
      <c r="I540" s="179">
        <f t="shared" si="79"/>
        <v>0</v>
      </c>
      <c r="J540" s="13"/>
    </row>
    <row r="541" spans="1:10" s="5" customFormat="1" ht="38.25">
      <c r="A541" s="180" t="s">
        <v>112</v>
      </c>
      <c r="B541" s="177" t="s">
        <v>358</v>
      </c>
      <c r="C541" s="171" t="s">
        <v>73</v>
      </c>
      <c r="D541" s="171" t="s">
        <v>66</v>
      </c>
      <c r="E541" s="181" t="s">
        <v>113</v>
      </c>
      <c r="F541" s="172"/>
      <c r="G541" s="178">
        <f t="shared" si="83"/>
        <v>59</v>
      </c>
      <c r="H541" s="178">
        <f t="shared" si="83"/>
        <v>0</v>
      </c>
      <c r="I541" s="179">
        <f t="shared" si="79"/>
        <v>0</v>
      </c>
      <c r="J541" s="13"/>
    </row>
    <row r="542" spans="1:10" s="5" customFormat="1" ht="12.75">
      <c r="A542" s="180" t="s">
        <v>118</v>
      </c>
      <c r="B542" s="177" t="s">
        <v>358</v>
      </c>
      <c r="C542" s="171" t="s">
        <v>73</v>
      </c>
      <c r="D542" s="171" t="s">
        <v>66</v>
      </c>
      <c r="E542" s="181" t="s">
        <v>119</v>
      </c>
      <c r="F542" s="172"/>
      <c r="G542" s="178">
        <f t="shared" si="83"/>
        <v>59</v>
      </c>
      <c r="H542" s="178">
        <f t="shared" si="83"/>
        <v>0</v>
      </c>
      <c r="I542" s="179">
        <f t="shared" si="79"/>
        <v>0</v>
      </c>
      <c r="J542" s="13"/>
    </row>
    <row r="543" spans="1:10" s="5" customFormat="1" ht="12.75">
      <c r="A543" s="180" t="s">
        <v>122</v>
      </c>
      <c r="B543" s="177" t="s">
        <v>358</v>
      </c>
      <c r="C543" s="171" t="s">
        <v>73</v>
      </c>
      <c r="D543" s="171" t="s">
        <v>66</v>
      </c>
      <c r="E543" s="181" t="s">
        <v>123</v>
      </c>
      <c r="F543" s="172"/>
      <c r="G543" s="178">
        <f t="shared" si="83"/>
        <v>59</v>
      </c>
      <c r="H543" s="178">
        <f t="shared" si="83"/>
        <v>0</v>
      </c>
      <c r="I543" s="179">
        <f t="shared" si="79"/>
        <v>0</v>
      </c>
      <c r="J543" s="13"/>
    </row>
    <row r="544" spans="1:10" s="5" customFormat="1" ht="25.5">
      <c r="A544" s="176" t="s">
        <v>164</v>
      </c>
      <c r="B544" s="177" t="s">
        <v>358</v>
      </c>
      <c r="C544" s="171" t="s">
        <v>73</v>
      </c>
      <c r="D544" s="171" t="s">
        <v>66</v>
      </c>
      <c r="E544" s="181" t="s">
        <v>123</v>
      </c>
      <c r="F544" s="172">
        <v>726</v>
      </c>
      <c r="G544" s="178">
        <f>14+22.5+22.5</f>
        <v>59</v>
      </c>
      <c r="H544" s="178">
        <v>0</v>
      </c>
      <c r="I544" s="179">
        <f t="shared" si="79"/>
        <v>0</v>
      </c>
      <c r="J544" s="13"/>
    </row>
    <row r="545" spans="1:10" s="5" customFormat="1" ht="25.5">
      <c r="A545" s="180" t="s">
        <v>88</v>
      </c>
      <c r="B545" s="177" t="s">
        <v>358</v>
      </c>
      <c r="C545" s="171" t="s">
        <v>73</v>
      </c>
      <c r="D545" s="171" t="s">
        <v>68</v>
      </c>
      <c r="E545" s="181"/>
      <c r="F545" s="172"/>
      <c r="G545" s="178">
        <f aca="true" t="shared" si="84" ref="G545:H548">G546</f>
        <v>39</v>
      </c>
      <c r="H545" s="178">
        <f t="shared" si="84"/>
        <v>0</v>
      </c>
      <c r="I545" s="179">
        <f t="shared" si="79"/>
        <v>0</v>
      </c>
      <c r="J545" s="13"/>
    </row>
    <row r="546" spans="1:10" s="5" customFormat="1" ht="25.5">
      <c r="A546" s="180" t="s">
        <v>651</v>
      </c>
      <c r="B546" s="177" t="s">
        <v>358</v>
      </c>
      <c r="C546" s="171" t="s">
        <v>73</v>
      </c>
      <c r="D546" s="171" t="s">
        <v>68</v>
      </c>
      <c r="E546" s="181" t="s">
        <v>111</v>
      </c>
      <c r="F546" s="172"/>
      <c r="G546" s="178">
        <f t="shared" si="84"/>
        <v>39</v>
      </c>
      <c r="H546" s="178">
        <f t="shared" si="84"/>
        <v>0</v>
      </c>
      <c r="I546" s="179">
        <f t="shared" si="79"/>
        <v>0</v>
      </c>
      <c r="J546" s="13"/>
    </row>
    <row r="547" spans="1:10" s="5" customFormat="1" ht="38.25">
      <c r="A547" s="180" t="s">
        <v>105</v>
      </c>
      <c r="B547" s="177" t="s">
        <v>358</v>
      </c>
      <c r="C547" s="171" t="s">
        <v>73</v>
      </c>
      <c r="D547" s="171" t="s">
        <v>68</v>
      </c>
      <c r="E547" s="181" t="s">
        <v>106</v>
      </c>
      <c r="F547" s="172"/>
      <c r="G547" s="178">
        <f t="shared" si="84"/>
        <v>39</v>
      </c>
      <c r="H547" s="178">
        <f t="shared" si="84"/>
        <v>0</v>
      </c>
      <c r="I547" s="179">
        <f t="shared" si="79"/>
        <v>0</v>
      </c>
      <c r="J547" s="13"/>
    </row>
    <row r="548" spans="1:10" s="5" customFormat="1" ht="38.25">
      <c r="A548" s="180" t="s">
        <v>107</v>
      </c>
      <c r="B548" s="177" t="s">
        <v>358</v>
      </c>
      <c r="C548" s="171" t="s">
        <v>73</v>
      </c>
      <c r="D548" s="171" t="s">
        <v>68</v>
      </c>
      <c r="E548" s="181" t="s">
        <v>108</v>
      </c>
      <c r="F548" s="172"/>
      <c r="G548" s="178">
        <f t="shared" si="84"/>
        <v>39</v>
      </c>
      <c r="H548" s="178">
        <f t="shared" si="84"/>
        <v>0</v>
      </c>
      <c r="I548" s="179">
        <f t="shared" si="79"/>
        <v>0</v>
      </c>
      <c r="J548" s="13"/>
    </row>
    <row r="549" spans="1:10" s="5" customFormat="1" ht="25.5">
      <c r="A549" s="176" t="s">
        <v>164</v>
      </c>
      <c r="B549" s="177" t="s">
        <v>358</v>
      </c>
      <c r="C549" s="171" t="s">
        <v>73</v>
      </c>
      <c r="D549" s="171" t="s">
        <v>68</v>
      </c>
      <c r="E549" s="181" t="s">
        <v>108</v>
      </c>
      <c r="F549" s="172">
        <v>726</v>
      </c>
      <c r="G549" s="178">
        <v>39</v>
      </c>
      <c r="H549" s="178">
        <v>0</v>
      </c>
      <c r="I549" s="179">
        <f t="shared" si="79"/>
        <v>0</v>
      </c>
      <c r="J549" s="13"/>
    </row>
    <row r="550" spans="1:10" s="5" customFormat="1" ht="25.5">
      <c r="A550" s="169" t="s">
        <v>301</v>
      </c>
      <c r="B550" s="170" t="s">
        <v>343</v>
      </c>
      <c r="C550" s="175"/>
      <c r="D550" s="175"/>
      <c r="E550" s="183"/>
      <c r="F550" s="182"/>
      <c r="G550" s="173">
        <f>G551</f>
        <v>456.4</v>
      </c>
      <c r="H550" s="173">
        <f>H551</f>
        <v>0</v>
      </c>
      <c r="I550" s="174">
        <f t="shared" si="79"/>
        <v>0</v>
      </c>
      <c r="J550" s="13"/>
    </row>
    <row r="551" spans="1:10" s="5" customFormat="1" ht="12.75">
      <c r="A551" s="169" t="s">
        <v>8</v>
      </c>
      <c r="B551" s="170" t="s">
        <v>343</v>
      </c>
      <c r="C551" s="175" t="s">
        <v>69</v>
      </c>
      <c r="D551" s="175" t="s">
        <v>36</v>
      </c>
      <c r="E551" s="172"/>
      <c r="F551" s="172"/>
      <c r="G551" s="173">
        <f>G552+G557+G562</f>
        <v>456.4</v>
      </c>
      <c r="H551" s="173">
        <f>H552+H557+H562</f>
        <v>0</v>
      </c>
      <c r="I551" s="174">
        <f t="shared" si="79"/>
        <v>0</v>
      </c>
      <c r="J551" s="13"/>
    </row>
    <row r="552" spans="1:10" s="5" customFormat="1" ht="12.75">
      <c r="A552" s="176" t="s">
        <v>9</v>
      </c>
      <c r="B552" s="177" t="s">
        <v>343</v>
      </c>
      <c r="C552" s="171" t="s">
        <v>69</v>
      </c>
      <c r="D552" s="171" t="s">
        <v>66</v>
      </c>
      <c r="E552" s="172"/>
      <c r="F552" s="172"/>
      <c r="G552" s="178">
        <f aca="true" t="shared" si="85" ref="G552:H555">G553</f>
        <v>147.1</v>
      </c>
      <c r="H552" s="178">
        <f t="shared" si="85"/>
        <v>0</v>
      </c>
      <c r="I552" s="179">
        <f t="shared" si="79"/>
        <v>0</v>
      </c>
      <c r="J552" s="13"/>
    </row>
    <row r="553" spans="1:10" s="5" customFormat="1" ht="38.25">
      <c r="A553" s="180" t="s">
        <v>112</v>
      </c>
      <c r="B553" s="177" t="s">
        <v>343</v>
      </c>
      <c r="C553" s="171" t="s">
        <v>69</v>
      </c>
      <c r="D553" s="171" t="s">
        <v>66</v>
      </c>
      <c r="E553" s="181" t="s">
        <v>113</v>
      </c>
      <c r="F553" s="172"/>
      <c r="G553" s="178">
        <f t="shared" si="85"/>
        <v>147.1</v>
      </c>
      <c r="H553" s="178">
        <f t="shared" si="85"/>
        <v>0</v>
      </c>
      <c r="I553" s="179">
        <f t="shared" si="79"/>
        <v>0</v>
      </c>
      <c r="J553" s="13"/>
    </row>
    <row r="554" spans="1:10" s="5" customFormat="1" ht="12.75">
      <c r="A554" s="180" t="s">
        <v>118</v>
      </c>
      <c r="B554" s="177" t="s">
        <v>343</v>
      </c>
      <c r="C554" s="171" t="s">
        <v>69</v>
      </c>
      <c r="D554" s="171" t="s">
        <v>66</v>
      </c>
      <c r="E554" s="181" t="s">
        <v>119</v>
      </c>
      <c r="F554" s="172"/>
      <c r="G554" s="178">
        <f t="shared" si="85"/>
        <v>147.1</v>
      </c>
      <c r="H554" s="178">
        <f t="shared" si="85"/>
        <v>0</v>
      </c>
      <c r="I554" s="179">
        <f t="shared" si="79"/>
        <v>0</v>
      </c>
      <c r="J554" s="13"/>
    </row>
    <row r="555" spans="1:10" s="5" customFormat="1" ht="12.75">
      <c r="A555" s="180" t="s">
        <v>122</v>
      </c>
      <c r="B555" s="177" t="s">
        <v>343</v>
      </c>
      <c r="C555" s="171" t="s">
        <v>69</v>
      </c>
      <c r="D555" s="171" t="s">
        <v>66</v>
      </c>
      <c r="E555" s="181" t="s">
        <v>123</v>
      </c>
      <c r="F555" s="172"/>
      <c r="G555" s="178">
        <f t="shared" si="85"/>
        <v>147.1</v>
      </c>
      <c r="H555" s="178">
        <f t="shared" si="85"/>
        <v>0</v>
      </c>
      <c r="I555" s="179">
        <f t="shared" si="79"/>
        <v>0</v>
      </c>
      <c r="J555" s="13"/>
    </row>
    <row r="556" spans="1:10" s="5" customFormat="1" ht="25.5">
      <c r="A556" s="176" t="s">
        <v>163</v>
      </c>
      <c r="B556" s="177" t="s">
        <v>343</v>
      </c>
      <c r="C556" s="171" t="s">
        <v>69</v>
      </c>
      <c r="D556" s="171" t="s">
        <v>66</v>
      </c>
      <c r="E556" s="181" t="s">
        <v>123</v>
      </c>
      <c r="F556" s="172">
        <v>725</v>
      </c>
      <c r="G556" s="178">
        <v>147.1</v>
      </c>
      <c r="H556" s="178">
        <v>0</v>
      </c>
      <c r="I556" s="179">
        <f t="shared" si="79"/>
        <v>0</v>
      </c>
      <c r="J556" s="13"/>
    </row>
    <row r="557" spans="1:10" s="5" customFormat="1" ht="12.75">
      <c r="A557" s="176" t="s">
        <v>704</v>
      </c>
      <c r="B557" s="177" t="s">
        <v>343</v>
      </c>
      <c r="C557" s="171" t="s">
        <v>69</v>
      </c>
      <c r="D557" s="171" t="s">
        <v>67</v>
      </c>
      <c r="E557" s="172"/>
      <c r="F557" s="172"/>
      <c r="G557" s="178">
        <f aca="true" t="shared" si="86" ref="G557:H560">G558</f>
        <v>290.90000000000003</v>
      </c>
      <c r="H557" s="178">
        <f t="shared" si="86"/>
        <v>0</v>
      </c>
      <c r="I557" s="179">
        <f t="shared" si="79"/>
        <v>0</v>
      </c>
      <c r="J557" s="13"/>
    </row>
    <row r="558" spans="1:10" s="5" customFormat="1" ht="38.25">
      <c r="A558" s="180" t="s">
        <v>112</v>
      </c>
      <c r="B558" s="177" t="s">
        <v>343</v>
      </c>
      <c r="C558" s="171" t="s">
        <v>69</v>
      </c>
      <c r="D558" s="171" t="s">
        <v>67</v>
      </c>
      <c r="E558" s="181" t="s">
        <v>113</v>
      </c>
      <c r="F558" s="172"/>
      <c r="G558" s="178">
        <f t="shared" si="86"/>
        <v>290.90000000000003</v>
      </c>
      <c r="H558" s="178">
        <f t="shared" si="86"/>
        <v>0</v>
      </c>
      <c r="I558" s="179">
        <f t="shared" si="79"/>
        <v>0</v>
      </c>
      <c r="J558" s="13"/>
    </row>
    <row r="559" spans="1:10" s="5" customFormat="1" ht="12.75">
      <c r="A559" s="180" t="s">
        <v>118</v>
      </c>
      <c r="B559" s="177" t="s">
        <v>343</v>
      </c>
      <c r="C559" s="171" t="s">
        <v>69</v>
      </c>
      <c r="D559" s="171" t="s">
        <v>67</v>
      </c>
      <c r="E559" s="181" t="s">
        <v>119</v>
      </c>
      <c r="F559" s="172"/>
      <c r="G559" s="178">
        <f t="shared" si="86"/>
        <v>290.90000000000003</v>
      </c>
      <c r="H559" s="178">
        <f t="shared" si="86"/>
        <v>0</v>
      </c>
      <c r="I559" s="179">
        <f t="shared" si="79"/>
        <v>0</v>
      </c>
      <c r="J559" s="13"/>
    </row>
    <row r="560" spans="1:10" s="5" customFormat="1" ht="12.75">
      <c r="A560" s="180" t="s">
        <v>122</v>
      </c>
      <c r="B560" s="177" t="s">
        <v>343</v>
      </c>
      <c r="C560" s="171" t="s">
        <v>69</v>
      </c>
      <c r="D560" s="171" t="s">
        <v>67</v>
      </c>
      <c r="E560" s="181" t="s">
        <v>123</v>
      </c>
      <c r="F560" s="172"/>
      <c r="G560" s="178">
        <f t="shared" si="86"/>
        <v>290.90000000000003</v>
      </c>
      <c r="H560" s="178">
        <f t="shared" si="86"/>
        <v>0</v>
      </c>
      <c r="I560" s="179">
        <f t="shared" si="79"/>
        <v>0</v>
      </c>
      <c r="J560" s="13"/>
    </row>
    <row r="561" spans="1:10" s="5" customFormat="1" ht="25.5">
      <c r="A561" s="176" t="s">
        <v>163</v>
      </c>
      <c r="B561" s="177" t="s">
        <v>343</v>
      </c>
      <c r="C561" s="171" t="s">
        <v>69</v>
      </c>
      <c r="D561" s="171" t="s">
        <v>67</v>
      </c>
      <c r="E561" s="181" t="s">
        <v>123</v>
      </c>
      <c r="F561" s="172">
        <v>725</v>
      </c>
      <c r="G561" s="178">
        <f>309.3-18.4</f>
        <v>290.90000000000003</v>
      </c>
      <c r="H561" s="178">
        <v>0</v>
      </c>
      <c r="I561" s="179">
        <f t="shared" si="79"/>
        <v>0</v>
      </c>
      <c r="J561" s="13"/>
    </row>
    <row r="562" spans="1:10" s="137" customFormat="1" ht="12.75">
      <c r="A562" s="176" t="s">
        <v>564</v>
      </c>
      <c r="B562" s="177" t="s">
        <v>343</v>
      </c>
      <c r="C562" s="171" t="s">
        <v>69</v>
      </c>
      <c r="D562" s="171" t="s">
        <v>70</v>
      </c>
      <c r="E562" s="181"/>
      <c r="F562" s="172"/>
      <c r="G562" s="178">
        <f aca="true" t="shared" si="87" ref="G562:H565">G563</f>
        <v>18.4</v>
      </c>
      <c r="H562" s="178">
        <f t="shared" si="87"/>
        <v>0</v>
      </c>
      <c r="I562" s="179">
        <f t="shared" si="79"/>
        <v>0</v>
      </c>
      <c r="J562" s="40"/>
    </row>
    <row r="563" spans="1:10" s="137" customFormat="1" ht="38.25">
      <c r="A563" s="180" t="s">
        <v>112</v>
      </c>
      <c r="B563" s="177" t="s">
        <v>343</v>
      </c>
      <c r="C563" s="171" t="s">
        <v>69</v>
      </c>
      <c r="D563" s="171" t="s">
        <v>70</v>
      </c>
      <c r="E563" s="181" t="s">
        <v>113</v>
      </c>
      <c r="F563" s="172"/>
      <c r="G563" s="178">
        <f t="shared" si="87"/>
        <v>18.4</v>
      </c>
      <c r="H563" s="178">
        <f t="shared" si="87"/>
        <v>0</v>
      </c>
      <c r="I563" s="179">
        <f t="shared" si="79"/>
        <v>0</v>
      </c>
      <c r="J563" s="40"/>
    </row>
    <row r="564" spans="1:10" s="137" customFormat="1" ht="12.75">
      <c r="A564" s="180" t="s">
        <v>118</v>
      </c>
      <c r="B564" s="177" t="s">
        <v>343</v>
      </c>
      <c r="C564" s="171" t="s">
        <v>69</v>
      </c>
      <c r="D564" s="171" t="s">
        <v>70</v>
      </c>
      <c r="E564" s="181" t="s">
        <v>119</v>
      </c>
      <c r="F564" s="172"/>
      <c r="G564" s="178">
        <f t="shared" si="87"/>
        <v>18.4</v>
      </c>
      <c r="H564" s="178">
        <f t="shared" si="87"/>
        <v>0</v>
      </c>
      <c r="I564" s="179">
        <f t="shared" si="79"/>
        <v>0</v>
      </c>
      <c r="J564" s="40"/>
    </row>
    <row r="565" spans="1:10" s="137" customFormat="1" ht="12.75">
      <c r="A565" s="180" t="s">
        <v>122</v>
      </c>
      <c r="B565" s="177" t="s">
        <v>343</v>
      </c>
      <c r="C565" s="171" t="s">
        <v>69</v>
      </c>
      <c r="D565" s="171" t="s">
        <v>70</v>
      </c>
      <c r="E565" s="181" t="s">
        <v>123</v>
      </c>
      <c r="F565" s="172"/>
      <c r="G565" s="178">
        <f t="shared" si="87"/>
        <v>18.4</v>
      </c>
      <c r="H565" s="178">
        <f t="shared" si="87"/>
        <v>0</v>
      </c>
      <c r="I565" s="179">
        <f t="shared" si="79"/>
        <v>0</v>
      </c>
      <c r="J565" s="40"/>
    </row>
    <row r="566" spans="1:10" s="137" customFormat="1" ht="25.5">
      <c r="A566" s="176" t="s">
        <v>163</v>
      </c>
      <c r="B566" s="177" t="s">
        <v>343</v>
      </c>
      <c r="C566" s="171" t="s">
        <v>69</v>
      </c>
      <c r="D566" s="171" t="s">
        <v>70</v>
      </c>
      <c r="E566" s="181" t="s">
        <v>123</v>
      </c>
      <c r="F566" s="172">
        <v>725</v>
      </c>
      <c r="G566" s="178">
        <v>18.4</v>
      </c>
      <c r="H566" s="178">
        <v>0</v>
      </c>
      <c r="I566" s="179">
        <f t="shared" si="79"/>
        <v>0</v>
      </c>
      <c r="J566" s="40"/>
    </row>
    <row r="567" spans="1:10" s="5" customFormat="1" ht="44.25" customHeight="1">
      <c r="A567" s="169" t="s">
        <v>652</v>
      </c>
      <c r="B567" s="170" t="s">
        <v>344</v>
      </c>
      <c r="C567" s="175"/>
      <c r="D567" s="175"/>
      <c r="E567" s="183"/>
      <c r="F567" s="182"/>
      <c r="G567" s="173">
        <f>G568+G590+G584</f>
        <v>150.60000000000002</v>
      </c>
      <c r="H567" s="173">
        <f>H568+H590+H584</f>
        <v>0</v>
      </c>
      <c r="I567" s="174">
        <f t="shared" si="79"/>
        <v>0</v>
      </c>
      <c r="J567" s="13"/>
    </row>
    <row r="568" spans="1:10" s="5" customFormat="1" ht="15.75" customHeight="1">
      <c r="A568" s="169" t="s">
        <v>8</v>
      </c>
      <c r="B568" s="170" t="s">
        <v>344</v>
      </c>
      <c r="C568" s="175" t="s">
        <v>69</v>
      </c>
      <c r="D568" s="175" t="s">
        <v>36</v>
      </c>
      <c r="E568" s="172"/>
      <c r="F568" s="172"/>
      <c r="G568" s="173">
        <f>G569+G574+G579</f>
        <v>86.4</v>
      </c>
      <c r="H568" s="173">
        <f>H569+H574+H579</f>
        <v>0</v>
      </c>
      <c r="I568" s="174">
        <f t="shared" si="79"/>
        <v>0</v>
      </c>
      <c r="J568" s="13"/>
    </row>
    <row r="569" spans="1:10" s="5" customFormat="1" ht="15.75" customHeight="1">
      <c r="A569" s="176" t="s">
        <v>9</v>
      </c>
      <c r="B569" s="177" t="s">
        <v>344</v>
      </c>
      <c r="C569" s="171" t="s">
        <v>69</v>
      </c>
      <c r="D569" s="171" t="s">
        <v>66</v>
      </c>
      <c r="E569" s="172"/>
      <c r="F569" s="172"/>
      <c r="G569" s="178">
        <f aca="true" t="shared" si="88" ref="G569:H572">G570</f>
        <v>22.8</v>
      </c>
      <c r="H569" s="178">
        <f t="shared" si="88"/>
        <v>0</v>
      </c>
      <c r="I569" s="179">
        <f t="shared" si="79"/>
        <v>0</v>
      </c>
      <c r="J569" s="13"/>
    </row>
    <row r="570" spans="1:10" s="5" customFormat="1" ht="32.25" customHeight="1">
      <c r="A570" s="180" t="s">
        <v>112</v>
      </c>
      <c r="B570" s="177" t="s">
        <v>344</v>
      </c>
      <c r="C570" s="171" t="s">
        <v>69</v>
      </c>
      <c r="D570" s="171" t="s">
        <v>66</v>
      </c>
      <c r="E570" s="181" t="s">
        <v>113</v>
      </c>
      <c r="F570" s="172"/>
      <c r="G570" s="178">
        <f t="shared" si="88"/>
        <v>22.8</v>
      </c>
      <c r="H570" s="178">
        <f t="shared" si="88"/>
        <v>0</v>
      </c>
      <c r="I570" s="179">
        <f t="shared" si="79"/>
        <v>0</v>
      </c>
      <c r="J570" s="13"/>
    </row>
    <row r="571" spans="1:10" s="5" customFormat="1" ht="15.75" customHeight="1">
      <c r="A571" s="180" t="s">
        <v>118</v>
      </c>
      <c r="B571" s="177" t="s">
        <v>344</v>
      </c>
      <c r="C571" s="171" t="s">
        <v>69</v>
      </c>
      <c r="D571" s="171" t="s">
        <v>66</v>
      </c>
      <c r="E571" s="181" t="s">
        <v>119</v>
      </c>
      <c r="F571" s="172"/>
      <c r="G571" s="178">
        <f t="shared" si="88"/>
        <v>22.8</v>
      </c>
      <c r="H571" s="178">
        <f t="shared" si="88"/>
        <v>0</v>
      </c>
      <c r="I571" s="179">
        <f t="shared" si="79"/>
        <v>0</v>
      </c>
      <c r="J571" s="13"/>
    </row>
    <row r="572" spans="1:10" s="5" customFormat="1" ht="15.75" customHeight="1">
      <c r="A572" s="180" t="s">
        <v>122</v>
      </c>
      <c r="B572" s="177" t="s">
        <v>344</v>
      </c>
      <c r="C572" s="171" t="s">
        <v>69</v>
      </c>
      <c r="D572" s="171" t="s">
        <v>66</v>
      </c>
      <c r="E572" s="181" t="s">
        <v>123</v>
      </c>
      <c r="F572" s="172"/>
      <c r="G572" s="178">
        <f t="shared" si="88"/>
        <v>22.8</v>
      </c>
      <c r="H572" s="178">
        <f t="shared" si="88"/>
        <v>0</v>
      </c>
      <c r="I572" s="179">
        <f t="shared" si="79"/>
        <v>0</v>
      </c>
      <c r="J572" s="13"/>
    </row>
    <row r="573" spans="1:10" s="5" customFormat="1" ht="33.75" customHeight="1">
      <c r="A573" s="176" t="s">
        <v>163</v>
      </c>
      <c r="B573" s="177" t="s">
        <v>344</v>
      </c>
      <c r="C573" s="171" t="s">
        <v>69</v>
      </c>
      <c r="D573" s="171" t="s">
        <v>66</v>
      </c>
      <c r="E573" s="181" t="s">
        <v>123</v>
      </c>
      <c r="F573" s="172">
        <v>725</v>
      </c>
      <c r="G573" s="178">
        <v>22.8</v>
      </c>
      <c r="H573" s="178">
        <v>0</v>
      </c>
      <c r="I573" s="179">
        <f t="shared" si="79"/>
        <v>0</v>
      </c>
      <c r="J573" s="13"/>
    </row>
    <row r="574" spans="1:10" s="5" customFormat="1" ht="15.75" customHeight="1">
      <c r="A574" s="176" t="s">
        <v>704</v>
      </c>
      <c r="B574" s="177" t="s">
        <v>344</v>
      </c>
      <c r="C574" s="171" t="s">
        <v>69</v>
      </c>
      <c r="D574" s="171" t="s">
        <v>67</v>
      </c>
      <c r="E574" s="172"/>
      <c r="F574" s="172"/>
      <c r="G574" s="178">
        <f aca="true" t="shared" si="89" ref="G574:H577">G575</f>
        <v>49.2</v>
      </c>
      <c r="H574" s="178">
        <f t="shared" si="89"/>
        <v>0</v>
      </c>
      <c r="I574" s="179">
        <f t="shared" si="79"/>
        <v>0</v>
      </c>
      <c r="J574" s="13"/>
    </row>
    <row r="575" spans="1:10" s="5" customFormat="1" ht="24" customHeight="1">
      <c r="A575" s="180" t="s">
        <v>112</v>
      </c>
      <c r="B575" s="177" t="s">
        <v>344</v>
      </c>
      <c r="C575" s="171" t="s">
        <v>69</v>
      </c>
      <c r="D575" s="171" t="s">
        <v>67</v>
      </c>
      <c r="E575" s="181" t="s">
        <v>113</v>
      </c>
      <c r="F575" s="172"/>
      <c r="G575" s="178">
        <f t="shared" si="89"/>
        <v>49.2</v>
      </c>
      <c r="H575" s="178">
        <f t="shared" si="89"/>
        <v>0</v>
      </c>
      <c r="I575" s="179">
        <f t="shared" si="79"/>
        <v>0</v>
      </c>
      <c r="J575" s="13"/>
    </row>
    <row r="576" spans="1:10" s="5" customFormat="1" ht="15.75" customHeight="1">
      <c r="A576" s="180" t="s">
        <v>118</v>
      </c>
      <c r="B576" s="177" t="s">
        <v>344</v>
      </c>
      <c r="C576" s="171" t="s">
        <v>69</v>
      </c>
      <c r="D576" s="171" t="s">
        <v>67</v>
      </c>
      <c r="E576" s="181" t="s">
        <v>119</v>
      </c>
      <c r="F576" s="172"/>
      <c r="G576" s="178">
        <f t="shared" si="89"/>
        <v>49.2</v>
      </c>
      <c r="H576" s="178">
        <f t="shared" si="89"/>
        <v>0</v>
      </c>
      <c r="I576" s="179">
        <f t="shared" si="79"/>
        <v>0</v>
      </c>
      <c r="J576" s="13"/>
    </row>
    <row r="577" spans="1:10" s="5" customFormat="1" ht="15.75" customHeight="1">
      <c r="A577" s="180" t="s">
        <v>122</v>
      </c>
      <c r="B577" s="177" t="s">
        <v>344</v>
      </c>
      <c r="C577" s="171" t="s">
        <v>69</v>
      </c>
      <c r="D577" s="171" t="s">
        <v>67</v>
      </c>
      <c r="E577" s="181" t="s">
        <v>123</v>
      </c>
      <c r="F577" s="172"/>
      <c r="G577" s="178">
        <f t="shared" si="89"/>
        <v>49.2</v>
      </c>
      <c r="H577" s="178">
        <f t="shared" si="89"/>
        <v>0</v>
      </c>
      <c r="I577" s="179">
        <f t="shared" si="79"/>
        <v>0</v>
      </c>
      <c r="J577" s="13"/>
    </row>
    <row r="578" spans="1:10" s="5" customFormat="1" ht="15.75" customHeight="1">
      <c r="A578" s="176" t="s">
        <v>163</v>
      </c>
      <c r="B578" s="177" t="s">
        <v>344</v>
      </c>
      <c r="C578" s="171" t="s">
        <v>69</v>
      </c>
      <c r="D578" s="171" t="s">
        <v>67</v>
      </c>
      <c r="E578" s="181" t="s">
        <v>123</v>
      </c>
      <c r="F578" s="172">
        <v>725</v>
      </c>
      <c r="G578" s="178">
        <v>49.2</v>
      </c>
      <c r="H578" s="178">
        <v>0</v>
      </c>
      <c r="I578" s="179">
        <f t="shared" si="79"/>
        <v>0</v>
      </c>
      <c r="J578" s="13"/>
    </row>
    <row r="579" spans="1:10" s="137" customFormat="1" ht="15.75" customHeight="1">
      <c r="A579" s="176" t="s">
        <v>564</v>
      </c>
      <c r="B579" s="177" t="s">
        <v>344</v>
      </c>
      <c r="C579" s="171" t="s">
        <v>69</v>
      </c>
      <c r="D579" s="171" t="s">
        <v>70</v>
      </c>
      <c r="E579" s="181"/>
      <c r="F579" s="172"/>
      <c r="G579" s="178">
        <f aca="true" t="shared" si="90" ref="G579:H582">G580</f>
        <v>14.4</v>
      </c>
      <c r="H579" s="178">
        <f t="shared" si="90"/>
        <v>0</v>
      </c>
      <c r="I579" s="179">
        <f t="shared" si="79"/>
        <v>0</v>
      </c>
      <c r="J579" s="40"/>
    </row>
    <row r="580" spans="1:10" s="137" customFormat="1" ht="27.75" customHeight="1">
      <c r="A580" s="180" t="s">
        <v>112</v>
      </c>
      <c r="B580" s="177" t="s">
        <v>344</v>
      </c>
      <c r="C580" s="171" t="s">
        <v>69</v>
      </c>
      <c r="D580" s="171" t="s">
        <v>70</v>
      </c>
      <c r="E580" s="181" t="s">
        <v>113</v>
      </c>
      <c r="F580" s="172"/>
      <c r="G580" s="178">
        <f t="shared" si="90"/>
        <v>14.4</v>
      </c>
      <c r="H580" s="178">
        <f t="shared" si="90"/>
        <v>0</v>
      </c>
      <c r="I580" s="179">
        <f t="shared" si="79"/>
        <v>0</v>
      </c>
      <c r="J580" s="40"/>
    </row>
    <row r="581" spans="1:10" s="137" customFormat="1" ht="15.75" customHeight="1">
      <c r="A581" s="180" t="s">
        <v>118</v>
      </c>
      <c r="B581" s="177" t="s">
        <v>344</v>
      </c>
      <c r="C581" s="171" t="s">
        <v>69</v>
      </c>
      <c r="D581" s="171" t="s">
        <v>70</v>
      </c>
      <c r="E581" s="181" t="s">
        <v>119</v>
      </c>
      <c r="F581" s="172"/>
      <c r="G581" s="178">
        <f t="shared" si="90"/>
        <v>14.4</v>
      </c>
      <c r="H581" s="178">
        <f t="shared" si="90"/>
        <v>0</v>
      </c>
      <c r="I581" s="179">
        <f aca="true" t="shared" si="91" ref="I581:I644">H581/G581*100</f>
        <v>0</v>
      </c>
      <c r="J581" s="40"/>
    </row>
    <row r="582" spans="1:10" s="137" customFormat="1" ht="15.75" customHeight="1">
      <c r="A582" s="180" t="s">
        <v>122</v>
      </c>
      <c r="B582" s="177" t="s">
        <v>344</v>
      </c>
      <c r="C582" s="171" t="s">
        <v>69</v>
      </c>
      <c r="D582" s="171" t="s">
        <v>70</v>
      </c>
      <c r="E582" s="181" t="s">
        <v>123</v>
      </c>
      <c r="F582" s="172"/>
      <c r="G582" s="178">
        <f t="shared" si="90"/>
        <v>14.4</v>
      </c>
      <c r="H582" s="178">
        <f t="shared" si="90"/>
        <v>0</v>
      </c>
      <c r="I582" s="179">
        <f t="shared" si="91"/>
        <v>0</v>
      </c>
      <c r="J582" s="40"/>
    </row>
    <row r="583" spans="1:10" s="137" customFormat="1" ht="15.75" customHeight="1">
      <c r="A583" s="176" t="s">
        <v>163</v>
      </c>
      <c r="B583" s="177" t="s">
        <v>344</v>
      </c>
      <c r="C583" s="171" t="s">
        <v>69</v>
      </c>
      <c r="D583" s="171" t="s">
        <v>70</v>
      </c>
      <c r="E583" s="181" t="s">
        <v>123</v>
      </c>
      <c r="F583" s="172">
        <v>725</v>
      </c>
      <c r="G583" s="178">
        <v>14.4</v>
      </c>
      <c r="H583" s="178">
        <v>0</v>
      </c>
      <c r="I583" s="179">
        <f t="shared" si="91"/>
        <v>0</v>
      </c>
      <c r="J583" s="40"/>
    </row>
    <row r="584" spans="1:10" s="119" customFormat="1" ht="15.75" customHeight="1">
      <c r="A584" s="169" t="s">
        <v>702</v>
      </c>
      <c r="B584" s="170" t="s">
        <v>344</v>
      </c>
      <c r="C584" s="175" t="s">
        <v>73</v>
      </c>
      <c r="D584" s="175" t="s">
        <v>36</v>
      </c>
      <c r="E584" s="182"/>
      <c r="F584" s="182"/>
      <c r="G584" s="173">
        <f aca="true" t="shared" si="92" ref="G584:H588">G585</f>
        <v>20</v>
      </c>
      <c r="H584" s="173">
        <f t="shared" si="92"/>
        <v>0</v>
      </c>
      <c r="I584" s="174">
        <f t="shared" si="91"/>
        <v>0</v>
      </c>
      <c r="J584" s="85"/>
    </row>
    <row r="585" spans="1:10" s="5" customFormat="1" ht="15.75" customHeight="1">
      <c r="A585" s="176" t="s">
        <v>12</v>
      </c>
      <c r="B585" s="177" t="s">
        <v>344</v>
      </c>
      <c r="C585" s="171" t="s">
        <v>73</v>
      </c>
      <c r="D585" s="171" t="s">
        <v>66</v>
      </c>
      <c r="E585" s="172"/>
      <c r="F585" s="172"/>
      <c r="G585" s="178">
        <f t="shared" si="92"/>
        <v>20</v>
      </c>
      <c r="H585" s="178">
        <f t="shared" si="92"/>
        <v>0</v>
      </c>
      <c r="I585" s="179">
        <f t="shared" si="91"/>
        <v>0</v>
      </c>
      <c r="J585" s="13"/>
    </row>
    <row r="586" spans="1:10" s="5" customFormat="1" ht="27" customHeight="1">
      <c r="A586" s="180" t="s">
        <v>112</v>
      </c>
      <c r="B586" s="177" t="s">
        <v>344</v>
      </c>
      <c r="C586" s="171" t="s">
        <v>73</v>
      </c>
      <c r="D586" s="171" t="s">
        <v>66</v>
      </c>
      <c r="E586" s="181" t="s">
        <v>113</v>
      </c>
      <c r="F586" s="172"/>
      <c r="G586" s="178">
        <f t="shared" si="92"/>
        <v>20</v>
      </c>
      <c r="H586" s="178">
        <f t="shared" si="92"/>
        <v>0</v>
      </c>
      <c r="I586" s="179">
        <f t="shared" si="91"/>
        <v>0</v>
      </c>
      <c r="J586" s="13"/>
    </row>
    <row r="587" spans="1:10" s="5" customFormat="1" ht="15.75" customHeight="1">
      <c r="A587" s="180" t="s">
        <v>118</v>
      </c>
      <c r="B587" s="177" t="s">
        <v>344</v>
      </c>
      <c r="C587" s="171" t="s">
        <v>73</v>
      </c>
      <c r="D587" s="171" t="s">
        <v>66</v>
      </c>
      <c r="E587" s="181" t="s">
        <v>119</v>
      </c>
      <c r="F587" s="172"/>
      <c r="G587" s="178">
        <f t="shared" si="92"/>
        <v>20</v>
      </c>
      <c r="H587" s="178">
        <f t="shared" si="92"/>
        <v>0</v>
      </c>
      <c r="I587" s="179">
        <f t="shared" si="91"/>
        <v>0</v>
      </c>
      <c r="J587" s="13"/>
    </row>
    <row r="588" spans="1:10" s="5" customFormat="1" ht="15.75" customHeight="1">
      <c r="A588" s="180" t="s">
        <v>122</v>
      </c>
      <c r="B588" s="177" t="s">
        <v>344</v>
      </c>
      <c r="C588" s="171" t="s">
        <v>73</v>
      </c>
      <c r="D588" s="171" t="s">
        <v>66</v>
      </c>
      <c r="E588" s="181" t="s">
        <v>123</v>
      </c>
      <c r="F588" s="172"/>
      <c r="G588" s="178">
        <f t="shared" si="92"/>
        <v>20</v>
      </c>
      <c r="H588" s="178">
        <f t="shared" si="92"/>
        <v>0</v>
      </c>
      <c r="I588" s="179">
        <f t="shared" si="91"/>
        <v>0</v>
      </c>
      <c r="J588" s="13"/>
    </row>
    <row r="589" spans="1:10" s="5" customFormat="1" ht="25.5">
      <c r="A589" s="176" t="s">
        <v>164</v>
      </c>
      <c r="B589" s="177" t="s">
        <v>344</v>
      </c>
      <c r="C589" s="171" t="s">
        <v>73</v>
      </c>
      <c r="D589" s="171" t="s">
        <v>66</v>
      </c>
      <c r="E589" s="181" t="s">
        <v>123</v>
      </c>
      <c r="F589" s="172">
        <v>726</v>
      </c>
      <c r="G589" s="178">
        <v>20</v>
      </c>
      <c r="H589" s="178">
        <v>0</v>
      </c>
      <c r="I589" s="179">
        <f t="shared" si="91"/>
        <v>0</v>
      </c>
      <c r="J589" s="13"/>
    </row>
    <row r="590" spans="1:10" s="5" customFormat="1" ht="21" customHeight="1">
      <c r="A590" s="169" t="s">
        <v>85</v>
      </c>
      <c r="B590" s="170" t="s">
        <v>344</v>
      </c>
      <c r="C590" s="175" t="s">
        <v>74</v>
      </c>
      <c r="D590" s="175" t="s">
        <v>36</v>
      </c>
      <c r="E590" s="182"/>
      <c r="F590" s="182"/>
      <c r="G590" s="173">
        <f aca="true" t="shared" si="93" ref="G590:H594">G591</f>
        <v>44.2</v>
      </c>
      <c r="H590" s="173">
        <f t="shared" si="93"/>
        <v>0</v>
      </c>
      <c r="I590" s="174">
        <f t="shared" si="91"/>
        <v>0</v>
      </c>
      <c r="J590" s="13"/>
    </row>
    <row r="591" spans="1:10" s="5" customFormat="1" ht="15.75" customHeight="1">
      <c r="A591" s="176" t="s">
        <v>86</v>
      </c>
      <c r="B591" s="177" t="s">
        <v>344</v>
      </c>
      <c r="C591" s="171" t="s">
        <v>74</v>
      </c>
      <c r="D591" s="171" t="s">
        <v>66</v>
      </c>
      <c r="E591" s="172"/>
      <c r="F591" s="172"/>
      <c r="G591" s="178">
        <f t="shared" si="93"/>
        <v>44.2</v>
      </c>
      <c r="H591" s="178">
        <f t="shared" si="93"/>
        <v>0</v>
      </c>
      <c r="I591" s="179">
        <f t="shared" si="91"/>
        <v>0</v>
      </c>
      <c r="J591" s="13"/>
    </row>
    <row r="592" spans="1:10" s="5" customFormat="1" ht="27.75" customHeight="1">
      <c r="A592" s="180" t="s">
        <v>112</v>
      </c>
      <c r="B592" s="177" t="s">
        <v>344</v>
      </c>
      <c r="C592" s="171" t="s">
        <v>74</v>
      </c>
      <c r="D592" s="171" t="s">
        <v>66</v>
      </c>
      <c r="E592" s="181" t="s">
        <v>113</v>
      </c>
      <c r="F592" s="172"/>
      <c r="G592" s="178">
        <f t="shared" si="93"/>
        <v>44.2</v>
      </c>
      <c r="H592" s="178">
        <f t="shared" si="93"/>
        <v>0</v>
      </c>
      <c r="I592" s="179">
        <f t="shared" si="91"/>
        <v>0</v>
      </c>
      <c r="J592" s="13"/>
    </row>
    <row r="593" spans="1:10" s="5" customFormat="1" ht="15.75" customHeight="1">
      <c r="A593" s="180" t="s">
        <v>118</v>
      </c>
      <c r="B593" s="177" t="s">
        <v>344</v>
      </c>
      <c r="C593" s="171" t="s">
        <v>74</v>
      </c>
      <c r="D593" s="171" t="s">
        <v>66</v>
      </c>
      <c r="E593" s="181" t="s">
        <v>119</v>
      </c>
      <c r="F593" s="172"/>
      <c r="G593" s="178">
        <f t="shared" si="93"/>
        <v>44.2</v>
      </c>
      <c r="H593" s="178">
        <f t="shared" si="93"/>
        <v>0</v>
      </c>
      <c r="I593" s="179">
        <f t="shared" si="91"/>
        <v>0</v>
      </c>
      <c r="J593" s="13"/>
    </row>
    <row r="594" spans="1:10" s="5" customFormat="1" ht="15" customHeight="1">
      <c r="A594" s="180" t="s">
        <v>122</v>
      </c>
      <c r="B594" s="177" t="s">
        <v>344</v>
      </c>
      <c r="C594" s="171" t="s">
        <v>74</v>
      </c>
      <c r="D594" s="171" t="s">
        <v>66</v>
      </c>
      <c r="E594" s="181" t="s">
        <v>123</v>
      </c>
      <c r="F594" s="172"/>
      <c r="G594" s="178">
        <f t="shared" si="93"/>
        <v>44.2</v>
      </c>
      <c r="H594" s="178">
        <f t="shared" si="93"/>
        <v>0</v>
      </c>
      <c r="I594" s="179">
        <f t="shared" si="91"/>
        <v>0</v>
      </c>
      <c r="J594" s="13"/>
    </row>
    <row r="595" spans="1:10" s="5" customFormat="1" ht="30" customHeight="1">
      <c r="A595" s="176" t="s">
        <v>164</v>
      </c>
      <c r="B595" s="177" t="s">
        <v>344</v>
      </c>
      <c r="C595" s="171" t="s">
        <v>74</v>
      </c>
      <c r="D595" s="171" t="s">
        <v>66</v>
      </c>
      <c r="E595" s="181" t="s">
        <v>123</v>
      </c>
      <c r="F595" s="172">
        <v>726</v>
      </c>
      <c r="G595" s="178">
        <v>44.2</v>
      </c>
      <c r="H595" s="178">
        <v>0</v>
      </c>
      <c r="I595" s="179">
        <f t="shared" si="91"/>
        <v>0</v>
      </c>
      <c r="J595" s="13"/>
    </row>
    <row r="596" spans="1:10" s="119" customFormat="1" ht="12.75">
      <c r="A596" s="169" t="s">
        <v>548</v>
      </c>
      <c r="B596" s="170" t="s">
        <v>549</v>
      </c>
      <c r="C596" s="175"/>
      <c r="D596" s="175"/>
      <c r="E596" s="183"/>
      <c r="F596" s="182"/>
      <c r="G596" s="173">
        <f>G597</f>
        <v>150</v>
      </c>
      <c r="H596" s="173">
        <f>H597</f>
        <v>0</v>
      </c>
      <c r="I596" s="174">
        <f t="shared" si="91"/>
        <v>0</v>
      </c>
      <c r="J596" s="85"/>
    </row>
    <row r="597" spans="1:10" s="5" customFormat="1" ht="15" customHeight="1">
      <c r="A597" s="169" t="s">
        <v>8</v>
      </c>
      <c r="B597" s="170" t="s">
        <v>549</v>
      </c>
      <c r="C597" s="171" t="s">
        <v>69</v>
      </c>
      <c r="D597" s="171" t="s">
        <v>36</v>
      </c>
      <c r="E597" s="181"/>
      <c r="F597" s="172"/>
      <c r="G597" s="178">
        <f>G598+G603+G608</f>
        <v>150</v>
      </c>
      <c r="H597" s="178">
        <f>H598+H603+H608</f>
        <v>0</v>
      </c>
      <c r="I597" s="179">
        <f t="shared" si="91"/>
        <v>0</v>
      </c>
      <c r="J597" s="13"/>
    </row>
    <row r="598" spans="1:10" s="5" customFormat="1" ht="19.5" customHeight="1">
      <c r="A598" s="176" t="s">
        <v>9</v>
      </c>
      <c r="B598" s="177" t="s">
        <v>549</v>
      </c>
      <c r="C598" s="171" t="s">
        <v>69</v>
      </c>
      <c r="D598" s="171" t="s">
        <v>66</v>
      </c>
      <c r="E598" s="181"/>
      <c r="F598" s="172"/>
      <c r="G598" s="178">
        <f aca="true" t="shared" si="94" ref="G598:H601">G599</f>
        <v>45</v>
      </c>
      <c r="H598" s="178">
        <f t="shared" si="94"/>
        <v>0</v>
      </c>
      <c r="I598" s="179">
        <f t="shared" si="91"/>
        <v>0</v>
      </c>
      <c r="J598" s="13"/>
    </row>
    <row r="599" spans="1:10" s="5" customFormat="1" ht="30" customHeight="1">
      <c r="A599" s="180" t="s">
        <v>112</v>
      </c>
      <c r="B599" s="177" t="s">
        <v>549</v>
      </c>
      <c r="C599" s="171" t="s">
        <v>69</v>
      </c>
      <c r="D599" s="171" t="s">
        <v>66</v>
      </c>
      <c r="E599" s="181" t="s">
        <v>113</v>
      </c>
      <c r="F599" s="172"/>
      <c r="G599" s="178">
        <f t="shared" si="94"/>
        <v>45</v>
      </c>
      <c r="H599" s="178">
        <f t="shared" si="94"/>
        <v>0</v>
      </c>
      <c r="I599" s="179">
        <f t="shared" si="91"/>
        <v>0</v>
      </c>
      <c r="J599" s="13"/>
    </row>
    <row r="600" spans="1:10" s="5" customFormat="1" ht="12.75">
      <c r="A600" s="180" t="s">
        <v>118</v>
      </c>
      <c r="B600" s="177" t="s">
        <v>549</v>
      </c>
      <c r="C600" s="171" t="s">
        <v>69</v>
      </c>
      <c r="D600" s="171" t="s">
        <v>66</v>
      </c>
      <c r="E600" s="181" t="s">
        <v>119</v>
      </c>
      <c r="F600" s="172"/>
      <c r="G600" s="178">
        <f t="shared" si="94"/>
        <v>45</v>
      </c>
      <c r="H600" s="178">
        <f t="shared" si="94"/>
        <v>0</v>
      </c>
      <c r="I600" s="179">
        <f t="shared" si="91"/>
        <v>0</v>
      </c>
      <c r="J600" s="13"/>
    </row>
    <row r="601" spans="1:10" s="5" customFormat="1" ht="12.75">
      <c r="A601" s="180" t="s">
        <v>122</v>
      </c>
      <c r="B601" s="177" t="s">
        <v>549</v>
      </c>
      <c r="C601" s="171" t="s">
        <v>69</v>
      </c>
      <c r="D601" s="171" t="s">
        <v>66</v>
      </c>
      <c r="E601" s="181" t="s">
        <v>123</v>
      </c>
      <c r="F601" s="172"/>
      <c r="G601" s="178">
        <f t="shared" si="94"/>
        <v>45</v>
      </c>
      <c r="H601" s="178">
        <f t="shared" si="94"/>
        <v>0</v>
      </c>
      <c r="I601" s="179">
        <f t="shared" si="91"/>
        <v>0</v>
      </c>
      <c r="J601" s="13"/>
    </row>
    <row r="602" spans="1:10" s="5" customFormat="1" ht="25.5">
      <c r="A602" s="176" t="s">
        <v>163</v>
      </c>
      <c r="B602" s="177" t="s">
        <v>549</v>
      </c>
      <c r="C602" s="171" t="s">
        <v>69</v>
      </c>
      <c r="D602" s="171" t="s">
        <v>66</v>
      </c>
      <c r="E602" s="181" t="s">
        <v>123</v>
      </c>
      <c r="F602" s="172">
        <v>725</v>
      </c>
      <c r="G602" s="178">
        <v>45</v>
      </c>
      <c r="H602" s="178">
        <v>0</v>
      </c>
      <c r="I602" s="179">
        <f t="shared" si="91"/>
        <v>0</v>
      </c>
      <c r="J602" s="13"/>
    </row>
    <row r="603" spans="1:10" s="5" customFormat="1" ht="12.75">
      <c r="A603" s="176" t="s">
        <v>704</v>
      </c>
      <c r="B603" s="177" t="s">
        <v>549</v>
      </c>
      <c r="C603" s="171" t="s">
        <v>69</v>
      </c>
      <c r="D603" s="171" t="s">
        <v>67</v>
      </c>
      <c r="E603" s="181"/>
      <c r="F603" s="172"/>
      <c r="G603" s="178">
        <f aca="true" t="shared" si="95" ref="G603:H606">G604</f>
        <v>75</v>
      </c>
      <c r="H603" s="178">
        <f t="shared" si="95"/>
        <v>0</v>
      </c>
      <c r="I603" s="179">
        <f t="shared" si="91"/>
        <v>0</v>
      </c>
      <c r="J603" s="13"/>
    </row>
    <row r="604" spans="1:10" s="5" customFormat="1" ht="38.25">
      <c r="A604" s="180" t="s">
        <v>112</v>
      </c>
      <c r="B604" s="177" t="s">
        <v>549</v>
      </c>
      <c r="C604" s="171" t="s">
        <v>69</v>
      </c>
      <c r="D604" s="171" t="s">
        <v>67</v>
      </c>
      <c r="E604" s="181" t="s">
        <v>113</v>
      </c>
      <c r="F604" s="172"/>
      <c r="G604" s="178">
        <f t="shared" si="95"/>
        <v>75</v>
      </c>
      <c r="H604" s="178">
        <f t="shared" si="95"/>
        <v>0</v>
      </c>
      <c r="I604" s="179">
        <f t="shared" si="91"/>
        <v>0</v>
      </c>
      <c r="J604" s="13"/>
    </row>
    <row r="605" spans="1:10" s="5" customFormat="1" ht="12.75">
      <c r="A605" s="180" t="s">
        <v>118</v>
      </c>
      <c r="B605" s="177" t="s">
        <v>549</v>
      </c>
      <c r="C605" s="171" t="s">
        <v>69</v>
      </c>
      <c r="D605" s="171" t="s">
        <v>67</v>
      </c>
      <c r="E605" s="181" t="s">
        <v>119</v>
      </c>
      <c r="F605" s="172"/>
      <c r="G605" s="178">
        <f t="shared" si="95"/>
        <v>75</v>
      </c>
      <c r="H605" s="178">
        <f t="shared" si="95"/>
        <v>0</v>
      </c>
      <c r="I605" s="179">
        <f t="shared" si="91"/>
        <v>0</v>
      </c>
      <c r="J605" s="13"/>
    </row>
    <row r="606" spans="1:10" s="5" customFormat="1" ht="12.75">
      <c r="A606" s="180" t="s">
        <v>122</v>
      </c>
      <c r="B606" s="177" t="s">
        <v>549</v>
      </c>
      <c r="C606" s="171" t="s">
        <v>69</v>
      </c>
      <c r="D606" s="171" t="s">
        <v>67</v>
      </c>
      <c r="E606" s="181" t="s">
        <v>123</v>
      </c>
      <c r="F606" s="172"/>
      <c r="G606" s="178">
        <f t="shared" si="95"/>
        <v>75</v>
      </c>
      <c r="H606" s="178">
        <f t="shared" si="95"/>
        <v>0</v>
      </c>
      <c r="I606" s="179">
        <f t="shared" si="91"/>
        <v>0</v>
      </c>
      <c r="J606" s="13"/>
    </row>
    <row r="607" spans="1:10" s="5" customFormat="1" ht="13.5" customHeight="1">
      <c r="A607" s="176" t="s">
        <v>163</v>
      </c>
      <c r="B607" s="177" t="s">
        <v>549</v>
      </c>
      <c r="C607" s="171" t="s">
        <v>69</v>
      </c>
      <c r="D607" s="171" t="s">
        <v>67</v>
      </c>
      <c r="E607" s="181" t="s">
        <v>123</v>
      </c>
      <c r="F607" s="172">
        <v>725</v>
      </c>
      <c r="G607" s="178">
        <f>105-30</f>
        <v>75</v>
      </c>
      <c r="H607" s="178">
        <v>0</v>
      </c>
      <c r="I607" s="179">
        <f t="shared" si="91"/>
        <v>0</v>
      </c>
      <c r="J607" s="13"/>
    </row>
    <row r="608" spans="1:10" s="137" customFormat="1" ht="18" customHeight="1">
      <c r="A608" s="176" t="s">
        <v>564</v>
      </c>
      <c r="B608" s="177" t="s">
        <v>549</v>
      </c>
      <c r="C608" s="171" t="s">
        <v>69</v>
      </c>
      <c r="D608" s="171" t="s">
        <v>70</v>
      </c>
      <c r="E608" s="181"/>
      <c r="F608" s="172"/>
      <c r="G608" s="178">
        <f aca="true" t="shared" si="96" ref="G608:H611">G609</f>
        <v>30</v>
      </c>
      <c r="H608" s="178">
        <f t="shared" si="96"/>
        <v>0</v>
      </c>
      <c r="I608" s="179">
        <f t="shared" si="91"/>
        <v>0</v>
      </c>
      <c r="J608" s="40"/>
    </row>
    <row r="609" spans="1:10" s="137" customFormat="1" ht="30.75" customHeight="1">
      <c r="A609" s="180" t="s">
        <v>112</v>
      </c>
      <c r="B609" s="177" t="s">
        <v>549</v>
      </c>
      <c r="C609" s="171" t="s">
        <v>69</v>
      </c>
      <c r="D609" s="171" t="s">
        <v>70</v>
      </c>
      <c r="E609" s="181" t="s">
        <v>113</v>
      </c>
      <c r="F609" s="172"/>
      <c r="G609" s="178">
        <f t="shared" si="96"/>
        <v>30</v>
      </c>
      <c r="H609" s="178">
        <f t="shared" si="96"/>
        <v>0</v>
      </c>
      <c r="I609" s="179">
        <f t="shared" si="91"/>
        <v>0</v>
      </c>
      <c r="J609" s="40"/>
    </row>
    <row r="610" spans="1:10" s="137" customFormat="1" ht="13.5" customHeight="1">
      <c r="A610" s="180" t="s">
        <v>118</v>
      </c>
      <c r="B610" s="177" t="s">
        <v>549</v>
      </c>
      <c r="C610" s="171" t="s">
        <v>69</v>
      </c>
      <c r="D610" s="171" t="s">
        <v>70</v>
      </c>
      <c r="E610" s="181" t="s">
        <v>119</v>
      </c>
      <c r="F610" s="172"/>
      <c r="G610" s="178">
        <f t="shared" si="96"/>
        <v>30</v>
      </c>
      <c r="H610" s="178">
        <f t="shared" si="96"/>
        <v>0</v>
      </c>
      <c r="I610" s="179">
        <f t="shared" si="91"/>
        <v>0</v>
      </c>
      <c r="J610" s="40"/>
    </row>
    <row r="611" spans="1:10" s="137" customFormat="1" ht="15" customHeight="1">
      <c r="A611" s="180" t="s">
        <v>122</v>
      </c>
      <c r="B611" s="177" t="s">
        <v>549</v>
      </c>
      <c r="C611" s="171" t="s">
        <v>69</v>
      </c>
      <c r="D611" s="171" t="s">
        <v>70</v>
      </c>
      <c r="E611" s="181" t="s">
        <v>123</v>
      </c>
      <c r="F611" s="172"/>
      <c r="G611" s="178">
        <f t="shared" si="96"/>
        <v>30</v>
      </c>
      <c r="H611" s="178">
        <f t="shared" si="96"/>
        <v>0</v>
      </c>
      <c r="I611" s="179">
        <f t="shared" si="91"/>
        <v>0</v>
      </c>
      <c r="J611" s="40"/>
    </row>
    <row r="612" spans="1:10" s="137" customFormat="1" ht="15" customHeight="1">
      <c r="A612" s="176" t="s">
        <v>163</v>
      </c>
      <c r="B612" s="177" t="s">
        <v>549</v>
      </c>
      <c r="C612" s="171" t="s">
        <v>69</v>
      </c>
      <c r="D612" s="171" t="s">
        <v>70</v>
      </c>
      <c r="E612" s="181" t="s">
        <v>123</v>
      </c>
      <c r="F612" s="172">
        <v>725</v>
      </c>
      <c r="G612" s="178">
        <v>30</v>
      </c>
      <c r="H612" s="178">
        <v>0</v>
      </c>
      <c r="I612" s="179">
        <f t="shared" si="91"/>
        <v>0</v>
      </c>
      <c r="J612" s="40"/>
    </row>
    <row r="613" spans="1:11" s="5" customFormat="1" ht="51">
      <c r="A613" s="112" t="s">
        <v>440</v>
      </c>
      <c r="B613" s="113" t="s">
        <v>198</v>
      </c>
      <c r="C613" s="118"/>
      <c r="D613" s="118"/>
      <c r="E613" s="136"/>
      <c r="F613" s="136"/>
      <c r="G613" s="115">
        <f>G614+G626+G634</f>
        <v>536.8</v>
      </c>
      <c r="H613" s="115">
        <f>H614+H626+H634</f>
        <v>28.9</v>
      </c>
      <c r="I613" s="157">
        <f t="shared" si="91"/>
        <v>5.383755588673622</v>
      </c>
      <c r="J613" s="40"/>
      <c r="K613" s="137"/>
    </row>
    <row r="614" spans="1:11" s="5" customFormat="1" ht="38.25">
      <c r="A614" s="116" t="s">
        <v>253</v>
      </c>
      <c r="B614" s="84" t="s">
        <v>354</v>
      </c>
      <c r="C614" s="52"/>
      <c r="D614" s="52"/>
      <c r="E614" s="47"/>
      <c r="F614" s="47"/>
      <c r="G614" s="44">
        <f aca="true" t="shared" si="97" ref="G614:H624">G615</f>
        <v>50</v>
      </c>
      <c r="H614" s="44">
        <f t="shared" si="97"/>
        <v>0</v>
      </c>
      <c r="I614" s="158">
        <f t="shared" si="91"/>
        <v>0</v>
      </c>
      <c r="J614" s="40"/>
      <c r="K614" s="137"/>
    </row>
    <row r="615" spans="1:11" s="5" customFormat="1" ht="38.25">
      <c r="A615" s="116" t="s">
        <v>214</v>
      </c>
      <c r="B615" s="84" t="s">
        <v>441</v>
      </c>
      <c r="C615" s="52"/>
      <c r="D615" s="52"/>
      <c r="E615" s="47"/>
      <c r="F615" s="47"/>
      <c r="G615" s="44">
        <f t="shared" si="97"/>
        <v>50</v>
      </c>
      <c r="H615" s="44">
        <f t="shared" si="97"/>
        <v>0</v>
      </c>
      <c r="I615" s="158">
        <f t="shared" si="91"/>
        <v>0</v>
      </c>
      <c r="J615" s="40"/>
      <c r="K615" s="137"/>
    </row>
    <row r="616" spans="1:10" s="5" customFormat="1" ht="12.75">
      <c r="A616" s="116" t="s">
        <v>2</v>
      </c>
      <c r="B616" s="84" t="s">
        <v>441</v>
      </c>
      <c r="C616" s="52" t="s">
        <v>66</v>
      </c>
      <c r="D616" s="52" t="s">
        <v>36</v>
      </c>
      <c r="E616" s="47"/>
      <c r="F616" s="47"/>
      <c r="G616" s="44">
        <f t="shared" si="97"/>
        <v>50</v>
      </c>
      <c r="H616" s="44">
        <f t="shared" si="97"/>
        <v>0</v>
      </c>
      <c r="I616" s="158">
        <f t="shared" si="91"/>
        <v>0</v>
      </c>
      <c r="J616" s="13"/>
    </row>
    <row r="617" spans="1:10" s="5" customFormat="1" ht="12.75">
      <c r="A617" s="37" t="s">
        <v>63</v>
      </c>
      <c r="B617" s="58" t="s">
        <v>441</v>
      </c>
      <c r="C617" s="21" t="s">
        <v>66</v>
      </c>
      <c r="D617" s="21" t="s">
        <v>89</v>
      </c>
      <c r="E617" s="47"/>
      <c r="F617" s="47"/>
      <c r="G617" s="23">
        <f>G622+G618</f>
        <v>50</v>
      </c>
      <c r="H617" s="23">
        <f>H622+H618</f>
        <v>0</v>
      </c>
      <c r="I617" s="159">
        <f t="shared" si="91"/>
        <v>0</v>
      </c>
      <c r="J617" s="13"/>
    </row>
    <row r="618" spans="1:10" s="5" customFormat="1" ht="63.75">
      <c r="A618" s="18" t="s">
        <v>109</v>
      </c>
      <c r="B618" s="58" t="s">
        <v>441</v>
      </c>
      <c r="C618" s="21" t="s">
        <v>66</v>
      </c>
      <c r="D618" s="21" t="s">
        <v>89</v>
      </c>
      <c r="E618" s="47">
        <v>100</v>
      </c>
      <c r="F618" s="47"/>
      <c r="G618" s="23">
        <f aca="true" t="shared" si="98" ref="G618:H620">G619</f>
        <v>40</v>
      </c>
      <c r="H618" s="23">
        <f t="shared" si="98"/>
        <v>0</v>
      </c>
      <c r="I618" s="159">
        <f t="shared" si="91"/>
        <v>0</v>
      </c>
      <c r="J618" s="13"/>
    </row>
    <row r="619" spans="1:10" s="5" customFormat="1" ht="25.5">
      <c r="A619" s="18" t="s">
        <v>100</v>
      </c>
      <c r="B619" s="58" t="s">
        <v>441</v>
      </c>
      <c r="C619" s="21" t="s">
        <v>66</v>
      </c>
      <c r="D619" s="21" t="s">
        <v>89</v>
      </c>
      <c r="E619" s="47">
        <v>120</v>
      </c>
      <c r="F619" s="47"/>
      <c r="G619" s="23">
        <f t="shared" si="98"/>
        <v>40</v>
      </c>
      <c r="H619" s="23">
        <f t="shared" si="98"/>
        <v>0</v>
      </c>
      <c r="I619" s="159">
        <f t="shared" si="91"/>
        <v>0</v>
      </c>
      <c r="J619" s="13"/>
    </row>
    <row r="620" spans="1:10" s="5" customFormat="1" ht="51">
      <c r="A620" s="37" t="s">
        <v>684</v>
      </c>
      <c r="B620" s="58" t="s">
        <v>441</v>
      </c>
      <c r="C620" s="21" t="s">
        <v>66</v>
      </c>
      <c r="D620" s="21" t="s">
        <v>89</v>
      </c>
      <c r="E620" s="47">
        <v>123</v>
      </c>
      <c r="F620" s="47"/>
      <c r="G620" s="23">
        <f t="shared" si="98"/>
        <v>40</v>
      </c>
      <c r="H620" s="23">
        <f t="shared" si="98"/>
        <v>0</v>
      </c>
      <c r="I620" s="159">
        <f t="shared" si="91"/>
        <v>0</v>
      </c>
      <c r="J620" s="13"/>
    </row>
    <row r="621" spans="1:10" s="5" customFormat="1" ht="12.75">
      <c r="A621" s="37" t="s">
        <v>160</v>
      </c>
      <c r="B621" s="58" t="s">
        <v>441</v>
      </c>
      <c r="C621" s="21" t="s">
        <v>66</v>
      </c>
      <c r="D621" s="21" t="s">
        <v>89</v>
      </c>
      <c r="E621" s="47">
        <v>123</v>
      </c>
      <c r="F621" s="47">
        <v>721</v>
      </c>
      <c r="G621" s="23">
        <v>40</v>
      </c>
      <c r="H621" s="23">
        <v>0</v>
      </c>
      <c r="I621" s="159">
        <f t="shared" si="91"/>
        <v>0</v>
      </c>
      <c r="J621" s="13"/>
    </row>
    <row r="622" spans="1:10" s="5" customFormat="1" ht="25.5">
      <c r="A622" s="18" t="s">
        <v>651</v>
      </c>
      <c r="B622" s="58" t="s">
        <v>441</v>
      </c>
      <c r="C622" s="21" t="s">
        <v>66</v>
      </c>
      <c r="D622" s="21" t="s">
        <v>89</v>
      </c>
      <c r="E622" s="22" t="s">
        <v>111</v>
      </c>
      <c r="F622" s="47"/>
      <c r="G622" s="23">
        <f t="shared" si="97"/>
        <v>10</v>
      </c>
      <c r="H622" s="23">
        <f t="shared" si="97"/>
        <v>0</v>
      </c>
      <c r="I622" s="159">
        <f t="shared" si="91"/>
        <v>0</v>
      </c>
      <c r="J622" s="13"/>
    </row>
    <row r="623" spans="1:10" s="5" customFormat="1" ht="27" customHeight="1">
      <c r="A623" s="18" t="s">
        <v>105</v>
      </c>
      <c r="B623" s="58" t="s">
        <v>441</v>
      </c>
      <c r="C623" s="21" t="s">
        <v>66</v>
      </c>
      <c r="D623" s="21" t="s">
        <v>89</v>
      </c>
      <c r="E623" s="22" t="s">
        <v>106</v>
      </c>
      <c r="F623" s="47"/>
      <c r="G623" s="23">
        <f t="shared" si="97"/>
        <v>10</v>
      </c>
      <c r="H623" s="23">
        <f t="shared" si="97"/>
        <v>0</v>
      </c>
      <c r="I623" s="159">
        <f t="shared" si="91"/>
        <v>0</v>
      </c>
      <c r="J623" s="13"/>
    </row>
    <row r="624" spans="1:10" s="5" customFormat="1" ht="38.25">
      <c r="A624" s="18" t="s">
        <v>107</v>
      </c>
      <c r="B624" s="58" t="s">
        <v>441</v>
      </c>
      <c r="C624" s="21" t="s">
        <v>66</v>
      </c>
      <c r="D624" s="21" t="s">
        <v>89</v>
      </c>
      <c r="E624" s="22" t="s">
        <v>108</v>
      </c>
      <c r="F624" s="47"/>
      <c r="G624" s="23">
        <f t="shared" si="97"/>
        <v>10</v>
      </c>
      <c r="H624" s="23">
        <f t="shared" si="97"/>
        <v>0</v>
      </c>
      <c r="I624" s="159">
        <f t="shared" si="91"/>
        <v>0</v>
      </c>
      <c r="J624" s="13"/>
    </row>
    <row r="625" spans="1:10" s="5" customFormat="1" ht="12.75">
      <c r="A625" s="37" t="s">
        <v>160</v>
      </c>
      <c r="B625" s="58" t="s">
        <v>441</v>
      </c>
      <c r="C625" s="21" t="s">
        <v>66</v>
      </c>
      <c r="D625" s="21" t="s">
        <v>89</v>
      </c>
      <c r="E625" s="22" t="s">
        <v>108</v>
      </c>
      <c r="F625" s="47">
        <v>721</v>
      </c>
      <c r="G625" s="23">
        <f>50-40</f>
        <v>10</v>
      </c>
      <c r="H625" s="23">
        <v>0</v>
      </c>
      <c r="I625" s="159">
        <f t="shared" si="91"/>
        <v>0</v>
      </c>
      <c r="J625" s="13"/>
    </row>
    <row r="626" spans="1:10" s="5" customFormat="1" ht="41.25" customHeight="1">
      <c r="A626" s="116" t="s">
        <v>269</v>
      </c>
      <c r="B626" s="84" t="s">
        <v>584</v>
      </c>
      <c r="C626" s="21"/>
      <c r="D626" s="21"/>
      <c r="E626" s="22"/>
      <c r="F626" s="47"/>
      <c r="G626" s="44">
        <f aca="true" t="shared" si="99" ref="G626:H632">G627</f>
        <v>300</v>
      </c>
      <c r="H626" s="44">
        <f t="shared" si="99"/>
        <v>0</v>
      </c>
      <c r="I626" s="158">
        <f t="shared" si="91"/>
        <v>0</v>
      </c>
      <c r="J626" s="13"/>
    </row>
    <row r="627" spans="1:10" s="5" customFormat="1" ht="12.75">
      <c r="A627" s="116" t="s">
        <v>208</v>
      </c>
      <c r="B627" s="84" t="s">
        <v>585</v>
      </c>
      <c r="C627" s="21"/>
      <c r="D627" s="21"/>
      <c r="E627" s="22"/>
      <c r="F627" s="47"/>
      <c r="G627" s="44">
        <f t="shared" si="99"/>
        <v>300</v>
      </c>
      <c r="H627" s="44">
        <f t="shared" si="99"/>
        <v>0</v>
      </c>
      <c r="I627" s="158">
        <f t="shared" si="91"/>
        <v>0</v>
      </c>
      <c r="J627" s="13"/>
    </row>
    <row r="628" spans="1:10" s="5" customFormat="1" ht="12.75">
      <c r="A628" s="116" t="s">
        <v>152</v>
      </c>
      <c r="B628" s="84" t="s">
        <v>585</v>
      </c>
      <c r="C628" s="52" t="s">
        <v>73</v>
      </c>
      <c r="D628" s="52" t="s">
        <v>36</v>
      </c>
      <c r="E628" s="22"/>
      <c r="F628" s="47"/>
      <c r="G628" s="44">
        <f t="shared" si="99"/>
        <v>300</v>
      </c>
      <c r="H628" s="44">
        <f t="shared" si="99"/>
        <v>0</v>
      </c>
      <c r="I628" s="158">
        <f t="shared" si="91"/>
        <v>0</v>
      </c>
      <c r="J628" s="13"/>
    </row>
    <row r="629" spans="1:10" s="5" customFormat="1" ht="12.75">
      <c r="A629" s="37" t="s">
        <v>12</v>
      </c>
      <c r="B629" s="58" t="s">
        <v>585</v>
      </c>
      <c r="C629" s="21" t="s">
        <v>73</v>
      </c>
      <c r="D629" s="21" t="s">
        <v>66</v>
      </c>
      <c r="E629" s="22"/>
      <c r="F629" s="47"/>
      <c r="G629" s="23">
        <f t="shared" si="99"/>
        <v>300</v>
      </c>
      <c r="H629" s="23">
        <f t="shared" si="99"/>
        <v>0</v>
      </c>
      <c r="I629" s="159">
        <f t="shared" si="91"/>
        <v>0</v>
      </c>
      <c r="J629" s="13"/>
    </row>
    <row r="630" spans="1:10" s="5" customFormat="1" ht="38.25">
      <c r="A630" s="18" t="s">
        <v>112</v>
      </c>
      <c r="B630" s="58" t="s">
        <v>585</v>
      </c>
      <c r="C630" s="21" t="s">
        <v>73</v>
      </c>
      <c r="D630" s="21" t="s">
        <v>66</v>
      </c>
      <c r="E630" s="22" t="s">
        <v>113</v>
      </c>
      <c r="F630" s="47"/>
      <c r="G630" s="23">
        <f t="shared" si="99"/>
        <v>300</v>
      </c>
      <c r="H630" s="23">
        <f t="shared" si="99"/>
        <v>0</v>
      </c>
      <c r="I630" s="159">
        <f t="shared" si="91"/>
        <v>0</v>
      </c>
      <c r="J630" s="13"/>
    </row>
    <row r="631" spans="1:10" s="5" customFormat="1" ht="12.75">
      <c r="A631" s="18" t="s">
        <v>118</v>
      </c>
      <c r="B631" s="58" t="s">
        <v>585</v>
      </c>
      <c r="C631" s="21" t="s">
        <v>73</v>
      </c>
      <c r="D631" s="21" t="s">
        <v>66</v>
      </c>
      <c r="E631" s="22" t="s">
        <v>119</v>
      </c>
      <c r="F631" s="47"/>
      <c r="G631" s="23">
        <f t="shared" si="99"/>
        <v>300</v>
      </c>
      <c r="H631" s="23">
        <f t="shared" si="99"/>
        <v>0</v>
      </c>
      <c r="I631" s="159">
        <f t="shared" si="91"/>
        <v>0</v>
      </c>
      <c r="J631" s="13"/>
    </row>
    <row r="632" spans="1:10" s="5" customFormat="1" ht="12.75">
      <c r="A632" s="18" t="s">
        <v>122</v>
      </c>
      <c r="B632" s="58" t="s">
        <v>585</v>
      </c>
      <c r="C632" s="21" t="s">
        <v>73</v>
      </c>
      <c r="D632" s="21" t="s">
        <v>66</v>
      </c>
      <c r="E632" s="22" t="s">
        <v>123</v>
      </c>
      <c r="F632" s="47"/>
      <c r="G632" s="23">
        <f t="shared" si="99"/>
        <v>300</v>
      </c>
      <c r="H632" s="23">
        <f t="shared" si="99"/>
        <v>0</v>
      </c>
      <c r="I632" s="159">
        <f t="shared" si="91"/>
        <v>0</v>
      </c>
      <c r="J632" s="13"/>
    </row>
    <row r="633" spans="1:10" s="5" customFormat="1" ht="25.5">
      <c r="A633" s="37" t="s">
        <v>164</v>
      </c>
      <c r="B633" s="58" t="s">
        <v>585</v>
      </c>
      <c r="C633" s="21" t="s">
        <v>73</v>
      </c>
      <c r="D633" s="21" t="s">
        <v>66</v>
      </c>
      <c r="E633" s="22" t="s">
        <v>123</v>
      </c>
      <c r="F633" s="47">
        <v>726</v>
      </c>
      <c r="G633" s="23">
        <v>300</v>
      </c>
      <c r="H633" s="23">
        <v>0</v>
      </c>
      <c r="I633" s="159">
        <f t="shared" si="91"/>
        <v>0</v>
      </c>
      <c r="J633" s="13"/>
    </row>
    <row r="634" spans="1:10" s="5" customFormat="1" ht="38.25">
      <c r="A634" s="17" t="s">
        <v>576</v>
      </c>
      <c r="B634" s="84" t="s">
        <v>577</v>
      </c>
      <c r="C634" s="21"/>
      <c r="D634" s="21"/>
      <c r="E634" s="22"/>
      <c r="F634" s="47"/>
      <c r="G634" s="44">
        <f>G635+G642</f>
        <v>186.8</v>
      </c>
      <c r="H634" s="44">
        <f>H635+H642</f>
        <v>28.9</v>
      </c>
      <c r="I634" s="158">
        <f t="shared" si="91"/>
        <v>15.471092077087793</v>
      </c>
      <c r="J634" s="13"/>
    </row>
    <row r="635" spans="1:10" s="5" customFormat="1" ht="25.5">
      <c r="A635" s="116" t="s">
        <v>666</v>
      </c>
      <c r="B635" s="84" t="s">
        <v>667</v>
      </c>
      <c r="C635" s="21"/>
      <c r="D635" s="21"/>
      <c r="E635" s="22"/>
      <c r="F635" s="47"/>
      <c r="G635" s="44">
        <f aca="true" t="shared" si="100" ref="G635:H640">G636</f>
        <v>86.80000000000001</v>
      </c>
      <c r="H635" s="44">
        <f t="shared" si="100"/>
        <v>28.9</v>
      </c>
      <c r="I635" s="158">
        <f t="shared" si="91"/>
        <v>33.29493087557603</v>
      </c>
      <c r="J635" s="13"/>
    </row>
    <row r="636" spans="1:10" s="5" customFormat="1" ht="12.75">
      <c r="A636" s="116" t="s">
        <v>8</v>
      </c>
      <c r="B636" s="84" t="s">
        <v>667</v>
      </c>
      <c r="C636" s="52" t="s">
        <v>69</v>
      </c>
      <c r="D636" s="52" t="s">
        <v>36</v>
      </c>
      <c r="E636" s="22"/>
      <c r="F636" s="47"/>
      <c r="G636" s="44">
        <f t="shared" si="100"/>
        <v>86.80000000000001</v>
      </c>
      <c r="H636" s="44">
        <f t="shared" si="100"/>
        <v>28.9</v>
      </c>
      <c r="I636" s="158">
        <f t="shared" si="91"/>
        <v>33.29493087557603</v>
      </c>
      <c r="J636" s="13"/>
    </row>
    <row r="637" spans="1:10" s="5" customFormat="1" ht="12.75">
      <c r="A637" s="37" t="s">
        <v>654</v>
      </c>
      <c r="B637" s="58" t="s">
        <v>667</v>
      </c>
      <c r="C637" s="21" t="s">
        <v>69</v>
      </c>
      <c r="D637" s="21" t="s">
        <v>69</v>
      </c>
      <c r="E637" s="22"/>
      <c r="F637" s="47"/>
      <c r="G637" s="23">
        <f t="shared" si="100"/>
        <v>86.80000000000001</v>
      </c>
      <c r="H637" s="23">
        <f t="shared" si="100"/>
        <v>28.9</v>
      </c>
      <c r="I637" s="159">
        <f t="shared" si="91"/>
        <v>33.29493087557603</v>
      </c>
      <c r="J637" s="13"/>
    </row>
    <row r="638" spans="1:10" s="5" customFormat="1" ht="38.25">
      <c r="A638" s="18" t="s">
        <v>112</v>
      </c>
      <c r="B638" s="58" t="s">
        <v>667</v>
      </c>
      <c r="C638" s="21" t="s">
        <v>69</v>
      </c>
      <c r="D638" s="21" t="s">
        <v>69</v>
      </c>
      <c r="E638" s="22" t="s">
        <v>113</v>
      </c>
      <c r="F638" s="47"/>
      <c r="G638" s="23">
        <f t="shared" si="100"/>
        <v>86.80000000000001</v>
      </c>
      <c r="H638" s="23">
        <f t="shared" si="100"/>
        <v>28.9</v>
      </c>
      <c r="I638" s="159">
        <f t="shared" si="91"/>
        <v>33.29493087557603</v>
      </c>
      <c r="J638" s="13"/>
    </row>
    <row r="639" spans="1:10" s="5" customFormat="1" ht="12.75">
      <c r="A639" s="18" t="s">
        <v>118</v>
      </c>
      <c r="B639" s="58" t="s">
        <v>667</v>
      </c>
      <c r="C639" s="21" t="s">
        <v>69</v>
      </c>
      <c r="D639" s="21" t="s">
        <v>69</v>
      </c>
      <c r="E639" s="22" t="s">
        <v>119</v>
      </c>
      <c r="F639" s="47"/>
      <c r="G639" s="23">
        <f t="shared" si="100"/>
        <v>86.80000000000001</v>
      </c>
      <c r="H639" s="23">
        <f t="shared" si="100"/>
        <v>28.9</v>
      </c>
      <c r="I639" s="159">
        <f t="shared" si="91"/>
        <v>33.29493087557603</v>
      </c>
      <c r="J639" s="13"/>
    </row>
    <row r="640" spans="1:10" s="5" customFormat="1" ht="12.75">
      <c r="A640" s="18" t="s">
        <v>122</v>
      </c>
      <c r="B640" s="58" t="s">
        <v>667</v>
      </c>
      <c r="C640" s="21" t="s">
        <v>69</v>
      </c>
      <c r="D640" s="21" t="s">
        <v>69</v>
      </c>
      <c r="E640" s="22" t="s">
        <v>123</v>
      </c>
      <c r="F640" s="47"/>
      <c r="G640" s="23">
        <f t="shared" si="100"/>
        <v>86.80000000000001</v>
      </c>
      <c r="H640" s="23">
        <f t="shared" si="100"/>
        <v>28.9</v>
      </c>
      <c r="I640" s="159">
        <f t="shared" si="91"/>
        <v>33.29493087557603</v>
      </c>
      <c r="J640" s="13"/>
    </row>
    <row r="641" spans="1:10" s="5" customFormat="1" ht="25.5">
      <c r="A641" s="37" t="s">
        <v>163</v>
      </c>
      <c r="B641" s="58" t="s">
        <v>667</v>
      </c>
      <c r="C641" s="21" t="s">
        <v>69</v>
      </c>
      <c r="D641" s="21" t="s">
        <v>69</v>
      </c>
      <c r="E641" s="22" t="s">
        <v>123</v>
      </c>
      <c r="F641" s="47">
        <v>725</v>
      </c>
      <c r="G641" s="23">
        <f>136.4-49.6</f>
        <v>86.80000000000001</v>
      </c>
      <c r="H641" s="23">
        <v>28.9</v>
      </c>
      <c r="I641" s="159">
        <f t="shared" si="91"/>
        <v>33.29493087557603</v>
      </c>
      <c r="J641" s="13"/>
    </row>
    <row r="642" spans="1:10" s="119" customFormat="1" ht="32.25" customHeight="1">
      <c r="A642" s="116" t="s">
        <v>199</v>
      </c>
      <c r="B642" s="84" t="s">
        <v>578</v>
      </c>
      <c r="C642" s="52"/>
      <c r="D642" s="52"/>
      <c r="E642" s="43"/>
      <c r="F642" s="54"/>
      <c r="G642" s="44">
        <f aca="true" t="shared" si="101" ref="G642:H645">G643</f>
        <v>100</v>
      </c>
      <c r="H642" s="44">
        <f t="shared" si="101"/>
        <v>0</v>
      </c>
      <c r="I642" s="158">
        <f t="shared" si="91"/>
        <v>0</v>
      </c>
      <c r="J642" s="85"/>
    </row>
    <row r="643" spans="1:10" s="5" customFormat="1" ht="12.75">
      <c r="A643" s="116" t="s">
        <v>8</v>
      </c>
      <c r="B643" s="84" t="s">
        <v>578</v>
      </c>
      <c r="C643" s="21" t="s">
        <v>69</v>
      </c>
      <c r="D643" s="21" t="s">
        <v>36</v>
      </c>
      <c r="E643" s="22"/>
      <c r="F643" s="47"/>
      <c r="G643" s="23">
        <f t="shared" si="101"/>
        <v>100</v>
      </c>
      <c r="H643" s="23">
        <f t="shared" si="101"/>
        <v>0</v>
      </c>
      <c r="I643" s="159">
        <f t="shared" si="91"/>
        <v>0</v>
      </c>
      <c r="J643" s="13"/>
    </row>
    <row r="644" spans="1:10" s="5" customFormat="1" ht="12.75">
      <c r="A644" s="37" t="s">
        <v>654</v>
      </c>
      <c r="B644" s="58" t="s">
        <v>578</v>
      </c>
      <c r="C644" s="21" t="s">
        <v>69</v>
      </c>
      <c r="D644" s="21" t="s">
        <v>69</v>
      </c>
      <c r="E644" s="22"/>
      <c r="F644" s="47"/>
      <c r="G644" s="23">
        <f t="shared" si="101"/>
        <v>100</v>
      </c>
      <c r="H644" s="23">
        <f t="shared" si="101"/>
        <v>0</v>
      </c>
      <c r="I644" s="159">
        <f t="shared" si="91"/>
        <v>0</v>
      </c>
      <c r="J644" s="13"/>
    </row>
    <row r="645" spans="1:10" s="5" customFormat="1" ht="12.75">
      <c r="A645" s="18" t="s">
        <v>124</v>
      </c>
      <c r="B645" s="58" t="s">
        <v>578</v>
      </c>
      <c r="C645" s="21" t="s">
        <v>69</v>
      </c>
      <c r="D645" s="21" t="s">
        <v>69</v>
      </c>
      <c r="E645" s="22" t="s">
        <v>125</v>
      </c>
      <c r="F645" s="47"/>
      <c r="G645" s="23">
        <f t="shared" si="101"/>
        <v>100</v>
      </c>
      <c r="H645" s="23">
        <f t="shared" si="101"/>
        <v>0</v>
      </c>
      <c r="I645" s="159">
        <f aca="true" t="shared" si="102" ref="I645:I708">H645/G645*100</f>
        <v>0</v>
      </c>
      <c r="J645" s="13"/>
    </row>
    <row r="646" spans="1:10" s="5" customFormat="1" ht="25.5">
      <c r="A646" s="18" t="s">
        <v>144</v>
      </c>
      <c r="B646" s="58" t="s">
        <v>578</v>
      </c>
      <c r="C646" s="21" t="s">
        <v>69</v>
      </c>
      <c r="D646" s="21" t="s">
        <v>69</v>
      </c>
      <c r="E646" s="22" t="s">
        <v>143</v>
      </c>
      <c r="F646" s="47"/>
      <c r="G646" s="23">
        <f>G648</f>
        <v>100</v>
      </c>
      <c r="H646" s="23">
        <f>H648</f>
        <v>0</v>
      </c>
      <c r="I646" s="159">
        <f t="shared" si="102"/>
        <v>0</v>
      </c>
      <c r="J646" s="13"/>
    </row>
    <row r="647" spans="1:10" s="5" customFormat="1" ht="38.25">
      <c r="A647" s="18" t="s">
        <v>145</v>
      </c>
      <c r="B647" s="58" t="s">
        <v>578</v>
      </c>
      <c r="C647" s="21" t="s">
        <v>69</v>
      </c>
      <c r="D647" s="21" t="s">
        <v>69</v>
      </c>
      <c r="E647" s="22" t="s">
        <v>146</v>
      </c>
      <c r="F647" s="47"/>
      <c r="G647" s="23">
        <f>G648</f>
        <v>100</v>
      </c>
      <c r="H647" s="23">
        <f>H648</f>
        <v>0</v>
      </c>
      <c r="I647" s="159">
        <f t="shared" si="102"/>
        <v>0</v>
      </c>
      <c r="J647" s="13"/>
    </row>
    <row r="648" spans="1:10" s="5" customFormat="1" ht="25.5">
      <c r="A648" s="37" t="s">
        <v>163</v>
      </c>
      <c r="B648" s="58" t="s">
        <v>578</v>
      </c>
      <c r="C648" s="21" t="s">
        <v>69</v>
      </c>
      <c r="D648" s="21" t="s">
        <v>69</v>
      </c>
      <c r="E648" s="22" t="s">
        <v>146</v>
      </c>
      <c r="F648" s="47">
        <v>725</v>
      </c>
      <c r="G648" s="23">
        <v>100</v>
      </c>
      <c r="H648" s="23">
        <v>0</v>
      </c>
      <c r="I648" s="159">
        <f t="shared" si="102"/>
        <v>0</v>
      </c>
      <c r="J648" s="13"/>
    </row>
    <row r="649" spans="1:10" s="5" customFormat="1" ht="51">
      <c r="A649" s="112" t="s">
        <v>611</v>
      </c>
      <c r="B649" s="140" t="s">
        <v>612</v>
      </c>
      <c r="C649" s="139"/>
      <c r="D649" s="139"/>
      <c r="E649" s="136"/>
      <c r="F649" s="136"/>
      <c r="G649" s="115">
        <f>G650</f>
        <v>4316.6</v>
      </c>
      <c r="H649" s="115">
        <f>H650</f>
        <v>0</v>
      </c>
      <c r="I649" s="157">
        <f t="shared" si="102"/>
        <v>0</v>
      </c>
      <c r="J649" s="13"/>
    </row>
    <row r="650" spans="1:10" s="5" customFormat="1" ht="25.5">
      <c r="A650" s="116" t="s">
        <v>292</v>
      </c>
      <c r="B650" s="58" t="s">
        <v>613</v>
      </c>
      <c r="C650" s="21"/>
      <c r="D650" s="21"/>
      <c r="E650" s="47"/>
      <c r="F650" s="47"/>
      <c r="G650" s="44">
        <f>G651</f>
        <v>4316.6</v>
      </c>
      <c r="H650" s="44">
        <f>H651</f>
        <v>0</v>
      </c>
      <c r="I650" s="158">
        <f t="shared" si="102"/>
        <v>0</v>
      </c>
      <c r="J650" s="13"/>
    </row>
    <row r="651" spans="1:10" s="119" customFormat="1" ht="38.25">
      <c r="A651" s="116" t="s">
        <v>614</v>
      </c>
      <c r="B651" s="84" t="s">
        <v>615</v>
      </c>
      <c r="C651" s="52"/>
      <c r="D651" s="52"/>
      <c r="E651" s="54"/>
      <c r="F651" s="54"/>
      <c r="G651" s="44">
        <f>G653</f>
        <v>4316.6</v>
      </c>
      <c r="H651" s="44">
        <f>H653</f>
        <v>0</v>
      </c>
      <c r="I651" s="158">
        <f t="shared" si="102"/>
        <v>0</v>
      </c>
      <c r="J651" s="85"/>
    </row>
    <row r="652" spans="1:10" s="5" customFormat="1" ht="12.75">
      <c r="A652" s="37" t="s">
        <v>5</v>
      </c>
      <c r="B652" s="58" t="s">
        <v>615</v>
      </c>
      <c r="C652" s="21" t="s">
        <v>68</v>
      </c>
      <c r="D652" s="21" t="s">
        <v>75</v>
      </c>
      <c r="E652" s="47"/>
      <c r="F652" s="47"/>
      <c r="G652" s="23">
        <f aca="true" t="shared" si="103" ref="G652:H656">G653</f>
        <v>4316.6</v>
      </c>
      <c r="H652" s="23">
        <f t="shared" si="103"/>
        <v>0</v>
      </c>
      <c r="I652" s="159">
        <f t="shared" si="102"/>
        <v>0</v>
      </c>
      <c r="J652" s="13"/>
    </row>
    <row r="653" spans="1:10" s="5" customFormat="1" ht="12.75">
      <c r="A653" s="37" t="s">
        <v>84</v>
      </c>
      <c r="B653" s="58" t="s">
        <v>615</v>
      </c>
      <c r="C653" s="21" t="s">
        <v>68</v>
      </c>
      <c r="D653" s="21" t="s">
        <v>75</v>
      </c>
      <c r="E653" s="47"/>
      <c r="F653" s="47"/>
      <c r="G653" s="23">
        <f t="shared" si="103"/>
        <v>4316.6</v>
      </c>
      <c r="H653" s="23">
        <f t="shared" si="103"/>
        <v>0</v>
      </c>
      <c r="I653" s="159">
        <f t="shared" si="102"/>
        <v>0</v>
      </c>
      <c r="J653" s="13"/>
    </row>
    <row r="654" spans="1:10" s="5" customFormat="1" ht="25.5">
      <c r="A654" s="18" t="s">
        <v>651</v>
      </c>
      <c r="B654" s="58" t="s">
        <v>615</v>
      </c>
      <c r="C654" s="21" t="s">
        <v>68</v>
      </c>
      <c r="D654" s="21" t="s">
        <v>75</v>
      </c>
      <c r="E654" s="22" t="s">
        <v>111</v>
      </c>
      <c r="F654" s="47"/>
      <c r="G654" s="23">
        <f t="shared" si="103"/>
        <v>4316.6</v>
      </c>
      <c r="H654" s="23">
        <f t="shared" si="103"/>
        <v>0</v>
      </c>
      <c r="I654" s="159">
        <f t="shared" si="102"/>
        <v>0</v>
      </c>
      <c r="J654" s="13"/>
    </row>
    <row r="655" spans="1:10" s="5" customFormat="1" ht="38.25">
      <c r="A655" s="18" t="s">
        <v>105</v>
      </c>
      <c r="B655" s="58" t="s">
        <v>615</v>
      </c>
      <c r="C655" s="21" t="s">
        <v>68</v>
      </c>
      <c r="D655" s="21" t="s">
        <v>75</v>
      </c>
      <c r="E655" s="22" t="s">
        <v>106</v>
      </c>
      <c r="F655" s="47"/>
      <c r="G655" s="23">
        <f t="shared" si="103"/>
        <v>4316.6</v>
      </c>
      <c r="H655" s="23">
        <f t="shared" si="103"/>
        <v>0</v>
      </c>
      <c r="I655" s="159">
        <f t="shared" si="102"/>
        <v>0</v>
      </c>
      <c r="J655" s="13"/>
    </row>
    <row r="656" spans="1:10" s="5" customFormat="1" ht="38.25">
      <c r="A656" s="18" t="s">
        <v>107</v>
      </c>
      <c r="B656" s="58" t="s">
        <v>615</v>
      </c>
      <c r="C656" s="21" t="s">
        <v>68</v>
      </c>
      <c r="D656" s="21" t="s">
        <v>75</v>
      </c>
      <c r="E656" s="22" t="s">
        <v>108</v>
      </c>
      <c r="F656" s="47"/>
      <c r="G656" s="23">
        <f t="shared" si="103"/>
        <v>4316.6</v>
      </c>
      <c r="H656" s="23">
        <f t="shared" si="103"/>
        <v>0</v>
      </c>
      <c r="I656" s="159">
        <f t="shared" si="102"/>
        <v>0</v>
      </c>
      <c r="J656" s="13"/>
    </row>
    <row r="657" spans="1:10" s="5" customFormat="1" ht="38.25">
      <c r="A657" s="41" t="s">
        <v>603</v>
      </c>
      <c r="B657" s="58" t="s">
        <v>615</v>
      </c>
      <c r="C657" s="21" t="s">
        <v>68</v>
      </c>
      <c r="D657" s="21" t="s">
        <v>75</v>
      </c>
      <c r="E657" s="22" t="s">
        <v>108</v>
      </c>
      <c r="F657" s="47">
        <v>727</v>
      </c>
      <c r="G657" s="23">
        <v>4316.6</v>
      </c>
      <c r="H657" s="23">
        <v>0</v>
      </c>
      <c r="I657" s="159">
        <f t="shared" si="102"/>
        <v>0</v>
      </c>
      <c r="J657" s="13"/>
    </row>
    <row r="658" spans="1:10" s="5" customFormat="1" ht="30.75" customHeight="1">
      <c r="A658" s="112" t="s">
        <v>586</v>
      </c>
      <c r="B658" s="113" t="s">
        <v>210</v>
      </c>
      <c r="C658" s="139"/>
      <c r="D658" s="139"/>
      <c r="E658" s="142"/>
      <c r="F658" s="136"/>
      <c r="G658" s="115">
        <f>G674+G659+G693</f>
        <v>1291.1</v>
      </c>
      <c r="H658" s="115">
        <f>H674+H659+H693</f>
        <v>62</v>
      </c>
      <c r="I658" s="157">
        <f t="shared" si="102"/>
        <v>4.8021067306947565</v>
      </c>
      <c r="J658" s="13"/>
    </row>
    <row r="659" spans="1:9" s="85" customFormat="1" ht="30.75" customHeight="1">
      <c r="A659" s="116" t="s">
        <v>587</v>
      </c>
      <c r="B659" s="84" t="s">
        <v>366</v>
      </c>
      <c r="C659" s="52"/>
      <c r="D659" s="52"/>
      <c r="E659" s="43"/>
      <c r="F659" s="54"/>
      <c r="G659" s="44">
        <f>G667+G660</f>
        <v>113.6</v>
      </c>
      <c r="H659" s="44">
        <f>H667+H660</f>
        <v>0</v>
      </c>
      <c r="I659" s="158">
        <f t="shared" si="102"/>
        <v>0</v>
      </c>
    </row>
    <row r="660" spans="1:9" s="120" customFormat="1" ht="30.75" customHeight="1">
      <c r="A660" s="17" t="s">
        <v>670</v>
      </c>
      <c r="B660" s="43" t="s">
        <v>588</v>
      </c>
      <c r="C660" s="43"/>
      <c r="D660" s="43"/>
      <c r="E660" s="43"/>
      <c r="F660" s="54"/>
      <c r="G660" s="44">
        <f aca="true" t="shared" si="104" ref="G660:H665">G661</f>
        <v>103.6</v>
      </c>
      <c r="H660" s="44">
        <f t="shared" si="104"/>
        <v>0</v>
      </c>
      <c r="I660" s="158">
        <f t="shared" si="102"/>
        <v>0</v>
      </c>
    </row>
    <row r="661" spans="1:9" s="120" customFormat="1" ht="12.75" customHeight="1">
      <c r="A661" s="17" t="s">
        <v>152</v>
      </c>
      <c r="B661" s="43" t="s">
        <v>588</v>
      </c>
      <c r="C661" s="43" t="s">
        <v>73</v>
      </c>
      <c r="D661" s="43" t="s">
        <v>36</v>
      </c>
      <c r="E661" s="43"/>
      <c r="F661" s="54"/>
      <c r="G661" s="44">
        <f t="shared" si="104"/>
        <v>103.6</v>
      </c>
      <c r="H661" s="44">
        <f t="shared" si="104"/>
        <v>0</v>
      </c>
      <c r="I661" s="158">
        <f t="shared" si="102"/>
        <v>0</v>
      </c>
    </row>
    <row r="662" spans="1:9" s="134" customFormat="1" ht="18" customHeight="1">
      <c r="A662" s="18" t="s">
        <v>12</v>
      </c>
      <c r="B662" s="22" t="s">
        <v>588</v>
      </c>
      <c r="C662" s="22" t="s">
        <v>73</v>
      </c>
      <c r="D662" s="22" t="s">
        <v>66</v>
      </c>
      <c r="E662" s="22"/>
      <c r="F662" s="47"/>
      <c r="G662" s="23">
        <f t="shared" si="104"/>
        <v>103.6</v>
      </c>
      <c r="H662" s="23">
        <f t="shared" si="104"/>
        <v>0</v>
      </c>
      <c r="I662" s="159">
        <f t="shared" si="102"/>
        <v>0</v>
      </c>
    </row>
    <row r="663" spans="1:9" s="134" customFormat="1" ht="30.75" customHeight="1">
      <c r="A663" s="18" t="s">
        <v>112</v>
      </c>
      <c r="B663" s="22" t="s">
        <v>588</v>
      </c>
      <c r="C663" s="22" t="s">
        <v>73</v>
      </c>
      <c r="D663" s="22" t="s">
        <v>66</v>
      </c>
      <c r="E663" s="22" t="s">
        <v>113</v>
      </c>
      <c r="F663" s="47"/>
      <c r="G663" s="23">
        <f t="shared" si="104"/>
        <v>103.6</v>
      </c>
      <c r="H663" s="23">
        <f t="shared" si="104"/>
        <v>0</v>
      </c>
      <c r="I663" s="159">
        <f t="shared" si="102"/>
        <v>0</v>
      </c>
    </row>
    <row r="664" spans="1:9" s="134" customFormat="1" ht="15" customHeight="1">
      <c r="A664" s="18" t="s">
        <v>118</v>
      </c>
      <c r="B664" s="22" t="s">
        <v>588</v>
      </c>
      <c r="C664" s="22" t="s">
        <v>73</v>
      </c>
      <c r="D664" s="22" t="s">
        <v>66</v>
      </c>
      <c r="E664" s="22" t="s">
        <v>119</v>
      </c>
      <c r="F664" s="47"/>
      <c r="G664" s="23">
        <f t="shared" si="104"/>
        <v>103.6</v>
      </c>
      <c r="H664" s="23">
        <f t="shared" si="104"/>
        <v>0</v>
      </c>
      <c r="I664" s="159">
        <f t="shared" si="102"/>
        <v>0</v>
      </c>
    </row>
    <row r="665" spans="1:9" s="134" customFormat="1" ht="18" customHeight="1">
      <c r="A665" s="18" t="s">
        <v>122</v>
      </c>
      <c r="B665" s="22" t="s">
        <v>588</v>
      </c>
      <c r="C665" s="22" t="s">
        <v>73</v>
      </c>
      <c r="D665" s="22" t="s">
        <v>66</v>
      </c>
      <c r="E665" s="22" t="s">
        <v>123</v>
      </c>
      <c r="F665" s="47"/>
      <c r="G665" s="23">
        <f t="shared" si="104"/>
        <v>103.6</v>
      </c>
      <c r="H665" s="23">
        <f t="shared" si="104"/>
        <v>0</v>
      </c>
      <c r="I665" s="159">
        <f t="shared" si="102"/>
        <v>0</v>
      </c>
    </row>
    <row r="666" spans="1:9" s="134" customFormat="1" ht="30" customHeight="1">
      <c r="A666" s="37" t="s">
        <v>164</v>
      </c>
      <c r="B666" s="22" t="s">
        <v>588</v>
      </c>
      <c r="C666" s="22" t="s">
        <v>73</v>
      </c>
      <c r="D666" s="22" t="s">
        <v>66</v>
      </c>
      <c r="E666" s="22" t="s">
        <v>123</v>
      </c>
      <c r="F666" s="47">
        <v>726</v>
      </c>
      <c r="G666" s="23">
        <v>103.6</v>
      </c>
      <c r="H666" s="23">
        <v>0</v>
      </c>
      <c r="I666" s="159">
        <f t="shared" si="102"/>
        <v>0</v>
      </c>
    </row>
    <row r="667" spans="1:9" s="13" customFormat="1" ht="38.25" customHeight="1">
      <c r="A667" s="18" t="s">
        <v>589</v>
      </c>
      <c r="B667" s="22" t="s">
        <v>590</v>
      </c>
      <c r="C667" s="21"/>
      <c r="D667" s="21"/>
      <c r="E667" s="22"/>
      <c r="F667" s="47"/>
      <c r="G667" s="44">
        <f aca="true" t="shared" si="105" ref="G667:H672">G668</f>
        <v>10</v>
      </c>
      <c r="H667" s="44">
        <f t="shared" si="105"/>
        <v>0</v>
      </c>
      <c r="I667" s="158">
        <f t="shared" si="102"/>
        <v>0</v>
      </c>
    </row>
    <row r="668" spans="1:9" s="13" customFormat="1" ht="15.75" customHeight="1">
      <c r="A668" s="116" t="s">
        <v>152</v>
      </c>
      <c r="B668" s="22" t="s">
        <v>590</v>
      </c>
      <c r="C668" s="21" t="s">
        <v>73</v>
      </c>
      <c r="D668" s="21" t="s">
        <v>36</v>
      </c>
      <c r="E668" s="22"/>
      <c r="F668" s="47"/>
      <c r="G668" s="44">
        <f t="shared" si="105"/>
        <v>10</v>
      </c>
      <c r="H668" s="44">
        <f t="shared" si="105"/>
        <v>0</v>
      </c>
      <c r="I668" s="158">
        <f t="shared" si="102"/>
        <v>0</v>
      </c>
    </row>
    <row r="669" spans="1:9" s="13" customFormat="1" ht="18" customHeight="1">
      <c r="A669" s="37" t="s">
        <v>12</v>
      </c>
      <c r="B669" s="22" t="s">
        <v>590</v>
      </c>
      <c r="C669" s="21" t="s">
        <v>73</v>
      </c>
      <c r="D669" s="21" t="s">
        <v>66</v>
      </c>
      <c r="E669" s="22"/>
      <c r="F669" s="47"/>
      <c r="G669" s="23">
        <f t="shared" si="105"/>
        <v>10</v>
      </c>
      <c r="H669" s="23">
        <f t="shared" si="105"/>
        <v>0</v>
      </c>
      <c r="I669" s="159">
        <f t="shared" si="102"/>
        <v>0</v>
      </c>
    </row>
    <row r="670" spans="1:9" s="13" customFormat="1" ht="24" customHeight="1">
      <c r="A670" s="18" t="s">
        <v>112</v>
      </c>
      <c r="B670" s="22" t="s">
        <v>590</v>
      </c>
      <c r="C670" s="21" t="s">
        <v>73</v>
      </c>
      <c r="D670" s="21" t="s">
        <v>66</v>
      </c>
      <c r="E670" s="22" t="s">
        <v>113</v>
      </c>
      <c r="F670" s="47"/>
      <c r="G670" s="23">
        <f t="shared" si="105"/>
        <v>10</v>
      </c>
      <c r="H670" s="23">
        <f t="shared" si="105"/>
        <v>0</v>
      </c>
      <c r="I670" s="159">
        <f t="shared" si="102"/>
        <v>0</v>
      </c>
    </row>
    <row r="671" spans="1:9" s="13" customFormat="1" ht="15" customHeight="1">
      <c r="A671" s="18" t="s">
        <v>118</v>
      </c>
      <c r="B671" s="22" t="s">
        <v>590</v>
      </c>
      <c r="C671" s="21" t="s">
        <v>73</v>
      </c>
      <c r="D671" s="21" t="s">
        <v>66</v>
      </c>
      <c r="E671" s="22" t="s">
        <v>119</v>
      </c>
      <c r="F671" s="47"/>
      <c r="G671" s="23">
        <f t="shared" si="105"/>
        <v>10</v>
      </c>
      <c r="H671" s="23">
        <f t="shared" si="105"/>
        <v>0</v>
      </c>
      <c r="I671" s="159">
        <f t="shared" si="102"/>
        <v>0</v>
      </c>
    </row>
    <row r="672" spans="1:9" s="13" customFormat="1" ht="12.75" customHeight="1">
      <c r="A672" s="18" t="s">
        <v>122</v>
      </c>
      <c r="B672" s="22" t="s">
        <v>590</v>
      </c>
      <c r="C672" s="21" t="s">
        <v>73</v>
      </c>
      <c r="D672" s="21" t="s">
        <v>66</v>
      </c>
      <c r="E672" s="22" t="s">
        <v>123</v>
      </c>
      <c r="F672" s="47"/>
      <c r="G672" s="23">
        <f t="shared" si="105"/>
        <v>10</v>
      </c>
      <c r="H672" s="23">
        <f t="shared" si="105"/>
        <v>0</v>
      </c>
      <c r="I672" s="159">
        <f t="shared" si="102"/>
        <v>0</v>
      </c>
    </row>
    <row r="673" spans="1:9" s="13" customFormat="1" ht="22.5" customHeight="1">
      <c r="A673" s="37" t="s">
        <v>164</v>
      </c>
      <c r="B673" s="22" t="s">
        <v>590</v>
      </c>
      <c r="C673" s="21" t="s">
        <v>73</v>
      </c>
      <c r="D673" s="21" t="s">
        <v>66</v>
      </c>
      <c r="E673" s="22" t="s">
        <v>123</v>
      </c>
      <c r="F673" s="47">
        <v>726</v>
      </c>
      <c r="G673" s="23">
        <v>10</v>
      </c>
      <c r="H673" s="23">
        <v>0</v>
      </c>
      <c r="I673" s="159">
        <f t="shared" si="102"/>
        <v>0</v>
      </c>
    </row>
    <row r="674" spans="1:10" s="5" customFormat="1" ht="29.25" customHeight="1">
      <c r="A674" s="116" t="s">
        <v>270</v>
      </c>
      <c r="B674" s="84" t="s">
        <v>593</v>
      </c>
      <c r="C674" s="21"/>
      <c r="D674" s="21"/>
      <c r="E674" s="22"/>
      <c r="F674" s="47"/>
      <c r="G674" s="44">
        <f>G675+G682</f>
        <v>336.1</v>
      </c>
      <c r="H674" s="44">
        <f>H675+H682</f>
        <v>62</v>
      </c>
      <c r="I674" s="158">
        <f t="shared" si="102"/>
        <v>18.446890806307646</v>
      </c>
      <c r="J674" s="13"/>
    </row>
    <row r="675" spans="1:10" s="5" customFormat="1" ht="18" customHeight="1">
      <c r="A675" s="116" t="s">
        <v>209</v>
      </c>
      <c r="B675" s="84" t="s">
        <v>594</v>
      </c>
      <c r="C675" s="21"/>
      <c r="D675" s="21"/>
      <c r="E675" s="22"/>
      <c r="F675" s="47"/>
      <c r="G675" s="44">
        <f aca="true" t="shared" si="106" ref="G675:H680">G676</f>
        <v>74.5</v>
      </c>
      <c r="H675" s="44">
        <f t="shared" si="106"/>
        <v>0</v>
      </c>
      <c r="I675" s="158">
        <f t="shared" si="102"/>
        <v>0</v>
      </c>
      <c r="J675" s="13"/>
    </row>
    <row r="676" spans="1:10" s="5" customFormat="1" ht="12.75">
      <c r="A676" s="17" t="s">
        <v>702</v>
      </c>
      <c r="B676" s="84" t="s">
        <v>594</v>
      </c>
      <c r="C676" s="52" t="s">
        <v>73</v>
      </c>
      <c r="D676" s="52" t="s">
        <v>36</v>
      </c>
      <c r="E676" s="22"/>
      <c r="F676" s="47"/>
      <c r="G676" s="23">
        <f t="shared" si="106"/>
        <v>74.5</v>
      </c>
      <c r="H676" s="23">
        <f t="shared" si="106"/>
        <v>0</v>
      </c>
      <c r="I676" s="159">
        <f t="shared" si="102"/>
        <v>0</v>
      </c>
      <c r="J676" s="13"/>
    </row>
    <row r="677" spans="1:10" s="5" customFormat="1" ht="25.5">
      <c r="A677" s="18" t="s">
        <v>88</v>
      </c>
      <c r="B677" s="58" t="s">
        <v>594</v>
      </c>
      <c r="C677" s="21" t="s">
        <v>73</v>
      </c>
      <c r="D677" s="21" t="s">
        <v>68</v>
      </c>
      <c r="E677" s="22"/>
      <c r="F677" s="47"/>
      <c r="G677" s="23">
        <f t="shared" si="106"/>
        <v>74.5</v>
      </c>
      <c r="H677" s="23">
        <f t="shared" si="106"/>
        <v>0</v>
      </c>
      <c r="I677" s="159">
        <f t="shared" si="102"/>
        <v>0</v>
      </c>
      <c r="J677" s="13"/>
    </row>
    <row r="678" spans="1:10" s="5" customFormat="1" ht="25.5">
      <c r="A678" s="18" t="s">
        <v>651</v>
      </c>
      <c r="B678" s="58" t="s">
        <v>594</v>
      </c>
      <c r="C678" s="21" t="s">
        <v>73</v>
      </c>
      <c r="D678" s="21" t="s">
        <v>68</v>
      </c>
      <c r="E678" s="22" t="s">
        <v>111</v>
      </c>
      <c r="F678" s="47"/>
      <c r="G678" s="23">
        <f t="shared" si="106"/>
        <v>74.5</v>
      </c>
      <c r="H678" s="23">
        <f t="shared" si="106"/>
        <v>0</v>
      </c>
      <c r="I678" s="159">
        <f t="shared" si="102"/>
        <v>0</v>
      </c>
      <c r="J678" s="13"/>
    </row>
    <row r="679" spans="1:10" s="5" customFormat="1" ht="16.5" customHeight="1">
      <c r="A679" s="18" t="s">
        <v>105</v>
      </c>
      <c r="B679" s="58" t="s">
        <v>594</v>
      </c>
      <c r="C679" s="21" t="s">
        <v>73</v>
      </c>
      <c r="D679" s="21" t="s">
        <v>68</v>
      </c>
      <c r="E679" s="22" t="s">
        <v>106</v>
      </c>
      <c r="F679" s="47"/>
      <c r="G679" s="23">
        <f t="shared" si="106"/>
        <v>74.5</v>
      </c>
      <c r="H679" s="23">
        <f t="shared" si="106"/>
        <v>0</v>
      </c>
      <c r="I679" s="159">
        <f t="shared" si="102"/>
        <v>0</v>
      </c>
      <c r="J679" s="13"/>
    </row>
    <row r="680" spans="1:10" s="5" customFormat="1" ht="38.25">
      <c r="A680" s="18" t="s">
        <v>107</v>
      </c>
      <c r="B680" s="58" t="s">
        <v>594</v>
      </c>
      <c r="C680" s="21" t="s">
        <v>73</v>
      </c>
      <c r="D680" s="21" t="s">
        <v>68</v>
      </c>
      <c r="E680" s="22" t="s">
        <v>108</v>
      </c>
      <c r="F680" s="47"/>
      <c r="G680" s="23">
        <f t="shared" si="106"/>
        <v>74.5</v>
      </c>
      <c r="H680" s="23">
        <f t="shared" si="106"/>
        <v>0</v>
      </c>
      <c r="I680" s="159">
        <f t="shared" si="102"/>
        <v>0</v>
      </c>
      <c r="J680" s="13"/>
    </row>
    <row r="681" spans="1:10" s="5" customFormat="1" ht="25.5">
      <c r="A681" s="37" t="s">
        <v>164</v>
      </c>
      <c r="B681" s="58" t="s">
        <v>594</v>
      </c>
      <c r="C681" s="21" t="s">
        <v>73</v>
      </c>
      <c r="D681" s="21" t="s">
        <v>68</v>
      </c>
      <c r="E681" s="22" t="s">
        <v>108</v>
      </c>
      <c r="F681" s="47">
        <v>726</v>
      </c>
      <c r="G681" s="23">
        <v>74.5</v>
      </c>
      <c r="H681" s="23">
        <v>0</v>
      </c>
      <c r="I681" s="159">
        <f t="shared" si="102"/>
        <v>0</v>
      </c>
      <c r="J681" s="13"/>
    </row>
    <row r="682" spans="1:10" s="5" customFormat="1" ht="25.5">
      <c r="A682" s="17" t="s">
        <v>668</v>
      </c>
      <c r="B682" s="84" t="s">
        <v>669</v>
      </c>
      <c r="C682" s="52"/>
      <c r="D682" s="52"/>
      <c r="E682" s="43"/>
      <c r="F682" s="54"/>
      <c r="G682" s="44">
        <f>G683</f>
        <v>261.6</v>
      </c>
      <c r="H682" s="44">
        <f>H683</f>
        <v>62</v>
      </c>
      <c r="I682" s="158">
        <f t="shared" si="102"/>
        <v>23.700305810397552</v>
      </c>
      <c r="J682" s="13"/>
    </row>
    <row r="683" spans="1:10" s="5" customFormat="1" ht="12.75">
      <c r="A683" s="17" t="s">
        <v>702</v>
      </c>
      <c r="B683" s="84" t="s">
        <v>669</v>
      </c>
      <c r="C683" s="52" t="s">
        <v>73</v>
      </c>
      <c r="D683" s="52" t="s">
        <v>36</v>
      </c>
      <c r="E683" s="43"/>
      <c r="F683" s="54"/>
      <c r="G683" s="44">
        <f>G684</f>
        <v>261.6</v>
      </c>
      <c r="H683" s="44">
        <f>H684</f>
        <v>62</v>
      </c>
      <c r="I683" s="158">
        <f t="shared" si="102"/>
        <v>23.700305810397552</v>
      </c>
      <c r="J683" s="13"/>
    </row>
    <row r="684" spans="1:10" s="5" customFormat="1" ht="25.5">
      <c r="A684" s="18" t="s">
        <v>88</v>
      </c>
      <c r="B684" s="58" t="s">
        <v>669</v>
      </c>
      <c r="C684" s="21" t="s">
        <v>73</v>
      </c>
      <c r="D684" s="21" t="s">
        <v>68</v>
      </c>
      <c r="E684" s="22"/>
      <c r="F684" s="47"/>
      <c r="G684" s="23">
        <f>G685+G689</f>
        <v>261.6</v>
      </c>
      <c r="H684" s="23">
        <f>H685+H689</f>
        <v>62</v>
      </c>
      <c r="I684" s="159">
        <f t="shared" si="102"/>
        <v>23.700305810397552</v>
      </c>
      <c r="J684" s="13"/>
    </row>
    <row r="685" spans="1:10" s="5" customFormat="1" ht="63.75">
      <c r="A685" s="18" t="s">
        <v>109</v>
      </c>
      <c r="B685" s="58" t="s">
        <v>669</v>
      </c>
      <c r="C685" s="21" t="s">
        <v>73</v>
      </c>
      <c r="D685" s="21" t="s">
        <v>68</v>
      </c>
      <c r="E685" s="22" t="s">
        <v>110</v>
      </c>
      <c r="F685" s="47"/>
      <c r="G685" s="23">
        <f aca="true" t="shared" si="107" ref="G685:H687">G686</f>
        <v>90</v>
      </c>
      <c r="H685" s="23">
        <f t="shared" si="107"/>
        <v>42</v>
      </c>
      <c r="I685" s="159">
        <f t="shared" si="102"/>
        <v>46.666666666666664</v>
      </c>
      <c r="J685" s="13"/>
    </row>
    <row r="686" spans="1:10" s="5" customFormat="1" ht="12.75">
      <c r="A686" s="18" t="s">
        <v>306</v>
      </c>
      <c r="B686" s="58" t="s">
        <v>669</v>
      </c>
      <c r="C686" s="21" t="s">
        <v>73</v>
      </c>
      <c r="D686" s="21" t="s">
        <v>68</v>
      </c>
      <c r="E686" s="22" t="s">
        <v>308</v>
      </c>
      <c r="F686" s="47"/>
      <c r="G686" s="23">
        <f t="shared" si="107"/>
        <v>90</v>
      </c>
      <c r="H686" s="23">
        <f t="shared" si="107"/>
        <v>42</v>
      </c>
      <c r="I686" s="159">
        <f t="shared" si="102"/>
        <v>46.666666666666664</v>
      </c>
      <c r="J686" s="13"/>
    </row>
    <row r="687" spans="1:10" s="5" customFormat="1" ht="51">
      <c r="A687" s="18" t="s">
        <v>582</v>
      </c>
      <c r="B687" s="58" t="s">
        <v>669</v>
      </c>
      <c r="C687" s="21" t="s">
        <v>73</v>
      </c>
      <c r="D687" s="21" t="s">
        <v>68</v>
      </c>
      <c r="E687" s="22" t="s">
        <v>583</v>
      </c>
      <c r="F687" s="47"/>
      <c r="G687" s="23">
        <f t="shared" si="107"/>
        <v>90</v>
      </c>
      <c r="H687" s="23">
        <f t="shared" si="107"/>
        <v>42</v>
      </c>
      <c r="I687" s="159">
        <f t="shared" si="102"/>
        <v>46.666666666666664</v>
      </c>
      <c r="J687" s="13"/>
    </row>
    <row r="688" spans="1:10" s="5" customFormat="1" ht="25.5">
      <c r="A688" s="37" t="s">
        <v>164</v>
      </c>
      <c r="B688" s="58" t="s">
        <v>669</v>
      </c>
      <c r="C688" s="21" t="s">
        <v>73</v>
      </c>
      <c r="D688" s="21" t="s">
        <v>68</v>
      </c>
      <c r="E688" s="22" t="s">
        <v>583</v>
      </c>
      <c r="F688" s="47">
        <v>726</v>
      </c>
      <c r="G688" s="23">
        <v>90</v>
      </c>
      <c r="H688" s="23">
        <v>42</v>
      </c>
      <c r="I688" s="159">
        <f t="shared" si="102"/>
        <v>46.666666666666664</v>
      </c>
      <c r="J688" s="13"/>
    </row>
    <row r="689" spans="1:10" s="5" customFormat="1" ht="25.5">
      <c r="A689" s="18" t="s">
        <v>651</v>
      </c>
      <c r="B689" s="58" t="s">
        <v>669</v>
      </c>
      <c r="C689" s="21" t="s">
        <v>73</v>
      </c>
      <c r="D689" s="21" t="s">
        <v>68</v>
      </c>
      <c r="E689" s="22" t="s">
        <v>111</v>
      </c>
      <c r="F689" s="47"/>
      <c r="G689" s="23">
        <f aca="true" t="shared" si="108" ref="G689:H691">G690</f>
        <v>171.6</v>
      </c>
      <c r="H689" s="23">
        <f t="shared" si="108"/>
        <v>20</v>
      </c>
      <c r="I689" s="159">
        <f t="shared" si="102"/>
        <v>11.655011655011656</v>
      </c>
      <c r="J689" s="13"/>
    </row>
    <row r="690" spans="1:10" s="5" customFormat="1" ht="12.75" customHeight="1">
      <c r="A690" s="18" t="s">
        <v>105</v>
      </c>
      <c r="B690" s="58" t="s">
        <v>669</v>
      </c>
      <c r="C690" s="21" t="s">
        <v>73</v>
      </c>
      <c r="D690" s="21" t="s">
        <v>68</v>
      </c>
      <c r="E690" s="22" t="s">
        <v>106</v>
      </c>
      <c r="F690" s="47"/>
      <c r="G690" s="23">
        <f t="shared" si="108"/>
        <v>171.6</v>
      </c>
      <c r="H690" s="23">
        <f t="shared" si="108"/>
        <v>20</v>
      </c>
      <c r="I690" s="159">
        <f t="shared" si="102"/>
        <v>11.655011655011656</v>
      </c>
      <c r="J690" s="13"/>
    </row>
    <row r="691" spans="1:10" s="5" customFormat="1" ht="38.25">
      <c r="A691" s="18" t="s">
        <v>107</v>
      </c>
      <c r="B691" s="58" t="s">
        <v>669</v>
      </c>
      <c r="C691" s="21" t="s">
        <v>73</v>
      </c>
      <c r="D691" s="21" t="s">
        <v>68</v>
      </c>
      <c r="E691" s="22" t="s">
        <v>108</v>
      </c>
      <c r="F691" s="47"/>
      <c r="G691" s="23">
        <f t="shared" si="108"/>
        <v>171.6</v>
      </c>
      <c r="H691" s="23">
        <f t="shared" si="108"/>
        <v>20</v>
      </c>
      <c r="I691" s="159">
        <f t="shared" si="102"/>
        <v>11.655011655011656</v>
      </c>
      <c r="J691" s="13"/>
    </row>
    <row r="692" spans="1:10" s="5" customFormat="1" ht="25.5">
      <c r="A692" s="37" t="s">
        <v>164</v>
      </c>
      <c r="B692" s="58" t="s">
        <v>669</v>
      </c>
      <c r="C692" s="21" t="s">
        <v>73</v>
      </c>
      <c r="D692" s="21" t="s">
        <v>68</v>
      </c>
      <c r="E692" s="22" t="s">
        <v>108</v>
      </c>
      <c r="F692" s="47">
        <v>726</v>
      </c>
      <c r="G692" s="23">
        <v>171.6</v>
      </c>
      <c r="H692" s="23">
        <v>20</v>
      </c>
      <c r="I692" s="159">
        <f t="shared" si="102"/>
        <v>11.655011655011656</v>
      </c>
      <c r="J692" s="13"/>
    </row>
    <row r="693" spans="1:10" s="119" customFormat="1" ht="51">
      <c r="A693" s="17" t="s">
        <v>500</v>
      </c>
      <c r="B693" s="84" t="s">
        <v>591</v>
      </c>
      <c r="C693" s="43"/>
      <c r="D693" s="43"/>
      <c r="E693" s="43"/>
      <c r="F693" s="54"/>
      <c r="G693" s="44">
        <f>G694</f>
        <v>841.4</v>
      </c>
      <c r="H693" s="44">
        <f>H694</f>
        <v>0</v>
      </c>
      <c r="I693" s="158">
        <f t="shared" si="102"/>
        <v>0</v>
      </c>
      <c r="J693" s="85"/>
    </row>
    <row r="694" spans="1:10" s="121" customFormat="1" ht="63.75">
      <c r="A694" s="17" t="s">
        <v>540</v>
      </c>
      <c r="B694" s="84" t="s">
        <v>592</v>
      </c>
      <c r="C694" s="43"/>
      <c r="D694" s="43"/>
      <c r="E694" s="43"/>
      <c r="F694" s="54"/>
      <c r="G694" s="44">
        <f aca="true" t="shared" si="109" ref="G694:H699">G695</f>
        <v>841.4</v>
      </c>
      <c r="H694" s="44">
        <f t="shared" si="109"/>
        <v>0</v>
      </c>
      <c r="I694" s="158">
        <f t="shared" si="102"/>
        <v>0</v>
      </c>
      <c r="J694" s="120"/>
    </row>
    <row r="695" spans="1:10" s="121" customFormat="1" ht="12.75">
      <c r="A695" s="17" t="s">
        <v>152</v>
      </c>
      <c r="B695" s="84" t="s">
        <v>592</v>
      </c>
      <c r="C695" s="43" t="s">
        <v>73</v>
      </c>
      <c r="D695" s="43" t="s">
        <v>36</v>
      </c>
      <c r="E695" s="43"/>
      <c r="F695" s="54"/>
      <c r="G695" s="44">
        <f t="shared" si="109"/>
        <v>841.4</v>
      </c>
      <c r="H695" s="44">
        <f t="shared" si="109"/>
        <v>0</v>
      </c>
      <c r="I695" s="158">
        <f t="shared" si="102"/>
        <v>0</v>
      </c>
      <c r="J695" s="120"/>
    </row>
    <row r="696" spans="1:10" s="121" customFormat="1" ht="12.75">
      <c r="A696" s="18" t="s">
        <v>12</v>
      </c>
      <c r="B696" s="58" t="s">
        <v>592</v>
      </c>
      <c r="C696" s="43" t="s">
        <v>73</v>
      </c>
      <c r="D696" s="43" t="s">
        <v>66</v>
      </c>
      <c r="E696" s="43"/>
      <c r="F696" s="54"/>
      <c r="G696" s="44">
        <f t="shared" si="109"/>
        <v>841.4</v>
      </c>
      <c r="H696" s="44">
        <f t="shared" si="109"/>
        <v>0</v>
      </c>
      <c r="I696" s="158">
        <f t="shared" si="102"/>
        <v>0</v>
      </c>
      <c r="J696" s="120"/>
    </row>
    <row r="697" spans="1:10" s="135" customFormat="1" ht="38.25">
      <c r="A697" s="18" t="s">
        <v>112</v>
      </c>
      <c r="B697" s="58" t="s">
        <v>592</v>
      </c>
      <c r="C697" s="22" t="s">
        <v>73</v>
      </c>
      <c r="D697" s="22" t="s">
        <v>66</v>
      </c>
      <c r="E697" s="22" t="s">
        <v>113</v>
      </c>
      <c r="F697" s="47"/>
      <c r="G697" s="23">
        <f t="shared" si="109"/>
        <v>841.4</v>
      </c>
      <c r="H697" s="23">
        <f t="shared" si="109"/>
        <v>0</v>
      </c>
      <c r="I697" s="159">
        <f t="shared" si="102"/>
        <v>0</v>
      </c>
      <c r="J697" s="134"/>
    </row>
    <row r="698" spans="1:10" s="135" customFormat="1" ht="12.75">
      <c r="A698" s="18" t="s">
        <v>118</v>
      </c>
      <c r="B698" s="58" t="s">
        <v>592</v>
      </c>
      <c r="C698" s="22" t="s">
        <v>73</v>
      </c>
      <c r="D698" s="22" t="s">
        <v>66</v>
      </c>
      <c r="E698" s="22" t="s">
        <v>119</v>
      </c>
      <c r="F698" s="47"/>
      <c r="G698" s="23">
        <f t="shared" si="109"/>
        <v>841.4</v>
      </c>
      <c r="H698" s="23">
        <f t="shared" si="109"/>
        <v>0</v>
      </c>
      <c r="I698" s="159">
        <f t="shared" si="102"/>
        <v>0</v>
      </c>
      <c r="J698" s="134"/>
    </row>
    <row r="699" spans="1:10" s="135" customFormat="1" ht="12.75">
      <c r="A699" s="18" t="s">
        <v>122</v>
      </c>
      <c r="B699" s="58" t="s">
        <v>592</v>
      </c>
      <c r="C699" s="22" t="s">
        <v>73</v>
      </c>
      <c r="D699" s="22" t="s">
        <v>66</v>
      </c>
      <c r="E699" s="22" t="s">
        <v>123</v>
      </c>
      <c r="F699" s="47"/>
      <c r="G699" s="23">
        <f t="shared" si="109"/>
        <v>841.4</v>
      </c>
      <c r="H699" s="23">
        <f t="shared" si="109"/>
        <v>0</v>
      </c>
      <c r="I699" s="159">
        <f t="shared" si="102"/>
        <v>0</v>
      </c>
      <c r="J699" s="134"/>
    </row>
    <row r="700" spans="1:10" s="135" customFormat="1" ht="25.5">
      <c r="A700" s="37" t="s">
        <v>164</v>
      </c>
      <c r="B700" s="58" t="s">
        <v>592</v>
      </c>
      <c r="C700" s="22" t="s">
        <v>73</v>
      </c>
      <c r="D700" s="22" t="s">
        <v>66</v>
      </c>
      <c r="E700" s="22" t="s">
        <v>123</v>
      </c>
      <c r="F700" s="47">
        <v>726</v>
      </c>
      <c r="G700" s="23">
        <v>841.4</v>
      </c>
      <c r="H700" s="23">
        <v>0</v>
      </c>
      <c r="I700" s="159">
        <f t="shared" si="102"/>
        <v>0</v>
      </c>
      <c r="J700" s="134"/>
    </row>
    <row r="701" spans="1:10" s="5" customFormat="1" ht="38.25">
      <c r="A701" s="143" t="s">
        <v>463</v>
      </c>
      <c r="B701" s="113" t="s">
        <v>183</v>
      </c>
      <c r="C701" s="139"/>
      <c r="D701" s="139"/>
      <c r="E701" s="142"/>
      <c r="F701" s="136"/>
      <c r="G701" s="115">
        <f>G702</f>
        <v>454</v>
      </c>
      <c r="H701" s="115">
        <f>H702</f>
        <v>38</v>
      </c>
      <c r="I701" s="157">
        <f t="shared" si="102"/>
        <v>8.370044052863436</v>
      </c>
      <c r="J701" s="13"/>
    </row>
    <row r="702" spans="1:10" s="5" customFormat="1" ht="63.75">
      <c r="A702" s="17" t="s">
        <v>259</v>
      </c>
      <c r="B702" s="84" t="s">
        <v>338</v>
      </c>
      <c r="C702" s="21"/>
      <c r="D702" s="21"/>
      <c r="E702" s="22"/>
      <c r="F702" s="47"/>
      <c r="G702" s="44">
        <f>G717+G710+G703</f>
        <v>454</v>
      </c>
      <c r="H702" s="44">
        <f>H717+H710+H703</f>
        <v>38</v>
      </c>
      <c r="I702" s="158">
        <f t="shared" si="102"/>
        <v>8.370044052863436</v>
      </c>
      <c r="J702" s="13"/>
    </row>
    <row r="703" spans="1:10" s="121" customFormat="1" ht="51">
      <c r="A703" s="116" t="s">
        <v>464</v>
      </c>
      <c r="B703" s="84" t="s">
        <v>465</v>
      </c>
      <c r="C703" s="52"/>
      <c r="D703" s="52"/>
      <c r="E703" s="43"/>
      <c r="F703" s="54"/>
      <c r="G703" s="44">
        <f aca="true" t="shared" si="110" ref="G703:H708">G704</f>
        <v>404</v>
      </c>
      <c r="H703" s="44">
        <f t="shared" si="110"/>
        <v>38</v>
      </c>
      <c r="I703" s="158">
        <f t="shared" si="102"/>
        <v>9.405940594059405</v>
      </c>
      <c r="J703" s="120"/>
    </row>
    <row r="704" spans="1:10" s="121" customFormat="1" ht="12.75">
      <c r="A704" s="116" t="s">
        <v>5</v>
      </c>
      <c r="B704" s="58" t="s">
        <v>465</v>
      </c>
      <c r="C704" s="52" t="s">
        <v>68</v>
      </c>
      <c r="D704" s="52" t="s">
        <v>36</v>
      </c>
      <c r="E704" s="43"/>
      <c r="F704" s="54"/>
      <c r="G704" s="44">
        <f t="shared" si="110"/>
        <v>404</v>
      </c>
      <c r="H704" s="44">
        <f t="shared" si="110"/>
        <v>38</v>
      </c>
      <c r="I704" s="158">
        <f t="shared" si="102"/>
        <v>9.405940594059405</v>
      </c>
      <c r="J704" s="120"/>
    </row>
    <row r="705" spans="1:10" s="135" customFormat="1" ht="12.75">
      <c r="A705" s="18" t="s">
        <v>7</v>
      </c>
      <c r="B705" s="58" t="s">
        <v>465</v>
      </c>
      <c r="C705" s="21" t="s">
        <v>68</v>
      </c>
      <c r="D705" s="21" t="s">
        <v>78</v>
      </c>
      <c r="E705" s="22"/>
      <c r="F705" s="47"/>
      <c r="G705" s="23">
        <f t="shared" si="110"/>
        <v>404</v>
      </c>
      <c r="H705" s="23">
        <f t="shared" si="110"/>
        <v>38</v>
      </c>
      <c r="I705" s="159">
        <f t="shared" si="102"/>
        <v>9.405940594059405</v>
      </c>
      <c r="J705" s="134"/>
    </row>
    <row r="706" spans="1:10" s="135" customFormat="1" ht="25.5">
      <c r="A706" s="18" t="s">
        <v>651</v>
      </c>
      <c r="B706" s="58" t="s">
        <v>465</v>
      </c>
      <c r="C706" s="21" t="s">
        <v>68</v>
      </c>
      <c r="D706" s="21" t="s">
        <v>78</v>
      </c>
      <c r="E706" s="22" t="s">
        <v>111</v>
      </c>
      <c r="F706" s="47"/>
      <c r="G706" s="23">
        <f t="shared" si="110"/>
        <v>404</v>
      </c>
      <c r="H706" s="23">
        <f t="shared" si="110"/>
        <v>38</v>
      </c>
      <c r="I706" s="159">
        <f t="shared" si="102"/>
        <v>9.405940594059405</v>
      </c>
      <c r="J706" s="134"/>
    </row>
    <row r="707" spans="1:10" s="135" customFormat="1" ht="38.25">
      <c r="A707" s="18" t="s">
        <v>105</v>
      </c>
      <c r="B707" s="58" t="s">
        <v>465</v>
      </c>
      <c r="C707" s="21" t="s">
        <v>68</v>
      </c>
      <c r="D707" s="21" t="s">
        <v>78</v>
      </c>
      <c r="E707" s="22" t="s">
        <v>106</v>
      </c>
      <c r="F707" s="47"/>
      <c r="G707" s="23">
        <f t="shared" si="110"/>
        <v>404</v>
      </c>
      <c r="H707" s="23">
        <f t="shared" si="110"/>
        <v>38</v>
      </c>
      <c r="I707" s="159">
        <f t="shared" si="102"/>
        <v>9.405940594059405</v>
      </c>
      <c r="J707" s="134"/>
    </row>
    <row r="708" spans="1:10" s="135" customFormat="1" ht="38.25">
      <c r="A708" s="18" t="s">
        <v>107</v>
      </c>
      <c r="B708" s="58" t="s">
        <v>465</v>
      </c>
      <c r="C708" s="21" t="s">
        <v>68</v>
      </c>
      <c r="D708" s="21" t="s">
        <v>78</v>
      </c>
      <c r="E708" s="22" t="s">
        <v>108</v>
      </c>
      <c r="F708" s="47"/>
      <c r="G708" s="23">
        <f t="shared" si="110"/>
        <v>404</v>
      </c>
      <c r="H708" s="23">
        <f t="shared" si="110"/>
        <v>38</v>
      </c>
      <c r="I708" s="159">
        <f t="shared" si="102"/>
        <v>9.405940594059405</v>
      </c>
      <c r="J708" s="134"/>
    </row>
    <row r="709" spans="1:10" s="135" customFormat="1" ht="12.75">
      <c r="A709" s="37" t="s">
        <v>160</v>
      </c>
      <c r="B709" s="58" t="s">
        <v>465</v>
      </c>
      <c r="C709" s="21" t="s">
        <v>68</v>
      </c>
      <c r="D709" s="21" t="s">
        <v>78</v>
      </c>
      <c r="E709" s="22" t="s">
        <v>108</v>
      </c>
      <c r="F709" s="47">
        <v>721</v>
      </c>
      <c r="G709" s="23">
        <v>404</v>
      </c>
      <c r="H709" s="23">
        <v>38</v>
      </c>
      <c r="I709" s="159">
        <f aca="true" t="shared" si="111" ref="I709:I772">H709/G709*100</f>
        <v>9.405940594059405</v>
      </c>
      <c r="J709" s="134"/>
    </row>
    <row r="710" spans="1:10" s="119" customFormat="1" ht="38.25">
      <c r="A710" s="116" t="s">
        <v>466</v>
      </c>
      <c r="B710" s="84" t="s">
        <v>467</v>
      </c>
      <c r="C710" s="52"/>
      <c r="D710" s="52"/>
      <c r="E710" s="43"/>
      <c r="F710" s="54"/>
      <c r="G710" s="44">
        <f aca="true" t="shared" si="112" ref="G710:H715">G711</f>
        <v>20</v>
      </c>
      <c r="H710" s="44">
        <f t="shared" si="112"/>
        <v>0</v>
      </c>
      <c r="I710" s="158">
        <f t="shared" si="111"/>
        <v>0</v>
      </c>
      <c r="J710" s="85"/>
    </row>
    <row r="711" spans="1:10" s="119" customFormat="1" ht="12.75">
      <c r="A711" s="116" t="s">
        <v>5</v>
      </c>
      <c r="B711" s="84" t="s">
        <v>467</v>
      </c>
      <c r="C711" s="52" t="s">
        <v>68</v>
      </c>
      <c r="D711" s="52" t="s">
        <v>36</v>
      </c>
      <c r="E711" s="43"/>
      <c r="F711" s="54"/>
      <c r="G711" s="44">
        <f t="shared" si="112"/>
        <v>20</v>
      </c>
      <c r="H711" s="44">
        <f t="shared" si="112"/>
        <v>0</v>
      </c>
      <c r="I711" s="158">
        <f t="shared" si="111"/>
        <v>0</v>
      </c>
      <c r="J711" s="85"/>
    </row>
    <row r="712" spans="1:10" s="5" customFormat="1" ht="12.75">
      <c r="A712" s="18" t="s">
        <v>7</v>
      </c>
      <c r="B712" s="58" t="s">
        <v>467</v>
      </c>
      <c r="C712" s="21" t="s">
        <v>68</v>
      </c>
      <c r="D712" s="21" t="s">
        <v>78</v>
      </c>
      <c r="E712" s="22"/>
      <c r="F712" s="47"/>
      <c r="G712" s="23">
        <f t="shared" si="112"/>
        <v>20</v>
      </c>
      <c r="H712" s="23">
        <f t="shared" si="112"/>
        <v>0</v>
      </c>
      <c r="I712" s="159">
        <f t="shared" si="111"/>
        <v>0</v>
      </c>
      <c r="J712" s="13"/>
    </row>
    <row r="713" spans="1:10" s="5" customFormat="1" ht="25.5">
      <c r="A713" s="18" t="s">
        <v>651</v>
      </c>
      <c r="B713" s="58" t="s">
        <v>467</v>
      </c>
      <c r="C713" s="21" t="s">
        <v>68</v>
      </c>
      <c r="D713" s="21" t="s">
        <v>78</v>
      </c>
      <c r="E713" s="21" t="s">
        <v>111</v>
      </c>
      <c r="F713" s="47"/>
      <c r="G713" s="23">
        <f t="shared" si="112"/>
        <v>20</v>
      </c>
      <c r="H713" s="23">
        <f t="shared" si="112"/>
        <v>0</v>
      </c>
      <c r="I713" s="159">
        <f t="shared" si="111"/>
        <v>0</v>
      </c>
      <c r="J713" s="13"/>
    </row>
    <row r="714" spans="1:10" s="5" customFormat="1" ht="37.5" customHeight="1">
      <c r="A714" s="18" t="s">
        <v>105</v>
      </c>
      <c r="B714" s="58" t="s">
        <v>467</v>
      </c>
      <c r="C714" s="21" t="s">
        <v>68</v>
      </c>
      <c r="D714" s="21" t="s">
        <v>78</v>
      </c>
      <c r="E714" s="21" t="s">
        <v>106</v>
      </c>
      <c r="F714" s="47"/>
      <c r="G714" s="23">
        <f t="shared" si="112"/>
        <v>20</v>
      </c>
      <c r="H714" s="23">
        <f t="shared" si="112"/>
        <v>0</v>
      </c>
      <c r="I714" s="159">
        <f t="shared" si="111"/>
        <v>0</v>
      </c>
      <c r="J714" s="13"/>
    </row>
    <row r="715" spans="1:10" s="5" customFormat="1" ht="38.25">
      <c r="A715" s="18" t="s">
        <v>107</v>
      </c>
      <c r="B715" s="58" t="s">
        <v>467</v>
      </c>
      <c r="C715" s="21" t="s">
        <v>68</v>
      </c>
      <c r="D715" s="21" t="s">
        <v>78</v>
      </c>
      <c r="E715" s="21" t="s">
        <v>108</v>
      </c>
      <c r="F715" s="47"/>
      <c r="G715" s="23">
        <f t="shared" si="112"/>
        <v>20</v>
      </c>
      <c r="H715" s="23">
        <f t="shared" si="112"/>
        <v>0</v>
      </c>
      <c r="I715" s="159">
        <f t="shared" si="111"/>
        <v>0</v>
      </c>
      <c r="J715" s="13"/>
    </row>
    <row r="716" spans="1:10" s="5" customFormat="1" ht="12.75">
      <c r="A716" s="37" t="s">
        <v>160</v>
      </c>
      <c r="B716" s="58" t="s">
        <v>467</v>
      </c>
      <c r="C716" s="21" t="s">
        <v>68</v>
      </c>
      <c r="D716" s="21" t="s">
        <v>78</v>
      </c>
      <c r="E716" s="21" t="s">
        <v>108</v>
      </c>
      <c r="F716" s="47">
        <v>721</v>
      </c>
      <c r="G716" s="23">
        <v>20</v>
      </c>
      <c r="H716" s="23">
        <v>0</v>
      </c>
      <c r="I716" s="159">
        <f t="shared" si="111"/>
        <v>0</v>
      </c>
      <c r="J716" s="13"/>
    </row>
    <row r="717" spans="1:10" s="5" customFormat="1" ht="59.25" customHeight="1">
      <c r="A717" s="17" t="s">
        <v>468</v>
      </c>
      <c r="B717" s="84" t="s">
        <v>339</v>
      </c>
      <c r="C717" s="21"/>
      <c r="D717" s="21"/>
      <c r="E717" s="22"/>
      <c r="F717" s="47"/>
      <c r="G717" s="44">
        <f aca="true" t="shared" si="113" ref="G717:H722">G718</f>
        <v>30</v>
      </c>
      <c r="H717" s="44">
        <f t="shared" si="113"/>
        <v>0</v>
      </c>
      <c r="I717" s="158">
        <f t="shared" si="111"/>
        <v>0</v>
      </c>
      <c r="J717" s="13"/>
    </row>
    <row r="718" spans="1:10" s="5" customFormat="1" ht="12.75">
      <c r="A718" s="17" t="s">
        <v>5</v>
      </c>
      <c r="B718" s="84" t="s">
        <v>339</v>
      </c>
      <c r="C718" s="52" t="s">
        <v>68</v>
      </c>
      <c r="D718" s="52" t="s">
        <v>36</v>
      </c>
      <c r="E718" s="43"/>
      <c r="F718" s="54"/>
      <c r="G718" s="44">
        <f t="shared" si="113"/>
        <v>30</v>
      </c>
      <c r="H718" s="44">
        <f t="shared" si="113"/>
        <v>0</v>
      </c>
      <c r="I718" s="158">
        <f t="shared" si="111"/>
        <v>0</v>
      </c>
      <c r="J718" s="13"/>
    </row>
    <row r="719" spans="1:10" s="5" customFormat="1" ht="12.75">
      <c r="A719" s="18" t="s">
        <v>7</v>
      </c>
      <c r="B719" s="58" t="s">
        <v>339</v>
      </c>
      <c r="C719" s="21" t="s">
        <v>68</v>
      </c>
      <c r="D719" s="21" t="s">
        <v>78</v>
      </c>
      <c r="E719" s="22"/>
      <c r="F719" s="47"/>
      <c r="G719" s="23">
        <f t="shared" si="113"/>
        <v>30</v>
      </c>
      <c r="H719" s="23">
        <f t="shared" si="113"/>
        <v>0</v>
      </c>
      <c r="I719" s="159">
        <f t="shared" si="111"/>
        <v>0</v>
      </c>
      <c r="J719" s="13"/>
    </row>
    <row r="720" spans="1:10" s="5" customFormat="1" ht="12.75">
      <c r="A720" s="18" t="s">
        <v>135</v>
      </c>
      <c r="B720" s="58" t="s">
        <v>339</v>
      </c>
      <c r="C720" s="21" t="s">
        <v>68</v>
      </c>
      <c r="D720" s="21" t="s">
        <v>78</v>
      </c>
      <c r="E720" s="22" t="s">
        <v>136</v>
      </c>
      <c r="F720" s="47"/>
      <c r="G720" s="23">
        <f t="shared" si="113"/>
        <v>30</v>
      </c>
      <c r="H720" s="23">
        <f t="shared" si="113"/>
        <v>0</v>
      </c>
      <c r="I720" s="159">
        <f t="shared" si="111"/>
        <v>0</v>
      </c>
      <c r="J720" s="13"/>
    </row>
    <row r="721" spans="1:10" s="5" customFormat="1" ht="51">
      <c r="A721" s="18" t="s">
        <v>171</v>
      </c>
      <c r="B721" s="58" t="s">
        <v>339</v>
      </c>
      <c r="C721" s="21" t="s">
        <v>68</v>
      </c>
      <c r="D721" s="21" t="s">
        <v>78</v>
      </c>
      <c r="E721" s="22" t="s">
        <v>137</v>
      </c>
      <c r="F721" s="47"/>
      <c r="G721" s="23">
        <f t="shared" si="113"/>
        <v>30</v>
      </c>
      <c r="H721" s="23">
        <f t="shared" si="113"/>
        <v>0</v>
      </c>
      <c r="I721" s="159">
        <f t="shared" si="111"/>
        <v>0</v>
      </c>
      <c r="J721" s="13"/>
    </row>
    <row r="722" spans="1:10" s="5" customFormat="1" ht="31.5" customHeight="1">
      <c r="A722" s="18" t="s">
        <v>650</v>
      </c>
      <c r="B722" s="58" t="s">
        <v>339</v>
      </c>
      <c r="C722" s="21" t="s">
        <v>68</v>
      </c>
      <c r="D722" s="21" t="s">
        <v>78</v>
      </c>
      <c r="E722" s="22" t="s">
        <v>649</v>
      </c>
      <c r="F722" s="47"/>
      <c r="G722" s="23">
        <f t="shared" si="113"/>
        <v>30</v>
      </c>
      <c r="H722" s="23">
        <f t="shared" si="113"/>
        <v>0</v>
      </c>
      <c r="I722" s="159">
        <f t="shared" si="111"/>
        <v>0</v>
      </c>
      <c r="J722" s="13"/>
    </row>
    <row r="723" spans="1:10" s="5" customFormat="1" ht="12.75">
      <c r="A723" s="37" t="s">
        <v>160</v>
      </c>
      <c r="B723" s="58" t="s">
        <v>339</v>
      </c>
      <c r="C723" s="21" t="s">
        <v>68</v>
      </c>
      <c r="D723" s="21" t="s">
        <v>78</v>
      </c>
      <c r="E723" s="22" t="s">
        <v>649</v>
      </c>
      <c r="F723" s="47">
        <v>721</v>
      </c>
      <c r="G723" s="23">
        <v>30</v>
      </c>
      <c r="H723" s="23">
        <v>0</v>
      </c>
      <c r="I723" s="159">
        <f t="shared" si="111"/>
        <v>0</v>
      </c>
      <c r="J723" s="13"/>
    </row>
    <row r="724" spans="1:10" s="5" customFormat="1" ht="60.75" customHeight="1">
      <c r="A724" s="143" t="s">
        <v>452</v>
      </c>
      <c r="B724" s="113" t="s">
        <v>178</v>
      </c>
      <c r="C724" s="139"/>
      <c r="D724" s="139"/>
      <c r="E724" s="117"/>
      <c r="F724" s="114"/>
      <c r="G724" s="115">
        <f>G725+G733</f>
        <v>1350</v>
      </c>
      <c r="H724" s="115">
        <f>H725+H733</f>
        <v>9.3</v>
      </c>
      <c r="I724" s="157">
        <f t="shared" si="111"/>
        <v>0.688888888888889</v>
      </c>
      <c r="J724" s="13"/>
    </row>
    <row r="725" spans="1:10" s="5" customFormat="1" ht="48" customHeight="1">
      <c r="A725" s="18" t="s">
        <v>453</v>
      </c>
      <c r="B725" s="84" t="s">
        <v>332</v>
      </c>
      <c r="C725" s="21"/>
      <c r="D725" s="21"/>
      <c r="E725" s="43"/>
      <c r="F725" s="54"/>
      <c r="G725" s="44">
        <f aca="true" t="shared" si="114" ref="G725:H731">G726</f>
        <v>300</v>
      </c>
      <c r="H725" s="44">
        <f t="shared" si="114"/>
        <v>9.3</v>
      </c>
      <c r="I725" s="158">
        <f t="shared" si="111"/>
        <v>3.1000000000000005</v>
      </c>
      <c r="J725" s="13"/>
    </row>
    <row r="726" spans="1:10" s="5" customFormat="1" ht="40.5" customHeight="1">
      <c r="A726" s="17" t="s">
        <v>177</v>
      </c>
      <c r="B726" s="84" t="s">
        <v>333</v>
      </c>
      <c r="C726" s="21"/>
      <c r="D726" s="21"/>
      <c r="E726" s="43"/>
      <c r="F726" s="54"/>
      <c r="G726" s="44">
        <f t="shared" si="114"/>
        <v>300</v>
      </c>
      <c r="H726" s="44">
        <f t="shared" si="114"/>
        <v>9.3</v>
      </c>
      <c r="I726" s="158">
        <f t="shared" si="111"/>
        <v>3.1000000000000005</v>
      </c>
      <c r="J726" s="13"/>
    </row>
    <row r="727" spans="1:10" s="5" customFormat="1" ht="25.5">
      <c r="A727" s="17" t="s">
        <v>4</v>
      </c>
      <c r="B727" s="84" t="s">
        <v>333</v>
      </c>
      <c r="C727" s="52" t="s">
        <v>70</v>
      </c>
      <c r="D727" s="52" t="s">
        <v>36</v>
      </c>
      <c r="E727" s="43"/>
      <c r="F727" s="54"/>
      <c r="G727" s="44">
        <f t="shared" si="114"/>
        <v>300</v>
      </c>
      <c r="H727" s="44">
        <f t="shared" si="114"/>
        <v>9.3</v>
      </c>
      <c r="I727" s="158">
        <f t="shared" si="111"/>
        <v>3.1000000000000005</v>
      </c>
      <c r="J727" s="13"/>
    </row>
    <row r="728" spans="1:10" s="5" customFormat="1" ht="38.25">
      <c r="A728" s="18" t="s">
        <v>81</v>
      </c>
      <c r="B728" s="58" t="s">
        <v>333</v>
      </c>
      <c r="C728" s="21" t="s">
        <v>70</v>
      </c>
      <c r="D728" s="21" t="s">
        <v>75</v>
      </c>
      <c r="E728" s="22"/>
      <c r="F728" s="47"/>
      <c r="G728" s="23">
        <f t="shared" si="114"/>
        <v>300</v>
      </c>
      <c r="H728" s="23">
        <f t="shared" si="114"/>
        <v>9.3</v>
      </c>
      <c r="I728" s="159">
        <f t="shared" si="111"/>
        <v>3.1000000000000005</v>
      </c>
      <c r="J728" s="13"/>
    </row>
    <row r="729" spans="1:10" s="5" customFormat="1" ht="25.5">
      <c r="A729" s="18" t="s">
        <v>651</v>
      </c>
      <c r="B729" s="58" t="s">
        <v>333</v>
      </c>
      <c r="C729" s="21" t="s">
        <v>70</v>
      </c>
      <c r="D729" s="21" t="s">
        <v>75</v>
      </c>
      <c r="E729" s="55" t="s">
        <v>111</v>
      </c>
      <c r="F729" s="47"/>
      <c r="G729" s="23">
        <f t="shared" si="114"/>
        <v>300</v>
      </c>
      <c r="H729" s="23">
        <f t="shared" si="114"/>
        <v>9.3</v>
      </c>
      <c r="I729" s="159">
        <f t="shared" si="111"/>
        <v>3.1000000000000005</v>
      </c>
      <c r="J729" s="13"/>
    </row>
    <row r="730" spans="1:10" s="5" customFormat="1" ht="13.5" customHeight="1">
      <c r="A730" s="18" t="s">
        <v>105</v>
      </c>
      <c r="B730" s="58" t="s">
        <v>333</v>
      </c>
      <c r="C730" s="21" t="s">
        <v>70</v>
      </c>
      <c r="D730" s="21" t="s">
        <v>75</v>
      </c>
      <c r="E730" s="55" t="s">
        <v>106</v>
      </c>
      <c r="F730" s="47"/>
      <c r="G730" s="23">
        <f t="shared" si="114"/>
        <v>300</v>
      </c>
      <c r="H730" s="23">
        <f t="shared" si="114"/>
        <v>9.3</v>
      </c>
      <c r="I730" s="159">
        <f t="shared" si="111"/>
        <v>3.1000000000000005</v>
      </c>
      <c r="J730" s="13"/>
    </row>
    <row r="731" spans="1:10" s="5" customFormat="1" ht="38.25">
      <c r="A731" s="18" t="s">
        <v>107</v>
      </c>
      <c r="B731" s="58" t="s">
        <v>333</v>
      </c>
      <c r="C731" s="21" t="s">
        <v>70</v>
      </c>
      <c r="D731" s="21" t="s">
        <v>75</v>
      </c>
      <c r="E731" s="55" t="s">
        <v>108</v>
      </c>
      <c r="F731" s="47"/>
      <c r="G731" s="23">
        <f t="shared" si="114"/>
        <v>300</v>
      </c>
      <c r="H731" s="23">
        <f t="shared" si="114"/>
        <v>9.3</v>
      </c>
      <c r="I731" s="159">
        <f t="shared" si="111"/>
        <v>3.1000000000000005</v>
      </c>
      <c r="J731" s="13"/>
    </row>
    <row r="732" spans="1:10" s="5" customFormat="1" ht="12.75">
      <c r="A732" s="37" t="s">
        <v>160</v>
      </c>
      <c r="B732" s="58" t="s">
        <v>333</v>
      </c>
      <c r="C732" s="21" t="s">
        <v>70</v>
      </c>
      <c r="D732" s="21" t="s">
        <v>75</v>
      </c>
      <c r="E732" s="22" t="s">
        <v>108</v>
      </c>
      <c r="F732" s="47">
        <v>721</v>
      </c>
      <c r="G732" s="23">
        <v>300</v>
      </c>
      <c r="H732" s="23">
        <v>9.3</v>
      </c>
      <c r="I732" s="159">
        <f t="shared" si="111"/>
        <v>3.1000000000000005</v>
      </c>
      <c r="J732" s="13"/>
    </row>
    <row r="733" spans="1:10" s="5" customFormat="1" ht="51">
      <c r="A733" s="18" t="s">
        <v>605</v>
      </c>
      <c r="B733" s="58" t="s">
        <v>606</v>
      </c>
      <c r="C733" s="22"/>
      <c r="D733" s="22"/>
      <c r="E733" s="22"/>
      <c r="F733" s="47"/>
      <c r="G733" s="23">
        <f>G734+G741</f>
        <v>1050</v>
      </c>
      <c r="H733" s="23">
        <f>H734+H741</f>
        <v>0</v>
      </c>
      <c r="I733" s="159">
        <f t="shared" si="111"/>
        <v>0</v>
      </c>
      <c r="J733" s="13"/>
    </row>
    <row r="734" spans="1:10" s="121" customFormat="1" ht="76.5">
      <c r="A734" s="17" t="s">
        <v>607</v>
      </c>
      <c r="B734" s="84" t="s">
        <v>608</v>
      </c>
      <c r="C734" s="43"/>
      <c r="D734" s="43"/>
      <c r="E734" s="43"/>
      <c r="F734" s="54"/>
      <c r="G734" s="44">
        <f aca="true" t="shared" si="115" ref="G734:H739">G735</f>
        <v>1000</v>
      </c>
      <c r="H734" s="44">
        <f t="shared" si="115"/>
        <v>0</v>
      </c>
      <c r="I734" s="158">
        <f t="shared" si="111"/>
        <v>0</v>
      </c>
      <c r="J734" s="120"/>
    </row>
    <row r="735" spans="1:10" s="121" customFormat="1" ht="12.75">
      <c r="A735" s="17" t="s">
        <v>5</v>
      </c>
      <c r="B735" s="84" t="s">
        <v>712</v>
      </c>
      <c r="C735" s="43" t="s">
        <v>68</v>
      </c>
      <c r="D735" s="43" t="s">
        <v>36</v>
      </c>
      <c r="E735" s="43"/>
      <c r="F735" s="54"/>
      <c r="G735" s="44">
        <f t="shared" si="115"/>
        <v>1000</v>
      </c>
      <c r="H735" s="44">
        <f t="shared" si="115"/>
        <v>0</v>
      </c>
      <c r="I735" s="158">
        <f t="shared" si="111"/>
        <v>0</v>
      </c>
      <c r="J735" s="120"/>
    </row>
    <row r="736" spans="1:10" s="121" customFormat="1" ht="12.75">
      <c r="A736" s="18" t="s">
        <v>604</v>
      </c>
      <c r="B736" s="58" t="s">
        <v>712</v>
      </c>
      <c r="C736" s="22" t="s">
        <v>68</v>
      </c>
      <c r="D736" s="22" t="s">
        <v>76</v>
      </c>
      <c r="E736" s="22"/>
      <c r="F736" s="47"/>
      <c r="G736" s="23">
        <f t="shared" si="115"/>
        <v>1000</v>
      </c>
      <c r="H736" s="23">
        <f t="shared" si="115"/>
        <v>0</v>
      </c>
      <c r="I736" s="159">
        <f t="shared" si="111"/>
        <v>0</v>
      </c>
      <c r="J736" s="120"/>
    </row>
    <row r="737" spans="1:10" s="135" customFormat="1" ht="25.5">
      <c r="A737" s="18" t="s">
        <v>651</v>
      </c>
      <c r="B737" s="58" t="s">
        <v>713</v>
      </c>
      <c r="C737" s="22" t="s">
        <v>68</v>
      </c>
      <c r="D737" s="22" t="s">
        <v>76</v>
      </c>
      <c r="E737" s="22" t="s">
        <v>111</v>
      </c>
      <c r="F737" s="47"/>
      <c r="G737" s="23">
        <f t="shared" si="115"/>
        <v>1000</v>
      </c>
      <c r="H737" s="23">
        <f t="shared" si="115"/>
        <v>0</v>
      </c>
      <c r="I737" s="159">
        <f t="shared" si="111"/>
        <v>0</v>
      </c>
      <c r="J737" s="134"/>
    </row>
    <row r="738" spans="1:10" s="135" customFormat="1" ht="21" customHeight="1">
      <c r="A738" s="18" t="s">
        <v>105</v>
      </c>
      <c r="B738" s="58" t="s">
        <v>712</v>
      </c>
      <c r="C738" s="22" t="s">
        <v>68</v>
      </c>
      <c r="D738" s="22" t="s">
        <v>76</v>
      </c>
      <c r="E738" s="22" t="s">
        <v>106</v>
      </c>
      <c r="F738" s="47"/>
      <c r="G738" s="23">
        <f t="shared" si="115"/>
        <v>1000</v>
      </c>
      <c r="H738" s="23">
        <f t="shared" si="115"/>
        <v>0</v>
      </c>
      <c r="I738" s="159">
        <f t="shared" si="111"/>
        <v>0</v>
      </c>
      <c r="J738" s="134"/>
    </row>
    <row r="739" spans="1:10" s="135" customFormat="1" ht="38.25">
      <c r="A739" s="18" t="s">
        <v>107</v>
      </c>
      <c r="B739" s="58" t="s">
        <v>712</v>
      </c>
      <c r="C739" s="22" t="s">
        <v>68</v>
      </c>
      <c r="D739" s="22" t="s">
        <v>76</v>
      </c>
      <c r="E739" s="22" t="s">
        <v>108</v>
      </c>
      <c r="F739" s="47"/>
      <c r="G739" s="23">
        <f t="shared" si="115"/>
        <v>1000</v>
      </c>
      <c r="H739" s="23">
        <f t="shared" si="115"/>
        <v>0</v>
      </c>
      <c r="I739" s="159">
        <f t="shared" si="111"/>
        <v>0</v>
      </c>
      <c r="J739" s="134"/>
    </row>
    <row r="740" spans="1:10" s="135" customFormat="1" ht="38.25">
      <c r="A740" s="18" t="s">
        <v>603</v>
      </c>
      <c r="B740" s="58" t="s">
        <v>712</v>
      </c>
      <c r="C740" s="22" t="s">
        <v>68</v>
      </c>
      <c r="D740" s="22" t="s">
        <v>76</v>
      </c>
      <c r="E740" s="22" t="s">
        <v>108</v>
      </c>
      <c r="F740" s="47">
        <v>727</v>
      </c>
      <c r="G740" s="23">
        <v>1000</v>
      </c>
      <c r="H740" s="23">
        <v>0</v>
      </c>
      <c r="I740" s="159">
        <f t="shared" si="111"/>
        <v>0</v>
      </c>
      <c r="J740" s="134"/>
    </row>
    <row r="741" spans="1:10" s="119" customFormat="1" ht="63.75">
      <c r="A741" s="17" t="s">
        <v>609</v>
      </c>
      <c r="B741" s="84" t="s">
        <v>610</v>
      </c>
      <c r="C741" s="43"/>
      <c r="D741" s="43"/>
      <c r="E741" s="43"/>
      <c r="F741" s="54"/>
      <c r="G741" s="44">
        <f aca="true" t="shared" si="116" ref="G741:H746">G742</f>
        <v>50</v>
      </c>
      <c r="H741" s="44">
        <f t="shared" si="116"/>
        <v>0</v>
      </c>
      <c r="I741" s="158">
        <f t="shared" si="111"/>
        <v>0</v>
      </c>
      <c r="J741" s="85"/>
    </row>
    <row r="742" spans="1:10" s="119" customFormat="1" ht="12.75">
      <c r="A742" s="17" t="s">
        <v>5</v>
      </c>
      <c r="B742" s="84" t="s">
        <v>610</v>
      </c>
      <c r="C742" s="43" t="s">
        <v>68</v>
      </c>
      <c r="D742" s="43" t="s">
        <v>36</v>
      </c>
      <c r="E742" s="43"/>
      <c r="F742" s="54"/>
      <c r="G742" s="44">
        <f t="shared" si="116"/>
        <v>50</v>
      </c>
      <c r="H742" s="44">
        <f t="shared" si="116"/>
        <v>0</v>
      </c>
      <c r="I742" s="158">
        <f t="shared" si="111"/>
        <v>0</v>
      </c>
      <c r="J742" s="85"/>
    </row>
    <row r="743" spans="1:10" s="5" customFormat="1" ht="12.75">
      <c r="A743" s="18" t="s">
        <v>604</v>
      </c>
      <c r="B743" s="58" t="s">
        <v>610</v>
      </c>
      <c r="C743" s="22" t="s">
        <v>68</v>
      </c>
      <c r="D743" s="22" t="s">
        <v>76</v>
      </c>
      <c r="E743" s="22"/>
      <c r="F743" s="47"/>
      <c r="G743" s="23">
        <f t="shared" si="116"/>
        <v>50</v>
      </c>
      <c r="H743" s="23">
        <f t="shared" si="116"/>
        <v>0</v>
      </c>
      <c r="I743" s="159">
        <f t="shared" si="111"/>
        <v>0</v>
      </c>
      <c r="J743" s="13"/>
    </row>
    <row r="744" spans="1:10" s="5" customFormat="1" ht="25.5">
      <c r="A744" s="18" t="s">
        <v>651</v>
      </c>
      <c r="B744" s="58" t="s">
        <v>610</v>
      </c>
      <c r="C744" s="22" t="s">
        <v>68</v>
      </c>
      <c r="D744" s="22" t="s">
        <v>76</v>
      </c>
      <c r="E744" s="22" t="s">
        <v>111</v>
      </c>
      <c r="F744" s="47"/>
      <c r="G744" s="23">
        <f t="shared" si="116"/>
        <v>50</v>
      </c>
      <c r="H744" s="23">
        <f t="shared" si="116"/>
        <v>0</v>
      </c>
      <c r="I744" s="159">
        <f t="shared" si="111"/>
        <v>0</v>
      </c>
      <c r="J744" s="13"/>
    </row>
    <row r="745" spans="1:10" s="5" customFormat="1" ht="38.25">
      <c r="A745" s="18" t="s">
        <v>105</v>
      </c>
      <c r="B745" s="58" t="s">
        <v>610</v>
      </c>
      <c r="C745" s="22" t="s">
        <v>68</v>
      </c>
      <c r="D745" s="22" t="s">
        <v>76</v>
      </c>
      <c r="E745" s="22" t="s">
        <v>106</v>
      </c>
      <c r="F745" s="47"/>
      <c r="G745" s="23">
        <f t="shared" si="116"/>
        <v>50</v>
      </c>
      <c r="H745" s="23">
        <f t="shared" si="116"/>
        <v>0</v>
      </c>
      <c r="I745" s="159">
        <f t="shared" si="111"/>
        <v>0</v>
      </c>
      <c r="J745" s="13"/>
    </row>
    <row r="746" spans="1:10" s="5" customFormat="1" ht="38.25">
      <c r="A746" s="18" t="s">
        <v>107</v>
      </c>
      <c r="B746" s="58" t="s">
        <v>610</v>
      </c>
      <c r="C746" s="22" t="s">
        <v>68</v>
      </c>
      <c r="D746" s="22" t="s">
        <v>76</v>
      </c>
      <c r="E746" s="22" t="s">
        <v>108</v>
      </c>
      <c r="F746" s="47"/>
      <c r="G746" s="23">
        <f t="shared" si="116"/>
        <v>50</v>
      </c>
      <c r="H746" s="23">
        <f t="shared" si="116"/>
        <v>0</v>
      </c>
      <c r="I746" s="159">
        <f t="shared" si="111"/>
        <v>0</v>
      </c>
      <c r="J746" s="13"/>
    </row>
    <row r="747" spans="1:10" s="5" customFormat="1" ht="38.25">
      <c r="A747" s="18" t="s">
        <v>603</v>
      </c>
      <c r="B747" s="58" t="s">
        <v>610</v>
      </c>
      <c r="C747" s="22" t="s">
        <v>68</v>
      </c>
      <c r="D747" s="22" t="s">
        <v>76</v>
      </c>
      <c r="E747" s="22" t="s">
        <v>108</v>
      </c>
      <c r="F747" s="47">
        <v>727</v>
      </c>
      <c r="G747" s="23">
        <v>50</v>
      </c>
      <c r="H747" s="23">
        <v>0</v>
      </c>
      <c r="I747" s="159">
        <f t="shared" si="111"/>
        <v>0</v>
      </c>
      <c r="J747" s="13"/>
    </row>
    <row r="748" spans="1:10" s="5" customFormat="1" ht="25.5">
      <c r="A748" s="143" t="s">
        <v>627</v>
      </c>
      <c r="B748" s="113" t="s">
        <v>628</v>
      </c>
      <c r="C748" s="139"/>
      <c r="D748" s="139"/>
      <c r="E748" s="142"/>
      <c r="F748" s="136"/>
      <c r="G748" s="115">
        <f>G749</f>
        <v>9918.3</v>
      </c>
      <c r="H748" s="115">
        <f>H749</f>
        <v>778.6</v>
      </c>
      <c r="I748" s="157">
        <f t="shared" si="111"/>
        <v>7.85013560791668</v>
      </c>
      <c r="J748" s="13"/>
    </row>
    <row r="749" spans="1:10" s="5" customFormat="1" ht="25.5">
      <c r="A749" s="16" t="s">
        <v>292</v>
      </c>
      <c r="B749" s="84" t="s">
        <v>629</v>
      </c>
      <c r="C749" s="52"/>
      <c r="D749" s="52"/>
      <c r="E749" s="43"/>
      <c r="F749" s="54"/>
      <c r="G749" s="44">
        <f>G764+G771+G778+G750+G757</f>
        <v>9918.3</v>
      </c>
      <c r="H749" s="44">
        <f>H764+H771+H778+H750+H757</f>
        <v>778.6</v>
      </c>
      <c r="I749" s="158">
        <f t="shared" si="111"/>
        <v>7.85013560791668</v>
      </c>
      <c r="J749" s="13"/>
    </row>
    <row r="750" spans="1:10" s="5" customFormat="1" ht="38.25">
      <c r="A750" s="17" t="s">
        <v>714</v>
      </c>
      <c r="B750" s="84" t="s">
        <v>631</v>
      </c>
      <c r="C750" s="52"/>
      <c r="D750" s="52"/>
      <c r="E750" s="43"/>
      <c r="F750" s="54"/>
      <c r="G750" s="44">
        <f aca="true" t="shared" si="117" ref="G750:H755">G751</f>
        <v>5815.7</v>
      </c>
      <c r="H750" s="44">
        <f t="shared" si="117"/>
        <v>0</v>
      </c>
      <c r="I750" s="158">
        <f t="shared" si="111"/>
        <v>0</v>
      </c>
      <c r="J750" s="13"/>
    </row>
    <row r="751" spans="1:10" s="5" customFormat="1" ht="12.75">
      <c r="A751" s="16" t="s">
        <v>158</v>
      </c>
      <c r="B751" s="84" t="s">
        <v>631</v>
      </c>
      <c r="C751" s="52" t="s">
        <v>72</v>
      </c>
      <c r="D751" s="52" t="s">
        <v>36</v>
      </c>
      <c r="E751" s="43"/>
      <c r="F751" s="54"/>
      <c r="G751" s="44">
        <f t="shared" si="117"/>
        <v>5815.7</v>
      </c>
      <c r="H751" s="44">
        <f t="shared" si="117"/>
        <v>0</v>
      </c>
      <c r="I751" s="158">
        <f t="shared" si="111"/>
        <v>0</v>
      </c>
      <c r="J751" s="13"/>
    </row>
    <row r="752" spans="1:10" s="5" customFormat="1" ht="12.75">
      <c r="A752" s="41" t="s">
        <v>220</v>
      </c>
      <c r="B752" s="84" t="s">
        <v>631</v>
      </c>
      <c r="C752" s="52" t="s">
        <v>72</v>
      </c>
      <c r="D752" s="52" t="s">
        <v>70</v>
      </c>
      <c r="E752" s="43"/>
      <c r="F752" s="54"/>
      <c r="G752" s="44">
        <f t="shared" si="117"/>
        <v>5815.7</v>
      </c>
      <c r="H752" s="44">
        <f t="shared" si="117"/>
        <v>0</v>
      </c>
      <c r="I752" s="158">
        <f t="shared" si="111"/>
        <v>0</v>
      </c>
      <c r="J752" s="13"/>
    </row>
    <row r="753" spans="1:10" s="5" customFormat="1" ht="25.5">
      <c r="A753" s="18" t="s">
        <v>651</v>
      </c>
      <c r="B753" s="84" t="s">
        <v>631</v>
      </c>
      <c r="C753" s="21" t="s">
        <v>72</v>
      </c>
      <c r="D753" s="21" t="s">
        <v>70</v>
      </c>
      <c r="E753" s="22" t="s">
        <v>111</v>
      </c>
      <c r="F753" s="47"/>
      <c r="G753" s="23">
        <f t="shared" si="117"/>
        <v>5815.7</v>
      </c>
      <c r="H753" s="23">
        <f t="shared" si="117"/>
        <v>0</v>
      </c>
      <c r="I753" s="159">
        <f t="shared" si="111"/>
        <v>0</v>
      </c>
      <c r="J753" s="13"/>
    </row>
    <row r="754" spans="1:10" s="5" customFormat="1" ht="38.25">
      <c r="A754" s="18" t="s">
        <v>105</v>
      </c>
      <c r="B754" s="84" t="s">
        <v>631</v>
      </c>
      <c r="C754" s="21" t="s">
        <v>72</v>
      </c>
      <c r="D754" s="21" t="s">
        <v>70</v>
      </c>
      <c r="E754" s="22" t="s">
        <v>106</v>
      </c>
      <c r="F754" s="47"/>
      <c r="G754" s="23">
        <f t="shared" si="117"/>
        <v>5815.7</v>
      </c>
      <c r="H754" s="23">
        <f t="shared" si="117"/>
        <v>0</v>
      </c>
      <c r="I754" s="159">
        <f t="shared" si="111"/>
        <v>0</v>
      </c>
      <c r="J754" s="13"/>
    </row>
    <row r="755" spans="1:10" s="5" customFormat="1" ht="38.25">
      <c r="A755" s="18" t="s">
        <v>107</v>
      </c>
      <c r="B755" s="84" t="s">
        <v>631</v>
      </c>
      <c r="C755" s="21" t="s">
        <v>72</v>
      </c>
      <c r="D755" s="21" t="s">
        <v>70</v>
      </c>
      <c r="E755" s="22" t="s">
        <v>108</v>
      </c>
      <c r="F755" s="47"/>
      <c r="G755" s="23">
        <f t="shared" si="117"/>
        <v>5815.7</v>
      </c>
      <c r="H755" s="23">
        <f t="shared" si="117"/>
        <v>0</v>
      </c>
      <c r="I755" s="159">
        <f t="shared" si="111"/>
        <v>0</v>
      </c>
      <c r="J755" s="13"/>
    </row>
    <row r="756" spans="1:10" s="5" customFormat="1" ht="38.25">
      <c r="A756" s="18" t="s">
        <v>603</v>
      </c>
      <c r="B756" s="84" t="s">
        <v>631</v>
      </c>
      <c r="C756" s="21" t="s">
        <v>72</v>
      </c>
      <c r="D756" s="21" t="s">
        <v>70</v>
      </c>
      <c r="E756" s="22" t="s">
        <v>108</v>
      </c>
      <c r="F756" s="47">
        <v>727</v>
      </c>
      <c r="G756" s="23">
        <v>5815.7</v>
      </c>
      <c r="H756" s="23">
        <v>0</v>
      </c>
      <c r="I756" s="159">
        <f t="shared" si="111"/>
        <v>0</v>
      </c>
      <c r="J756" s="13"/>
    </row>
    <row r="757" spans="1:10" s="5" customFormat="1" ht="25.5">
      <c r="A757" s="17" t="s">
        <v>632</v>
      </c>
      <c r="B757" s="84" t="s">
        <v>633</v>
      </c>
      <c r="C757" s="52"/>
      <c r="D757" s="52"/>
      <c r="E757" s="43"/>
      <c r="F757" s="54"/>
      <c r="G757" s="44">
        <f aca="true" t="shared" si="118" ref="G757:H762">G758</f>
        <v>100</v>
      </c>
      <c r="H757" s="44">
        <f t="shared" si="118"/>
        <v>0</v>
      </c>
      <c r="I757" s="158">
        <f t="shared" si="111"/>
        <v>0</v>
      </c>
      <c r="J757" s="13"/>
    </row>
    <row r="758" spans="1:10" s="5" customFormat="1" ht="12.75">
      <c r="A758" s="16" t="s">
        <v>158</v>
      </c>
      <c r="B758" s="84" t="s">
        <v>633</v>
      </c>
      <c r="C758" s="52" t="s">
        <v>72</v>
      </c>
      <c r="D758" s="52" t="s">
        <v>36</v>
      </c>
      <c r="E758" s="43"/>
      <c r="F758" s="54"/>
      <c r="G758" s="44">
        <f t="shared" si="118"/>
        <v>100</v>
      </c>
      <c r="H758" s="44">
        <f t="shared" si="118"/>
        <v>0</v>
      </c>
      <c r="I758" s="158">
        <f t="shared" si="111"/>
        <v>0</v>
      </c>
      <c r="J758" s="13"/>
    </row>
    <row r="759" spans="1:10" s="5" customFormat="1" ht="12.75">
      <c r="A759" s="41" t="s">
        <v>220</v>
      </c>
      <c r="B759" s="58" t="s">
        <v>633</v>
      </c>
      <c r="C759" s="21" t="s">
        <v>72</v>
      </c>
      <c r="D759" s="21" t="s">
        <v>70</v>
      </c>
      <c r="E759" s="22"/>
      <c r="F759" s="47"/>
      <c r="G759" s="23">
        <f t="shared" si="118"/>
        <v>100</v>
      </c>
      <c r="H759" s="23">
        <f t="shared" si="118"/>
        <v>0</v>
      </c>
      <c r="I759" s="159">
        <f t="shared" si="111"/>
        <v>0</v>
      </c>
      <c r="J759" s="13"/>
    </row>
    <row r="760" spans="1:10" s="5" customFormat="1" ht="25.5">
      <c r="A760" s="18" t="s">
        <v>651</v>
      </c>
      <c r="B760" s="58" t="s">
        <v>633</v>
      </c>
      <c r="C760" s="21" t="s">
        <v>72</v>
      </c>
      <c r="D760" s="21" t="s">
        <v>70</v>
      </c>
      <c r="E760" s="22" t="s">
        <v>111</v>
      </c>
      <c r="F760" s="47"/>
      <c r="G760" s="23">
        <f t="shared" si="118"/>
        <v>100</v>
      </c>
      <c r="H760" s="23">
        <f t="shared" si="118"/>
        <v>0</v>
      </c>
      <c r="I760" s="159">
        <f t="shared" si="111"/>
        <v>0</v>
      </c>
      <c r="J760" s="13"/>
    </row>
    <row r="761" spans="1:10" s="5" customFormat="1" ht="13.5" customHeight="1">
      <c r="A761" s="18" t="s">
        <v>105</v>
      </c>
      <c r="B761" s="58" t="s">
        <v>633</v>
      </c>
      <c r="C761" s="21" t="s">
        <v>72</v>
      </c>
      <c r="D761" s="21" t="s">
        <v>70</v>
      </c>
      <c r="E761" s="22" t="s">
        <v>106</v>
      </c>
      <c r="F761" s="47"/>
      <c r="G761" s="23">
        <f t="shared" si="118"/>
        <v>100</v>
      </c>
      <c r="H761" s="23">
        <f t="shared" si="118"/>
        <v>0</v>
      </c>
      <c r="I761" s="159">
        <f t="shared" si="111"/>
        <v>0</v>
      </c>
      <c r="J761" s="13"/>
    </row>
    <row r="762" spans="1:10" s="5" customFormat="1" ht="38.25">
      <c r="A762" s="18" t="s">
        <v>107</v>
      </c>
      <c r="B762" s="58" t="s">
        <v>633</v>
      </c>
      <c r="C762" s="21" t="s">
        <v>72</v>
      </c>
      <c r="D762" s="21" t="s">
        <v>70</v>
      </c>
      <c r="E762" s="22" t="s">
        <v>108</v>
      </c>
      <c r="F762" s="47"/>
      <c r="G762" s="23">
        <f t="shared" si="118"/>
        <v>100</v>
      </c>
      <c r="H762" s="23">
        <f t="shared" si="118"/>
        <v>0</v>
      </c>
      <c r="I762" s="159">
        <f t="shared" si="111"/>
        <v>0</v>
      </c>
      <c r="J762" s="13"/>
    </row>
    <row r="763" spans="1:10" s="5" customFormat="1" ht="38.25">
      <c r="A763" s="18" t="s">
        <v>603</v>
      </c>
      <c r="B763" s="58" t="s">
        <v>633</v>
      </c>
      <c r="C763" s="21" t="s">
        <v>72</v>
      </c>
      <c r="D763" s="21" t="s">
        <v>70</v>
      </c>
      <c r="E763" s="22" t="s">
        <v>108</v>
      </c>
      <c r="F763" s="47">
        <v>727</v>
      </c>
      <c r="G763" s="23">
        <v>100</v>
      </c>
      <c r="H763" s="23">
        <v>0</v>
      </c>
      <c r="I763" s="159">
        <f t="shared" si="111"/>
        <v>0</v>
      </c>
      <c r="J763" s="13"/>
    </row>
    <row r="764" spans="1:10" s="5" customFormat="1" ht="12.75">
      <c r="A764" s="17" t="s">
        <v>634</v>
      </c>
      <c r="B764" s="84" t="s">
        <v>635</v>
      </c>
      <c r="C764" s="52"/>
      <c r="D764" s="52"/>
      <c r="E764" s="43"/>
      <c r="F764" s="54"/>
      <c r="G764" s="44">
        <f aca="true" t="shared" si="119" ref="G764:H769">G765</f>
        <v>2706</v>
      </c>
      <c r="H764" s="44">
        <f t="shared" si="119"/>
        <v>698.1</v>
      </c>
      <c r="I764" s="158">
        <f t="shared" si="111"/>
        <v>25.798226164079825</v>
      </c>
      <c r="J764" s="13"/>
    </row>
    <row r="765" spans="1:10" s="119" customFormat="1" ht="12.75">
      <c r="A765" s="16" t="s">
        <v>158</v>
      </c>
      <c r="B765" s="84" t="s">
        <v>635</v>
      </c>
      <c r="C765" s="52" t="s">
        <v>72</v>
      </c>
      <c r="D765" s="52" t="s">
        <v>36</v>
      </c>
      <c r="E765" s="43"/>
      <c r="F765" s="54"/>
      <c r="G765" s="44">
        <f t="shared" si="119"/>
        <v>2706</v>
      </c>
      <c r="H765" s="44">
        <f t="shared" si="119"/>
        <v>698.1</v>
      </c>
      <c r="I765" s="158">
        <f t="shared" si="111"/>
        <v>25.798226164079825</v>
      </c>
      <c r="J765" s="85"/>
    </row>
    <row r="766" spans="1:10" s="5" customFormat="1" ht="12.75">
      <c r="A766" s="41" t="s">
        <v>220</v>
      </c>
      <c r="B766" s="58" t="s">
        <v>635</v>
      </c>
      <c r="C766" s="21" t="s">
        <v>72</v>
      </c>
      <c r="D766" s="21" t="s">
        <v>70</v>
      </c>
      <c r="E766" s="22"/>
      <c r="F766" s="47"/>
      <c r="G766" s="23">
        <f t="shared" si="119"/>
        <v>2706</v>
      </c>
      <c r="H766" s="23">
        <f t="shared" si="119"/>
        <v>698.1</v>
      </c>
      <c r="I766" s="159">
        <f t="shared" si="111"/>
        <v>25.798226164079825</v>
      </c>
      <c r="J766" s="13"/>
    </row>
    <row r="767" spans="1:10" s="5" customFormat="1" ht="25.5">
      <c r="A767" s="18" t="s">
        <v>651</v>
      </c>
      <c r="B767" s="58" t="s">
        <v>635</v>
      </c>
      <c r="C767" s="21" t="s">
        <v>72</v>
      </c>
      <c r="D767" s="21" t="s">
        <v>70</v>
      </c>
      <c r="E767" s="22" t="s">
        <v>111</v>
      </c>
      <c r="F767" s="47"/>
      <c r="G767" s="23">
        <f t="shared" si="119"/>
        <v>2706</v>
      </c>
      <c r="H767" s="23">
        <f t="shared" si="119"/>
        <v>698.1</v>
      </c>
      <c r="I767" s="159">
        <f t="shared" si="111"/>
        <v>25.798226164079825</v>
      </c>
      <c r="J767" s="13"/>
    </row>
    <row r="768" spans="1:10" s="5" customFormat="1" ht="15" customHeight="1">
      <c r="A768" s="18" t="s">
        <v>105</v>
      </c>
      <c r="B768" s="58" t="s">
        <v>635</v>
      </c>
      <c r="C768" s="21" t="s">
        <v>72</v>
      </c>
      <c r="D768" s="21" t="s">
        <v>70</v>
      </c>
      <c r="E768" s="22" t="s">
        <v>106</v>
      </c>
      <c r="F768" s="47"/>
      <c r="G768" s="23">
        <f t="shared" si="119"/>
        <v>2706</v>
      </c>
      <c r="H768" s="23">
        <f t="shared" si="119"/>
        <v>698.1</v>
      </c>
      <c r="I768" s="159">
        <f t="shared" si="111"/>
        <v>25.798226164079825</v>
      </c>
      <c r="J768" s="13"/>
    </row>
    <row r="769" spans="1:10" s="5" customFormat="1" ht="38.25">
      <c r="A769" s="18" t="s">
        <v>107</v>
      </c>
      <c r="B769" s="58" t="s">
        <v>635</v>
      </c>
      <c r="C769" s="21" t="s">
        <v>72</v>
      </c>
      <c r="D769" s="21" t="s">
        <v>70</v>
      </c>
      <c r="E769" s="22" t="s">
        <v>108</v>
      </c>
      <c r="F769" s="47"/>
      <c r="G769" s="23">
        <f t="shared" si="119"/>
        <v>2706</v>
      </c>
      <c r="H769" s="23">
        <f t="shared" si="119"/>
        <v>698.1</v>
      </c>
      <c r="I769" s="159">
        <f t="shared" si="111"/>
        <v>25.798226164079825</v>
      </c>
      <c r="J769" s="13"/>
    </row>
    <row r="770" spans="1:10" s="5" customFormat="1" ht="38.25">
      <c r="A770" s="18" t="s">
        <v>603</v>
      </c>
      <c r="B770" s="58" t="s">
        <v>635</v>
      </c>
      <c r="C770" s="21" t="s">
        <v>72</v>
      </c>
      <c r="D770" s="21" t="s">
        <v>70</v>
      </c>
      <c r="E770" s="22" t="s">
        <v>108</v>
      </c>
      <c r="F770" s="47">
        <v>727</v>
      </c>
      <c r="G770" s="23">
        <v>2706</v>
      </c>
      <c r="H770" s="23">
        <v>698.1</v>
      </c>
      <c r="I770" s="159">
        <f t="shared" si="111"/>
        <v>25.798226164079825</v>
      </c>
      <c r="J770" s="13"/>
    </row>
    <row r="771" spans="1:10" s="119" customFormat="1" ht="25.5">
      <c r="A771" s="17" t="s">
        <v>636</v>
      </c>
      <c r="B771" s="84" t="s">
        <v>637</v>
      </c>
      <c r="C771" s="52"/>
      <c r="D771" s="52"/>
      <c r="E771" s="43"/>
      <c r="F771" s="54"/>
      <c r="G771" s="44">
        <f aca="true" t="shared" si="120" ref="G771:H774">G772</f>
        <v>996.6</v>
      </c>
      <c r="H771" s="44">
        <f t="shared" si="120"/>
        <v>80.5</v>
      </c>
      <c r="I771" s="158">
        <f t="shared" si="111"/>
        <v>8.07746337547662</v>
      </c>
      <c r="J771" s="85"/>
    </row>
    <row r="772" spans="1:10" s="119" customFormat="1" ht="12.75">
      <c r="A772" s="16" t="s">
        <v>158</v>
      </c>
      <c r="B772" s="84" t="s">
        <v>637</v>
      </c>
      <c r="C772" s="52" t="s">
        <v>72</v>
      </c>
      <c r="D772" s="52" t="s">
        <v>36</v>
      </c>
      <c r="E772" s="43"/>
      <c r="F772" s="54"/>
      <c r="G772" s="44">
        <f t="shared" si="120"/>
        <v>996.6</v>
      </c>
      <c r="H772" s="44">
        <f t="shared" si="120"/>
        <v>80.5</v>
      </c>
      <c r="I772" s="158">
        <f t="shared" si="111"/>
        <v>8.07746337547662</v>
      </c>
      <c r="J772" s="85"/>
    </row>
    <row r="773" spans="1:10" s="5" customFormat="1" ht="12.75">
      <c r="A773" s="41" t="s">
        <v>220</v>
      </c>
      <c r="B773" s="58" t="s">
        <v>637</v>
      </c>
      <c r="C773" s="21" t="s">
        <v>72</v>
      </c>
      <c r="D773" s="21" t="s">
        <v>70</v>
      </c>
      <c r="E773" s="43"/>
      <c r="F773" s="54"/>
      <c r="G773" s="23">
        <f t="shared" si="120"/>
        <v>996.6</v>
      </c>
      <c r="H773" s="23">
        <f t="shared" si="120"/>
        <v>80.5</v>
      </c>
      <c r="I773" s="159">
        <f aca="true" t="shared" si="121" ref="I773:I836">H773/G773*100</f>
        <v>8.07746337547662</v>
      </c>
      <c r="J773" s="13"/>
    </row>
    <row r="774" spans="1:10" s="5" customFormat="1" ht="25.5">
      <c r="A774" s="18" t="s">
        <v>651</v>
      </c>
      <c r="B774" s="58" t="s">
        <v>637</v>
      </c>
      <c r="C774" s="21" t="s">
        <v>72</v>
      </c>
      <c r="D774" s="21" t="s">
        <v>70</v>
      </c>
      <c r="E774" s="22" t="s">
        <v>111</v>
      </c>
      <c r="F774" s="47"/>
      <c r="G774" s="23">
        <f t="shared" si="120"/>
        <v>996.6</v>
      </c>
      <c r="H774" s="23">
        <f t="shared" si="120"/>
        <v>80.5</v>
      </c>
      <c r="I774" s="159">
        <f t="shared" si="121"/>
        <v>8.07746337547662</v>
      </c>
      <c r="J774" s="13"/>
    </row>
    <row r="775" spans="1:10" s="5" customFormat="1" ht="18" customHeight="1">
      <c r="A775" s="18" t="s">
        <v>105</v>
      </c>
      <c r="B775" s="58" t="s">
        <v>637</v>
      </c>
      <c r="C775" s="21" t="s">
        <v>72</v>
      </c>
      <c r="D775" s="21" t="s">
        <v>70</v>
      </c>
      <c r="E775" s="22" t="s">
        <v>106</v>
      </c>
      <c r="F775" s="47"/>
      <c r="G775" s="23">
        <f>G777</f>
        <v>996.6</v>
      </c>
      <c r="H775" s="23">
        <f>H777</f>
        <v>80.5</v>
      </c>
      <c r="I775" s="159">
        <f t="shared" si="121"/>
        <v>8.07746337547662</v>
      </c>
      <c r="J775" s="13"/>
    </row>
    <row r="776" spans="1:10" s="5" customFormat="1" ht="38.25">
      <c r="A776" s="18" t="s">
        <v>107</v>
      </c>
      <c r="B776" s="58" t="s">
        <v>637</v>
      </c>
      <c r="C776" s="21" t="s">
        <v>72</v>
      </c>
      <c r="D776" s="21" t="s">
        <v>70</v>
      </c>
      <c r="E776" s="22" t="s">
        <v>108</v>
      </c>
      <c r="F776" s="47"/>
      <c r="G776" s="23">
        <f>G777</f>
        <v>996.6</v>
      </c>
      <c r="H776" s="23">
        <f>H777</f>
        <v>80.5</v>
      </c>
      <c r="I776" s="159">
        <f t="shared" si="121"/>
        <v>8.07746337547662</v>
      </c>
      <c r="J776" s="13"/>
    </row>
    <row r="777" spans="1:10" s="5" customFormat="1" ht="38.25">
      <c r="A777" s="18" t="s">
        <v>603</v>
      </c>
      <c r="B777" s="58" t="s">
        <v>637</v>
      </c>
      <c r="C777" s="21" t="s">
        <v>72</v>
      </c>
      <c r="D777" s="21" t="s">
        <v>70</v>
      </c>
      <c r="E777" s="22" t="s">
        <v>108</v>
      </c>
      <c r="F777" s="47">
        <v>727</v>
      </c>
      <c r="G777" s="23">
        <v>996.6</v>
      </c>
      <c r="H777" s="23">
        <v>80.5</v>
      </c>
      <c r="I777" s="159">
        <f t="shared" si="121"/>
        <v>8.07746337547662</v>
      </c>
      <c r="J777" s="13"/>
    </row>
    <row r="778" spans="1:10" s="119" customFormat="1" ht="12.75">
      <c r="A778" s="18" t="s">
        <v>638</v>
      </c>
      <c r="B778" s="84" t="s">
        <v>639</v>
      </c>
      <c r="C778" s="52" t="s">
        <v>72</v>
      </c>
      <c r="D778" s="52" t="s">
        <v>70</v>
      </c>
      <c r="E778" s="43"/>
      <c r="F778" s="54"/>
      <c r="G778" s="44">
        <f aca="true" t="shared" si="122" ref="G778:H781">G779</f>
        <v>300</v>
      </c>
      <c r="H778" s="44">
        <f t="shared" si="122"/>
        <v>0</v>
      </c>
      <c r="I778" s="158">
        <f t="shared" si="121"/>
        <v>0</v>
      </c>
      <c r="J778" s="85"/>
    </row>
    <row r="779" spans="1:10" s="119" customFormat="1" ht="12.75">
      <c r="A779" s="16" t="s">
        <v>158</v>
      </c>
      <c r="B779" s="84" t="s">
        <v>639</v>
      </c>
      <c r="C779" s="52" t="s">
        <v>72</v>
      </c>
      <c r="D779" s="52" t="s">
        <v>36</v>
      </c>
      <c r="E779" s="43"/>
      <c r="F779" s="54"/>
      <c r="G779" s="44">
        <f t="shared" si="122"/>
        <v>300</v>
      </c>
      <c r="H779" s="44">
        <f t="shared" si="122"/>
        <v>0</v>
      </c>
      <c r="I779" s="158">
        <f t="shared" si="121"/>
        <v>0</v>
      </c>
      <c r="J779" s="85"/>
    </row>
    <row r="780" spans="1:10" s="5" customFormat="1" ht="12.75">
      <c r="A780" s="41" t="s">
        <v>220</v>
      </c>
      <c r="B780" s="58" t="s">
        <v>639</v>
      </c>
      <c r="C780" s="21" t="s">
        <v>72</v>
      </c>
      <c r="D780" s="21" t="s">
        <v>70</v>
      </c>
      <c r="E780" s="22"/>
      <c r="F780" s="47"/>
      <c r="G780" s="23">
        <f t="shared" si="122"/>
        <v>300</v>
      </c>
      <c r="H780" s="23">
        <f t="shared" si="122"/>
        <v>0</v>
      </c>
      <c r="I780" s="159">
        <f t="shared" si="121"/>
        <v>0</v>
      </c>
      <c r="J780" s="13"/>
    </row>
    <row r="781" spans="1:10" s="5" customFormat="1" ht="25.5">
      <c r="A781" s="18" t="s">
        <v>651</v>
      </c>
      <c r="B781" s="58" t="s">
        <v>639</v>
      </c>
      <c r="C781" s="21" t="s">
        <v>72</v>
      </c>
      <c r="D781" s="21" t="s">
        <v>70</v>
      </c>
      <c r="E781" s="22" t="s">
        <v>111</v>
      </c>
      <c r="F781" s="47"/>
      <c r="G781" s="23">
        <f t="shared" si="122"/>
        <v>300</v>
      </c>
      <c r="H781" s="23">
        <f t="shared" si="122"/>
        <v>0</v>
      </c>
      <c r="I781" s="159">
        <f t="shared" si="121"/>
        <v>0</v>
      </c>
      <c r="J781" s="13"/>
    </row>
    <row r="782" spans="1:10" s="5" customFormat="1" ht="14.25" customHeight="1">
      <c r="A782" s="18" t="s">
        <v>105</v>
      </c>
      <c r="B782" s="58" t="s">
        <v>639</v>
      </c>
      <c r="C782" s="21" t="s">
        <v>72</v>
      </c>
      <c r="D782" s="21" t="s">
        <v>70</v>
      </c>
      <c r="E782" s="22" t="s">
        <v>106</v>
      </c>
      <c r="F782" s="47"/>
      <c r="G782" s="23">
        <f>G784</f>
        <v>300</v>
      </c>
      <c r="H782" s="23">
        <f>H784</f>
        <v>0</v>
      </c>
      <c r="I782" s="159">
        <f t="shared" si="121"/>
        <v>0</v>
      </c>
      <c r="J782" s="13"/>
    </row>
    <row r="783" spans="1:10" s="5" customFormat="1" ht="38.25">
      <c r="A783" s="18" t="s">
        <v>107</v>
      </c>
      <c r="B783" s="58" t="s">
        <v>639</v>
      </c>
      <c r="C783" s="21" t="s">
        <v>72</v>
      </c>
      <c r="D783" s="21" t="s">
        <v>70</v>
      </c>
      <c r="E783" s="22" t="s">
        <v>108</v>
      </c>
      <c r="F783" s="47"/>
      <c r="G783" s="23">
        <f>G784</f>
        <v>300</v>
      </c>
      <c r="H783" s="23">
        <f>H784</f>
        <v>0</v>
      </c>
      <c r="I783" s="159">
        <f t="shared" si="121"/>
        <v>0</v>
      </c>
      <c r="J783" s="13"/>
    </row>
    <row r="784" spans="1:10" s="5" customFormat="1" ht="38.25">
      <c r="A784" s="18" t="s">
        <v>603</v>
      </c>
      <c r="B784" s="58" t="s">
        <v>639</v>
      </c>
      <c r="C784" s="21" t="s">
        <v>72</v>
      </c>
      <c r="D784" s="21" t="s">
        <v>70</v>
      </c>
      <c r="E784" s="22" t="s">
        <v>108</v>
      </c>
      <c r="F784" s="47">
        <v>727</v>
      </c>
      <c r="G784" s="23">
        <v>300</v>
      </c>
      <c r="H784" s="23">
        <v>0</v>
      </c>
      <c r="I784" s="159">
        <f t="shared" si="121"/>
        <v>0</v>
      </c>
      <c r="J784" s="13"/>
    </row>
    <row r="785" spans="1:10" s="5" customFormat="1" ht="38.25">
      <c r="A785" s="143" t="s">
        <v>715</v>
      </c>
      <c r="B785" s="113" t="s">
        <v>295</v>
      </c>
      <c r="C785" s="118"/>
      <c r="D785" s="118"/>
      <c r="E785" s="117"/>
      <c r="F785" s="114"/>
      <c r="G785" s="115">
        <f aca="true" t="shared" si="123" ref="G785:H790">G786</f>
        <v>2700</v>
      </c>
      <c r="H785" s="115">
        <f t="shared" si="123"/>
        <v>0</v>
      </c>
      <c r="I785" s="157">
        <f t="shared" si="121"/>
        <v>0</v>
      </c>
      <c r="J785" s="13"/>
    </row>
    <row r="786" spans="1:10" s="5" customFormat="1" ht="25.5">
      <c r="A786" s="16" t="s">
        <v>292</v>
      </c>
      <c r="B786" s="84" t="s">
        <v>372</v>
      </c>
      <c r="C786" s="21"/>
      <c r="D786" s="21"/>
      <c r="E786" s="22"/>
      <c r="F786" s="47"/>
      <c r="G786" s="44">
        <f>G787+G794</f>
        <v>2700</v>
      </c>
      <c r="H786" s="44">
        <f>H787+H794</f>
        <v>0</v>
      </c>
      <c r="I786" s="158">
        <f t="shared" si="121"/>
        <v>0</v>
      </c>
      <c r="J786" s="13"/>
    </row>
    <row r="787" spans="1:10" s="119" customFormat="1" ht="22.5" customHeight="1">
      <c r="A787" s="17" t="s">
        <v>624</v>
      </c>
      <c r="B787" s="84" t="s">
        <v>373</v>
      </c>
      <c r="C787" s="52"/>
      <c r="D787" s="52"/>
      <c r="E787" s="43"/>
      <c r="F787" s="54"/>
      <c r="G787" s="44">
        <f t="shared" si="123"/>
        <v>1700</v>
      </c>
      <c r="H787" s="44">
        <f t="shared" si="123"/>
        <v>0</v>
      </c>
      <c r="I787" s="158">
        <f t="shared" si="121"/>
        <v>0</v>
      </c>
      <c r="J787" s="85"/>
    </row>
    <row r="788" spans="1:10" s="119" customFormat="1" ht="12.75">
      <c r="A788" s="16" t="s">
        <v>158</v>
      </c>
      <c r="B788" s="84" t="s">
        <v>373</v>
      </c>
      <c r="C788" s="52" t="s">
        <v>72</v>
      </c>
      <c r="D788" s="52" t="s">
        <v>36</v>
      </c>
      <c r="E788" s="43"/>
      <c r="F788" s="54"/>
      <c r="G788" s="44">
        <f t="shared" si="123"/>
        <v>1700</v>
      </c>
      <c r="H788" s="44">
        <f t="shared" si="123"/>
        <v>0</v>
      </c>
      <c r="I788" s="158">
        <f t="shared" si="121"/>
        <v>0</v>
      </c>
      <c r="J788" s="85"/>
    </row>
    <row r="789" spans="1:10" s="5" customFormat="1" ht="12.75">
      <c r="A789" s="41" t="s">
        <v>218</v>
      </c>
      <c r="B789" s="58" t="s">
        <v>373</v>
      </c>
      <c r="C789" s="21" t="s">
        <v>72</v>
      </c>
      <c r="D789" s="21" t="s">
        <v>67</v>
      </c>
      <c r="E789" s="22"/>
      <c r="F789" s="47"/>
      <c r="G789" s="23">
        <f t="shared" si="123"/>
        <v>1700</v>
      </c>
      <c r="H789" s="23">
        <f t="shared" si="123"/>
        <v>0</v>
      </c>
      <c r="I789" s="159">
        <f t="shared" si="121"/>
        <v>0</v>
      </c>
      <c r="J789" s="13"/>
    </row>
    <row r="790" spans="1:10" s="5" customFormat="1" ht="12.75">
      <c r="A790" s="18" t="s">
        <v>135</v>
      </c>
      <c r="B790" s="58" t="s">
        <v>373</v>
      </c>
      <c r="C790" s="21" t="s">
        <v>72</v>
      </c>
      <c r="D790" s="21" t="s">
        <v>67</v>
      </c>
      <c r="E790" s="22" t="s">
        <v>136</v>
      </c>
      <c r="F790" s="47"/>
      <c r="G790" s="23">
        <f t="shared" si="123"/>
        <v>1700</v>
      </c>
      <c r="H790" s="23">
        <f t="shared" si="123"/>
        <v>0</v>
      </c>
      <c r="I790" s="159">
        <f t="shared" si="121"/>
        <v>0</v>
      </c>
      <c r="J790" s="13"/>
    </row>
    <row r="791" spans="1:10" s="5" customFormat="1" ht="51">
      <c r="A791" s="18" t="s">
        <v>171</v>
      </c>
      <c r="B791" s="58" t="s">
        <v>373</v>
      </c>
      <c r="C791" s="21" t="s">
        <v>72</v>
      </c>
      <c r="D791" s="21" t="s">
        <v>67</v>
      </c>
      <c r="E791" s="22" t="s">
        <v>137</v>
      </c>
      <c r="F791" s="47"/>
      <c r="G791" s="23">
        <f>G792</f>
        <v>1700</v>
      </c>
      <c r="H791" s="23">
        <f>H792</f>
        <v>0</v>
      </c>
      <c r="I791" s="159">
        <f t="shared" si="121"/>
        <v>0</v>
      </c>
      <c r="J791" s="13"/>
    </row>
    <row r="792" spans="1:10" s="137" customFormat="1" ht="42.75" customHeight="1">
      <c r="A792" s="18" t="s">
        <v>650</v>
      </c>
      <c r="B792" s="58" t="s">
        <v>373</v>
      </c>
      <c r="C792" s="21" t="s">
        <v>72</v>
      </c>
      <c r="D792" s="21" t="s">
        <v>67</v>
      </c>
      <c r="E792" s="22" t="s">
        <v>649</v>
      </c>
      <c r="F792" s="47"/>
      <c r="G792" s="23">
        <f>G793</f>
        <v>1700</v>
      </c>
      <c r="H792" s="23">
        <f>H793</f>
        <v>0</v>
      </c>
      <c r="I792" s="159">
        <f t="shared" si="121"/>
        <v>0</v>
      </c>
      <c r="J792" s="40"/>
    </row>
    <row r="793" spans="1:10" s="5" customFormat="1" ht="38.25">
      <c r="A793" s="18" t="s">
        <v>603</v>
      </c>
      <c r="B793" s="58" t="s">
        <v>373</v>
      </c>
      <c r="C793" s="21" t="s">
        <v>72</v>
      </c>
      <c r="D793" s="21" t="s">
        <v>67</v>
      </c>
      <c r="E793" s="22" t="s">
        <v>649</v>
      </c>
      <c r="F793" s="47">
        <v>727</v>
      </c>
      <c r="G793" s="23">
        <v>1700</v>
      </c>
      <c r="H793" s="23">
        <v>0</v>
      </c>
      <c r="I793" s="159">
        <f t="shared" si="121"/>
        <v>0</v>
      </c>
      <c r="J793" s="13"/>
    </row>
    <row r="794" spans="1:10" s="119" customFormat="1" ht="38.25">
      <c r="A794" s="17" t="s">
        <v>625</v>
      </c>
      <c r="B794" s="84" t="s">
        <v>626</v>
      </c>
      <c r="C794" s="52" t="s">
        <v>72</v>
      </c>
      <c r="D794" s="52" t="s">
        <v>67</v>
      </c>
      <c r="E794" s="43"/>
      <c r="F794" s="54"/>
      <c r="G794" s="44">
        <f>G797</f>
        <v>1000</v>
      </c>
      <c r="H794" s="44">
        <f>H797</f>
        <v>0</v>
      </c>
      <c r="I794" s="158">
        <f t="shared" si="121"/>
        <v>0</v>
      </c>
      <c r="J794" s="85"/>
    </row>
    <row r="795" spans="1:10" s="119" customFormat="1" ht="12.75">
      <c r="A795" s="16" t="s">
        <v>158</v>
      </c>
      <c r="B795" s="84" t="s">
        <v>626</v>
      </c>
      <c r="C795" s="52" t="s">
        <v>72</v>
      </c>
      <c r="D795" s="52" t="s">
        <v>67</v>
      </c>
      <c r="E795" s="43"/>
      <c r="F795" s="54"/>
      <c r="G795" s="44">
        <f aca="true" t="shared" si="124" ref="G795:H799">G796</f>
        <v>1000</v>
      </c>
      <c r="H795" s="44">
        <f t="shared" si="124"/>
        <v>0</v>
      </c>
      <c r="I795" s="158">
        <f t="shared" si="121"/>
        <v>0</v>
      </c>
      <c r="J795" s="85"/>
    </row>
    <row r="796" spans="1:10" s="5" customFormat="1" ht="12.75">
      <c r="A796" s="41" t="s">
        <v>218</v>
      </c>
      <c r="B796" s="58" t="s">
        <v>626</v>
      </c>
      <c r="C796" s="21" t="s">
        <v>72</v>
      </c>
      <c r="D796" s="21" t="s">
        <v>67</v>
      </c>
      <c r="E796" s="22"/>
      <c r="F796" s="47"/>
      <c r="G796" s="23">
        <f t="shared" si="124"/>
        <v>1000</v>
      </c>
      <c r="H796" s="23">
        <f t="shared" si="124"/>
        <v>0</v>
      </c>
      <c r="I796" s="159">
        <f t="shared" si="121"/>
        <v>0</v>
      </c>
      <c r="J796" s="13"/>
    </row>
    <row r="797" spans="1:10" s="5" customFormat="1" ht="12.75">
      <c r="A797" s="18" t="s">
        <v>135</v>
      </c>
      <c r="B797" s="58" t="s">
        <v>626</v>
      </c>
      <c r="C797" s="21" t="s">
        <v>72</v>
      </c>
      <c r="D797" s="21" t="s">
        <v>67</v>
      </c>
      <c r="E797" s="22" t="s">
        <v>136</v>
      </c>
      <c r="F797" s="47"/>
      <c r="G797" s="23">
        <f t="shared" si="124"/>
        <v>1000</v>
      </c>
      <c r="H797" s="23">
        <f t="shared" si="124"/>
        <v>0</v>
      </c>
      <c r="I797" s="159">
        <f t="shared" si="121"/>
        <v>0</v>
      </c>
      <c r="J797" s="13"/>
    </row>
    <row r="798" spans="1:10" s="5" customFormat="1" ht="51">
      <c r="A798" s="18" t="s">
        <v>171</v>
      </c>
      <c r="B798" s="58" t="s">
        <v>626</v>
      </c>
      <c r="C798" s="21" t="s">
        <v>72</v>
      </c>
      <c r="D798" s="21" t="s">
        <v>67</v>
      </c>
      <c r="E798" s="22" t="s">
        <v>137</v>
      </c>
      <c r="F798" s="47"/>
      <c r="G798" s="23">
        <f t="shared" si="124"/>
        <v>1000</v>
      </c>
      <c r="H798" s="23">
        <f t="shared" si="124"/>
        <v>0</v>
      </c>
      <c r="I798" s="159">
        <f t="shared" si="121"/>
        <v>0</v>
      </c>
      <c r="J798" s="13"/>
    </row>
    <row r="799" spans="1:10" s="137" customFormat="1" ht="29.25" customHeight="1">
      <c r="A799" s="18" t="s">
        <v>650</v>
      </c>
      <c r="B799" s="58" t="s">
        <v>626</v>
      </c>
      <c r="C799" s="21" t="s">
        <v>72</v>
      </c>
      <c r="D799" s="21" t="s">
        <v>67</v>
      </c>
      <c r="E799" s="22" t="s">
        <v>649</v>
      </c>
      <c r="F799" s="47"/>
      <c r="G799" s="23">
        <f t="shared" si="124"/>
        <v>1000</v>
      </c>
      <c r="H799" s="23">
        <f t="shared" si="124"/>
        <v>0</v>
      </c>
      <c r="I799" s="159">
        <f t="shared" si="121"/>
        <v>0</v>
      </c>
      <c r="J799" s="40"/>
    </row>
    <row r="800" spans="1:10" s="5" customFormat="1" ht="38.25">
      <c r="A800" s="18" t="s">
        <v>603</v>
      </c>
      <c r="B800" s="58" t="s">
        <v>626</v>
      </c>
      <c r="C800" s="21" t="s">
        <v>72</v>
      </c>
      <c r="D800" s="21" t="s">
        <v>67</v>
      </c>
      <c r="E800" s="22" t="s">
        <v>649</v>
      </c>
      <c r="F800" s="47">
        <v>727</v>
      </c>
      <c r="G800" s="23">
        <v>1000</v>
      </c>
      <c r="H800" s="23">
        <v>0</v>
      </c>
      <c r="I800" s="159">
        <f t="shared" si="121"/>
        <v>0</v>
      </c>
      <c r="J800" s="13"/>
    </row>
    <row r="801" spans="1:10" s="5" customFormat="1" ht="51">
      <c r="A801" s="143" t="s">
        <v>716</v>
      </c>
      <c r="B801" s="113" t="s">
        <v>443</v>
      </c>
      <c r="C801" s="144"/>
      <c r="D801" s="118"/>
      <c r="E801" s="117"/>
      <c r="F801" s="114"/>
      <c r="G801" s="115">
        <f>G802</f>
        <v>83</v>
      </c>
      <c r="H801" s="115">
        <f>H802</f>
        <v>0</v>
      </c>
      <c r="I801" s="157">
        <f t="shared" si="121"/>
        <v>0</v>
      </c>
      <c r="J801" s="13"/>
    </row>
    <row r="802" spans="1:10" s="119" customFormat="1" ht="38.25">
      <c r="A802" s="90" t="s">
        <v>717</v>
      </c>
      <c r="B802" s="145" t="s">
        <v>445</v>
      </c>
      <c r="C802" s="146"/>
      <c r="D802" s="91"/>
      <c r="E802" s="92"/>
      <c r="F802" s="147"/>
      <c r="G802" s="95">
        <f>G810+G803+G817</f>
        <v>83</v>
      </c>
      <c r="H802" s="95">
        <f>H810+H803+H817</f>
        <v>0</v>
      </c>
      <c r="I802" s="158">
        <f t="shared" si="121"/>
        <v>0</v>
      </c>
      <c r="J802" s="85"/>
    </row>
    <row r="803" spans="1:10" s="135" customFormat="1" ht="51">
      <c r="A803" s="17" t="s">
        <v>446</v>
      </c>
      <c r="B803" s="84" t="s">
        <v>447</v>
      </c>
      <c r="C803" s="146"/>
      <c r="D803" s="91"/>
      <c r="E803" s="92"/>
      <c r="F803" s="147"/>
      <c r="G803" s="95">
        <f aca="true" t="shared" si="125" ref="G803:H808">G804</f>
        <v>35</v>
      </c>
      <c r="H803" s="95">
        <f t="shared" si="125"/>
        <v>0</v>
      </c>
      <c r="I803" s="158">
        <f t="shared" si="121"/>
        <v>0</v>
      </c>
      <c r="J803" s="134"/>
    </row>
    <row r="804" spans="1:10" s="135" customFormat="1" ht="12.75">
      <c r="A804" s="116" t="s">
        <v>2</v>
      </c>
      <c r="B804" s="58" t="s">
        <v>447</v>
      </c>
      <c r="C804" s="148" t="s">
        <v>66</v>
      </c>
      <c r="D804" s="89" t="s">
        <v>36</v>
      </c>
      <c r="E804" s="88"/>
      <c r="F804" s="149"/>
      <c r="G804" s="87">
        <f t="shared" si="125"/>
        <v>35</v>
      </c>
      <c r="H804" s="87">
        <f t="shared" si="125"/>
        <v>0</v>
      </c>
      <c r="I804" s="159">
        <f t="shared" si="121"/>
        <v>0</v>
      </c>
      <c r="J804" s="134"/>
    </row>
    <row r="805" spans="1:10" s="135" customFormat="1" ht="12.75">
      <c r="A805" s="38" t="s">
        <v>63</v>
      </c>
      <c r="B805" s="58" t="s">
        <v>447</v>
      </c>
      <c r="C805" s="148" t="s">
        <v>66</v>
      </c>
      <c r="D805" s="89" t="s">
        <v>89</v>
      </c>
      <c r="E805" s="88"/>
      <c r="F805" s="149"/>
      <c r="G805" s="87">
        <f t="shared" si="125"/>
        <v>35</v>
      </c>
      <c r="H805" s="87">
        <f t="shared" si="125"/>
        <v>0</v>
      </c>
      <c r="I805" s="159">
        <f t="shared" si="121"/>
        <v>0</v>
      </c>
      <c r="J805" s="134"/>
    </row>
    <row r="806" spans="1:10" s="135" customFormat="1" ht="25.5">
      <c r="A806" s="18" t="s">
        <v>651</v>
      </c>
      <c r="B806" s="58" t="s">
        <v>447</v>
      </c>
      <c r="C806" s="148" t="s">
        <v>66</v>
      </c>
      <c r="D806" s="89" t="s">
        <v>89</v>
      </c>
      <c r="E806" s="88" t="s">
        <v>111</v>
      </c>
      <c r="F806" s="149"/>
      <c r="G806" s="87">
        <f t="shared" si="125"/>
        <v>35</v>
      </c>
      <c r="H806" s="87">
        <f t="shared" si="125"/>
        <v>0</v>
      </c>
      <c r="I806" s="159">
        <f t="shared" si="121"/>
        <v>0</v>
      </c>
      <c r="J806" s="134"/>
    </row>
    <row r="807" spans="1:10" s="135" customFormat="1" ht="21" customHeight="1">
      <c r="A807" s="38" t="s">
        <v>105</v>
      </c>
      <c r="B807" s="58" t="s">
        <v>447</v>
      </c>
      <c r="C807" s="148" t="s">
        <v>66</v>
      </c>
      <c r="D807" s="89" t="s">
        <v>89</v>
      </c>
      <c r="E807" s="88" t="s">
        <v>106</v>
      </c>
      <c r="F807" s="149"/>
      <c r="G807" s="87">
        <f t="shared" si="125"/>
        <v>35</v>
      </c>
      <c r="H807" s="87">
        <f t="shared" si="125"/>
        <v>0</v>
      </c>
      <c r="I807" s="159">
        <f t="shared" si="121"/>
        <v>0</v>
      </c>
      <c r="J807" s="134"/>
    </row>
    <row r="808" spans="1:10" s="135" customFormat="1" ht="38.25">
      <c r="A808" s="38" t="s">
        <v>107</v>
      </c>
      <c r="B808" s="58" t="s">
        <v>447</v>
      </c>
      <c r="C808" s="88" t="s">
        <v>66</v>
      </c>
      <c r="D808" s="89" t="s">
        <v>89</v>
      </c>
      <c r="E808" s="88" t="s">
        <v>108</v>
      </c>
      <c r="F808" s="149"/>
      <c r="G808" s="87">
        <f t="shared" si="125"/>
        <v>35</v>
      </c>
      <c r="H808" s="87">
        <f t="shared" si="125"/>
        <v>0</v>
      </c>
      <c r="I808" s="159">
        <f t="shared" si="121"/>
        <v>0</v>
      </c>
      <c r="J808" s="134"/>
    </row>
    <row r="809" spans="1:10" s="135" customFormat="1" ht="12.75">
      <c r="A809" s="150" t="s">
        <v>160</v>
      </c>
      <c r="B809" s="58" t="s">
        <v>447</v>
      </c>
      <c r="C809" s="148" t="s">
        <v>66</v>
      </c>
      <c r="D809" s="89" t="s">
        <v>89</v>
      </c>
      <c r="E809" s="88" t="s">
        <v>108</v>
      </c>
      <c r="F809" s="149">
        <v>721</v>
      </c>
      <c r="G809" s="87">
        <v>35</v>
      </c>
      <c r="H809" s="87">
        <v>0</v>
      </c>
      <c r="I809" s="159">
        <f t="shared" si="121"/>
        <v>0</v>
      </c>
      <c r="J809" s="134"/>
    </row>
    <row r="810" spans="1:10" s="5" customFormat="1" ht="38.25">
      <c r="A810" s="90" t="s">
        <v>448</v>
      </c>
      <c r="B810" s="145" t="s">
        <v>449</v>
      </c>
      <c r="C810" s="146"/>
      <c r="D810" s="91"/>
      <c r="E810" s="92"/>
      <c r="F810" s="147"/>
      <c r="G810" s="95">
        <f aca="true" t="shared" si="126" ref="G810:H815">G811</f>
        <v>10</v>
      </c>
      <c r="H810" s="95">
        <f t="shared" si="126"/>
        <v>0</v>
      </c>
      <c r="I810" s="158">
        <f t="shared" si="121"/>
        <v>0</v>
      </c>
      <c r="J810" s="13"/>
    </row>
    <row r="811" spans="1:10" s="5" customFormat="1" ht="12.75">
      <c r="A811" s="116" t="s">
        <v>2</v>
      </c>
      <c r="B811" s="151" t="s">
        <v>449</v>
      </c>
      <c r="C811" s="148" t="s">
        <v>66</v>
      </c>
      <c r="D811" s="89" t="s">
        <v>36</v>
      </c>
      <c r="E811" s="88"/>
      <c r="F811" s="149"/>
      <c r="G811" s="87">
        <f t="shared" si="126"/>
        <v>10</v>
      </c>
      <c r="H811" s="87">
        <f t="shared" si="126"/>
        <v>0</v>
      </c>
      <c r="I811" s="159">
        <f t="shared" si="121"/>
        <v>0</v>
      </c>
      <c r="J811" s="13"/>
    </row>
    <row r="812" spans="1:10" s="5" customFormat="1" ht="12.75">
      <c r="A812" s="38" t="s">
        <v>63</v>
      </c>
      <c r="B812" s="151" t="s">
        <v>449</v>
      </c>
      <c r="C812" s="148" t="s">
        <v>66</v>
      </c>
      <c r="D812" s="89" t="s">
        <v>89</v>
      </c>
      <c r="E812" s="88"/>
      <c r="F812" s="149"/>
      <c r="G812" s="87">
        <f t="shared" si="126"/>
        <v>10</v>
      </c>
      <c r="H812" s="87">
        <f t="shared" si="126"/>
        <v>0</v>
      </c>
      <c r="I812" s="159">
        <f t="shared" si="121"/>
        <v>0</v>
      </c>
      <c r="J812" s="13"/>
    </row>
    <row r="813" spans="1:10" s="5" customFormat="1" ht="25.5">
      <c r="A813" s="18" t="s">
        <v>651</v>
      </c>
      <c r="B813" s="151" t="s">
        <v>449</v>
      </c>
      <c r="C813" s="148" t="s">
        <v>66</v>
      </c>
      <c r="D813" s="89" t="s">
        <v>89</v>
      </c>
      <c r="E813" s="148" t="s">
        <v>111</v>
      </c>
      <c r="F813" s="149"/>
      <c r="G813" s="87">
        <f t="shared" si="126"/>
        <v>10</v>
      </c>
      <c r="H813" s="87">
        <f t="shared" si="126"/>
        <v>0</v>
      </c>
      <c r="I813" s="159">
        <f t="shared" si="121"/>
        <v>0</v>
      </c>
      <c r="J813" s="13"/>
    </row>
    <row r="814" spans="1:10" s="5" customFormat="1" ht="14.25" customHeight="1">
      <c r="A814" s="38" t="s">
        <v>105</v>
      </c>
      <c r="B814" s="151" t="s">
        <v>449</v>
      </c>
      <c r="C814" s="148" t="s">
        <v>66</v>
      </c>
      <c r="D814" s="89" t="s">
        <v>89</v>
      </c>
      <c r="E814" s="148" t="s">
        <v>106</v>
      </c>
      <c r="F814" s="149"/>
      <c r="G814" s="87">
        <f t="shared" si="126"/>
        <v>10</v>
      </c>
      <c r="H814" s="87">
        <f t="shared" si="126"/>
        <v>0</v>
      </c>
      <c r="I814" s="159">
        <f t="shared" si="121"/>
        <v>0</v>
      </c>
      <c r="J814" s="13"/>
    </row>
    <row r="815" spans="1:10" s="5" customFormat="1" ht="38.25">
      <c r="A815" s="38" t="s">
        <v>107</v>
      </c>
      <c r="B815" s="151" t="s">
        <v>449</v>
      </c>
      <c r="C815" s="89" t="s">
        <v>66</v>
      </c>
      <c r="D815" s="89" t="s">
        <v>89</v>
      </c>
      <c r="E815" s="89" t="s">
        <v>108</v>
      </c>
      <c r="F815" s="149"/>
      <c r="G815" s="87">
        <f t="shared" si="126"/>
        <v>10</v>
      </c>
      <c r="H815" s="87">
        <f t="shared" si="126"/>
        <v>0</v>
      </c>
      <c r="I815" s="159">
        <f t="shared" si="121"/>
        <v>0</v>
      </c>
      <c r="J815" s="13"/>
    </row>
    <row r="816" spans="1:10" s="5" customFormat="1" ht="12.75">
      <c r="A816" s="150" t="s">
        <v>160</v>
      </c>
      <c r="B816" s="151" t="s">
        <v>449</v>
      </c>
      <c r="C816" s="89" t="s">
        <v>66</v>
      </c>
      <c r="D816" s="89" t="s">
        <v>89</v>
      </c>
      <c r="E816" s="89" t="s">
        <v>108</v>
      </c>
      <c r="F816" s="149">
        <v>721</v>
      </c>
      <c r="G816" s="87">
        <v>10</v>
      </c>
      <c r="H816" s="87">
        <v>0</v>
      </c>
      <c r="I816" s="159">
        <f t="shared" si="121"/>
        <v>0</v>
      </c>
      <c r="J816" s="13"/>
    </row>
    <row r="817" spans="1:10" s="5" customFormat="1" ht="25.5">
      <c r="A817" s="17" t="s">
        <v>450</v>
      </c>
      <c r="B817" s="145" t="s">
        <v>451</v>
      </c>
      <c r="C817" s="91"/>
      <c r="D817" s="91"/>
      <c r="E817" s="91"/>
      <c r="F817" s="147"/>
      <c r="G817" s="95">
        <f aca="true" t="shared" si="127" ref="G817:H822">G818</f>
        <v>38</v>
      </c>
      <c r="H817" s="95">
        <f t="shared" si="127"/>
        <v>0</v>
      </c>
      <c r="I817" s="158">
        <f t="shared" si="121"/>
        <v>0</v>
      </c>
      <c r="J817" s="13"/>
    </row>
    <row r="818" spans="1:10" s="5" customFormat="1" ht="12.75">
      <c r="A818" s="116" t="s">
        <v>2</v>
      </c>
      <c r="B818" s="151" t="s">
        <v>451</v>
      </c>
      <c r="C818" s="148" t="s">
        <v>66</v>
      </c>
      <c r="D818" s="89" t="s">
        <v>36</v>
      </c>
      <c r="E818" s="91"/>
      <c r="F818" s="147"/>
      <c r="G818" s="87">
        <f t="shared" si="127"/>
        <v>38</v>
      </c>
      <c r="H818" s="87">
        <f t="shared" si="127"/>
        <v>0</v>
      </c>
      <c r="I818" s="159">
        <f t="shared" si="121"/>
        <v>0</v>
      </c>
      <c r="J818" s="13"/>
    </row>
    <row r="819" spans="1:10" s="5" customFormat="1" ht="12.75">
      <c r="A819" s="38" t="s">
        <v>63</v>
      </c>
      <c r="B819" s="151" t="s">
        <v>451</v>
      </c>
      <c r="C819" s="148" t="s">
        <v>66</v>
      </c>
      <c r="D819" s="89" t="s">
        <v>89</v>
      </c>
      <c r="E819" s="91"/>
      <c r="F819" s="147"/>
      <c r="G819" s="87">
        <f t="shared" si="127"/>
        <v>38</v>
      </c>
      <c r="H819" s="87">
        <f t="shared" si="127"/>
        <v>0</v>
      </c>
      <c r="I819" s="159">
        <f t="shared" si="121"/>
        <v>0</v>
      </c>
      <c r="J819" s="13"/>
    </row>
    <row r="820" spans="1:10" s="5" customFormat="1" ht="25.5">
      <c r="A820" s="18" t="s">
        <v>651</v>
      </c>
      <c r="B820" s="151" t="s">
        <v>451</v>
      </c>
      <c r="C820" s="148" t="s">
        <v>66</v>
      </c>
      <c r="D820" s="89" t="s">
        <v>89</v>
      </c>
      <c r="E820" s="89" t="s">
        <v>111</v>
      </c>
      <c r="F820" s="149"/>
      <c r="G820" s="87">
        <f t="shared" si="127"/>
        <v>38</v>
      </c>
      <c r="H820" s="87">
        <f t="shared" si="127"/>
        <v>0</v>
      </c>
      <c r="I820" s="159">
        <f t="shared" si="121"/>
        <v>0</v>
      </c>
      <c r="J820" s="13"/>
    </row>
    <row r="821" spans="1:10" s="5" customFormat="1" ht="14.25" customHeight="1">
      <c r="A821" s="18" t="s">
        <v>105</v>
      </c>
      <c r="B821" s="151" t="s">
        <v>451</v>
      </c>
      <c r="C821" s="88" t="s">
        <v>66</v>
      </c>
      <c r="D821" s="89" t="s">
        <v>89</v>
      </c>
      <c r="E821" s="89" t="s">
        <v>106</v>
      </c>
      <c r="F821" s="149"/>
      <c r="G821" s="87">
        <f t="shared" si="127"/>
        <v>38</v>
      </c>
      <c r="H821" s="87">
        <f t="shared" si="127"/>
        <v>0</v>
      </c>
      <c r="I821" s="159">
        <f t="shared" si="121"/>
        <v>0</v>
      </c>
      <c r="J821" s="13"/>
    </row>
    <row r="822" spans="1:10" s="5" customFormat="1" ht="38.25">
      <c r="A822" s="18" t="s">
        <v>107</v>
      </c>
      <c r="B822" s="151" t="s">
        <v>451</v>
      </c>
      <c r="C822" s="88" t="s">
        <v>66</v>
      </c>
      <c r="D822" s="89" t="s">
        <v>89</v>
      </c>
      <c r="E822" s="89" t="s">
        <v>108</v>
      </c>
      <c r="F822" s="149"/>
      <c r="G822" s="87">
        <f t="shared" si="127"/>
        <v>38</v>
      </c>
      <c r="H822" s="87">
        <v>0</v>
      </c>
      <c r="I822" s="159">
        <f t="shared" si="121"/>
        <v>0</v>
      </c>
      <c r="J822" s="13"/>
    </row>
    <row r="823" spans="1:10" s="5" customFormat="1" ht="12.75">
      <c r="A823" s="150" t="s">
        <v>160</v>
      </c>
      <c r="B823" s="151" t="s">
        <v>451</v>
      </c>
      <c r="C823" s="88" t="s">
        <v>66</v>
      </c>
      <c r="D823" s="89" t="s">
        <v>89</v>
      </c>
      <c r="E823" s="89" t="s">
        <v>108</v>
      </c>
      <c r="F823" s="149">
        <v>721</v>
      </c>
      <c r="G823" s="87">
        <v>38</v>
      </c>
      <c r="H823" s="87">
        <v>0</v>
      </c>
      <c r="I823" s="159">
        <f t="shared" si="121"/>
        <v>0</v>
      </c>
      <c r="J823" s="13"/>
    </row>
    <row r="824" spans="1:10" s="5" customFormat="1" ht="38.25">
      <c r="A824" s="152" t="s">
        <v>616</v>
      </c>
      <c r="B824" s="113" t="s">
        <v>617</v>
      </c>
      <c r="C824" s="117"/>
      <c r="D824" s="118"/>
      <c r="E824" s="118"/>
      <c r="F824" s="114"/>
      <c r="G824" s="115">
        <f aca="true" t="shared" si="128" ref="G824:H831">G825</f>
        <v>500</v>
      </c>
      <c r="H824" s="115">
        <f t="shared" si="128"/>
        <v>0</v>
      </c>
      <c r="I824" s="157">
        <f t="shared" si="121"/>
        <v>0</v>
      </c>
      <c r="J824" s="13"/>
    </row>
    <row r="825" spans="1:9" s="85" customFormat="1" ht="25.5">
      <c r="A825" s="116" t="s">
        <v>292</v>
      </c>
      <c r="B825" s="84" t="s">
        <v>618</v>
      </c>
      <c r="C825" s="43"/>
      <c r="D825" s="52"/>
      <c r="E825" s="52"/>
      <c r="F825" s="54"/>
      <c r="G825" s="44">
        <f t="shared" si="128"/>
        <v>500</v>
      </c>
      <c r="H825" s="44">
        <f t="shared" si="128"/>
        <v>0</v>
      </c>
      <c r="I825" s="158">
        <f t="shared" si="121"/>
        <v>0</v>
      </c>
    </row>
    <row r="826" spans="1:9" s="85" customFormat="1" ht="38.25">
      <c r="A826" s="17" t="s">
        <v>619</v>
      </c>
      <c r="B826" s="84" t="s">
        <v>620</v>
      </c>
      <c r="C826" s="43"/>
      <c r="D826" s="52"/>
      <c r="E826" s="52"/>
      <c r="F826" s="54"/>
      <c r="G826" s="44">
        <f t="shared" si="128"/>
        <v>500</v>
      </c>
      <c r="H826" s="44">
        <f t="shared" si="128"/>
        <v>0</v>
      </c>
      <c r="I826" s="158">
        <f t="shared" si="121"/>
        <v>0</v>
      </c>
    </row>
    <row r="827" spans="1:9" s="85" customFormat="1" ht="12.75">
      <c r="A827" s="17" t="s">
        <v>5</v>
      </c>
      <c r="B827" s="84" t="s">
        <v>620</v>
      </c>
      <c r="C827" s="43" t="s">
        <v>68</v>
      </c>
      <c r="D827" s="52" t="s">
        <v>36</v>
      </c>
      <c r="E827" s="52"/>
      <c r="F827" s="54"/>
      <c r="G827" s="44">
        <f t="shared" si="128"/>
        <v>500</v>
      </c>
      <c r="H827" s="44">
        <f t="shared" si="128"/>
        <v>0</v>
      </c>
      <c r="I827" s="158">
        <f t="shared" si="121"/>
        <v>0</v>
      </c>
    </row>
    <row r="828" spans="1:9" s="13" customFormat="1" ht="12.75">
      <c r="A828" s="38" t="s">
        <v>84</v>
      </c>
      <c r="B828" s="58" t="s">
        <v>620</v>
      </c>
      <c r="C828" s="22" t="s">
        <v>68</v>
      </c>
      <c r="D828" s="21" t="s">
        <v>75</v>
      </c>
      <c r="E828" s="21"/>
      <c r="F828" s="47"/>
      <c r="G828" s="23">
        <f t="shared" si="128"/>
        <v>500</v>
      </c>
      <c r="H828" s="23">
        <f t="shared" si="128"/>
        <v>0</v>
      </c>
      <c r="I828" s="159">
        <f t="shared" si="121"/>
        <v>0</v>
      </c>
    </row>
    <row r="829" spans="1:9" s="13" customFormat="1" ht="25.5">
      <c r="A829" s="18" t="s">
        <v>651</v>
      </c>
      <c r="B829" s="58" t="s">
        <v>620</v>
      </c>
      <c r="C829" s="22" t="s">
        <v>68</v>
      </c>
      <c r="D829" s="21" t="s">
        <v>75</v>
      </c>
      <c r="E829" s="21" t="s">
        <v>111</v>
      </c>
      <c r="F829" s="47"/>
      <c r="G829" s="23">
        <f t="shared" si="128"/>
        <v>500</v>
      </c>
      <c r="H829" s="23">
        <f t="shared" si="128"/>
        <v>0</v>
      </c>
      <c r="I829" s="159">
        <f t="shared" si="121"/>
        <v>0</v>
      </c>
    </row>
    <row r="830" spans="1:9" s="13" customFormat="1" ht="15.75" customHeight="1">
      <c r="A830" s="18" t="s">
        <v>105</v>
      </c>
      <c r="B830" s="58" t="s">
        <v>620</v>
      </c>
      <c r="C830" s="22" t="s">
        <v>68</v>
      </c>
      <c r="D830" s="21" t="s">
        <v>75</v>
      </c>
      <c r="E830" s="21" t="s">
        <v>106</v>
      </c>
      <c r="F830" s="47"/>
      <c r="G830" s="23">
        <f t="shared" si="128"/>
        <v>500</v>
      </c>
      <c r="H830" s="23">
        <f t="shared" si="128"/>
        <v>0</v>
      </c>
      <c r="I830" s="159">
        <f t="shared" si="121"/>
        <v>0</v>
      </c>
    </row>
    <row r="831" spans="1:9" s="13" customFormat="1" ht="38.25">
      <c r="A831" s="18" t="s">
        <v>107</v>
      </c>
      <c r="B831" s="58" t="s">
        <v>620</v>
      </c>
      <c r="C831" s="22" t="s">
        <v>68</v>
      </c>
      <c r="D831" s="21" t="s">
        <v>75</v>
      </c>
      <c r="E831" s="21" t="s">
        <v>108</v>
      </c>
      <c r="F831" s="47"/>
      <c r="G831" s="23">
        <f t="shared" si="128"/>
        <v>500</v>
      </c>
      <c r="H831" s="23">
        <f t="shared" si="128"/>
        <v>0</v>
      </c>
      <c r="I831" s="159">
        <f t="shared" si="121"/>
        <v>0</v>
      </c>
    </row>
    <row r="832" spans="1:10" s="5" customFormat="1" ht="38.25">
      <c r="A832" s="18" t="s">
        <v>603</v>
      </c>
      <c r="B832" s="58" t="s">
        <v>620</v>
      </c>
      <c r="C832" s="22" t="s">
        <v>68</v>
      </c>
      <c r="D832" s="21" t="s">
        <v>75</v>
      </c>
      <c r="E832" s="21" t="s">
        <v>108</v>
      </c>
      <c r="F832" s="149">
        <v>727</v>
      </c>
      <c r="G832" s="87">
        <v>500</v>
      </c>
      <c r="H832" s="87">
        <v>0</v>
      </c>
      <c r="I832" s="159">
        <f t="shared" si="121"/>
        <v>0</v>
      </c>
      <c r="J832" s="13"/>
    </row>
    <row r="833" spans="1:10" s="5" customFormat="1" ht="51">
      <c r="A833" s="143" t="s">
        <v>512</v>
      </c>
      <c r="B833" s="113" t="s">
        <v>513</v>
      </c>
      <c r="C833" s="117"/>
      <c r="D833" s="118"/>
      <c r="E833" s="118"/>
      <c r="F833" s="114"/>
      <c r="G833" s="115">
        <f>G834+G849</f>
        <v>2515</v>
      </c>
      <c r="H833" s="115">
        <f>H834+H849</f>
        <v>0</v>
      </c>
      <c r="I833" s="157">
        <f t="shared" si="121"/>
        <v>0</v>
      </c>
      <c r="J833" s="13"/>
    </row>
    <row r="834" spans="1:10" s="5" customFormat="1" ht="27" customHeight="1">
      <c r="A834" s="17" t="s">
        <v>514</v>
      </c>
      <c r="B834" s="84" t="s">
        <v>515</v>
      </c>
      <c r="C834" s="43"/>
      <c r="D834" s="52"/>
      <c r="E834" s="52"/>
      <c r="F834" s="147"/>
      <c r="G834" s="95">
        <f>G835+G842</f>
        <v>1995</v>
      </c>
      <c r="H834" s="95">
        <f>H835+H842</f>
        <v>0</v>
      </c>
      <c r="I834" s="158">
        <f t="shared" si="121"/>
        <v>0</v>
      </c>
      <c r="J834" s="13"/>
    </row>
    <row r="835" spans="1:10" s="121" customFormat="1" ht="51">
      <c r="A835" s="17" t="s">
        <v>516</v>
      </c>
      <c r="B835" s="84" t="s">
        <v>517</v>
      </c>
      <c r="C835" s="21"/>
      <c r="D835" s="21"/>
      <c r="E835" s="52"/>
      <c r="F835" s="147"/>
      <c r="G835" s="95">
        <f aca="true" t="shared" si="129" ref="G835:H840">G836</f>
        <v>1900</v>
      </c>
      <c r="H835" s="95">
        <f t="shared" si="129"/>
        <v>0</v>
      </c>
      <c r="I835" s="158">
        <f t="shared" si="121"/>
        <v>0</v>
      </c>
      <c r="J835" s="120"/>
    </row>
    <row r="836" spans="1:10" s="121" customFormat="1" ht="12.75">
      <c r="A836" s="17" t="s">
        <v>718</v>
      </c>
      <c r="B836" s="84" t="s">
        <v>517</v>
      </c>
      <c r="C836" s="21" t="s">
        <v>76</v>
      </c>
      <c r="D836" s="21" t="s">
        <v>36</v>
      </c>
      <c r="E836" s="52"/>
      <c r="F836" s="147"/>
      <c r="G836" s="95">
        <f t="shared" si="129"/>
        <v>1900</v>
      </c>
      <c r="H836" s="95">
        <f t="shared" si="129"/>
        <v>0</v>
      </c>
      <c r="I836" s="158">
        <f t="shared" si="121"/>
        <v>0</v>
      </c>
      <c r="J836" s="120"/>
    </row>
    <row r="837" spans="1:10" s="135" customFormat="1" ht="25.5">
      <c r="A837" s="18" t="s">
        <v>511</v>
      </c>
      <c r="B837" s="58" t="s">
        <v>517</v>
      </c>
      <c r="C837" s="21" t="s">
        <v>76</v>
      </c>
      <c r="D837" s="21" t="s">
        <v>72</v>
      </c>
      <c r="E837" s="21"/>
      <c r="F837" s="149"/>
      <c r="G837" s="87">
        <f t="shared" si="129"/>
        <v>1900</v>
      </c>
      <c r="H837" s="87">
        <f t="shared" si="129"/>
        <v>0</v>
      </c>
      <c r="I837" s="159">
        <f aca="true" t="shared" si="130" ref="I837:I865">H837/G837*100</f>
        <v>0</v>
      </c>
      <c r="J837" s="134"/>
    </row>
    <row r="838" spans="1:10" s="135" customFormat="1" ht="25.5">
      <c r="A838" s="18" t="s">
        <v>651</v>
      </c>
      <c r="B838" s="58" t="s">
        <v>517</v>
      </c>
      <c r="C838" s="21" t="s">
        <v>76</v>
      </c>
      <c r="D838" s="21" t="s">
        <v>72</v>
      </c>
      <c r="E838" s="21" t="s">
        <v>111</v>
      </c>
      <c r="F838" s="149"/>
      <c r="G838" s="87">
        <f t="shared" si="129"/>
        <v>1900</v>
      </c>
      <c r="H838" s="87">
        <f t="shared" si="129"/>
        <v>0</v>
      </c>
      <c r="I838" s="159">
        <f t="shared" si="130"/>
        <v>0</v>
      </c>
      <c r="J838" s="134"/>
    </row>
    <row r="839" spans="1:10" s="135" customFormat="1" ht="18.75" customHeight="1">
      <c r="A839" s="18" t="s">
        <v>105</v>
      </c>
      <c r="B839" s="58" t="s">
        <v>517</v>
      </c>
      <c r="C839" s="21" t="s">
        <v>76</v>
      </c>
      <c r="D839" s="21" t="s">
        <v>72</v>
      </c>
      <c r="E839" s="21" t="s">
        <v>106</v>
      </c>
      <c r="F839" s="149"/>
      <c r="G839" s="87">
        <f t="shared" si="129"/>
        <v>1900</v>
      </c>
      <c r="H839" s="87">
        <f t="shared" si="129"/>
        <v>0</v>
      </c>
      <c r="I839" s="159">
        <f t="shared" si="130"/>
        <v>0</v>
      </c>
      <c r="J839" s="134"/>
    </row>
    <row r="840" spans="1:10" s="135" customFormat="1" ht="38.25">
      <c r="A840" s="18" t="s">
        <v>107</v>
      </c>
      <c r="B840" s="58" t="s">
        <v>517</v>
      </c>
      <c r="C840" s="21" t="s">
        <v>76</v>
      </c>
      <c r="D840" s="21" t="s">
        <v>72</v>
      </c>
      <c r="E840" s="21" t="s">
        <v>108</v>
      </c>
      <c r="F840" s="149"/>
      <c r="G840" s="87">
        <f t="shared" si="129"/>
        <v>1900</v>
      </c>
      <c r="H840" s="87">
        <f t="shared" si="129"/>
        <v>0</v>
      </c>
      <c r="I840" s="159">
        <f t="shared" si="130"/>
        <v>0</v>
      </c>
      <c r="J840" s="134"/>
    </row>
    <row r="841" spans="1:10" s="135" customFormat="1" ht="38.25">
      <c r="A841" s="41" t="s">
        <v>174</v>
      </c>
      <c r="B841" s="58" t="s">
        <v>517</v>
      </c>
      <c r="C841" s="21" t="s">
        <v>76</v>
      </c>
      <c r="D841" s="21" t="s">
        <v>72</v>
      </c>
      <c r="E841" s="21" t="s">
        <v>108</v>
      </c>
      <c r="F841" s="149">
        <v>724</v>
      </c>
      <c r="G841" s="87">
        <v>1900</v>
      </c>
      <c r="H841" s="87">
        <v>0</v>
      </c>
      <c r="I841" s="159">
        <f t="shared" si="130"/>
        <v>0</v>
      </c>
      <c r="J841" s="134"/>
    </row>
    <row r="842" spans="1:10" s="119" customFormat="1" ht="51">
      <c r="A842" s="17" t="s">
        <v>518</v>
      </c>
      <c r="B842" s="84" t="s">
        <v>519</v>
      </c>
      <c r="C842" s="52"/>
      <c r="D842" s="52"/>
      <c r="E842" s="52"/>
      <c r="F842" s="147"/>
      <c r="G842" s="95">
        <f aca="true" t="shared" si="131" ref="G842:H847">G843</f>
        <v>95</v>
      </c>
      <c r="H842" s="95">
        <f t="shared" si="131"/>
        <v>0</v>
      </c>
      <c r="I842" s="158">
        <f t="shared" si="130"/>
        <v>0</v>
      </c>
      <c r="J842" s="85"/>
    </row>
    <row r="843" spans="1:10" s="119" customFormat="1" ht="12.75">
      <c r="A843" s="17" t="s">
        <v>718</v>
      </c>
      <c r="B843" s="84" t="s">
        <v>519</v>
      </c>
      <c r="C843" s="52" t="s">
        <v>76</v>
      </c>
      <c r="D843" s="52" t="s">
        <v>36</v>
      </c>
      <c r="E843" s="52"/>
      <c r="F843" s="147"/>
      <c r="G843" s="95">
        <f t="shared" si="131"/>
        <v>95</v>
      </c>
      <c r="H843" s="95">
        <f t="shared" si="131"/>
        <v>0</v>
      </c>
      <c r="I843" s="158">
        <f t="shared" si="130"/>
        <v>0</v>
      </c>
      <c r="J843" s="85"/>
    </row>
    <row r="844" spans="1:10" s="5" customFormat="1" ht="25.5">
      <c r="A844" s="18" t="s">
        <v>511</v>
      </c>
      <c r="B844" s="58" t="s">
        <v>519</v>
      </c>
      <c r="C844" s="21" t="s">
        <v>76</v>
      </c>
      <c r="D844" s="21" t="s">
        <v>72</v>
      </c>
      <c r="E844" s="21"/>
      <c r="F844" s="149"/>
      <c r="G844" s="87">
        <f t="shared" si="131"/>
        <v>95</v>
      </c>
      <c r="H844" s="87">
        <f t="shared" si="131"/>
        <v>0</v>
      </c>
      <c r="I844" s="159">
        <f t="shared" si="130"/>
        <v>0</v>
      </c>
      <c r="J844" s="13"/>
    </row>
    <row r="845" spans="1:10" s="5" customFormat="1" ht="25.5">
      <c r="A845" s="18" t="s">
        <v>651</v>
      </c>
      <c r="B845" s="58" t="s">
        <v>519</v>
      </c>
      <c r="C845" s="21" t="s">
        <v>76</v>
      </c>
      <c r="D845" s="21" t="s">
        <v>72</v>
      </c>
      <c r="E845" s="21" t="s">
        <v>111</v>
      </c>
      <c r="F845" s="149"/>
      <c r="G845" s="87">
        <f t="shared" si="131"/>
        <v>95</v>
      </c>
      <c r="H845" s="87">
        <f t="shared" si="131"/>
        <v>0</v>
      </c>
      <c r="I845" s="159">
        <f t="shared" si="130"/>
        <v>0</v>
      </c>
      <c r="J845" s="13"/>
    </row>
    <row r="846" spans="1:10" s="5" customFormat="1" ht="16.5" customHeight="1">
      <c r="A846" s="18" t="s">
        <v>105</v>
      </c>
      <c r="B846" s="58" t="s">
        <v>519</v>
      </c>
      <c r="C846" s="21" t="s">
        <v>76</v>
      </c>
      <c r="D846" s="21" t="s">
        <v>72</v>
      </c>
      <c r="E846" s="21" t="s">
        <v>106</v>
      </c>
      <c r="F846" s="149"/>
      <c r="G846" s="87">
        <f t="shared" si="131"/>
        <v>95</v>
      </c>
      <c r="H846" s="87">
        <f t="shared" si="131"/>
        <v>0</v>
      </c>
      <c r="I846" s="159">
        <f t="shared" si="130"/>
        <v>0</v>
      </c>
      <c r="J846" s="13"/>
    </row>
    <row r="847" spans="1:10" s="5" customFormat="1" ht="38.25">
      <c r="A847" s="18" t="s">
        <v>107</v>
      </c>
      <c r="B847" s="58" t="s">
        <v>519</v>
      </c>
      <c r="C847" s="21" t="s">
        <v>76</v>
      </c>
      <c r="D847" s="21" t="s">
        <v>72</v>
      </c>
      <c r="E847" s="21" t="s">
        <v>108</v>
      </c>
      <c r="F847" s="149"/>
      <c r="G847" s="87">
        <f t="shared" si="131"/>
        <v>95</v>
      </c>
      <c r="H847" s="87">
        <f t="shared" si="131"/>
        <v>0</v>
      </c>
      <c r="I847" s="159">
        <f t="shared" si="130"/>
        <v>0</v>
      </c>
      <c r="J847" s="13"/>
    </row>
    <row r="848" spans="1:10" s="5" customFormat="1" ht="38.25">
      <c r="A848" s="41" t="s">
        <v>174</v>
      </c>
      <c r="B848" s="58" t="s">
        <v>519</v>
      </c>
      <c r="C848" s="21" t="s">
        <v>76</v>
      </c>
      <c r="D848" s="21" t="s">
        <v>72</v>
      </c>
      <c r="E848" s="21" t="s">
        <v>108</v>
      </c>
      <c r="F848" s="149">
        <v>724</v>
      </c>
      <c r="G848" s="87">
        <v>95</v>
      </c>
      <c r="H848" s="87">
        <v>0</v>
      </c>
      <c r="I848" s="159">
        <f t="shared" si="130"/>
        <v>0</v>
      </c>
      <c r="J848" s="13"/>
    </row>
    <row r="849" spans="1:10" s="119" customFormat="1" ht="51">
      <c r="A849" s="17" t="s">
        <v>520</v>
      </c>
      <c r="B849" s="84" t="s">
        <v>521</v>
      </c>
      <c r="C849" s="52"/>
      <c r="D849" s="52"/>
      <c r="E849" s="52"/>
      <c r="F849" s="147"/>
      <c r="G849" s="95">
        <f>G850+G858</f>
        <v>520</v>
      </c>
      <c r="H849" s="95">
        <f>H850+H858</f>
        <v>0</v>
      </c>
      <c r="I849" s="158">
        <f t="shared" si="130"/>
        <v>0</v>
      </c>
      <c r="J849" s="85"/>
    </row>
    <row r="850" spans="1:10" s="121" customFormat="1" ht="63.75">
      <c r="A850" s="17" t="s">
        <v>522</v>
      </c>
      <c r="B850" s="84" t="s">
        <v>664</v>
      </c>
      <c r="C850" s="52"/>
      <c r="D850" s="52"/>
      <c r="E850" s="52"/>
      <c r="F850" s="147"/>
      <c r="G850" s="95">
        <f aca="true" t="shared" si="132" ref="G850:H856">G851</f>
        <v>495</v>
      </c>
      <c r="H850" s="95">
        <f t="shared" si="132"/>
        <v>0</v>
      </c>
      <c r="I850" s="158">
        <f t="shared" si="130"/>
        <v>0</v>
      </c>
      <c r="J850" s="120"/>
    </row>
    <row r="851" spans="1:10" s="121" customFormat="1" ht="12.75">
      <c r="A851" s="17" t="s">
        <v>718</v>
      </c>
      <c r="B851" s="84" t="s">
        <v>664</v>
      </c>
      <c r="C851" s="52" t="s">
        <v>76</v>
      </c>
      <c r="D851" s="52" t="s">
        <v>36</v>
      </c>
      <c r="E851" s="52"/>
      <c r="F851" s="147"/>
      <c r="G851" s="95">
        <f t="shared" si="132"/>
        <v>495</v>
      </c>
      <c r="H851" s="95">
        <f t="shared" si="132"/>
        <v>0</v>
      </c>
      <c r="I851" s="158">
        <f t="shared" si="130"/>
        <v>0</v>
      </c>
      <c r="J851" s="120"/>
    </row>
    <row r="852" spans="1:10" s="135" customFormat="1" ht="25.5">
      <c r="A852" s="18" t="s">
        <v>511</v>
      </c>
      <c r="B852" s="58" t="s">
        <v>664</v>
      </c>
      <c r="C852" s="21" t="s">
        <v>76</v>
      </c>
      <c r="D852" s="21" t="s">
        <v>72</v>
      </c>
      <c r="E852" s="21"/>
      <c r="F852" s="149"/>
      <c r="G852" s="87">
        <f t="shared" si="132"/>
        <v>495</v>
      </c>
      <c r="H852" s="87">
        <f t="shared" si="132"/>
        <v>0</v>
      </c>
      <c r="I852" s="159">
        <f t="shared" si="130"/>
        <v>0</v>
      </c>
      <c r="J852" s="134"/>
    </row>
    <row r="853" spans="1:10" s="135" customFormat="1" ht="25.5">
      <c r="A853" s="18" t="s">
        <v>651</v>
      </c>
      <c r="B853" s="58" t="s">
        <v>664</v>
      </c>
      <c r="C853" s="21" t="s">
        <v>76</v>
      </c>
      <c r="D853" s="21" t="s">
        <v>72</v>
      </c>
      <c r="E853" s="21" t="s">
        <v>111</v>
      </c>
      <c r="F853" s="149"/>
      <c r="G853" s="87">
        <f t="shared" si="132"/>
        <v>495</v>
      </c>
      <c r="H853" s="87">
        <f t="shared" si="132"/>
        <v>0</v>
      </c>
      <c r="I853" s="159">
        <f t="shared" si="130"/>
        <v>0</v>
      </c>
      <c r="J853" s="134"/>
    </row>
    <row r="854" spans="1:10" s="135" customFormat="1" ht="15" customHeight="1">
      <c r="A854" s="18" t="s">
        <v>105</v>
      </c>
      <c r="B854" s="58" t="s">
        <v>664</v>
      </c>
      <c r="C854" s="21" t="s">
        <v>76</v>
      </c>
      <c r="D854" s="21" t="s">
        <v>72</v>
      </c>
      <c r="E854" s="21" t="s">
        <v>106</v>
      </c>
      <c r="F854" s="149"/>
      <c r="G854" s="87">
        <f t="shared" si="132"/>
        <v>495</v>
      </c>
      <c r="H854" s="87">
        <f t="shared" si="132"/>
        <v>0</v>
      </c>
      <c r="I854" s="159">
        <f t="shared" si="130"/>
        <v>0</v>
      </c>
      <c r="J854" s="134"/>
    </row>
    <row r="855" spans="1:10" s="135" customFormat="1" ht="38.25">
      <c r="A855" s="18" t="s">
        <v>107</v>
      </c>
      <c r="B855" s="58" t="s">
        <v>664</v>
      </c>
      <c r="C855" s="21" t="s">
        <v>76</v>
      </c>
      <c r="D855" s="21" t="s">
        <v>72</v>
      </c>
      <c r="E855" s="21" t="s">
        <v>108</v>
      </c>
      <c r="F855" s="149"/>
      <c r="G855" s="87">
        <f t="shared" si="132"/>
        <v>495</v>
      </c>
      <c r="H855" s="87">
        <f t="shared" si="132"/>
        <v>0</v>
      </c>
      <c r="I855" s="159">
        <f t="shared" si="130"/>
        <v>0</v>
      </c>
      <c r="J855" s="134"/>
    </row>
    <row r="856" spans="1:10" s="135" customFormat="1" ht="12.75">
      <c r="A856" s="18" t="s">
        <v>719</v>
      </c>
      <c r="B856" s="58" t="s">
        <v>664</v>
      </c>
      <c r="C856" s="21" t="s">
        <v>76</v>
      </c>
      <c r="D856" s="21" t="s">
        <v>72</v>
      </c>
      <c r="E856" s="21" t="s">
        <v>108</v>
      </c>
      <c r="F856" s="149"/>
      <c r="G856" s="87">
        <f t="shared" si="132"/>
        <v>495</v>
      </c>
      <c r="H856" s="87">
        <f t="shared" si="132"/>
        <v>0</v>
      </c>
      <c r="I856" s="159">
        <f t="shared" si="130"/>
        <v>0</v>
      </c>
      <c r="J856" s="134"/>
    </row>
    <row r="857" spans="1:10" s="135" customFormat="1" ht="38.25">
      <c r="A857" s="41" t="s">
        <v>174</v>
      </c>
      <c r="B857" s="58" t="s">
        <v>664</v>
      </c>
      <c r="C857" s="21" t="s">
        <v>76</v>
      </c>
      <c r="D857" s="21" t="s">
        <v>72</v>
      </c>
      <c r="E857" s="21" t="s">
        <v>108</v>
      </c>
      <c r="F857" s="149">
        <v>724</v>
      </c>
      <c r="G857" s="87">
        <v>495</v>
      </c>
      <c r="H857" s="87">
        <v>0</v>
      </c>
      <c r="I857" s="159">
        <f t="shared" si="130"/>
        <v>0</v>
      </c>
      <c r="J857" s="134"/>
    </row>
    <row r="858" spans="1:10" s="119" customFormat="1" ht="51">
      <c r="A858" s="17" t="s">
        <v>523</v>
      </c>
      <c r="B858" s="84" t="s">
        <v>665</v>
      </c>
      <c r="C858" s="52"/>
      <c r="D858" s="52"/>
      <c r="E858" s="52"/>
      <c r="F858" s="147"/>
      <c r="G858" s="95">
        <f aca="true" t="shared" si="133" ref="G858:H863">G859</f>
        <v>25</v>
      </c>
      <c r="H858" s="95">
        <f t="shared" si="133"/>
        <v>0</v>
      </c>
      <c r="I858" s="158">
        <f t="shared" si="130"/>
        <v>0</v>
      </c>
      <c r="J858" s="85"/>
    </row>
    <row r="859" spans="1:10" s="119" customFormat="1" ht="12.75">
      <c r="A859" s="17" t="s">
        <v>718</v>
      </c>
      <c r="B859" s="84" t="s">
        <v>665</v>
      </c>
      <c r="C859" s="52" t="s">
        <v>76</v>
      </c>
      <c r="D859" s="52" t="s">
        <v>36</v>
      </c>
      <c r="E859" s="52"/>
      <c r="F859" s="147"/>
      <c r="G859" s="95">
        <f t="shared" si="133"/>
        <v>25</v>
      </c>
      <c r="H859" s="95">
        <f t="shared" si="133"/>
        <v>0</v>
      </c>
      <c r="I859" s="158">
        <f t="shared" si="130"/>
        <v>0</v>
      </c>
      <c r="J859" s="85"/>
    </row>
    <row r="860" spans="1:10" s="119" customFormat="1" ht="25.5">
      <c r="A860" s="18" t="s">
        <v>511</v>
      </c>
      <c r="B860" s="58" t="s">
        <v>665</v>
      </c>
      <c r="C860" s="52" t="s">
        <v>76</v>
      </c>
      <c r="D860" s="52" t="s">
        <v>72</v>
      </c>
      <c r="E860" s="52"/>
      <c r="F860" s="147"/>
      <c r="G860" s="87">
        <f t="shared" si="133"/>
        <v>25</v>
      </c>
      <c r="H860" s="87">
        <f t="shared" si="133"/>
        <v>0</v>
      </c>
      <c r="I860" s="159">
        <f t="shared" si="130"/>
        <v>0</v>
      </c>
      <c r="J860" s="85"/>
    </row>
    <row r="861" spans="1:10" s="5" customFormat="1" ht="25.5">
      <c r="A861" s="18" t="s">
        <v>651</v>
      </c>
      <c r="B861" s="58" t="s">
        <v>665</v>
      </c>
      <c r="C861" s="21" t="s">
        <v>76</v>
      </c>
      <c r="D861" s="21" t="s">
        <v>72</v>
      </c>
      <c r="E861" s="21" t="s">
        <v>111</v>
      </c>
      <c r="F861" s="149"/>
      <c r="G861" s="87">
        <f t="shared" si="133"/>
        <v>25</v>
      </c>
      <c r="H861" s="87">
        <f t="shared" si="133"/>
        <v>0</v>
      </c>
      <c r="I861" s="159">
        <f t="shared" si="130"/>
        <v>0</v>
      </c>
      <c r="J861" s="13"/>
    </row>
    <row r="862" spans="1:10" s="5" customFormat="1" ht="19.5" customHeight="1">
      <c r="A862" s="18" t="s">
        <v>105</v>
      </c>
      <c r="B862" s="58" t="s">
        <v>665</v>
      </c>
      <c r="C862" s="21" t="s">
        <v>76</v>
      </c>
      <c r="D862" s="21" t="s">
        <v>72</v>
      </c>
      <c r="E862" s="21" t="s">
        <v>106</v>
      </c>
      <c r="F862" s="149"/>
      <c r="G862" s="87">
        <f t="shared" si="133"/>
        <v>25</v>
      </c>
      <c r="H862" s="87">
        <f t="shared" si="133"/>
        <v>0</v>
      </c>
      <c r="I862" s="159">
        <f t="shared" si="130"/>
        <v>0</v>
      </c>
      <c r="J862" s="13"/>
    </row>
    <row r="863" spans="1:10" s="5" customFormat="1" ht="38.25">
      <c r="A863" s="18" t="s">
        <v>107</v>
      </c>
      <c r="B863" s="58" t="s">
        <v>665</v>
      </c>
      <c r="C863" s="21" t="s">
        <v>76</v>
      </c>
      <c r="D863" s="21" t="s">
        <v>72</v>
      </c>
      <c r="E863" s="21" t="s">
        <v>108</v>
      </c>
      <c r="F863" s="149"/>
      <c r="G863" s="87">
        <f t="shared" si="133"/>
        <v>25</v>
      </c>
      <c r="H863" s="87">
        <f t="shared" si="133"/>
        <v>0</v>
      </c>
      <c r="I863" s="159">
        <f t="shared" si="130"/>
        <v>0</v>
      </c>
      <c r="J863" s="13"/>
    </row>
    <row r="864" spans="1:10" s="5" customFormat="1" ht="38.25">
      <c r="A864" s="41" t="s">
        <v>174</v>
      </c>
      <c r="B864" s="58" t="s">
        <v>665</v>
      </c>
      <c r="C864" s="21" t="s">
        <v>76</v>
      </c>
      <c r="D864" s="21" t="s">
        <v>72</v>
      </c>
      <c r="E864" s="21" t="s">
        <v>108</v>
      </c>
      <c r="F864" s="149">
        <v>724</v>
      </c>
      <c r="G864" s="87">
        <v>25</v>
      </c>
      <c r="H864" s="87">
        <v>0</v>
      </c>
      <c r="I864" s="159">
        <f t="shared" si="130"/>
        <v>0</v>
      </c>
      <c r="J864" s="13"/>
    </row>
    <row r="865" spans="1:10" s="154" customFormat="1" ht="12.75">
      <c r="A865" s="116" t="s">
        <v>77</v>
      </c>
      <c r="B865" s="54"/>
      <c r="C865" s="54"/>
      <c r="D865" s="54"/>
      <c r="E865" s="54"/>
      <c r="F865" s="54"/>
      <c r="G865" s="44">
        <f>G5+G14+G95+G128+G248+G269+G284+G297+G338+G361+G370+G386+G409+G458+G467+G476+G613+G649+G658+G724+G701+G748+G785+G801+G824+G833</f>
        <v>231423.49999999997</v>
      </c>
      <c r="H865" s="44">
        <f>H5+H14+H95+H128+H248+H269+H284+H297+H338+H361+H370+H386+H409+H458+H467+H476+H613+H649+H658+H724+H701+H748+H785+H801+H824+H833</f>
        <v>46799.8</v>
      </c>
      <c r="I865" s="158">
        <f t="shared" si="130"/>
        <v>20.222578951575795</v>
      </c>
      <c r="J865" s="153"/>
    </row>
  </sheetData>
  <sheetProtection/>
  <mergeCells count="1">
    <mergeCell ref="A1:I1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2017-04-15T04:52:44Z</cp:lastPrinted>
  <dcterms:created xsi:type="dcterms:W3CDTF">2004-12-28T06:12:23Z</dcterms:created>
  <dcterms:modified xsi:type="dcterms:W3CDTF">2017-04-17T01:24:45Z</dcterms:modified>
  <cp:category/>
  <cp:version/>
  <cp:contentType/>
  <cp:contentStatus/>
</cp:coreProperties>
</file>