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9432" tabRatio="599" activeTab="4"/>
  </bookViews>
  <sheets>
    <sheet name="пр.5 по разд" sheetId="1" r:id="rId1"/>
    <sheet name="сравн.таб." sheetId="2" r:id="rId2"/>
    <sheet name="пр.6" sheetId="3" r:id="rId3"/>
    <sheet name="пр.7 вед.стр." sheetId="4" r:id="rId4"/>
    <sheet name="МП пр.8" sheetId="5" r:id="rId5"/>
    <sheet name="пр.9 ист." sheetId="6" r:id="rId6"/>
    <sheet name="прил.10" sheetId="7" r:id="rId7"/>
    <sheet name="пр.11" sheetId="8" r:id="rId8"/>
    <sheet name="Пр.12" sheetId="9" r:id="rId9"/>
  </sheets>
  <externalReferences>
    <externalReference r:id="rId12"/>
  </externalReferences>
  <definedNames>
    <definedName name="_xlnm._FilterDatabase" localSheetId="4" hidden="1">'МП пр.8'!$A$8:$G$875</definedName>
    <definedName name="_xlnm._FilterDatabase" localSheetId="2" hidden="1">'пр.6'!$A$8:$O$1139</definedName>
    <definedName name="_xlnm._FilterDatabase" localSheetId="3" hidden="1">'пр.7 вед.стр.'!$A$8:$Y$1254</definedName>
    <definedName name="_xlnm.Print_Titles" localSheetId="3">'пр.7 вед.стр.'!$7:$7</definedName>
    <definedName name="_xlnm.Print_Area" localSheetId="4">'МП пр.8'!$A$1:$H$874</definedName>
    <definedName name="_xlnm.Print_Area" localSheetId="7">'пр.11'!$A$1:$C$15</definedName>
    <definedName name="_xlnm.Print_Area" localSheetId="0">'пр.5 по разд'!$A$1:$D$50</definedName>
    <definedName name="_xlnm.Print_Area" localSheetId="2">'пр.6'!$A$1:$F$1140</definedName>
    <definedName name="_xlnm.Print_Area" localSheetId="3">'пр.7 вед.стр.'!$A$1:$G$1254</definedName>
    <definedName name="_xlnm.Print_Area" localSheetId="5">'пр.9 ист.'!$A$1:$C$32</definedName>
    <definedName name="_xlnm.Print_Area" localSheetId="1">'сравн.таб.'!$A$1:$I$49</definedName>
  </definedNames>
  <calcPr fullCalcOnLoad="1"/>
</workbook>
</file>

<file path=xl/sharedStrings.xml><?xml version="1.0" encoding="utf-8"?>
<sst xmlns="http://schemas.openxmlformats.org/spreadsheetml/2006/main" count="14138" uniqueCount="797">
  <si>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</si>
  <si>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</si>
  <si>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</si>
  <si>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</si>
  <si>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</si>
  <si>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</si>
  <si>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</si>
  <si>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</si>
  <si>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</si>
  <si>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</si>
  <si>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</si>
  <si>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</si>
  <si>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</si>
  <si>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</si>
  <si>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</si>
  <si>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</si>
  <si>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</si>
  <si>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</si>
  <si>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</si>
  <si>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</si>
  <si>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</si>
  <si>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</si>
  <si>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</si>
  <si>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</si>
  <si>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</si>
  <si>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</si>
  <si>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</si>
  <si>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</si>
  <si>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</si>
  <si>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</si>
  <si>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</si>
  <si>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</si>
  <si>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</si>
  <si>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</si>
  <si>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</si>
  <si>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</si>
  <si>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</si>
  <si>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</si>
  <si>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</si>
  <si>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</si>
  <si>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</si>
  <si>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</si>
  <si>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</si>
  <si>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</si>
  <si>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</si>
  <si>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</si>
  <si>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</si>
  <si>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</si>
  <si>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</si>
  <si>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</si>
  <si>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</si>
  <si>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</si>
  <si>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</si>
  <si>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</si>
  <si>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</si>
  <si>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</si>
  <si>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</si>
  <si>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</si>
  <si>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</si>
  <si>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</si>
  <si>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</si>
  <si>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</si>
  <si>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</si>
  <si>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</si>
  <si>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</si>
  <si>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</si>
  <si>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</si>
  <si>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</si>
  <si>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</si>
  <si>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</si>
  <si>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</si>
  <si>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</si>
  <si>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</si>
  <si>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</si>
  <si>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</si>
  <si>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</si>
  <si>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</si>
  <si>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</si>
  <si>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</si>
  <si>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</si>
  <si>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</si>
  <si>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</si>
  <si>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</si>
  <si>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</si>
  <si>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</si>
  <si>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</si>
  <si>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</si>
  <si>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</si>
  <si>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</si>
  <si>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</si>
  <si>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</si>
  <si>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</si>
  <si>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</si>
  <si>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</si>
  <si>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</si>
  <si>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</si>
  <si>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</si>
  <si>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</si>
  <si>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</si>
  <si>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</si>
  <si>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</si>
  <si>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</si>
  <si>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</si>
  <si>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</si>
  <si>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</si>
  <si>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</si>
  <si>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</si>
  <si>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</si>
  <si>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</si>
  <si>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</si>
  <si>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</si>
  <si>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</si>
  <si>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</si>
  <si>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</si>
  <si>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</si>
  <si>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</si>
  <si>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</si>
  <si>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</si>
  <si>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</si>
  <si>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</si>
  <si>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</si>
  <si>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</si>
  <si>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</si>
  <si>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</si>
  <si>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</si>
  <si>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</si>
  <si>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</si>
  <si>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</si>
  <si>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</si>
  <si>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</si>
  <si>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</si>
  <si>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</si>
  <si>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</si>
  <si>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</si>
  <si>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</si>
  <si>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</si>
  <si>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</si>
  <si>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</si>
  <si>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</si>
  <si>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</si>
  <si>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</si>
  <si>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</si>
  <si>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</si>
  <si>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</si>
  <si>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</si>
  <si>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</si>
  <si>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</si>
  <si>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</si>
  <si>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</si>
  <si>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</si>
  <si>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</si>
  <si>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</si>
  <si>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</si>
  <si>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</si>
  <si>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</si>
  <si>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</si>
  <si>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</si>
  <si>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</si>
  <si>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</si>
  <si>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</si>
  <si>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</si>
  <si>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</si>
  <si>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</si>
  <si>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</si>
  <si>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</si>
  <si>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</si>
  <si>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</si>
  <si>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</si>
  <si>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</si>
  <si>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</si>
  <si>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</si>
  <si>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</si>
  <si>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</si>
  <si>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</si>
  <si>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</si>
  <si>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</si>
  <si>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</si>
  <si>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</si>
  <si>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</si>
  <si>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</si>
  <si>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</si>
  <si>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</si>
  <si>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</si>
  <si>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</si>
  <si>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</si>
  <si>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</si>
  <si>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</si>
  <si>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</si>
  <si>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</si>
  <si>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</si>
  <si>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</si>
  <si>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</si>
  <si>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</si>
  <si>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</si>
  <si>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</si>
  <si>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</si>
  <si>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</si>
  <si>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</si>
  <si>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</si>
  <si>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</si>
  <si>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</si>
  <si>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</si>
  <si>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</si>
  <si>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</si>
  <si>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</si>
  <si>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</si>
  <si>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</si>
  <si>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</si>
  <si>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</si>
  <si>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</si>
  <si>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</si>
  <si>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</si>
  <si>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</si>
  <si>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</si>
  <si>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</si>
  <si>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</si>
  <si>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</si>
  <si>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</si>
  <si>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</si>
  <si>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</si>
  <si>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</si>
  <si>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</si>
  <si>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</si>
  <si>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</si>
  <si>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</si>
  <si>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</si>
  <si>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</si>
  <si>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</si>
  <si>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</si>
  <si>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</si>
  <si>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</si>
  <si>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</si>
  <si>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</si>
  <si>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</si>
  <si>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</si>
  <si>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</si>
  <si>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</si>
  <si>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</si>
  <si>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</si>
  <si>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</si>
  <si>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</si>
  <si>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</si>
  <si>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</si>
  <si>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</si>
  <si>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</si>
  <si>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</si>
  <si>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</si>
  <si>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</si>
  <si>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</si>
  <si>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</si>
  <si>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</si>
  <si>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</si>
  <si>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</si>
  <si>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</si>
  <si>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</si>
  <si>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</si>
  <si>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</si>
  <si>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</si>
  <si>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</si>
  <si>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</si>
  <si>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</si>
  <si>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</si>
  <si>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</si>
  <si>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</si>
  <si>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</si>
  <si>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</si>
  <si>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</si>
  <si>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</si>
  <si>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</si>
  <si>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</si>
  <si>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</si>
  <si>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</si>
  <si>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</si>
  <si>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</si>
  <si>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</si>
  <si>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</si>
  <si>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</si>
  <si>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</si>
  <si>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</si>
  <si>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</si>
  <si>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</si>
  <si>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</si>
  <si>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</si>
  <si>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</si>
  <si>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</si>
  <si>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</si>
  <si>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</si>
  <si>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</si>
  <si>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</si>
  <si>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</si>
  <si>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</si>
  <si>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</si>
  <si>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</si>
  <si>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</si>
  <si>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</si>
  <si>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</si>
  <si>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</si>
  <si>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</si>
  <si>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</si>
  <si>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</si>
  <si>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</si>
  <si>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</si>
  <si>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</si>
  <si>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</si>
  <si>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</si>
  <si>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</si>
  <si>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</si>
  <si>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</si>
  <si>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</si>
  <si>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</si>
  <si>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</si>
  <si>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</si>
  <si>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</si>
  <si>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</si>
  <si>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</si>
  <si>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</si>
  <si>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</si>
  <si>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</si>
  <si>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</si>
  <si>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</si>
  <si>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</si>
  <si>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</si>
  <si>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</si>
  <si>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</si>
  <si>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</si>
  <si>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</si>
  <si>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</si>
  <si>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</si>
  <si>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</si>
  <si>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</si>
  <si>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7И 0 01 S3360 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</si>
  <si>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</si>
  <si>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</si>
  <si>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</si>
  <si>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</si>
  <si>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</si>
  <si>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</si>
  <si>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</si>
  <si>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</si>
  <si>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</si>
  <si>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</si>
  <si>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</si>
  <si>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Охрана семьи и детства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</si>
  <si>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</si>
  <si>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</si>
  <si>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</si>
  <si>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</si>
  <si>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</si>
  <si>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</si>
  <si>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</si>
  <si>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</si>
  <si>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</si>
  <si>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</si>
  <si>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</si>
  <si>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</si>
  <si>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</si>
  <si>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</si>
  <si>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</si>
  <si>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</si>
  <si>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</si>
  <si>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</si>
  <si>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</si>
  <si>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</si>
  <si>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</si>
  <si>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</si>
  <si>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</si>
  <si>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</si>
  <si>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</si>
  <si>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</si>
  <si>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</si>
  <si>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</si>
  <si>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</si>
  <si>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Субсидии гражданам на приобретение жилья</t>
  </si>
  <si>
    <t>322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</si>
  <si>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</si>
  <si>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</si>
  <si>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</si>
  <si>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</si>
  <si>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</si>
  <si>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</si>
  <si>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</si>
  <si>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</si>
  <si>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</si>
  <si>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</si>
  <si>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</si>
  <si>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</si>
  <si>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>Частичное возмещение недополученных доходов по оказанию жилищно- коммунальных услуг населению</t>
  </si>
  <si>
    <t>7Я 0 01 98710</t>
  </si>
  <si>
    <t>7Z 0 00 00000</t>
  </si>
  <si>
    <t>7Z 0 01 00000</t>
  </si>
  <si>
    <t>7Z 0 01 S2010</t>
  </si>
  <si>
    <t xml:space="preserve">ОХРАНА ОКРУЖАЮЩЕЙ СРЕДЫ </t>
  </si>
  <si>
    <t xml:space="preserve">Оптимизация жилищного фонда в виде расселения 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</si>
  <si>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</si>
  <si>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</si>
  <si>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</si>
  <si>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</si>
  <si>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</si>
  <si>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</si>
  <si>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</si>
  <si>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</si>
  <si>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</si>
  <si>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</si>
  <si>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</si>
  <si>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</si>
  <si>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</si>
  <si>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</si>
  <si>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</si>
  <si>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</si>
  <si>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Организация транспортного обслуживания населения в границах Сусуманского городского округа</t>
  </si>
  <si>
    <t>Р5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</si>
  <si>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</si>
  <si>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</si>
  <si>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№ 5</t>
  </si>
  <si>
    <t>тыс.рублей</t>
  </si>
  <si>
    <t xml:space="preserve">Общее образование  </t>
  </si>
  <si>
    <t>7Д 0 01 92210</t>
  </si>
  <si>
    <t>ОХРАНА ОКРУЖАЮЩЕЙ СРЕДЫ</t>
  </si>
  <si>
    <t>к  решению Собрания представителей Сусуманского городского округа</t>
  </si>
  <si>
    <t>7N 0 00 00000</t>
  </si>
  <si>
    <t>7N 0 01 00000</t>
  </si>
  <si>
    <t>7W 0 00 00000</t>
  </si>
  <si>
    <t>7W 0 01 00000</t>
  </si>
  <si>
    <t>7W 0 01 S3520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</si>
  <si>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</si>
  <si>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</si>
  <si>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</si>
  <si>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к  решению  Собрания представителей Сусуманского городского округа</t>
  </si>
  <si>
    <t>№            п/п</t>
  </si>
  <si>
    <t>1.</t>
  </si>
  <si>
    <t>1.1.</t>
  </si>
  <si>
    <t>1.2.</t>
  </si>
  <si>
    <t>1.3.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</si>
  <si>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</si>
  <si>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1.4.</t>
  </si>
  <si>
    <t>1.5.</t>
  </si>
  <si>
    <t>1.6.</t>
  </si>
  <si>
    <t>2.</t>
  </si>
  <si>
    <t>2.1.</t>
  </si>
  <si>
    <t>3.</t>
  </si>
  <si>
    <t>3.1.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</si>
  <si>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</si>
  <si>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</si>
  <si>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4.1.</t>
  </si>
  <si>
    <t>4.2.</t>
  </si>
  <si>
    <t>4.3.</t>
  </si>
  <si>
    <t>4.4.</t>
  </si>
  <si>
    <t>5.</t>
  </si>
  <si>
    <t>5.2.</t>
  </si>
  <si>
    <t>5.3.</t>
  </si>
  <si>
    <t>6.</t>
  </si>
  <si>
    <t>6.1.</t>
  </si>
  <si>
    <t>7.</t>
  </si>
  <si>
    <t>7.1.</t>
  </si>
  <si>
    <t>7.2.</t>
  </si>
  <si>
    <t>7.3.</t>
  </si>
  <si>
    <t>7.4.</t>
  </si>
  <si>
    <t>7.5.</t>
  </si>
  <si>
    <t>8.</t>
  </si>
  <si>
    <t>КУЛЬТУРА,КИНЕМАТОГРАФИЯ</t>
  </si>
  <si>
    <t>8.1</t>
  </si>
  <si>
    <t>8.2.</t>
  </si>
  <si>
    <t xml:space="preserve">Другие вопросы в области культуры, кинематографии </t>
  </si>
  <si>
    <t>9.</t>
  </si>
  <si>
    <t>9.1.</t>
  </si>
  <si>
    <t>9.2.</t>
  </si>
  <si>
    <t>9.3.</t>
  </si>
  <si>
    <t>9.4.</t>
  </si>
  <si>
    <t>10.</t>
  </si>
  <si>
    <t>10.1.</t>
  </si>
  <si>
    <t>11.</t>
  </si>
  <si>
    <t>11.1.</t>
  </si>
  <si>
    <t>12.</t>
  </si>
  <si>
    <t>12.1.</t>
  </si>
  <si>
    <t>Основное мероприятие "Снос ветхого, заброшенного жилья на территории Сусуманского городского округа"</t>
  </si>
  <si>
    <t xml:space="preserve">Программа муниципальных внутренних заимствований </t>
  </si>
  <si>
    <t>Сумма</t>
  </si>
  <si>
    <t>Внутренние заимствования (привлечение/погашение)</t>
  </si>
  <si>
    <t>получение кредитов</t>
  </si>
  <si>
    <t>погашение кредитов</t>
  </si>
  <si>
    <t>Приложение № 7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</si>
  <si>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</si>
  <si>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</si>
  <si>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</si>
  <si>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</si>
  <si>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</si>
  <si>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Приложение № 8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</si>
  <si>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</si>
  <si>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</si>
  <si>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</si>
  <si>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Приложение № 9</t>
  </si>
  <si>
    <t>Приложение 6</t>
  </si>
  <si>
    <t>Приложение № 10</t>
  </si>
  <si>
    <t>Приложение № 11</t>
  </si>
  <si>
    <t>Приложение № 12</t>
  </si>
  <si>
    <t>к решению Собрания представителей Сусуманского городского округа</t>
  </si>
  <si>
    <t>ЦСТ</t>
  </si>
  <si>
    <t>Вед.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</si>
  <si>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2018- 2020 годы"</t>
  </si>
  <si>
    <t xml:space="preserve">7Б 0 01 00000 </t>
  </si>
  <si>
    <t xml:space="preserve">7Б 0 01 91600 </t>
  </si>
  <si>
    <t xml:space="preserve">Укрепление материально- технической базы </t>
  </si>
  <si>
    <t>7Б 0 01 92500</t>
  </si>
  <si>
    <t>Муниципальная программа "Патриотическое воспитание  жителей Сусуманского городского округа  на 2018- 2020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</si>
  <si>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t>
  </si>
  <si>
    <t>Муниципальная  программа "Одарённые дети  на 2018- 2020 годы"</t>
  </si>
  <si>
    <t>Муниципальная программа "Развитие культуры в Сусуманском городском округе на 2018- 2020 годы"</t>
  </si>
  <si>
    <t>Приобретение литературно- художественных изданий за счет средств местного бюджета</t>
  </si>
  <si>
    <t>Муниципальная программа "Обеспечение жильем молодых семей  в Сусуманском городском округе  на 2018- 2020 годы"</t>
  </si>
  <si>
    <t>Социальная выплата на приобретение (строительство) жилья молодым семьям за счет средств местного бюджета</t>
  </si>
  <si>
    <t>Муниципальная программа  "Развитие малого и среднего предпринимательства в Сусуманском городском округе  на 2018- 2020 годы"</t>
  </si>
  <si>
    <t>Муниципальная программа "Лето-детям  на 2018- 2020 годы"</t>
  </si>
  <si>
    <t xml:space="preserve">Организация отдыха и оздоровления детей в лагерях дневного пребывания </t>
  </si>
  <si>
    <t>Муниципальная программа  "Развитие молодежной политики в Сусуманском городском округе  на 2018-2020 годы"</t>
  </si>
  <si>
    <t>Материально- техническое и методологическое обеспечение в сфере молодежной политики</t>
  </si>
  <si>
    <t xml:space="preserve">7М 0 01 92530 </t>
  </si>
  <si>
    <t>Муниципальная программа "Развитие торговли  на территории Сусуманского городского округа на 2018- 2020 годы"</t>
  </si>
  <si>
    <t>Мероприятия по организации и проведению областных универсальных совместных ярмарок за счет средств местного бюджета</t>
  </si>
  <si>
    <t>Муниципальная программа  "Пожарная безопасность в Сусуманском городском округе на 2018- 2020 годы"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</si>
  <si>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</si>
  <si>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</si>
  <si>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</si>
  <si>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</si>
  <si>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</si>
  <si>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</si>
  <si>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</si>
  <si>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</si>
  <si>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</si>
  <si>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</si>
  <si>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</si>
  <si>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</si>
  <si>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</si>
  <si>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</si>
  <si>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</si>
  <si>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</si>
  <si>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</si>
  <si>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</si>
  <si>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</si>
  <si>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</si>
  <si>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>Муниципальная программа "Создание временных дополнительных и сохранение рабочих мест в Сусуманском городском округе на 2018-2020 годы"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</si>
  <si>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</si>
  <si>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t>
  </si>
  <si>
    <t>Муниципальная  программа  "Здоровье обучающихся и воспитанников в Сусуманском городском округе  на 2018- 2020 годы"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</si>
  <si>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</si>
  <si>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</si>
  <si>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</si>
  <si>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</si>
  <si>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Муниципальная программа "Повышение безопасности дорожного движения на территории Сусуманского городского округа на 2018- 2020 годы"</t>
  </si>
  <si>
    <t>Приобретение пешеходных ограждений</t>
  </si>
  <si>
    <t>7D 0 01 95420</t>
  </si>
  <si>
    <t>Муниципальная программа "Комплексное развитие систем коммунальной инфраструктуры Сусуманского городского округа на 2018- 2020 годы"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</si>
  <si>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</si>
  <si>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Подготовка коммунальной инфраструктуры населенных пунктов к отопительным периодам за счет средств местного бюджета</t>
  </si>
  <si>
    <t>Муниципальная программа "Развитие муниципальной службы в муниципальном образовании  "Сусуманский городской округ" на 2018- 2020 годы"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</si>
  <si>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</si>
  <si>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</si>
  <si>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</si>
  <si>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Муниципальная программа "Содержание автомобильных дорог общего пользования местного значения Сусуманского городского округа на 2018- 2020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</si>
  <si>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t>
  </si>
  <si>
    <t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t>
  </si>
  <si>
    <t>Муниципальная программа "Благоустройство Сусуманского городского округа на 2018- 2020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</si>
  <si>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</si>
  <si>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</si>
  <si>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</si>
  <si>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</si>
  <si>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</si>
  <si>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</si>
  <si>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</si>
  <si>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</si>
  <si>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</si>
  <si>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</si>
  <si>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</si>
  <si>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</si>
  <si>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</si>
  <si>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</si>
  <si>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Профилактика повторных преступлений лицами, освободившимися из мест лишения свободы</t>
  </si>
  <si>
    <t xml:space="preserve">7Т 0 06 95210 </t>
  </si>
  <si>
    <t>Основное мероприятие "Борьба с преступностью"</t>
  </si>
  <si>
    <t>7Т 0 06 00000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</si>
  <si>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</si>
  <si>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</si>
  <si>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7N 0 01  S2110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</si>
  <si>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</si>
  <si>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</si>
  <si>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</si>
  <si>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</si>
  <si>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</si>
  <si>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</si>
  <si>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</si>
  <si>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</si>
  <si>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</si>
  <si>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</si>
  <si>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Р1 1 00 00550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</si>
  <si>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</si>
  <si>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</si>
  <si>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</si>
  <si>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</si>
  <si>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</si>
  <si>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</si>
  <si>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</si>
  <si>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</si>
  <si>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</si>
  <si>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</si>
  <si>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</si>
  <si>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</si>
  <si>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</si>
  <si>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</si>
  <si>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</si>
  <si>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</si>
  <si>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 xml:space="preserve">Пенсионное обеспечение муниципальных служащих </t>
  </si>
  <si>
    <t>Р5 0 00 08620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</si>
  <si>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</si>
  <si>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</si>
  <si>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</si>
  <si>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</si>
  <si>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</si>
  <si>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</si>
  <si>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</si>
  <si>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</si>
  <si>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</si>
  <si>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</si>
  <si>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</si>
  <si>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</si>
  <si>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</si>
  <si>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</si>
  <si>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t xml:space="preserve"> М2 0  00 00491</t>
  </si>
  <si>
    <t xml:space="preserve"> Т1 0  00 00000</t>
  </si>
  <si>
    <t xml:space="preserve"> Т1 0  00 03180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</si>
  <si>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</si>
  <si>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</si>
  <si>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</si>
  <si>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</si>
  <si>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</si>
  <si>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</si>
  <si>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</si>
  <si>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</si>
  <si>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</si>
  <si>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</si>
  <si>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</si>
  <si>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</si>
  <si>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</si>
  <si>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</si>
  <si>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</si>
  <si>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</si>
  <si>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</si>
  <si>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</si>
  <si>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</si>
  <si>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</si>
  <si>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</si>
  <si>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</si>
  <si>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</si>
  <si>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</si>
  <si>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</si>
  <si>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</si>
  <si>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</si>
  <si>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</si>
  <si>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</si>
  <si>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</si>
  <si>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</si>
  <si>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</si>
  <si>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</si>
  <si>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</si>
  <si>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</si>
  <si>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</si>
  <si>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</si>
  <si>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</si>
  <si>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</si>
  <si>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Муниципальная программа "Развитие физической культуры и спорта в Сусуманском городском округе на 2018- 2020 годы"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</si>
  <si>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</si>
  <si>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</si>
  <si>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</si>
  <si>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</si>
  <si>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</si>
  <si>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</si>
  <si>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</si>
  <si>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</si>
  <si>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</si>
  <si>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</si>
  <si>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</si>
  <si>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</si>
  <si>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</si>
  <si>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</si>
  <si>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</si>
  <si>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</si>
  <si>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</si>
  <si>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</si>
  <si>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</si>
  <si>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</si>
  <si>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</si>
  <si>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</si>
  <si>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</si>
  <si>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</si>
  <si>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</si>
  <si>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</si>
  <si>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</si>
  <si>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</si>
  <si>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</si>
  <si>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</si>
  <si>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</si>
  <si>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</si>
  <si>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>Финансовая поддержка субъектов малого и среднего предпринимательства за счет средств местного бюджета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</si>
  <si>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</si>
  <si>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</si>
  <si>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</si>
  <si>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</si>
  <si>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</si>
  <si>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</si>
  <si>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</si>
  <si>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</si>
  <si>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</si>
  <si>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</si>
  <si>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976,0</t>
  </si>
  <si>
    <t>Р1 7 00 74170</t>
  </si>
  <si>
    <t>Мероприятия по благоустройству территории Сусуманского городского округа за счет средств местного бюджета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</si>
  <si>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</si>
  <si>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</si>
  <si>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</si>
  <si>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</si>
  <si>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>Доля        %</t>
  </si>
  <si>
    <t>Отклонение</t>
  </si>
  <si>
    <t>%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</si>
  <si>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</si>
  <si>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</si>
  <si>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Прочая закупка товаров, работ и услуг </t>
  </si>
  <si>
    <t>Прочая закупка товаров, работ и услуг</t>
  </si>
  <si>
    <t>Структура муницип. долга на 01.01.2019 г.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</si>
  <si>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</si>
  <si>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</si>
  <si>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</si>
  <si>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</si>
  <si>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</si>
  <si>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</si>
  <si>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Муниципальная программа "Финансовая поддержка организациям коммунального комплекса Сусуманского городского округа на 2018- 2020 годы"</t>
  </si>
  <si>
    <t>Муниципальная программа "Энергосбережение и повышение энергетической эффективности в Сусуманском городском округе на 2018- 2020 годы"</t>
  </si>
  <si>
    <t>7U 0 00 00000</t>
  </si>
  <si>
    <t>Основное мероприятие "Установка общедомовых приборов учета энергетических ресурсов "</t>
  </si>
  <si>
    <t>7U 0 01 00000</t>
  </si>
  <si>
    <t>Приобретение и монтаж общедомовых приборов учета  энергетических ресурсов за счет средств местного бюджета</t>
  </si>
  <si>
    <t>7U 0 01 S3880</t>
  </si>
  <si>
    <t>Пенсионное обеспечение муниципальных служащих</t>
  </si>
  <si>
    <t xml:space="preserve">Распределение расходов бюджета муниципального образования "Сусуманский городской округ" на 2019 год                     по разделам и подразделам  классификации расходов бюджетов Российской Федерации </t>
  </si>
  <si>
    <t>Сравнительная таблица по расходам  к проекту бюджета муниципального образования "Сусуманский городской округ" на 2019 год       и утвержденному бюджету на 2018 год.</t>
  </si>
  <si>
    <t xml:space="preserve">Распределение ассигнований из бюджета муниципального образования "Сусуманский городской округ" на 2019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</si>
  <si>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2019 год</t>
  </si>
  <si>
    <t>Распределение бюджетных ассигнований на реализацию муниципальных программ на 2019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</si>
  <si>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2019 год</t>
  </si>
  <si>
    <t>муниципального образования "Сусуманский городской округ" на 2019 год</t>
  </si>
  <si>
    <t>Виды муниципального внутреннего долга муниципального образования "Сусуманский городской округ" на 2019 год</t>
  </si>
  <si>
    <t>Распределение бюджетных ассигнований, направляемых на исполнение публичных нормативных обязательств                         в 2019 году</t>
  </si>
  <si>
    <t>Проект на 2019 год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</si>
  <si>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</si>
  <si>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</si>
  <si>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</si>
  <si>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</si>
  <si>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27,6</t>
  </si>
  <si>
    <t>Предоставление льготы по оплате жилищно- коммунальных услуг</t>
  </si>
  <si>
    <t>7В 0 02 91410</t>
  </si>
  <si>
    <t>89,6</t>
  </si>
  <si>
    <t>Основное мероприятие:"Реализация мероприятий по оказанию адресной помощи гражданам, попавшим в сложную жизненную ситуацию"</t>
  </si>
  <si>
    <t xml:space="preserve">7Т 0 08 00000 </t>
  </si>
  <si>
    <t>Оказание материальной помощи гражданам, попавшим в сложную жизненную ситуацию, гражданам из малоимущих, неполных семей</t>
  </si>
  <si>
    <t>7Т 0 08 95220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</si>
  <si>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</si>
  <si>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7Р 0 02 73С20</t>
  </si>
  <si>
    <t>Установка пропускных систем</t>
  </si>
  <si>
    <t>Приобретение школьных автобусов</t>
  </si>
  <si>
    <t>7Р 0 02 S3150</t>
  </si>
  <si>
    <t>М3 0 00 00550</t>
  </si>
  <si>
    <t>"О бюджете муниципального образования "Сусуманский городской округ" на 2019 год"</t>
  </si>
  <si>
    <t>Обслуживание государственного внутреннего  (муниципального) долга</t>
  </si>
  <si>
    <t>Иные закупки товаров, работ и услуг для обеспечения государственных ( муниципальных ) нужд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</si>
  <si>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</si>
  <si>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t>
  </si>
  <si>
    <t>Иные закупки товаров, работ и услуг для обеспечения государственных (муниципальных )нужд</t>
  </si>
  <si>
    <t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t>
  </si>
  <si>
    <t xml:space="preserve">7Ж 0 01 L4970 </t>
  </si>
  <si>
    <t>Основное мероприятие "Сохранение культурного наследия и развитие творческого потенциала"</t>
  </si>
  <si>
    <t>Обслуживание государственного (муниципального) долга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</si>
  <si>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</si>
  <si>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</si>
  <si>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</si>
  <si>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</si>
  <si>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Структура муницип. долга на 01.01.2020 г.</t>
  </si>
  <si>
    <t>от     12.2018 г. №</t>
  </si>
  <si>
    <t>Организация отдыха и оздоровления детей в лагерях дневного пребывания  за счет средств местного бюджета</t>
  </si>
  <si>
    <t>7Б 0 01 93300</t>
  </si>
  <si>
    <t>М3 0 00 00560</t>
  </si>
  <si>
    <t>Приобретение школьных автобусов за чсет средств местного бюджета</t>
  </si>
  <si>
    <t>7Р 0 02 73150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</si>
  <si>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</si>
  <si>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>7К 0 01 R5550</t>
  </si>
  <si>
    <t>Иные закупки товаров, работ и услуг для обеспечения государственных (муниципальных) нужд</t>
  </si>
  <si>
    <t>Мероприятия по организации и проведению областных универсальных совместных ярмарок</t>
  </si>
  <si>
    <t>7Н 0 01 73900</t>
  </si>
  <si>
    <t>7Р 0 05 16090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</si>
  <si>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</si>
  <si>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>Уточн. бюджет  РСП № 278 от 28.11.18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</si>
</sst>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  <numFmt numFmtId="185" formatCode="[$-FC19]d\ mmmm\ yyyy\ &quot;г.&quot;"/>
  </numFmts>
  <fonts count="7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sz val="10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3" tint="0.399980008602142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>
      <alignment horizontal="left" vertical="top" wrapText="1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wrapText="1"/>
    </xf>
    <xf numFmtId="0" fontId="65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6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49" fontId="7" fillId="34" borderId="11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4" fillId="0" borderId="0" xfId="0" applyFont="1" applyAlignment="1">
      <alignment/>
    </xf>
    <xf numFmtId="0" fontId="65" fillId="33" borderId="0" xfId="0" applyFont="1" applyFill="1" applyAlignment="1">
      <alignment/>
    </xf>
    <xf numFmtId="0" fontId="7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172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17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172" fontId="11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 vertical="top" wrapText="1"/>
    </xf>
    <xf numFmtId="172" fontId="10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65" fillId="0" borderId="0" xfId="0" applyFont="1" applyFill="1" applyBorder="1" applyAlignment="1">
      <alignment horizontal="left" vertical="top" wrapText="1" shrinkToFit="1"/>
    </xf>
    <xf numFmtId="0" fontId="6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65" fillId="0" borderId="11" xfId="0" applyFont="1" applyFill="1" applyBorder="1" applyAlignment="1">
      <alignment wrapText="1"/>
    </xf>
    <xf numFmtId="0" fontId="0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77" fontId="1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0" fillId="0" borderId="11" xfId="0" applyFont="1" applyFill="1" applyBorder="1" applyAlignment="1">
      <alignment wrapText="1"/>
    </xf>
    <xf numFmtId="0" fontId="71" fillId="0" borderId="11" xfId="0" applyFont="1" applyFill="1" applyBorder="1" applyAlignment="1">
      <alignment horizontal="left" wrapText="1"/>
    </xf>
    <xf numFmtId="0" fontId="72" fillId="0" borderId="11" xfId="0" applyFont="1" applyFill="1" applyBorder="1" applyAlignment="1">
      <alignment horizontal="left" wrapText="1"/>
    </xf>
    <xf numFmtId="0" fontId="72" fillId="0" borderId="11" xfId="0" applyFont="1" applyFill="1" applyBorder="1" applyAlignment="1">
      <alignment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wrapText="1"/>
    </xf>
    <xf numFmtId="0" fontId="71" fillId="0" borderId="11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wrapText="1"/>
    </xf>
    <xf numFmtId="0" fontId="12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wrapText="1"/>
    </xf>
    <xf numFmtId="0" fontId="73" fillId="0" borderId="0" xfId="0" applyFont="1" applyAlignment="1">
      <alignment/>
    </xf>
    <xf numFmtId="49" fontId="72" fillId="0" borderId="11" xfId="0" applyNumberFormat="1" applyFont="1" applyFill="1" applyBorder="1" applyAlignment="1">
      <alignment horizontal="center"/>
    </xf>
    <xf numFmtId="49" fontId="71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justify" wrapText="1"/>
    </xf>
    <xf numFmtId="49" fontId="7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wrapText="1"/>
    </xf>
    <xf numFmtId="49" fontId="69" fillId="0" borderId="11" xfId="0" applyNumberFormat="1" applyFont="1" applyFill="1" applyBorder="1" applyAlignment="1">
      <alignment horizontal="center" vertical="center"/>
    </xf>
    <xf numFmtId="172" fontId="69" fillId="0" borderId="11" xfId="0" applyNumberFormat="1" applyFont="1" applyFill="1" applyBorder="1" applyAlignment="1">
      <alignment horizontal="center" vertical="center"/>
    </xf>
    <xf numFmtId="49" fontId="74" fillId="0" borderId="11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wrapText="1"/>
    </xf>
    <xf numFmtId="0" fontId="6" fillId="7" borderId="11" xfId="0" applyFont="1" applyFill="1" applyBorder="1" applyAlignment="1">
      <alignment horizontal="left" wrapText="1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center"/>
    </xf>
    <xf numFmtId="172" fontId="6" fillId="7" borderId="11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wrapText="1"/>
    </xf>
    <xf numFmtId="49" fontId="6" fillId="7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wrapText="1"/>
    </xf>
    <xf numFmtId="172" fontId="69" fillId="0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top" wrapText="1"/>
    </xf>
    <xf numFmtId="49" fontId="69" fillId="0" borderId="11" xfId="0" applyNumberFormat="1" applyFont="1" applyFill="1" applyBorder="1" applyAlignment="1">
      <alignment horizontal="center"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172" fontId="74" fillId="0" borderId="11" xfId="0" applyNumberFormat="1" applyFont="1" applyFill="1" applyBorder="1" applyAlignment="1">
      <alignment horizontal="center" vertical="center"/>
    </xf>
    <xf numFmtId="172" fontId="74" fillId="34" borderId="1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wrapText="1"/>
    </xf>
    <xf numFmtId="4" fontId="6" fillId="7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15" fillId="0" borderId="11" xfId="0" applyFont="1" applyBorder="1" applyAlignment="1">
      <alignment/>
    </xf>
    <xf numFmtId="172" fontId="7" fillId="0" borderId="11" xfId="0" applyNumberFormat="1" applyFont="1" applyFill="1" applyBorder="1" applyAlignment="1">
      <alignment/>
    </xf>
    <xf numFmtId="0" fontId="72" fillId="0" borderId="11" xfId="0" applyFont="1" applyFill="1" applyBorder="1" applyAlignment="1">
      <alignment vertical="center" wrapText="1"/>
    </xf>
    <xf numFmtId="0" fontId="6" fillId="35" borderId="0" xfId="0" applyFont="1" applyFill="1" applyAlignment="1">
      <alignment/>
    </xf>
    <xf numFmtId="2" fontId="6" fillId="7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2" fontId="69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9" fillId="0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68" fillId="0" borderId="11" xfId="0" applyNumberFormat="1" applyFont="1" applyFill="1" applyBorder="1" applyAlignment="1">
      <alignment horizontal="center"/>
    </xf>
    <xf numFmtId="2" fontId="65" fillId="0" borderId="11" xfId="0" applyNumberFormat="1" applyFont="1" applyFill="1" applyBorder="1" applyAlignment="1">
      <alignment horizontal="center" vertical="center"/>
    </xf>
    <xf numFmtId="2" fontId="65" fillId="34" borderId="11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7" fillId="0" borderId="11" xfId="0" applyNumberFormat="1" applyFont="1" applyFill="1" applyBorder="1" applyAlignment="1">
      <alignment horizontal="center" vertical="center"/>
    </xf>
    <xf numFmtId="2" fontId="74" fillId="0" borderId="11" xfId="0" applyNumberFormat="1" applyFon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/>
    </xf>
    <xf numFmtId="2" fontId="69" fillId="0" borderId="11" xfId="0" applyNumberFormat="1" applyFont="1" applyFill="1" applyBorder="1" applyAlignment="1">
      <alignment horizontal="center" vertical="center" wrapText="1"/>
    </xf>
    <xf numFmtId="2" fontId="74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6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wrapText="1"/>
    </xf>
    <xf numFmtId="0" fontId="6" fillId="0" borderId="1" xfId="33" applyNumberFormat="1" applyFont="1" applyFill="1" applyProtection="1">
      <alignment horizontal="left" vertical="top" wrapText="1"/>
      <protection/>
    </xf>
    <xf numFmtId="0" fontId="69" fillId="0" borderId="1" xfId="33" applyNumberFormat="1" applyFont="1" applyFill="1" applyProtection="1">
      <alignment horizontal="left" vertical="top" wrapText="1"/>
      <protection/>
    </xf>
    <xf numFmtId="0" fontId="7" fillId="0" borderId="0" xfId="0" applyFont="1" applyFill="1" applyBorder="1" applyAlignment="1">
      <alignment vertical="top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177" fontId="65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 horizontal="left"/>
    </xf>
    <xf numFmtId="49" fontId="7" fillId="0" borderId="11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4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wrapText="1"/>
    </xf>
    <xf numFmtId="2" fontId="6" fillId="34" borderId="11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vertical="center" wrapText="1"/>
    </xf>
    <xf numFmtId="0" fontId="69" fillId="34" borderId="14" xfId="0" applyNumberFormat="1" applyFont="1" applyFill="1" applyBorder="1" applyAlignment="1" applyProtection="1">
      <alignment wrapText="1"/>
      <protection locked="0"/>
    </xf>
    <xf numFmtId="2" fontId="69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9" fillId="0" borderId="11" xfId="0" applyNumberFormat="1" applyFont="1" applyFill="1" applyBorder="1" applyAlignment="1" applyProtection="1">
      <alignment horizontal="center" vertical="center"/>
      <protection locked="0"/>
    </xf>
    <xf numFmtId="2" fontId="69" fillId="34" borderId="11" xfId="0" applyNumberFormat="1" applyFont="1" applyFill="1" applyBorder="1" applyAlignment="1" applyProtection="1">
      <alignment horizontal="center" vertical="center"/>
      <protection locked="0"/>
    </xf>
    <xf numFmtId="49" fontId="69" fillId="34" borderId="14" xfId="0" applyNumberFormat="1" applyFont="1" applyFill="1" applyBorder="1" applyAlignment="1" applyProtection="1">
      <alignment wrapText="1"/>
      <protection locked="0"/>
    </xf>
    <xf numFmtId="49" fontId="69" fillId="0" borderId="11" xfId="0" applyNumberFormat="1" applyFont="1" applyFill="1" applyBorder="1" applyAlignment="1" applyProtection="1">
      <alignment wrapText="1"/>
      <protection locked="0"/>
    </xf>
    <xf numFmtId="49" fontId="6" fillId="7" borderId="11" xfId="0" applyNumberFormat="1" applyFont="1" applyFill="1" applyBorder="1" applyAlignment="1" applyProtection="1">
      <alignment horizontal="left" wrapText="1"/>
      <protection locked="0"/>
    </xf>
    <xf numFmtId="2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7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left" wrapText="1"/>
      <protection locked="0"/>
    </xf>
    <xf numFmtId="172" fontId="0" fillId="0" borderId="0" xfId="0" applyNumberFormat="1" applyFont="1" applyAlignment="1">
      <alignment/>
    </xf>
    <xf numFmtId="0" fontId="12" fillId="7" borderId="11" xfId="0" applyFont="1" applyFill="1" applyBorder="1" applyAlignment="1">
      <alignment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left" wrapText="1"/>
    </xf>
    <xf numFmtId="49" fontId="12" fillId="7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49" fontId="13" fillId="7" borderId="11" xfId="0" applyNumberFormat="1" applyFont="1" applyFill="1" applyBorder="1" applyAlignment="1">
      <alignment horizontal="center" vertical="center" wrapText="1"/>
    </xf>
    <xf numFmtId="49" fontId="13" fillId="7" borderId="11" xfId="0" applyNumberFormat="1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wrapText="1"/>
    </xf>
    <xf numFmtId="49" fontId="13" fillId="7" borderId="11" xfId="0" applyNumberFormat="1" applyFont="1" applyFill="1" applyBorder="1" applyAlignment="1">
      <alignment horizontal="center"/>
    </xf>
    <xf numFmtId="49" fontId="72" fillId="0" borderId="11" xfId="0" applyNumberFormat="1" applyFont="1" applyFill="1" applyBorder="1" applyAlignment="1" applyProtection="1">
      <alignment wrapText="1"/>
      <protection locked="0"/>
    </xf>
    <xf numFmtId="2" fontId="71" fillId="0" borderId="11" xfId="0" applyNumberFormat="1" applyFont="1" applyFill="1" applyBorder="1" applyAlignment="1" applyProtection="1">
      <alignment horizontal="center" vertical="center"/>
      <protection locked="0"/>
    </xf>
    <xf numFmtId="2" fontId="7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vertical="top" wrapText="1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49" fontId="69" fillId="0" borderId="11" xfId="0" applyNumberFormat="1" applyFont="1" applyFill="1" applyBorder="1" applyAlignment="1">
      <alignment wrapText="1"/>
    </xf>
    <xf numFmtId="172" fontId="6" fillId="7" borderId="11" xfId="0" applyNumberFormat="1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left" wrapText="1"/>
    </xf>
    <xf numFmtId="49" fontId="6" fillId="34" borderId="11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0" fontId="6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177" fontId="7" fillId="34" borderId="11" xfId="0" applyNumberFormat="1" applyFont="1" applyFill="1" applyBorder="1" applyAlignment="1">
      <alignment horizontal="center" vertical="center" wrapText="1"/>
    </xf>
    <xf numFmtId="177" fontId="15" fillId="34" borderId="11" xfId="0" applyNumberFormat="1" applyFont="1" applyFill="1" applyBorder="1" applyAlignment="1">
      <alignment horizontal="center"/>
    </xf>
    <xf numFmtId="177" fontId="7" fillId="34" borderId="11" xfId="0" applyNumberFormat="1" applyFont="1" applyFill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 vertical="center" wrapText="1"/>
    </xf>
    <xf numFmtId="177" fontId="0" fillId="34" borderId="11" xfId="0" applyNumberForma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65" fillId="0" borderId="11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/>
    </xf>
    <xf numFmtId="2" fontId="65" fillId="0" borderId="11" xfId="0" applyNumberFormat="1" applyFont="1" applyFill="1" applyBorder="1" applyAlignment="1">
      <alignment horizontal="center" vertical="center" wrapText="1"/>
    </xf>
    <xf numFmtId="172" fontId="65" fillId="0" borderId="11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/>
    </xf>
    <xf numFmtId="172" fontId="6" fillId="35" borderId="11" xfId="0" applyNumberFormat="1" applyFont="1" applyFill="1" applyBorder="1" applyAlignment="1">
      <alignment horizontal="center" vertical="center" wrapText="1"/>
    </xf>
    <xf numFmtId="0" fontId="6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5" fillId="0" borderId="11" xfId="0" applyFont="1" applyFill="1" applyBorder="1" applyAlignment="1">
      <alignment horizontal="left" wrapText="1"/>
    </xf>
    <xf numFmtId="0" fontId="75" fillId="34" borderId="11" xfId="0" applyFont="1" applyFill="1" applyBorder="1" applyAlignment="1">
      <alignment wrapText="1"/>
    </xf>
    <xf numFmtId="0" fontId="75" fillId="34" borderId="11" xfId="0" applyFont="1" applyFill="1" applyBorder="1" applyAlignment="1">
      <alignment horizontal="center" vertical="center" wrapText="1"/>
    </xf>
    <xf numFmtId="49" fontId="75" fillId="34" borderId="11" xfId="0" applyNumberFormat="1" applyFont="1" applyFill="1" applyBorder="1" applyAlignment="1">
      <alignment horizontal="center" vertical="center" wrapText="1"/>
    </xf>
    <xf numFmtId="49" fontId="75" fillId="34" borderId="11" xfId="0" applyNumberFormat="1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wrapText="1"/>
    </xf>
    <xf numFmtId="0" fontId="76" fillId="34" borderId="11" xfId="0" applyFont="1" applyFill="1" applyBorder="1" applyAlignment="1">
      <alignment horizontal="center" vertical="center" wrapText="1"/>
    </xf>
    <xf numFmtId="49" fontId="76" fillId="34" borderId="11" xfId="0" applyNumberFormat="1" applyFont="1" applyFill="1" applyBorder="1" applyAlignment="1">
      <alignment horizontal="center" vertical="center" wrapText="1"/>
    </xf>
    <xf numFmtId="49" fontId="76" fillId="34" borderId="11" xfId="0" applyNumberFormat="1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left" wrapText="1"/>
    </xf>
    <xf numFmtId="0" fontId="70" fillId="34" borderId="11" xfId="0" applyFont="1" applyFill="1" applyBorder="1" applyAlignment="1">
      <alignment horizontal="center" vertical="center" wrapText="1"/>
    </xf>
    <xf numFmtId="49" fontId="70" fillId="34" borderId="11" xfId="0" applyNumberFormat="1" applyFont="1" applyFill="1" applyBorder="1" applyAlignment="1">
      <alignment horizontal="center" vertical="center" wrapText="1"/>
    </xf>
    <xf numFmtId="49" fontId="70" fillId="34" borderId="11" xfId="0" applyNumberFormat="1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wrapText="1"/>
    </xf>
    <xf numFmtId="49" fontId="12" fillId="0" borderId="11" xfId="0" applyNumberFormat="1" applyFont="1" applyFill="1" applyBorder="1" applyAlignment="1" applyProtection="1">
      <alignment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/>
      <protection locked="0"/>
    </xf>
    <xf numFmtId="2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72" fillId="0" borderId="11" xfId="0" applyFont="1" applyFill="1" applyBorder="1" applyAlignment="1">
      <alignment vertical="top" wrapText="1"/>
    </xf>
    <xf numFmtId="0" fontId="71" fillId="0" borderId="11" xfId="0" applyFont="1" applyFill="1" applyBorder="1" applyAlignment="1">
      <alignment vertical="top" wrapText="1"/>
    </xf>
    <xf numFmtId="0" fontId="72" fillId="34" borderId="14" xfId="0" applyNumberFormat="1" applyFont="1" applyFill="1" applyBorder="1" applyAlignment="1" applyProtection="1">
      <alignment wrapText="1"/>
      <protection locked="0"/>
    </xf>
    <xf numFmtId="0" fontId="10" fillId="34" borderId="0" xfId="0" applyFont="1" applyFill="1" applyBorder="1" applyAlignment="1">
      <alignment vertical="top" wrapText="1"/>
    </xf>
    <xf numFmtId="49" fontId="77" fillId="0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wrapText="1"/>
    </xf>
    <xf numFmtId="0" fontId="12" fillId="34" borderId="11" xfId="0" applyFont="1" applyFill="1" applyBorder="1" applyAlignment="1">
      <alignment horizontal="left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vertical="top" wrapText="1"/>
    </xf>
    <xf numFmtId="2" fontId="6" fillId="0" borderId="0" xfId="0" applyNumberFormat="1" applyFont="1" applyFill="1" applyAlignment="1">
      <alignment/>
    </xf>
    <xf numFmtId="172" fontId="65" fillId="0" borderId="0" xfId="0" applyNumberFormat="1" applyFont="1" applyFill="1" applyAlignment="1">
      <alignment/>
    </xf>
    <xf numFmtId="172" fontId="6" fillId="36" borderId="0" xfId="0" applyNumberFormat="1" applyFont="1" applyFill="1" applyAlignment="1">
      <alignment/>
    </xf>
    <xf numFmtId="0" fontId="7" fillId="34" borderId="11" xfId="0" applyFont="1" applyFill="1" applyBorder="1" applyAlignment="1">
      <alignment horizontal="center" vertical="center"/>
    </xf>
    <xf numFmtId="172" fontId="69" fillId="34" borderId="11" xfId="0" applyNumberFormat="1" applyFont="1" applyFill="1" applyBorder="1" applyAlignment="1">
      <alignment horizontal="center" vertical="center"/>
    </xf>
    <xf numFmtId="172" fontId="65" fillId="34" borderId="11" xfId="0" applyNumberFormat="1" applyFont="1" applyFill="1" applyBorder="1" applyAlignment="1">
      <alignment horizontal="center" vertical="center"/>
    </xf>
    <xf numFmtId="172" fontId="6" fillId="34" borderId="0" xfId="0" applyNumberFormat="1" applyFont="1" applyFill="1" applyAlignment="1">
      <alignment horizontal="center" vertical="center"/>
    </xf>
    <xf numFmtId="172" fontId="6" fillId="2" borderId="11" xfId="0" applyNumberFormat="1" applyFont="1" applyFill="1" applyBorder="1" applyAlignment="1">
      <alignment horizontal="center" vertical="center"/>
    </xf>
    <xf numFmtId="172" fontId="6" fillId="3" borderId="11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69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center" vertical="center"/>
    </xf>
    <xf numFmtId="2" fontId="69" fillId="34" borderId="11" xfId="0" applyNumberFormat="1" applyFont="1" applyFill="1" applyBorder="1" applyAlignment="1">
      <alignment horizontal="center" vertical="center"/>
    </xf>
    <xf numFmtId="49" fontId="69" fillId="34" borderId="11" xfId="0" applyNumberFormat="1" applyFont="1" applyFill="1" applyBorder="1" applyAlignment="1">
      <alignment horizontal="center" vertical="center"/>
    </xf>
    <xf numFmtId="172" fontId="15" fillId="34" borderId="11" xfId="0" applyNumberFormat="1" applyFont="1" applyFill="1" applyBorder="1" applyAlignment="1">
      <alignment/>
    </xf>
    <xf numFmtId="4" fontId="6" fillId="3" borderId="11" xfId="0" applyNumberFormat="1" applyFont="1" applyFill="1" applyBorder="1" applyAlignment="1">
      <alignment horizontal="center" vertical="center"/>
    </xf>
    <xf numFmtId="172" fontId="7" fillId="5" borderId="11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vertical="top" wrapText="1"/>
    </xf>
    <xf numFmtId="49" fontId="7" fillId="37" borderId="11" xfId="0" applyNumberFormat="1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/>
    </xf>
    <xf numFmtId="2" fontId="6" fillId="37" borderId="11" xfId="0" applyNumberFormat="1" applyFont="1" applyFill="1" applyBorder="1" applyAlignment="1">
      <alignment horizontal="center" vertical="center"/>
    </xf>
    <xf numFmtId="172" fontId="6" fillId="37" borderId="11" xfId="0" applyNumberFormat="1" applyFont="1" applyFill="1" applyBorder="1" applyAlignment="1">
      <alignment horizontal="center" vertical="center"/>
    </xf>
    <xf numFmtId="172" fontId="12" fillId="3" borderId="11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12" fillId="34" borderId="11" xfId="0" applyFont="1" applyFill="1" applyBorder="1" applyAlignment="1">
      <alignment horizontal="center" vertical="center"/>
    </xf>
    <xf numFmtId="172" fontId="12" fillId="34" borderId="11" xfId="0" applyNumberFormat="1" applyFont="1" applyFill="1" applyBorder="1" applyAlignment="1">
      <alignment horizontal="center" vertical="center"/>
    </xf>
    <xf numFmtId="172" fontId="13" fillId="34" borderId="11" xfId="0" applyNumberFormat="1" applyFont="1" applyFill="1" applyBorder="1" applyAlignment="1">
      <alignment horizontal="center" vertical="center"/>
    </xf>
    <xf numFmtId="172" fontId="75" fillId="34" borderId="11" xfId="0" applyNumberFormat="1" applyFont="1" applyFill="1" applyBorder="1" applyAlignment="1">
      <alignment horizontal="center" vertical="center"/>
    </xf>
    <xf numFmtId="172" fontId="76" fillId="34" borderId="11" xfId="0" applyNumberFormat="1" applyFont="1" applyFill="1" applyBorder="1" applyAlignment="1">
      <alignment horizontal="center" vertical="center"/>
    </xf>
    <xf numFmtId="172" fontId="70" fillId="34" borderId="11" xfId="0" applyNumberFormat="1" applyFont="1" applyFill="1" applyBorder="1" applyAlignment="1">
      <alignment horizontal="center" vertical="center"/>
    </xf>
    <xf numFmtId="172" fontId="70" fillId="34" borderId="11" xfId="0" applyNumberFormat="1" applyFont="1" applyFill="1" applyBorder="1" applyAlignment="1">
      <alignment horizontal="center" vertical="center" wrapText="1"/>
    </xf>
    <xf numFmtId="172" fontId="72" fillId="34" borderId="11" xfId="0" applyNumberFormat="1" applyFont="1" applyFill="1" applyBorder="1" applyAlignment="1">
      <alignment horizontal="center" vertical="center"/>
    </xf>
    <xf numFmtId="172" fontId="71" fillId="34" borderId="11" xfId="0" applyNumberFormat="1" applyFont="1" applyFill="1" applyBorder="1" applyAlignment="1">
      <alignment horizontal="center" vertical="center"/>
    </xf>
    <xf numFmtId="177" fontId="72" fillId="34" borderId="11" xfId="0" applyNumberFormat="1" applyFont="1" applyFill="1" applyBorder="1" applyAlignment="1">
      <alignment horizontal="center" vertical="center"/>
    </xf>
    <xf numFmtId="177" fontId="71" fillId="34" borderId="11" xfId="0" applyNumberFormat="1" applyFont="1" applyFill="1" applyBorder="1" applyAlignment="1">
      <alignment horizontal="center" vertical="center"/>
    </xf>
    <xf numFmtId="172" fontId="78" fillId="34" borderId="11" xfId="0" applyNumberFormat="1" applyFont="1" applyFill="1" applyBorder="1" applyAlignment="1">
      <alignment horizontal="center" vertical="center"/>
    </xf>
    <xf numFmtId="172" fontId="77" fillId="34" borderId="11" xfId="0" applyNumberFormat="1" applyFont="1" applyFill="1" applyBorder="1" applyAlignment="1">
      <alignment horizontal="center" vertical="center"/>
    </xf>
    <xf numFmtId="172" fontId="12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13" fillId="34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172" fontId="6" fillId="34" borderId="0" xfId="0" applyNumberFormat="1" applyFont="1" applyFill="1" applyAlignment="1">
      <alignment/>
    </xf>
    <xf numFmtId="0" fontId="65" fillId="34" borderId="0" xfId="0" applyFont="1" applyFill="1" applyAlignment="1">
      <alignment/>
    </xf>
    <xf numFmtId="177" fontId="6" fillId="34" borderId="0" xfId="0" applyNumberFormat="1" applyFont="1" applyFill="1" applyAlignment="1">
      <alignment/>
    </xf>
    <xf numFmtId="0" fontId="68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172" fontId="7" fillId="34" borderId="0" xfId="0" applyNumberFormat="1" applyFont="1" applyFill="1" applyAlignment="1">
      <alignment/>
    </xf>
    <xf numFmtId="172" fontId="68" fillId="34" borderId="0" xfId="0" applyNumberFormat="1" applyFont="1" applyFill="1" applyAlignment="1">
      <alignment/>
    </xf>
    <xf numFmtId="0" fontId="73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172" fontId="0" fillId="34" borderId="0" xfId="0" applyNumberForma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4" borderId="0" xfId="0" applyFont="1" applyFill="1" applyBorder="1" applyAlignment="1">
      <alignment horizontal="right" vertical="top" wrapText="1"/>
    </xf>
    <xf numFmtId="0" fontId="7" fillId="34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10" fillId="33" borderId="0" xfId="0" applyFont="1" applyFill="1" applyAlignment="1">
      <alignment horizontal="right" wrapText="1"/>
    </xf>
    <xf numFmtId="0" fontId="10" fillId="33" borderId="0" xfId="0" applyFont="1" applyFill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63;&#1077;&#1088;&#1085;&#1077;&#1075;&#1072;\&#1057;&#1101;&#1076;&#1080;\Documents\&#1041;&#1102;&#1076;&#1078;&#1077;&#1090;&#1099;\&#1041;&#1102;&#1076;&#1078;&#1077;&#1090;%20&#1085;&#1072;%202018%20&#1075;\&#1048;&#1079;&#1084;.&#1073;&#1102;&#1076;.&#1074;%20&#1085;&#1086;&#1103;&#1073;&#1088;&#1077;_2018\&#1087;&#1088;&#1080;&#1083;.2,3,4,5,6,7,8%20&#1080;%20&#1089;&#1088;&#1072;&#1074;.&#1090;&#1072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сравн.таб."/>
      <sheetName val="пр.3"/>
      <sheetName val="пр.4 вед.стр."/>
      <sheetName val="МП пр.5"/>
      <sheetName val="пр.6 ист."/>
    </sheetNames>
    <sheetDataSet>
      <sheetData sheetId="4">
        <row r="64">
          <cell r="E64" t="str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60" zoomScalePageLayoutView="0" workbookViewId="0" topLeftCell="A1">
      <selection activeCell="H18" sqref="H18"/>
    </sheetView>
  </sheetViews>
  <sheetFormatPr defaultColWidth="9.125" defaultRowHeight="12.75"/>
  <cols>
    <col min="1" max="1" width="78.125" style="1" customWidth="1"/>
    <col min="2" max="3" width="4.375" style="63" customWidth="1"/>
    <col min="4" max="4" width="10.00390625" style="63" customWidth="1"/>
    <col min="5" max="9" width="7.875" style="110" customWidth="1"/>
    <col min="10" max="16384" width="9.125" style="1" customWidth="1"/>
  </cols>
  <sheetData>
    <row r="1" spans="1:9" s="29" customFormat="1" ht="13.5" customHeight="1">
      <c r="A1" s="432" t="s">
        <v>413</v>
      </c>
      <c r="B1" s="432"/>
      <c r="C1" s="432"/>
      <c r="D1" s="432"/>
      <c r="E1" s="109"/>
      <c r="F1" s="109"/>
      <c r="G1" s="109"/>
      <c r="H1" s="109"/>
      <c r="I1" s="109"/>
    </row>
    <row r="2" spans="1:4" ht="13.5" customHeight="1">
      <c r="A2" s="430" t="s">
        <v>418</v>
      </c>
      <c r="B2" s="430"/>
      <c r="C2" s="430"/>
      <c r="D2" s="430"/>
    </row>
    <row r="3" spans="1:5" ht="13.5" customHeight="1">
      <c r="A3" s="430" t="s">
        <v>768</v>
      </c>
      <c r="B3" s="430"/>
      <c r="C3" s="430"/>
      <c r="D3" s="430"/>
      <c r="E3" s="146"/>
    </row>
    <row r="4" spans="1:4" ht="13.5" customHeight="1">
      <c r="A4" s="430" t="s">
        <v>783</v>
      </c>
      <c r="B4" s="430"/>
      <c r="C4" s="430"/>
      <c r="D4" s="430"/>
    </row>
    <row r="5" spans="1:4" ht="30.75" customHeight="1">
      <c r="A5" s="434" t="s">
        <v>740</v>
      </c>
      <c r="B5" s="434"/>
      <c r="C5" s="434"/>
      <c r="D5" s="434"/>
    </row>
    <row r="6" spans="1:9" ht="15">
      <c r="A6" s="5"/>
      <c r="B6" s="6"/>
      <c r="C6" s="6"/>
      <c r="D6" s="6" t="s">
        <v>1</v>
      </c>
      <c r="E6" s="27"/>
      <c r="F6" s="27"/>
      <c r="G6" s="27"/>
      <c r="H6" s="27"/>
      <c r="I6" s="27"/>
    </row>
    <row r="7" spans="1:9" ht="15">
      <c r="A7" s="22" t="s">
        <v>31</v>
      </c>
      <c r="B7" s="22" t="s">
        <v>63</v>
      </c>
      <c r="C7" s="22" t="s">
        <v>64</v>
      </c>
      <c r="D7" s="127" t="s">
        <v>476</v>
      </c>
      <c r="E7" s="27"/>
      <c r="F7" s="27"/>
      <c r="G7" s="27"/>
      <c r="H7" s="27"/>
      <c r="I7" s="27"/>
    </row>
    <row r="8" spans="1:9" ht="15">
      <c r="A8" s="22">
        <v>1</v>
      </c>
      <c r="B8" s="22">
        <v>2</v>
      </c>
      <c r="C8" s="22">
        <v>3</v>
      </c>
      <c r="D8" s="23">
        <v>4</v>
      </c>
      <c r="E8" s="27"/>
      <c r="F8" s="27"/>
      <c r="G8" s="27"/>
      <c r="H8" s="27"/>
      <c r="I8" s="27"/>
    </row>
    <row r="9" spans="1:9" ht="15">
      <c r="A9" s="90" t="s">
        <v>2</v>
      </c>
      <c r="B9" s="55" t="s">
        <v>65</v>
      </c>
      <c r="C9" s="55" t="s">
        <v>35</v>
      </c>
      <c r="D9" s="122">
        <f>SUM(D10:D15)</f>
        <v>179536</v>
      </c>
      <c r="E9" s="111"/>
      <c r="F9" s="27"/>
      <c r="G9" s="27"/>
      <c r="H9" s="27"/>
      <c r="I9" s="112"/>
    </row>
    <row r="10" spans="1:9" ht="26.25">
      <c r="A10" s="7" t="s">
        <v>15</v>
      </c>
      <c r="B10" s="52" t="s">
        <v>65</v>
      </c>
      <c r="C10" s="52" t="s">
        <v>66</v>
      </c>
      <c r="D10" s="123">
        <f>'пр.6'!F10</f>
        <v>4751.4</v>
      </c>
      <c r="E10" s="27"/>
      <c r="F10" s="27"/>
      <c r="G10" s="27"/>
      <c r="H10" s="27"/>
      <c r="I10" s="27"/>
    </row>
    <row r="11" spans="1:9" ht="26.25">
      <c r="A11" s="7" t="s">
        <v>20</v>
      </c>
      <c r="B11" s="52" t="s">
        <v>65</v>
      </c>
      <c r="C11" s="52" t="s">
        <v>69</v>
      </c>
      <c r="D11" s="123">
        <f>'пр.6'!F18</f>
        <v>6085.4</v>
      </c>
      <c r="E11" s="27"/>
      <c r="F11" s="27"/>
      <c r="G11" s="27"/>
      <c r="H11" s="27"/>
      <c r="I11" s="27"/>
    </row>
    <row r="12" spans="1:9" ht="27.75" customHeight="1">
      <c r="A12" s="8" t="s">
        <v>17</v>
      </c>
      <c r="B12" s="52" t="s">
        <v>65</v>
      </c>
      <c r="C12" s="52" t="s">
        <v>67</v>
      </c>
      <c r="D12" s="123">
        <f>'пр.6'!F44</f>
        <v>86035.79999999999</v>
      </c>
      <c r="E12" s="27"/>
      <c r="F12" s="27"/>
      <c r="G12" s="27"/>
      <c r="H12" s="27"/>
      <c r="I12" s="27"/>
    </row>
    <row r="13" spans="1:9" ht="27">
      <c r="A13" s="8" t="s">
        <v>19</v>
      </c>
      <c r="B13" s="52" t="s">
        <v>65</v>
      </c>
      <c r="C13" s="52" t="s">
        <v>75</v>
      </c>
      <c r="D13" s="123">
        <f>'пр.6'!F73</f>
        <v>25194.2</v>
      </c>
      <c r="E13" s="27"/>
      <c r="F13" s="27"/>
      <c r="G13" s="27"/>
      <c r="H13" s="27"/>
      <c r="I13" s="27"/>
    </row>
    <row r="14" spans="1:9" ht="15">
      <c r="A14" s="7" t="s">
        <v>3</v>
      </c>
      <c r="B14" s="53" t="s">
        <v>65</v>
      </c>
      <c r="C14" s="53" t="s">
        <v>73</v>
      </c>
      <c r="D14" s="123">
        <f>'пр.6'!F104</f>
        <v>264.1</v>
      </c>
      <c r="E14" s="27"/>
      <c r="F14" s="27"/>
      <c r="G14" s="27"/>
      <c r="H14" s="27"/>
      <c r="I14" s="27"/>
    </row>
    <row r="15" spans="1:9" ht="15">
      <c r="A15" s="7" t="s">
        <v>62</v>
      </c>
      <c r="B15" s="53" t="s">
        <v>65</v>
      </c>
      <c r="C15" s="53" t="s">
        <v>86</v>
      </c>
      <c r="D15" s="123">
        <f>'пр.6'!F109</f>
        <v>57205.1</v>
      </c>
      <c r="E15" s="27"/>
      <c r="F15" s="27"/>
      <c r="G15" s="27"/>
      <c r="H15" s="27"/>
      <c r="I15" s="27"/>
    </row>
    <row r="16" spans="1:9" ht="15">
      <c r="A16" s="15" t="s">
        <v>227</v>
      </c>
      <c r="B16" s="35" t="s">
        <v>66</v>
      </c>
      <c r="C16" s="35" t="s">
        <v>35</v>
      </c>
      <c r="D16" s="122">
        <f>D17</f>
        <v>443.9</v>
      </c>
      <c r="E16" s="27"/>
      <c r="F16" s="27"/>
      <c r="G16" s="27"/>
      <c r="H16" s="27"/>
      <c r="I16" s="27"/>
    </row>
    <row r="17" spans="1:9" ht="15">
      <c r="A17" s="16" t="s">
        <v>226</v>
      </c>
      <c r="B17" s="20" t="s">
        <v>66</v>
      </c>
      <c r="C17" s="20" t="s">
        <v>69</v>
      </c>
      <c r="D17" s="123">
        <f>'пр.6'!F225</f>
        <v>443.9</v>
      </c>
      <c r="E17" s="27"/>
      <c r="F17" s="27"/>
      <c r="G17" s="27"/>
      <c r="H17" s="27"/>
      <c r="I17" s="27"/>
    </row>
    <row r="18" spans="1:9" ht="15">
      <c r="A18" s="9" t="s">
        <v>4</v>
      </c>
      <c r="B18" s="54" t="s">
        <v>69</v>
      </c>
      <c r="C18" s="55" t="s">
        <v>35</v>
      </c>
      <c r="D18" s="122">
        <f>D19</f>
        <v>8174.400000000001</v>
      </c>
      <c r="E18" s="27"/>
      <c r="F18" s="27"/>
      <c r="G18" s="27"/>
      <c r="H18" s="27"/>
      <c r="I18" s="27"/>
    </row>
    <row r="19" spans="1:9" ht="24">
      <c r="A19" s="12" t="s">
        <v>79</v>
      </c>
      <c r="B19" s="52" t="s">
        <v>69</v>
      </c>
      <c r="C19" s="52" t="s">
        <v>74</v>
      </c>
      <c r="D19" s="123">
        <f>'пр.6'!F234</f>
        <v>8174.400000000001</v>
      </c>
      <c r="E19" s="27"/>
      <c r="F19" s="27"/>
      <c r="G19" s="27"/>
      <c r="H19" s="27"/>
      <c r="I19" s="27"/>
    </row>
    <row r="20" spans="1:9" ht="15">
      <c r="A20" s="9" t="s">
        <v>5</v>
      </c>
      <c r="B20" s="56" t="s">
        <v>67</v>
      </c>
      <c r="C20" s="56" t="s">
        <v>35</v>
      </c>
      <c r="D20" s="122">
        <f>SUM(D21:D24)</f>
        <v>13053.7</v>
      </c>
      <c r="E20" s="111"/>
      <c r="F20" s="27"/>
      <c r="G20" s="27"/>
      <c r="H20" s="27"/>
      <c r="I20" s="27"/>
    </row>
    <row r="21" spans="1:9" ht="15">
      <c r="A21" s="16" t="s">
        <v>376</v>
      </c>
      <c r="B21" s="53" t="s">
        <v>67</v>
      </c>
      <c r="C21" s="53" t="s">
        <v>75</v>
      </c>
      <c r="D21" s="123">
        <f>'пр.6'!F257</f>
        <v>5.1</v>
      </c>
      <c r="E21" s="27"/>
      <c r="F21" s="27"/>
      <c r="G21" s="27"/>
      <c r="H21" s="27"/>
      <c r="I21" s="27"/>
    </row>
    <row r="22" spans="1:9" ht="15">
      <c r="A22" s="7" t="s">
        <v>6</v>
      </c>
      <c r="B22" s="53" t="s">
        <v>67</v>
      </c>
      <c r="C22" s="53" t="s">
        <v>72</v>
      </c>
      <c r="D22" s="123">
        <f>'пр.6'!F266</f>
        <v>5800</v>
      </c>
      <c r="E22" s="27"/>
      <c r="F22" s="27"/>
      <c r="G22" s="27"/>
      <c r="H22" s="27"/>
      <c r="I22" s="27"/>
    </row>
    <row r="23" spans="1:9" ht="15">
      <c r="A23" s="7" t="s">
        <v>81</v>
      </c>
      <c r="B23" s="53" t="s">
        <v>67</v>
      </c>
      <c r="C23" s="53" t="s">
        <v>74</v>
      </c>
      <c r="D23" s="123">
        <f>'пр.6'!F272</f>
        <v>6215</v>
      </c>
      <c r="E23" s="27"/>
      <c r="F23" s="27"/>
      <c r="G23" s="27"/>
      <c r="H23" s="27"/>
      <c r="I23" s="27"/>
    </row>
    <row r="24" spans="1:9" ht="15">
      <c r="A24" s="7" t="s">
        <v>7</v>
      </c>
      <c r="B24" s="53" t="s">
        <v>67</v>
      </c>
      <c r="C24" s="53" t="s">
        <v>77</v>
      </c>
      <c r="D24" s="123">
        <f>'пр.6'!F295</f>
        <v>1033.6</v>
      </c>
      <c r="E24" s="27"/>
      <c r="F24" s="27"/>
      <c r="G24" s="27"/>
      <c r="H24" s="27"/>
      <c r="I24" s="27"/>
    </row>
    <row r="25" spans="1:9" ht="15">
      <c r="A25" s="14" t="s">
        <v>147</v>
      </c>
      <c r="B25" s="56" t="s">
        <v>71</v>
      </c>
      <c r="C25" s="56" t="s">
        <v>35</v>
      </c>
      <c r="D25" s="122">
        <f>D26+D27+D28</f>
        <v>24878.6</v>
      </c>
      <c r="E25" s="27"/>
      <c r="F25" s="27"/>
      <c r="G25" s="27"/>
      <c r="H25" s="111"/>
      <c r="I25" s="27"/>
    </row>
    <row r="26" spans="1:9" ht="15">
      <c r="A26" s="7" t="s">
        <v>146</v>
      </c>
      <c r="B26" s="53" t="s">
        <v>71</v>
      </c>
      <c r="C26" s="53" t="s">
        <v>65</v>
      </c>
      <c r="D26" s="123">
        <f>'пр.6'!F322</f>
        <v>13301.5</v>
      </c>
      <c r="E26" s="27"/>
      <c r="F26" s="27"/>
      <c r="G26" s="27"/>
      <c r="H26" s="27"/>
      <c r="I26" s="27"/>
    </row>
    <row r="27" spans="1:9" ht="15">
      <c r="A27" s="16" t="s">
        <v>200</v>
      </c>
      <c r="B27" s="53" t="s">
        <v>71</v>
      </c>
      <c r="C27" s="53" t="s">
        <v>66</v>
      </c>
      <c r="D27" s="123">
        <f>'пр.6'!F342</f>
        <v>5628.5</v>
      </c>
      <c r="E27" s="27"/>
      <c r="F27" s="27"/>
      <c r="G27" s="27"/>
      <c r="H27" s="27"/>
      <c r="I27" s="27"/>
    </row>
    <row r="28" spans="1:9" ht="15">
      <c r="A28" s="16" t="s">
        <v>202</v>
      </c>
      <c r="B28" s="53" t="s">
        <v>71</v>
      </c>
      <c r="C28" s="53" t="s">
        <v>69</v>
      </c>
      <c r="D28" s="123">
        <f>'пр.6'!F371</f>
        <v>5948.6</v>
      </c>
      <c r="E28" s="27"/>
      <c r="F28" s="27"/>
      <c r="G28" s="27"/>
      <c r="H28" s="27"/>
      <c r="I28" s="27"/>
    </row>
    <row r="29" spans="1:9" s="75" customFormat="1" ht="15">
      <c r="A29" s="15" t="s">
        <v>391</v>
      </c>
      <c r="B29" s="56" t="s">
        <v>75</v>
      </c>
      <c r="C29" s="56" t="s">
        <v>35</v>
      </c>
      <c r="D29" s="122">
        <f>D30</f>
        <v>16</v>
      </c>
      <c r="E29" s="111"/>
      <c r="F29" s="113"/>
      <c r="G29" s="113"/>
      <c r="H29" s="111"/>
      <c r="I29" s="113"/>
    </row>
    <row r="30" spans="1:9" ht="15">
      <c r="A30" s="15" t="s">
        <v>341</v>
      </c>
      <c r="B30" s="53" t="s">
        <v>75</v>
      </c>
      <c r="C30" s="53" t="s">
        <v>71</v>
      </c>
      <c r="D30" s="123">
        <f>'пр.6'!F410</f>
        <v>16</v>
      </c>
      <c r="E30" s="27"/>
      <c r="F30" s="27"/>
      <c r="G30" s="27"/>
      <c r="H30" s="27"/>
      <c r="I30" s="27"/>
    </row>
    <row r="31" spans="1:9" ht="15">
      <c r="A31" s="9" t="s">
        <v>8</v>
      </c>
      <c r="B31" s="56" t="s">
        <v>68</v>
      </c>
      <c r="C31" s="56" t="s">
        <v>35</v>
      </c>
      <c r="D31" s="122">
        <f>SUM(D32:D36)</f>
        <v>368713.10000000003</v>
      </c>
      <c r="E31" s="27"/>
      <c r="F31" s="111"/>
      <c r="G31" s="111"/>
      <c r="H31" s="27"/>
      <c r="I31" s="27"/>
    </row>
    <row r="32" spans="1:9" ht="15">
      <c r="A32" s="7" t="s">
        <v>9</v>
      </c>
      <c r="B32" s="53" t="s">
        <v>68</v>
      </c>
      <c r="C32" s="53" t="s">
        <v>65</v>
      </c>
      <c r="D32" s="123">
        <f>'пр.6'!F419</f>
        <v>82451.50000000001</v>
      </c>
      <c r="E32" s="27"/>
      <c r="F32" s="27"/>
      <c r="G32" s="27"/>
      <c r="H32" s="27"/>
      <c r="I32" s="27"/>
    </row>
    <row r="33" spans="1:9" ht="15">
      <c r="A33" s="7" t="s">
        <v>10</v>
      </c>
      <c r="B33" s="53" t="s">
        <v>68</v>
      </c>
      <c r="C33" s="53" t="s">
        <v>66</v>
      </c>
      <c r="D33" s="123">
        <f>'пр.6'!F486</f>
        <v>176103.90000000002</v>
      </c>
      <c r="E33" s="27"/>
      <c r="F33" s="27"/>
      <c r="G33" s="27"/>
      <c r="H33" s="27"/>
      <c r="I33" s="27"/>
    </row>
    <row r="34" spans="1:9" ht="15">
      <c r="A34" s="7" t="s">
        <v>352</v>
      </c>
      <c r="B34" s="53" t="s">
        <v>68</v>
      </c>
      <c r="C34" s="53" t="s">
        <v>69</v>
      </c>
      <c r="D34" s="123">
        <f>'пр.6'!F607</f>
        <v>59087.399999999994</v>
      </c>
      <c r="E34" s="27"/>
      <c r="F34" s="27"/>
      <c r="G34" s="27"/>
      <c r="H34" s="27"/>
      <c r="I34" s="27"/>
    </row>
    <row r="35" spans="1:9" ht="15">
      <c r="A35" s="7" t="s">
        <v>396</v>
      </c>
      <c r="B35" s="53" t="s">
        <v>68</v>
      </c>
      <c r="C35" s="53" t="s">
        <v>68</v>
      </c>
      <c r="D35" s="123">
        <f>'пр.6'!F672</f>
        <v>8878</v>
      </c>
      <c r="E35" s="27"/>
      <c r="F35" s="27"/>
      <c r="G35" s="27"/>
      <c r="H35" s="27"/>
      <c r="I35" s="27"/>
    </row>
    <row r="36" spans="1:9" ht="15">
      <c r="A36" s="7" t="s">
        <v>11</v>
      </c>
      <c r="B36" s="53" t="s">
        <v>68</v>
      </c>
      <c r="C36" s="53" t="s">
        <v>74</v>
      </c>
      <c r="D36" s="123">
        <f>'пр.6'!F753</f>
        <v>42192.3</v>
      </c>
      <c r="E36" s="27"/>
      <c r="F36" s="27"/>
      <c r="G36" s="27"/>
      <c r="H36" s="27"/>
      <c r="I36" s="27"/>
    </row>
    <row r="37" spans="1:9" ht="15">
      <c r="A37" s="13" t="s">
        <v>141</v>
      </c>
      <c r="B37" s="54" t="s">
        <v>72</v>
      </c>
      <c r="C37" s="55" t="s">
        <v>35</v>
      </c>
      <c r="D37" s="122">
        <f>D38+D39</f>
        <v>48267.700000000004</v>
      </c>
      <c r="E37" s="27"/>
      <c r="F37" s="27"/>
      <c r="G37" s="111"/>
      <c r="H37" s="27"/>
      <c r="I37" s="27"/>
    </row>
    <row r="38" spans="1:9" ht="15">
      <c r="A38" s="7" t="s">
        <v>12</v>
      </c>
      <c r="B38" s="53" t="s">
        <v>72</v>
      </c>
      <c r="C38" s="53" t="s">
        <v>65</v>
      </c>
      <c r="D38" s="123">
        <f>'пр.6'!F842</f>
        <v>34805.9</v>
      </c>
      <c r="E38" s="27"/>
      <c r="F38" s="27"/>
      <c r="G38" s="27"/>
      <c r="H38" s="27"/>
      <c r="I38" s="27"/>
    </row>
    <row r="39" spans="1:9" ht="15">
      <c r="A39" s="12" t="s">
        <v>85</v>
      </c>
      <c r="B39" s="57" t="s">
        <v>72</v>
      </c>
      <c r="C39" s="57" t="s">
        <v>67</v>
      </c>
      <c r="D39" s="123">
        <f>'пр.6'!F938</f>
        <v>13461.800000000001</v>
      </c>
      <c r="E39" s="27"/>
      <c r="F39" s="27"/>
      <c r="G39" s="27"/>
      <c r="H39" s="27"/>
      <c r="I39" s="27"/>
    </row>
    <row r="40" spans="1:9" ht="15">
      <c r="A40" s="9" t="s">
        <v>61</v>
      </c>
      <c r="B40" s="56" t="s">
        <v>70</v>
      </c>
      <c r="C40" s="56" t="s">
        <v>35</v>
      </c>
      <c r="D40" s="122">
        <f>D41+D42+D43</f>
        <v>9375.599999999999</v>
      </c>
      <c r="E40" s="111"/>
      <c r="F40" s="27"/>
      <c r="G40" s="27"/>
      <c r="H40" s="27"/>
      <c r="I40" s="27"/>
    </row>
    <row r="41" spans="1:9" ht="15">
      <c r="A41" s="7" t="s">
        <v>57</v>
      </c>
      <c r="B41" s="53" t="s">
        <v>70</v>
      </c>
      <c r="C41" s="53" t="s">
        <v>65</v>
      </c>
      <c r="D41" s="123">
        <f>'пр.6'!F1007</f>
        <v>5461.5</v>
      </c>
      <c r="E41" s="27"/>
      <c r="F41" s="27"/>
      <c r="G41" s="27"/>
      <c r="H41" s="27"/>
      <c r="I41" s="27"/>
    </row>
    <row r="42" spans="1:9" ht="15">
      <c r="A42" s="10" t="s">
        <v>60</v>
      </c>
      <c r="B42" s="40" t="s">
        <v>70</v>
      </c>
      <c r="C42" s="40" t="s">
        <v>69</v>
      </c>
      <c r="D42" s="123">
        <f>'пр.6'!F1013</f>
        <v>507.2</v>
      </c>
      <c r="E42" s="27"/>
      <c r="F42" s="27"/>
      <c r="G42" s="27"/>
      <c r="H42" s="27"/>
      <c r="I42" s="27"/>
    </row>
    <row r="43" spans="1:9" ht="15">
      <c r="A43" s="46" t="s">
        <v>148</v>
      </c>
      <c r="B43" s="40" t="s">
        <v>70</v>
      </c>
      <c r="C43" s="40" t="s">
        <v>75</v>
      </c>
      <c r="D43" s="123">
        <f>'пр.6'!F1038</f>
        <v>3406.8999999999996</v>
      </c>
      <c r="E43" s="27"/>
      <c r="F43" s="27"/>
      <c r="G43" s="27"/>
      <c r="H43" s="27"/>
      <c r="I43" s="27"/>
    </row>
    <row r="44" spans="1:9" ht="15">
      <c r="A44" s="15" t="s">
        <v>82</v>
      </c>
      <c r="B44" s="41" t="s">
        <v>73</v>
      </c>
      <c r="C44" s="41" t="s">
        <v>35</v>
      </c>
      <c r="D44" s="122">
        <f>D45</f>
        <v>30085.299999999996</v>
      </c>
      <c r="E44" s="27"/>
      <c r="F44" s="27"/>
      <c r="G44" s="111"/>
      <c r="H44" s="27"/>
      <c r="I44" s="27"/>
    </row>
    <row r="45" spans="1:9" ht="15">
      <c r="A45" s="16" t="s">
        <v>83</v>
      </c>
      <c r="B45" s="40" t="s">
        <v>73</v>
      </c>
      <c r="C45" s="40" t="s">
        <v>65</v>
      </c>
      <c r="D45" s="123">
        <f>'пр.6'!F1068</f>
        <v>30085.299999999996</v>
      </c>
      <c r="E45" s="27"/>
      <c r="F45" s="27"/>
      <c r="G45" s="27"/>
      <c r="H45" s="27"/>
      <c r="I45" s="27"/>
    </row>
    <row r="46" spans="1:9" ht="15">
      <c r="A46" s="15" t="s">
        <v>84</v>
      </c>
      <c r="B46" s="41" t="s">
        <v>77</v>
      </c>
      <c r="C46" s="41" t="s">
        <v>35</v>
      </c>
      <c r="D46" s="122">
        <f>D47</f>
        <v>5617</v>
      </c>
      <c r="E46" s="27"/>
      <c r="F46" s="27"/>
      <c r="G46" s="27"/>
      <c r="H46" s="27"/>
      <c r="I46" s="27"/>
    </row>
    <row r="47" spans="1:9" ht="15">
      <c r="A47" s="15" t="s">
        <v>13</v>
      </c>
      <c r="B47" s="40" t="s">
        <v>77</v>
      </c>
      <c r="C47" s="40" t="s">
        <v>66</v>
      </c>
      <c r="D47" s="123">
        <f>'пр.6'!F1127</f>
        <v>5617</v>
      </c>
      <c r="E47" s="27"/>
      <c r="F47" s="27"/>
      <c r="G47" s="27"/>
      <c r="H47" s="27"/>
      <c r="I47" s="27"/>
    </row>
    <row r="48" spans="1:9" ht="15">
      <c r="A48" s="15" t="s">
        <v>228</v>
      </c>
      <c r="B48" s="47" t="s">
        <v>86</v>
      </c>
      <c r="C48" s="47" t="s">
        <v>35</v>
      </c>
      <c r="D48" s="122">
        <f>D49</f>
        <v>12</v>
      </c>
      <c r="E48" s="27"/>
      <c r="F48" s="27"/>
      <c r="G48" s="27"/>
      <c r="H48" s="27"/>
      <c r="I48" s="27"/>
    </row>
    <row r="49" spans="1:4" ht="14.25" customHeight="1">
      <c r="A49" s="16" t="s">
        <v>90</v>
      </c>
      <c r="B49" s="45" t="s">
        <v>86</v>
      </c>
      <c r="C49" s="45" t="s">
        <v>65</v>
      </c>
      <c r="D49" s="123">
        <f>'пр.6'!F1134</f>
        <v>12</v>
      </c>
    </row>
    <row r="50" spans="1:9" ht="15">
      <c r="A50" s="9" t="s">
        <v>43</v>
      </c>
      <c r="B50" s="56"/>
      <c r="C50" s="56"/>
      <c r="D50" s="124">
        <f>D9+D16+D18+D20+D25+D29+D31+D37+D40+D44+D46+D48</f>
        <v>688173.3</v>
      </c>
      <c r="E50" s="112"/>
      <c r="F50" s="27"/>
      <c r="G50" s="27"/>
      <c r="H50" s="27"/>
      <c r="I50" s="112"/>
    </row>
    <row r="51" spans="1:9" ht="15">
      <c r="A51" s="2"/>
      <c r="B51" s="58"/>
      <c r="C51" s="58"/>
      <c r="D51" s="59"/>
      <c r="E51" s="114"/>
      <c r="F51" s="114"/>
      <c r="G51" s="114"/>
      <c r="H51" s="114"/>
      <c r="I51" s="114"/>
    </row>
    <row r="52" spans="1:4" ht="15">
      <c r="A52" s="433"/>
      <c r="B52" s="433"/>
      <c r="C52" s="433"/>
      <c r="D52" s="433"/>
    </row>
    <row r="53" spans="1:4" ht="15">
      <c r="A53" s="3"/>
      <c r="B53" s="60"/>
      <c r="C53" s="60"/>
      <c r="D53" s="64"/>
    </row>
    <row r="54" spans="1:4" ht="15">
      <c r="A54" s="431"/>
      <c r="B54" s="431"/>
      <c r="C54" s="431"/>
      <c r="D54" s="431"/>
    </row>
    <row r="55" spans="1:4" ht="15">
      <c r="A55" s="431"/>
      <c r="B55" s="431"/>
      <c r="C55" s="431"/>
      <c r="D55" s="431"/>
    </row>
    <row r="56" spans="1:4" ht="15">
      <c r="A56" s="3"/>
      <c r="B56" s="60"/>
      <c r="C56" s="60"/>
      <c r="D56" s="61"/>
    </row>
    <row r="57" spans="1:3" ht="15">
      <c r="A57" s="4"/>
      <c r="B57" s="62"/>
      <c r="C57" s="62"/>
    </row>
    <row r="58" spans="1:3" ht="15">
      <c r="A58" s="4"/>
      <c r="B58" s="62"/>
      <c r="C58" s="62"/>
    </row>
    <row r="59" spans="1:3" ht="15">
      <c r="A59" s="4"/>
      <c r="B59" s="62"/>
      <c r="C59" s="62"/>
    </row>
    <row r="60" spans="1:3" ht="15">
      <c r="A60" s="4"/>
      <c r="B60" s="62"/>
      <c r="C60" s="62"/>
    </row>
    <row r="61" spans="1:3" ht="15">
      <c r="A61" s="4"/>
      <c r="B61" s="62"/>
      <c r="C61" s="62"/>
    </row>
    <row r="62" spans="1:3" ht="15">
      <c r="A62" s="4"/>
      <c r="B62" s="62"/>
      <c r="C62" s="62"/>
    </row>
    <row r="63" spans="1:3" ht="15">
      <c r="A63" s="4"/>
      <c r="B63" s="62"/>
      <c r="C63" s="62"/>
    </row>
    <row r="64" spans="1:3" ht="15">
      <c r="A64" s="4"/>
      <c r="B64" s="62"/>
      <c r="C64" s="62"/>
    </row>
    <row r="65" spans="1:3" ht="15">
      <c r="A65" s="4"/>
      <c r="B65" s="62"/>
      <c r="C65" s="62"/>
    </row>
    <row r="66" spans="1:3" ht="15">
      <c r="A66" s="4"/>
      <c r="B66" s="62"/>
      <c r="C66" s="62"/>
    </row>
    <row r="67" spans="1:3" ht="15">
      <c r="A67" s="4"/>
      <c r="B67" s="62"/>
      <c r="C67" s="62"/>
    </row>
    <row r="68" spans="1:3" ht="15">
      <c r="A68" s="4"/>
      <c r="B68" s="62"/>
      <c r="C68" s="62"/>
    </row>
    <row r="69" spans="1:3" ht="15">
      <c r="A69" s="4"/>
      <c r="B69" s="62"/>
      <c r="C69" s="62"/>
    </row>
    <row r="70" spans="1:3" ht="15">
      <c r="A70" s="4"/>
      <c r="B70" s="62"/>
      <c r="C70" s="62"/>
    </row>
  </sheetData>
  <sheetProtection/>
  <mergeCells count="8">
    <mergeCell ref="A4:D4"/>
    <mergeCell ref="A55:D55"/>
    <mergeCell ref="A1:D1"/>
    <mergeCell ref="A52:D52"/>
    <mergeCell ref="A54:D54"/>
    <mergeCell ref="A2:D2"/>
    <mergeCell ref="A5:D5"/>
    <mergeCell ref="A3:D3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5.625" style="0" customWidth="1"/>
    <col min="2" max="2" width="58.625" style="0" customWidth="1"/>
    <col min="3" max="3" width="5.375" style="0" customWidth="1"/>
    <col min="4" max="4" width="5.625" style="0" customWidth="1"/>
    <col min="5" max="6" width="11.125" style="319" customWidth="1"/>
    <col min="7" max="7" width="9.625" style="319" customWidth="1"/>
    <col min="8" max="8" width="10.375" style="319" bestFit="1" customWidth="1"/>
    <col min="9" max="9" width="8.875" style="319" customWidth="1"/>
  </cols>
  <sheetData>
    <row r="1" spans="1:9" ht="27.75" customHeight="1">
      <c r="A1" s="5"/>
      <c r="B1" s="435" t="s">
        <v>741</v>
      </c>
      <c r="C1" s="435"/>
      <c r="D1" s="435"/>
      <c r="E1" s="435"/>
      <c r="F1" s="435"/>
      <c r="G1" s="435"/>
      <c r="H1" s="435"/>
      <c r="I1" s="435"/>
    </row>
    <row r="2" spans="1:9" ht="12.75">
      <c r="A2" s="85"/>
      <c r="B2" s="436" t="s">
        <v>427</v>
      </c>
      <c r="C2" s="436"/>
      <c r="D2" s="436"/>
      <c r="E2" s="436"/>
      <c r="F2" s="436"/>
      <c r="G2" s="436"/>
      <c r="H2" s="437"/>
      <c r="I2" s="437"/>
    </row>
    <row r="3" spans="1:9" ht="12.75">
      <c r="A3" s="436" t="str">
        <f>'пр.7 вед.стр.'!A4:G4</f>
        <v>от     12.2018 г. №</v>
      </c>
      <c r="B3" s="437"/>
      <c r="C3" s="437"/>
      <c r="D3" s="437"/>
      <c r="E3" s="437"/>
      <c r="F3" s="437"/>
      <c r="G3" s="437"/>
      <c r="H3" s="437"/>
      <c r="I3" s="437"/>
    </row>
    <row r="4" spans="1:7" ht="12.75">
      <c r="A4" s="5"/>
      <c r="B4" s="5"/>
      <c r="C4" s="86"/>
      <c r="D4" s="86"/>
      <c r="E4" s="317"/>
      <c r="F4" s="318"/>
      <c r="G4" s="318"/>
    </row>
    <row r="5" spans="1:9" ht="45">
      <c r="A5" s="87" t="s">
        <v>428</v>
      </c>
      <c r="B5" s="87" t="s">
        <v>31</v>
      </c>
      <c r="C5" s="87" t="s">
        <v>63</v>
      </c>
      <c r="D5" s="87" t="s">
        <v>64</v>
      </c>
      <c r="E5" s="320" t="s">
        <v>796</v>
      </c>
      <c r="F5" s="320" t="s">
        <v>749</v>
      </c>
      <c r="G5" s="320" t="s">
        <v>718</v>
      </c>
      <c r="H5" s="320" t="s">
        <v>719</v>
      </c>
      <c r="I5" s="320" t="s">
        <v>720</v>
      </c>
    </row>
    <row r="6" spans="1:9" ht="12.75">
      <c r="A6" s="88">
        <v>1</v>
      </c>
      <c r="B6" s="37">
        <v>2</v>
      </c>
      <c r="C6" s="37">
        <v>3</v>
      </c>
      <c r="D6" s="37">
        <v>4</v>
      </c>
      <c r="E6" s="321">
        <v>5</v>
      </c>
      <c r="F6" s="321">
        <v>6</v>
      </c>
      <c r="G6" s="321">
        <v>7</v>
      </c>
      <c r="H6" s="322">
        <v>8</v>
      </c>
      <c r="I6" s="322">
        <v>9</v>
      </c>
    </row>
    <row r="7" spans="1:9" ht="12.75">
      <c r="A7" s="89"/>
      <c r="B7" s="26" t="s">
        <v>43</v>
      </c>
      <c r="C7" s="37"/>
      <c r="D7" s="37"/>
      <c r="E7" s="323">
        <f>E8+E15+E17+E19+E24+E30+E36+E39+E44+E46+E48+E28</f>
        <v>772918.5</v>
      </c>
      <c r="F7" s="323">
        <f>F8+F15+F17+F19+F24+F30+F36+F39+F44+F46+F48+F28</f>
        <v>688173.3</v>
      </c>
      <c r="G7" s="323">
        <f>G8+G15+G17+G19+G24+G30+G36+G39+G44+G46+G48+G28</f>
        <v>100.00000000000001</v>
      </c>
      <c r="H7" s="324">
        <f>F7-E7</f>
        <v>-84745.19999999995</v>
      </c>
      <c r="I7" s="324">
        <f>F7/E7*100</f>
        <v>89.03568746252031</v>
      </c>
    </row>
    <row r="8" spans="1:9" ht="12.75">
      <c r="A8" s="90" t="s">
        <v>429</v>
      </c>
      <c r="B8" s="90" t="s">
        <v>2</v>
      </c>
      <c r="C8" s="91" t="s">
        <v>65</v>
      </c>
      <c r="D8" s="91" t="s">
        <v>35</v>
      </c>
      <c r="E8" s="325">
        <f>SUM(E9:E14)</f>
        <v>180788.7</v>
      </c>
      <c r="F8" s="325">
        <f>SUM(F9:F14)</f>
        <v>179536</v>
      </c>
      <c r="G8" s="325">
        <f>SUM(G9:G14)</f>
        <v>26.088777347217622</v>
      </c>
      <c r="H8" s="324">
        <f aca="true" t="shared" si="0" ref="H8:H49">F8-E8</f>
        <v>-1252.7000000000116</v>
      </c>
      <c r="I8" s="324">
        <f aca="true" t="shared" si="1" ref="I8:I49">F8/E8*100</f>
        <v>99.30709164898028</v>
      </c>
    </row>
    <row r="9" spans="1:9" ht="26.25" customHeight="1">
      <c r="A9" s="92" t="s">
        <v>430</v>
      </c>
      <c r="B9" s="7" t="s">
        <v>15</v>
      </c>
      <c r="C9" s="93" t="s">
        <v>65</v>
      </c>
      <c r="D9" s="93" t="s">
        <v>66</v>
      </c>
      <c r="E9" s="326">
        <v>4863</v>
      </c>
      <c r="F9" s="326">
        <f>'пр.5 по разд'!D10</f>
        <v>4751.4</v>
      </c>
      <c r="G9" s="327">
        <f>F9/F7*100</f>
        <v>0.6904365513744866</v>
      </c>
      <c r="H9" s="328">
        <f t="shared" si="0"/>
        <v>-111.60000000000036</v>
      </c>
      <c r="I9" s="328">
        <f t="shared" si="1"/>
        <v>97.7051202961135</v>
      </c>
    </row>
    <row r="10" spans="1:9" ht="39" customHeight="1">
      <c r="A10" s="92" t="s">
        <v>431</v>
      </c>
      <c r="B10" s="7" t="s">
        <v>20</v>
      </c>
      <c r="C10" s="93" t="s">
        <v>65</v>
      </c>
      <c r="D10" s="93" t="s">
        <v>69</v>
      </c>
      <c r="E10" s="326">
        <v>5316.5</v>
      </c>
      <c r="F10" s="326">
        <f>'пр.5 по разд'!D11</f>
        <v>6085.4</v>
      </c>
      <c r="G10" s="327">
        <f>F10/F7*100</f>
        <v>0.8842830723017007</v>
      </c>
      <c r="H10" s="328">
        <f t="shared" si="0"/>
        <v>768.8999999999996</v>
      </c>
      <c r="I10" s="328">
        <f t="shared" si="1"/>
        <v>114.46252233612337</v>
      </c>
    </row>
    <row r="11" spans="1:9" ht="42" customHeight="1">
      <c r="A11" s="92" t="s">
        <v>432</v>
      </c>
      <c r="B11" s="7" t="s">
        <v>433</v>
      </c>
      <c r="C11" s="93" t="s">
        <v>65</v>
      </c>
      <c r="D11" s="93" t="s">
        <v>67</v>
      </c>
      <c r="E11" s="326">
        <v>83385.6</v>
      </c>
      <c r="F11" s="326">
        <f>'пр.5 по разд'!D12</f>
        <v>86035.79999999999</v>
      </c>
      <c r="G11" s="327">
        <f>F11/F7*100</f>
        <v>12.502054351716346</v>
      </c>
      <c r="H11" s="328">
        <f t="shared" si="0"/>
        <v>2650.1999999999825</v>
      </c>
      <c r="I11" s="328">
        <f t="shared" si="1"/>
        <v>103.17824660373012</v>
      </c>
    </row>
    <row r="12" spans="1:9" ht="30" customHeight="1">
      <c r="A12" s="93" t="s">
        <v>434</v>
      </c>
      <c r="B12" s="8" t="s">
        <v>78</v>
      </c>
      <c r="C12" s="93" t="s">
        <v>65</v>
      </c>
      <c r="D12" s="93" t="s">
        <v>75</v>
      </c>
      <c r="E12" s="326">
        <v>21171.5</v>
      </c>
      <c r="F12" s="326">
        <f>'пр.5 по разд'!D13</f>
        <v>25194.2</v>
      </c>
      <c r="G12" s="327">
        <f>F12/F7*100</f>
        <v>3.661025500408109</v>
      </c>
      <c r="H12" s="328">
        <f t="shared" si="0"/>
        <v>4022.7000000000007</v>
      </c>
      <c r="I12" s="328">
        <f t="shared" si="1"/>
        <v>119.00054318305268</v>
      </c>
    </row>
    <row r="13" spans="1:9" ht="18" customHeight="1">
      <c r="A13" s="92" t="s">
        <v>435</v>
      </c>
      <c r="B13" s="7" t="s">
        <v>3</v>
      </c>
      <c r="C13" s="40" t="s">
        <v>65</v>
      </c>
      <c r="D13" s="40" t="s">
        <v>73</v>
      </c>
      <c r="E13" s="326">
        <v>1000</v>
      </c>
      <c r="F13" s="326">
        <f>'пр.5 по разд'!D14</f>
        <v>264.1</v>
      </c>
      <c r="G13" s="327">
        <f>F13/F7*100</f>
        <v>0.0383769611520819</v>
      </c>
      <c r="H13" s="328">
        <f t="shared" si="0"/>
        <v>-735.9</v>
      </c>
      <c r="I13" s="328">
        <f t="shared" si="1"/>
        <v>26.41</v>
      </c>
    </row>
    <row r="14" spans="1:9" ht="15.75" customHeight="1">
      <c r="A14" s="92" t="s">
        <v>436</v>
      </c>
      <c r="B14" s="7" t="s">
        <v>62</v>
      </c>
      <c r="C14" s="40" t="s">
        <v>65</v>
      </c>
      <c r="D14" s="40" t="s">
        <v>86</v>
      </c>
      <c r="E14" s="326">
        <v>65052.1</v>
      </c>
      <c r="F14" s="326">
        <f>'пр.5 по разд'!D15</f>
        <v>57205.1</v>
      </c>
      <c r="G14" s="327">
        <f>F14/F7*100</f>
        <v>8.312600910264898</v>
      </c>
      <c r="H14" s="328">
        <f t="shared" si="0"/>
        <v>-7847</v>
      </c>
      <c r="I14" s="328">
        <f t="shared" si="1"/>
        <v>87.93736097681705</v>
      </c>
    </row>
    <row r="15" spans="1:9" ht="12.75" customHeight="1">
      <c r="A15" s="88" t="s">
        <v>437</v>
      </c>
      <c r="B15" s="15" t="s">
        <v>227</v>
      </c>
      <c r="C15" s="41" t="s">
        <v>66</v>
      </c>
      <c r="D15" s="41" t="s">
        <v>35</v>
      </c>
      <c r="E15" s="325">
        <f>E16</f>
        <v>406.7</v>
      </c>
      <c r="F15" s="325">
        <f>F16</f>
        <v>443.9</v>
      </c>
      <c r="G15" s="325">
        <f>G16</f>
        <v>0.06450410092922815</v>
      </c>
      <c r="H15" s="324">
        <f t="shared" si="0"/>
        <v>37.19999999999999</v>
      </c>
      <c r="I15" s="324">
        <f t="shared" si="1"/>
        <v>109.14679124661913</v>
      </c>
    </row>
    <row r="16" spans="1:9" ht="17.25" customHeight="1">
      <c r="A16" s="92" t="s">
        <v>438</v>
      </c>
      <c r="B16" s="16" t="s">
        <v>226</v>
      </c>
      <c r="C16" s="40" t="s">
        <v>66</v>
      </c>
      <c r="D16" s="40" t="s">
        <v>69</v>
      </c>
      <c r="E16" s="326">
        <v>406.7</v>
      </c>
      <c r="F16" s="326">
        <f>'пр.5 по разд'!D17</f>
        <v>443.9</v>
      </c>
      <c r="G16" s="327">
        <f>F16/F7*100</f>
        <v>0.06450410092922815</v>
      </c>
      <c r="H16" s="328">
        <f t="shared" si="0"/>
        <v>37.19999999999999</v>
      </c>
      <c r="I16" s="328">
        <f t="shared" si="1"/>
        <v>109.14679124661913</v>
      </c>
    </row>
    <row r="17" spans="1:9" ht="23.25" customHeight="1">
      <c r="A17" s="88" t="s">
        <v>439</v>
      </c>
      <c r="B17" s="9" t="s">
        <v>4</v>
      </c>
      <c r="C17" s="41" t="s">
        <v>69</v>
      </c>
      <c r="D17" s="91" t="s">
        <v>35</v>
      </c>
      <c r="E17" s="325">
        <f>E18</f>
        <v>6417.3</v>
      </c>
      <c r="F17" s="325">
        <f>F18</f>
        <v>8174.400000000001</v>
      </c>
      <c r="G17" s="325">
        <f>G18</f>
        <v>1.1878403303353966</v>
      </c>
      <c r="H17" s="324">
        <f t="shared" si="0"/>
        <v>1757.1000000000004</v>
      </c>
      <c r="I17" s="324">
        <f t="shared" si="1"/>
        <v>127.38067411528213</v>
      </c>
    </row>
    <row r="18" spans="1:9" ht="31.5" customHeight="1">
      <c r="A18" s="92" t="s">
        <v>440</v>
      </c>
      <c r="B18" s="8" t="s">
        <v>441</v>
      </c>
      <c r="C18" s="40" t="s">
        <v>69</v>
      </c>
      <c r="D18" s="40" t="s">
        <v>74</v>
      </c>
      <c r="E18" s="326">
        <v>6417.3</v>
      </c>
      <c r="F18" s="326">
        <f>'пр.5 по разд'!D19</f>
        <v>8174.400000000001</v>
      </c>
      <c r="G18" s="327">
        <f>F18/F7*100</f>
        <v>1.1878403303353966</v>
      </c>
      <c r="H18" s="328">
        <f t="shared" si="0"/>
        <v>1757.1000000000004</v>
      </c>
      <c r="I18" s="328">
        <f t="shared" si="1"/>
        <v>127.38067411528213</v>
      </c>
    </row>
    <row r="19" spans="1:9" ht="14.25" customHeight="1">
      <c r="A19" s="88" t="s">
        <v>442</v>
      </c>
      <c r="B19" s="9" t="s">
        <v>5</v>
      </c>
      <c r="C19" s="41" t="s">
        <v>67</v>
      </c>
      <c r="D19" s="41" t="s">
        <v>35</v>
      </c>
      <c r="E19" s="325">
        <f>SUM(E20:E23)</f>
        <v>14019.5</v>
      </c>
      <c r="F19" s="325">
        <f>SUM(F20:F23)</f>
        <v>13053.7</v>
      </c>
      <c r="G19" s="325">
        <f>SUM(G20:G23)</f>
        <v>1.8968623165124248</v>
      </c>
      <c r="H19" s="324">
        <f t="shared" si="0"/>
        <v>-965.7999999999993</v>
      </c>
      <c r="I19" s="324">
        <f t="shared" si="1"/>
        <v>93.11102393095332</v>
      </c>
    </row>
    <row r="20" spans="1:9" ht="12.75">
      <c r="A20" s="92" t="s">
        <v>443</v>
      </c>
      <c r="B20" s="16" t="s">
        <v>376</v>
      </c>
      <c r="C20" s="40" t="s">
        <v>67</v>
      </c>
      <c r="D20" s="40" t="s">
        <v>75</v>
      </c>
      <c r="E20" s="326">
        <v>6.6</v>
      </c>
      <c r="F20" s="326">
        <f>'пр.5 по разд'!D21</f>
        <v>5.1</v>
      </c>
      <c r="G20" s="327">
        <f>F20/F7*100</f>
        <v>0.0007410923963484197</v>
      </c>
      <c r="H20" s="328">
        <f t="shared" si="0"/>
        <v>-1.5</v>
      </c>
      <c r="I20" s="328">
        <f t="shared" si="1"/>
        <v>77.27272727272727</v>
      </c>
    </row>
    <row r="21" spans="1:9" ht="12.75">
      <c r="A21" s="92" t="s">
        <v>444</v>
      </c>
      <c r="B21" s="7" t="s">
        <v>6</v>
      </c>
      <c r="C21" s="40" t="s">
        <v>67</v>
      </c>
      <c r="D21" s="40" t="s">
        <v>72</v>
      </c>
      <c r="E21" s="326">
        <v>5799</v>
      </c>
      <c r="F21" s="326">
        <f>'пр.5 по разд'!D22</f>
        <v>5800</v>
      </c>
      <c r="G21" s="327">
        <f>F21/F7*100</f>
        <v>0.8428109605531049</v>
      </c>
      <c r="H21" s="328">
        <f t="shared" si="0"/>
        <v>1</v>
      </c>
      <c r="I21" s="328">
        <f t="shared" si="1"/>
        <v>100.01724435247456</v>
      </c>
    </row>
    <row r="22" spans="1:9" ht="18" customHeight="1">
      <c r="A22" s="92" t="s">
        <v>445</v>
      </c>
      <c r="B22" s="7" t="s">
        <v>81</v>
      </c>
      <c r="C22" s="40" t="s">
        <v>67</v>
      </c>
      <c r="D22" s="40" t="s">
        <v>74</v>
      </c>
      <c r="E22" s="326">
        <v>6633</v>
      </c>
      <c r="F22" s="326">
        <f>'пр.5 по разд'!D23</f>
        <v>6215</v>
      </c>
      <c r="G22" s="327">
        <f>F22/F7*100</f>
        <v>0.9031155379030252</v>
      </c>
      <c r="H22" s="328">
        <f t="shared" si="0"/>
        <v>-418</v>
      </c>
      <c r="I22" s="328">
        <f t="shared" si="1"/>
        <v>93.69817578772802</v>
      </c>
    </row>
    <row r="23" spans="1:9" ht="18" customHeight="1">
      <c r="A23" s="92" t="s">
        <v>446</v>
      </c>
      <c r="B23" s="7" t="s">
        <v>7</v>
      </c>
      <c r="C23" s="40" t="s">
        <v>67</v>
      </c>
      <c r="D23" s="40" t="s">
        <v>77</v>
      </c>
      <c r="E23" s="326">
        <v>1580.9</v>
      </c>
      <c r="F23" s="326">
        <f>'пр.5 по разд'!D24</f>
        <v>1033.6</v>
      </c>
      <c r="G23" s="327">
        <f>F23/F7*100</f>
        <v>0.1501947256599464</v>
      </c>
      <c r="H23" s="328">
        <f t="shared" si="0"/>
        <v>-547.3000000000002</v>
      </c>
      <c r="I23" s="328">
        <f t="shared" si="1"/>
        <v>65.38047947371749</v>
      </c>
    </row>
    <row r="24" spans="1:9" ht="17.25" customHeight="1">
      <c r="A24" s="92" t="s">
        <v>447</v>
      </c>
      <c r="B24" s="14" t="s">
        <v>147</v>
      </c>
      <c r="C24" s="41" t="s">
        <v>71</v>
      </c>
      <c r="D24" s="41" t="s">
        <v>35</v>
      </c>
      <c r="E24" s="325">
        <f>E25+E26+E27</f>
        <v>119598.70000000001</v>
      </c>
      <c r="F24" s="325">
        <f>F25+F26+F27</f>
        <v>24878.6</v>
      </c>
      <c r="G24" s="325">
        <f>G25+G26+G27</f>
        <v>3.6151649591752544</v>
      </c>
      <c r="H24" s="324">
        <f t="shared" si="0"/>
        <v>-94720.1</v>
      </c>
      <c r="I24" s="324">
        <f t="shared" si="1"/>
        <v>20.801731122495475</v>
      </c>
    </row>
    <row r="25" spans="1:9" ht="16.5" customHeight="1">
      <c r="A25" s="92" t="s">
        <v>430</v>
      </c>
      <c r="B25" s="7" t="s">
        <v>146</v>
      </c>
      <c r="C25" s="40" t="s">
        <v>71</v>
      </c>
      <c r="D25" s="40" t="s">
        <v>65</v>
      </c>
      <c r="E25" s="326">
        <v>20420.8</v>
      </c>
      <c r="F25" s="326">
        <f>'пр.5 по разд'!D26</f>
        <v>13301.5</v>
      </c>
      <c r="G25" s="327">
        <f>F25/F7*100</f>
        <v>1.9328706882408835</v>
      </c>
      <c r="H25" s="328">
        <f t="shared" si="0"/>
        <v>-7119.299999999999</v>
      </c>
      <c r="I25" s="328">
        <f t="shared" si="1"/>
        <v>65.13701715897517</v>
      </c>
    </row>
    <row r="26" spans="1:9" ht="12.75" customHeight="1">
      <c r="A26" s="92" t="s">
        <v>448</v>
      </c>
      <c r="B26" s="16" t="s">
        <v>200</v>
      </c>
      <c r="C26" s="53" t="s">
        <v>71</v>
      </c>
      <c r="D26" s="53" t="s">
        <v>66</v>
      </c>
      <c r="E26" s="326">
        <v>86242.1</v>
      </c>
      <c r="F26" s="326">
        <f>'пр.5 по разд'!D27</f>
        <v>5628.5</v>
      </c>
      <c r="G26" s="327">
        <f>F26/F7*100</f>
        <v>0.817889912322957</v>
      </c>
      <c r="H26" s="328">
        <f t="shared" si="0"/>
        <v>-80613.6</v>
      </c>
      <c r="I26" s="328">
        <f t="shared" si="1"/>
        <v>6.526394881386237</v>
      </c>
    </row>
    <row r="27" spans="1:9" ht="12.75">
      <c r="A27" s="92" t="s">
        <v>449</v>
      </c>
      <c r="B27" s="16" t="s">
        <v>202</v>
      </c>
      <c r="C27" s="53" t="s">
        <v>71</v>
      </c>
      <c r="D27" s="53" t="s">
        <v>69</v>
      </c>
      <c r="E27" s="326">
        <v>12935.8</v>
      </c>
      <c r="F27" s="326">
        <f>'пр.5 по разд'!D28</f>
        <v>5948.6</v>
      </c>
      <c r="G27" s="327">
        <f>F27/F7*100</f>
        <v>0.8644043586114137</v>
      </c>
      <c r="H27" s="328">
        <f t="shared" si="0"/>
        <v>-6987.199999999999</v>
      </c>
      <c r="I27" s="328">
        <f t="shared" si="1"/>
        <v>45.98555945515547</v>
      </c>
    </row>
    <row r="28" spans="1:9" ht="14.25" customHeight="1">
      <c r="A28" s="88" t="s">
        <v>450</v>
      </c>
      <c r="B28" s="15" t="s">
        <v>417</v>
      </c>
      <c r="C28" s="56" t="s">
        <v>75</v>
      </c>
      <c r="D28" s="56" t="s">
        <v>35</v>
      </c>
      <c r="E28" s="325">
        <f>E29</f>
        <v>3608.3</v>
      </c>
      <c r="F28" s="325">
        <f>F29</f>
        <v>16</v>
      </c>
      <c r="G28" s="325">
        <f>G29</f>
        <v>0.0023249957532499445</v>
      </c>
      <c r="H28" s="324">
        <f t="shared" si="0"/>
        <v>-3592.3</v>
      </c>
      <c r="I28" s="324">
        <f t="shared" si="1"/>
        <v>0.4434221101349666</v>
      </c>
    </row>
    <row r="29" spans="1:9" ht="16.5" customHeight="1">
      <c r="A29" s="92" t="s">
        <v>451</v>
      </c>
      <c r="B29" s="16" t="s">
        <v>341</v>
      </c>
      <c r="C29" s="53" t="s">
        <v>75</v>
      </c>
      <c r="D29" s="53" t="s">
        <v>71</v>
      </c>
      <c r="E29" s="326">
        <v>3608.3</v>
      </c>
      <c r="F29" s="326">
        <f>'пр.5 по разд'!D30</f>
        <v>16</v>
      </c>
      <c r="G29" s="327">
        <f>F29/F7*100</f>
        <v>0.0023249957532499445</v>
      </c>
      <c r="H29" s="328">
        <f t="shared" si="0"/>
        <v>-3592.3</v>
      </c>
      <c r="I29" s="328">
        <f t="shared" si="1"/>
        <v>0.4434221101349666</v>
      </c>
    </row>
    <row r="30" spans="1:9" ht="12.75">
      <c r="A30" s="88" t="s">
        <v>452</v>
      </c>
      <c r="B30" s="9" t="s">
        <v>8</v>
      </c>
      <c r="C30" s="41" t="s">
        <v>68</v>
      </c>
      <c r="D30" s="41" t="s">
        <v>35</v>
      </c>
      <c r="E30" s="325">
        <f>SUM(E31:E35)</f>
        <v>357971.8</v>
      </c>
      <c r="F30" s="325">
        <f>SUM(F31:F35)</f>
        <v>368713.10000000003</v>
      </c>
      <c r="G30" s="325">
        <f>SUM(G31:G35)</f>
        <v>53.57852447922638</v>
      </c>
      <c r="H30" s="324">
        <f t="shared" si="0"/>
        <v>10741.300000000047</v>
      </c>
      <c r="I30" s="324">
        <f t="shared" si="1"/>
        <v>103.00059948856308</v>
      </c>
    </row>
    <row r="31" spans="1:9" ht="16.5" customHeight="1">
      <c r="A31" s="92" t="s">
        <v>453</v>
      </c>
      <c r="B31" s="7" t="s">
        <v>9</v>
      </c>
      <c r="C31" s="40" t="s">
        <v>68</v>
      </c>
      <c r="D31" s="40" t="s">
        <v>65</v>
      </c>
      <c r="E31" s="326">
        <v>78796.4</v>
      </c>
      <c r="F31" s="326">
        <f>'пр.5 по разд'!D32</f>
        <v>82451.50000000001</v>
      </c>
      <c r="G31" s="327">
        <f>F31/F7*100</f>
        <v>11.98121170931799</v>
      </c>
      <c r="H31" s="328">
        <f t="shared" si="0"/>
        <v>3655.1000000000204</v>
      </c>
      <c r="I31" s="328">
        <f t="shared" si="1"/>
        <v>104.63866369529575</v>
      </c>
    </row>
    <row r="32" spans="1:9" ht="18" customHeight="1">
      <c r="A32" s="92" t="s">
        <v>454</v>
      </c>
      <c r="B32" s="7" t="s">
        <v>10</v>
      </c>
      <c r="C32" s="40" t="s">
        <v>68</v>
      </c>
      <c r="D32" s="40" t="s">
        <v>66</v>
      </c>
      <c r="E32" s="326">
        <v>167426.8</v>
      </c>
      <c r="F32" s="326">
        <f>'пр.5 по разд'!D33</f>
        <v>176103.90000000002</v>
      </c>
      <c r="G32" s="327">
        <f>F32/F7*100</f>
        <v>25.590051226922057</v>
      </c>
      <c r="H32" s="328">
        <f t="shared" si="0"/>
        <v>8677.100000000035</v>
      </c>
      <c r="I32" s="328">
        <f t="shared" si="1"/>
        <v>105.18262309259929</v>
      </c>
    </row>
    <row r="33" spans="1:9" ht="18" customHeight="1">
      <c r="A33" s="92" t="s">
        <v>455</v>
      </c>
      <c r="B33" s="7" t="s">
        <v>352</v>
      </c>
      <c r="C33" s="40" t="s">
        <v>68</v>
      </c>
      <c r="D33" s="40" t="s">
        <v>69</v>
      </c>
      <c r="E33" s="326">
        <v>61430</v>
      </c>
      <c r="F33" s="326">
        <f>'пр.5 по разд'!D34</f>
        <v>59087.399999999994</v>
      </c>
      <c r="G33" s="327">
        <f>F33/F7*100</f>
        <v>8.586122129411297</v>
      </c>
      <c r="H33" s="328">
        <f t="shared" si="0"/>
        <v>-2342.600000000006</v>
      </c>
      <c r="I33" s="328">
        <f t="shared" si="1"/>
        <v>96.18655380107438</v>
      </c>
    </row>
    <row r="34" spans="1:9" ht="18" customHeight="1">
      <c r="A34" s="92" t="s">
        <v>456</v>
      </c>
      <c r="B34" s="7" t="s">
        <v>396</v>
      </c>
      <c r="C34" s="40" t="s">
        <v>68</v>
      </c>
      <c r="D34" s="40" t="s">
        <v>68</v>
      </c>
      <c r="E34" s="326">
        <v>8846.9</v>
      </c>
      <c r="F34" s="326">
        <f>'пр.5 по разд'!D35</f>
        <v>8878</v>
      </c>
      <c r="G34" s="327">
        <f>F34/F7*100</f>
        <v>1.290082018584563</v>
      </c>
      <c r="H34" s="328">
        <f t="shared" si="0"/>
        <v>31.100000000000364</v>
      </c>
      <c r="I34" s="328">
        <f t="shared" si="1"/>
        <v>100.35153556613052</v>
      </c>
    </row>
    <row r="35" spans="1:9" ht="18" customHeight="1">
      <c r="A35" s="92" t="s">
        <v>457</v>
      </c>
      <c r="B35" s="7" t="s">
        <v>11</v>
      </c>
      <c r="C35" s="40" t="s">
        <v>68</v>
      </c>
      <c r="D35" s="40" t="s">
        <v>74</v>
      </c>
      <c r="E35" s="326">
        <v>41471.7</v>
      </c>
      <c r="F35" s="326">
        <f>'пр.5 по разд'!D36</f>
        <v>42192.3</v>
      </c>
      <c r="G35" s="327">
        <f>F35/F7*100</f>
        <v>6.131057394990477</v>
      </c>
      <c r="H35" s="328">
        <f t="shared" si="0"/>
        <v>720.6000000000058</v>
      </c>
      <c r="I35" s="328">
        <f t="shared" si="1"/>
        <v>101.73757043960099</v>
      </c>
    </row>
    <row r="36" spans="1:9" ht="15" customHeight="1">
      <c r="A36" s="88" t="s">
        <v>458</v>
      </c>
      <c r="B36" s="9" t="s">
        <v>459</v>
      </c>
      <c r="C36" s="41" t="s">
        <v>72</v>
      </c>
      <c r="D36" s="91" t="s">
        <v>35</v>
      </c>
      <c r="E36" s="325">
        <f>E37+E38</f>
        <v>47356.4</v>
      </c>
      <c r="F36" s="325">
        <f>SUM(F37:F38)</f>
        <v>48267.700000000004</v>
      </c>
      <c r="G36" s="325">
        <f>SUM(G37:G38)</f>
        <v>7.013887344946396</v>
      </c>
      <c r="H36" s="324">
        <f t="shared" si="0"/>
        <v>911.3000000000029</v>
      </c>
      <c r="I36" s="324">
        <f t="shared" si="1"/>
        <v>101.92434391127705</v>
      </c>
    </row>
    <row r="37" spans="1:9" ht="12.75">
      <c r="A37" s="93" t="s">
        <v>460</v>
      </c>
      <c r="B37" s="7" t="s">
        <v>12</v>
      </c>
      <c r="C37" s="40" t="s">
        <v>72</v>
      </c>
      <c r="D37" s="40" t="s">
        <v>65</v>
      </c>
      <c r="E37" s="326">
        <v>33772.5</v>
      </c>
      <c r="F37" s="326">
        <f>'пр.5 по разд'!D38</f>
        <v>34805.9</v>
      </c>
      <c r="G37" s="327">
        <f>F37/F7*100</f>
        <v>5.05772310550264</v>
      </c>
      <c r="H37" s="328">
        <f t="shared" si="0"/>
        <v>1033.4000000000015</v>
      </c>
      <c r="I37" s="328">
        <f t="shared" si="1"/>
        <v>103.05988600192464</v>
      </c>
    </row>
    <row r="38" spans="1:9" ht="20.25" customHeight="1">
      <c r="A38" s="92" t="s">
        <v>461</v>
      </c>
      <c r="B38" s="7" t="s">
        <v>462</v>
      </c>
      <c r="C38" s="40" t="s">
        <v>72</v>
      </c>
      <c r="D38" s="40" t="s">
        <v>67</v>
      </c>
      <c r="E38" s="326">
        <v>13583.9</v>
      </c>
      <c r="F38" s="326">
        <f>'пр.5 по разд'!D39</f>
        <v>13461.800000000001</v>
      </c>
      <c r="G38" s="327">
        <f>F38/F7*100</f>
        <v>1.9561642394437564</v>
      </c>
      <c r="H38" s="328">
        <f t="shared" si="0"/>
        <v>-122.09999999999854</v>
      </c>
      <c r="I38" s="328">
        <f t="shared" si="1"/>
        <v>99.10114179285773</v>
      </c>
    </row>
    <row r="39" spans="1:9" ht="16.5" customHeight="1">
      <c r="A39" s="88" t="s">
        <v>463</v>
      </c>
      <c r="B39" s="9" t="s">
        <v>61</v>
      </c>
      <c r="C39" s="41" t="s">
        <v>70</v>
      </c>
      <c r="D39" s="41" t="s">
        <v>35</v>
      </c>
      <c r="E39" s="325">
        <f>SUM(E40:E43)</f>
        <v>9019.5</v>
      </c>
      <c r="F39" s="325">
        <f>SUM(F40:F43)</f>
        <v>9375.599999999999</v>
      </c>
      <c r="G39" s="325">
        <f>SUM(G40:G43)</f>
        <v>1.362389386510636</v>
      </c>
      <c r="H39" s="324">
        <f t="shared" si="0"/>
        <v>356.09999999999854</v>
      </c>
      <c r="I39" s="324">
        <f t="shared" si="1"/>
        <v>103.9481124230833</v>
      </c>
    </row>
    <row r="40" spans="1:9" ht="14.25" customHeight="1">
      <c r="A40" s="93" t="s">
        <v>464</v>
      </c>
      <c r="B40" s="7" t="s">
        <v>57</v>
      </c>
      <c r="C40" s="40" t="s">
        <v>70</v>
      </c>
      <c r="D40" s="40" t="s">
        <v>65</v>
      </c>
      <c r="E40" s="326">
        <v>4500</v>
      </c>
      <c r="F40" s="326">
        <f>'пр.5 по разд'!D41</f>
        <v>5461.5</v>
      </c>
      <c r="G40" s="327">
        <f>F40/F7*100</f>
        <v>0.7936227691484107</v>
      </c>
      <c r="H40" s="328">
        <f t="shared" si="0"/>
        <v>961.5</v>
      </c>
      <c r="I40" s="328">
        <f t="shared" si="1"/>
        <v>121.36666666666667</v>
      </c>
    </row>
    <row r="41" spans="1:9" ht="19.5" customHeight="1">
      <c r="A41" s="92" t="s">
        <v>465</v>
      </c>
      <c r="B41" s="10" t="s">
        <v>60</v>
      </c>
      <c r="C41" s="40" t="s">
        <v>70</v>
      </c>
      <c r="D41" s="40" t="s">
        <v>69</v>
      </c>
      <c r="E41" s="326">
        <v>1503.6</v>
      </c>
      <c r="F41" s="326">
        <f>'пр.5 по разд'!D42</f>
        <v>507.2</v>
      </c>
      <c r="G41" s="327">
        <f>F41/F7*100</f>
        <v>0.07370236537802324</v>
      </c>
      <c r="H41" s="328">
        <f t="shared" si="0"/>
        <v>-996.3999999999999</v>
      </c>
      <c r="I41" s="328">
        <f t="shared" si="1"/>
        <v>33.73237563181697</v>
      </c>
    </row>
    <row r="42" spans="1:9" ht="15" customHeight="1">
      <c r="A42" s="92" t="s">
        <v>466</v>
      </c>
      <c r="B42" s="16" t="s">
        <v>342</v>
      </c>
      <c r="C42" s="40" t="s">
        <v>70</v>
      </c>
      <c r="D42" s="40" t="s">
        <v>67</v>
      </c>
      <c r="E42" s="326">
        <v>0</v>
      </c>
      <c r="F42" s="326">
        <v>0</v>
      </c>
      <c r="G42" s="327">
        <f>F42/F11*100</f>
        <v>0</v>
      </c>
      <c r="H42" s="328">
        <f t="shared" si="0"/>
        <v>0</v>
      </c>
      <c r="I42" s="328">
        <v>0</v>
      </c>
    </row>
    <row r="43" spans="1:9" ht="12.75">
      <c r="A43" s="92" t="s">
        <v>467</v>
      </c>
      <c r="B43" s="46" t="s">
        <v>148</v>
      </c>
      <c r="C43" s="40" t="s">
        <v>70</v>
      </c>
      <c r="D43" s="40" t="s">
        <v>75</v>
      </c>
      <c r="E43" s="326">
        <v>3015.9</v>
      </c>
      <c r="F43" s="326">
        <f>'пр.5 по разд'!D43</f>
        <v>3406.8999999999996</v>
      </c>
      <c r="G43" s="327">
        <f>F43/F7*100</f>
        <v>0.4950642519842022</v>
      </c>
      <c r="H43" s="328">
        <f t="shared" si="0"/>
        <v>390.99999999999955</v>
      </c>
      <c r="I43" s="328">
        <f t="shared" si="1"/>
        <v>112.96462084286614</v>
      </c>
    </row>
    <row r="44" spans="1:9" ht="16.5" customHeight="1">
      <c r="A44" s="88" t="s">
        <v>468</v>
      </c>
      <c r="B44" s="15" t="s">
        <v>82</v>
      </c>
      <c r="C44" s="41" t="s">
        <v>73</v>
      </c>
      <c r="D44" s="41" t="s">
        <v>35</v>
      </c>
      <c r="E44" s="325">
        <f>E45</f>
        <v>28066.9</v>
      </c>
      <c r="F44" s="325">
        <f>F45</f>
        <v>30085.299999999996</v>
      </c>
      <c r="G44" s="325">
        <f>G45</f>
        <v>4.371762170953159</v>
      </c>
      <c r="H44" s="324">
        <f t="shared" si="0"/>
        <v>2018.3999999999942</v>
      </c>
      <c r="I44" s="324">
        <f t="shared" si="1"/>
        <v>107.19138914522087</v>
      </c>
    </row>
    <row r="45" spans="1:9" ht="15" customHeight="1">
      <c r="A45" s="92" t="s">
        <v>469</v>
      </c>
      <c r="B45" s="16" t="s">
        <v>83</v>
      </c>
      <c r="C45" s="40" t="s">
        <v>73</v>
      </c>
      <c r="D45" s="40" t="s">
        <v>65</v>
      </c>
      <c r="E45" s="326">
        <v>28066.9</v>
      </c>
      <c r="F45" s="326">
        <f>'пр.5 по разд'!D45</f>
        <v>30085.299999999996</v>
      </c>
      <c r="G45" s="327">
        <f>F45/F7*100</f>
        <v>4.371762170953159</v>
      </c>
      <c r="H45" s="328">
        <f t="shared" si="0"/>
        <v>2018.3999999999942</v>
      </c>
      <c r="I45" s="328">
        <f t="shared" si="1"/>
        <v>107.19138914522087</v>
      </c>
    </row>
    <row r="46" spans="1:9" ht="16.5" customHeight="1">
      <c r="A46" s="88" t="s">
        <v>470</v>
      </c>
      <c r="B46" s="15" t="s">
        <v>84</v>
      </c>
      <c r="C46" s="41" t="s">
        <v>77</v>
      </c>
      <c r="D46" s="41" t="s">
        <v>35</v>
      </c>
      <c r="E46" s="325">
        <f>E47</f>
        <v>5617</v>
      </c>
      <c r="F46" s="325">
        <f>F47</f>
        <v>5617</v>
      </c>
      <c r="G46" s="325">
        <f>G47</f>
        <v>0.8162188216253086</v>
      </c>
      <c r="H46" s="324">
        <f t="shared" si="0"/>
        <v>0</v>
      </c>
      <c r="I46" s="324">
        <f t="shared" si="1"/>
        <v>100</v>
      </c>
    </row>
    <row r="47" spans="1:9" ht="15.75" customHeight="1">
      <c r="A47" s="92" t="s">
        <v>471</v>
      </c>
      <c r="B47" s="16" t="s">
        <v>13</v>
      </c>
      <c r="C47" s="40" t="s">
        <v>77</v>
      </c>
      <c r="D47" s="40" t="s">
        <v>66</v>
      </c>
      <c r="E47" s="326">
        <v>5617</v>
      </c>
      <c r="F47" s="326">
        <f>'пр.5 по разд'!D47</f>
        <v>5617</v>
      </c>
      <c r="G47" s="327">
        <f>F47/F7*100</f>
        <v>0.8162188216253086</v>
      </c>
      <c r="H47" s="328">
        <f t="shared" si="0"/>
        <v>0</v>
      </c>
      <c r="I47" s="328">
        <f t="shared" si="1"/>
        <v>100</v>
      </c>
    </row>
    <row r="48" spans="1:9" ht="15" customHeight="1">
      <c r="A48" s="92" t="s">
        <v>472</v>
      </c>
      <c r="B48" s="15" t="s">
        <v>87</v>
      </c>
      <c r="C48" s="41" t="s">
        <v>86</v>
      </c>
      <c r="D48" s="41" t="s">
        <v>35</v>
      </c>
      <c r="E48" s="325">
        <f>E49</f>
        <v>47.7</v>
      </c>
      <c r="F48" s="325">
        <f>F49</f>
        <v>12</v>
      </c>
      <c r="G48" s="325">
        <f>G49</f>
        <v>0.0017437468149374582</v>
      </c>
      <c r="H48" s="324">
        <f t="shared" si="0"/>
        <v>-35.7</v>
      </c>
      <c r="I48" s="324">
        <f t="shared" si="1"/>
        <v>25.157232704402517</v>
      </c>
    </row>
    <row r="49" spans="1:9" ht="17.25" customHeight="1">
      <c r="A49" s="92" t="s">
        <v>473</v>
      </c>
      <c r="B49" s="16" t="str">
        <f>'пр.6'!A1134</f>
        <v>Обслуживание государственного внутреннего  (муниципального) долга</v>
      </c>
      <c r="C49" s="40" t="s">
        <v>86</v>
      </c>
      <c r="D49" s="40" t="s">
        <v>65</v>
      </c>
      <c r="E49" s="326">
        <v>47.7</v>
      </c>
      <c r="F49" s="326">
        <f>'пр.5 по разд'!D49</f>
        <v>12</v>
      </c>
      <c r="G49" s="327">
        <f>F49/F7*100</f>
        <v>0.0017437468149374582</v>
      </c>
      <c r="H49" s="328">
        <f t="shared" si="0"/>
        <v>-35.7</v>
      </c>
      <c r="I49" s="328">
        <f t="shared" si="1"/>
        <v>25.157232704402517</v>
      </c>
    </row>
  </sheetData>
  <sheetProtection/>
  <mergeCells count="3">
    <mergeCell ref="B1:I1"/>
    <mergeCell ref="B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80"/>
  <sheetViews>
    <sheetView zoomScale="120" zoomScaleNormal="120" zoomScalePageLayoutView="0" workbookViewId="0" topLeftCell="A1">
      <selection activeCell="F1141" sqref="F1141"/>
    </sheetView>
  </sheetViews>
  <sheetFormatPr defaultColWidth="9.125" defaultRowHeight="12.75"/>
  <cols>
    <col min="1" max="1" width="86.875" style="11" customWidth="1"/>
    <col min="2" max="2" width="8.50390625" style="43" customWidth="1"/>
    <col min="3" max="3" width="6.50390625" style="43" customWidth="1"/>
    <col min="4" max="4" width="13.375" style="228" customWidth="1"/>
    <col min="5" max="5" width="7.00390625" style="228" customWidth="1"/>
    <col min="6" max="6" width="11.875" style="11" customWidth="1"/>
    <col min="7" max="7" width="5.375" style="11" customWidth="1"/>
    <col min="8" max="10" width="1.12109375" style="11" customWidth="1"/>
    <col min="11" max="11" width="9.375" style="115" customWidth="1"/>
    <col min="12" max="15" width="9.125" style="115" customWidth="1"/>
    <col min="16" max="16384" width="9.125" style="11" customWidth="1"/>
  </cols>
  <sheetData>
    <row r="1" spans="1:6" ht="12.75">
      <c r="A1" s="438" t="s">
        <v>491</v>
      </c>
      <c r="B1" s="437"/>
      <c r="C1" s="437"/>
      <c r="D1" s="437"/>
      <c r="E1" s="437"/>
      <c r="F1" s="437"/>
    </row>
    <row r="2" spans="1:6" ht="14.25" customHeight="1">
      <c r="A2" s="430" t="str">
        <f>'пр.5 по разд'!A2:D2</f>
        <v>к  решению Собрания представителей Сусуманского городского округа</v>
      </c>
      <c r="B2" s="430"/>
      <c r="C2" s="430"/>
      <c r="D2" s="430"/>
      <c r="E2" s="430"/>
      <c r="F2" s="439"/>
    </row>
    <row r="3" spans="1:6" ht="14.25" customHeight="1">
      <c r="A3" s="430" t="str">
        <f>'пр.5 по разд'!A3:D3</f>
        <v>"О бюджете муниципального образования "Сусуманский городской округ" на 2019 год"</v>
      </c>
      <c r="B3" s="430"/>
      <c r="C3" s="430"/>
      <c r="D3" s="430"/>
      <c r="E3" s="430"/>
      <c r="F3" s="439"/>
    </row>
    <row r="4" spans="1:6" ht="14.25" customHeight="1">
      <c r="A4" s="430" t="str">
        <f>'пр.5 по разд'!A4:D4</f>
        <v>от     12.2018 г. №</v>
      </c>
      <c r="B4" s="430"/>
      <c r="C4" s="430"/>
      <c r="D4" s="430"/>
      <c r="E4" s="430"/>
      <c r="F4" s="439"/>
    </row>
    <row r="5" spans="1:6" ht="43.5" customHeight="1">
      <c r="A5" s="440" t="s">
        <v>742</v>
      </c>
      <c r="B5" s="440"/>
      <c r="C5" s="440"/>
      <c r="D5" s="440"/>
      <c r="E5" s="440"/>
      <c r="F5" s="441"/>
    </row>
    <row r="6" spans="4:14" ht="12.75">
      <c r="D6" s="228" t="s">
        <v>1</v>
      </c>
      <c r="K6" s="116"/>
      <c r="L6" s="116"/>
      <c r="M6" s="116"/>
      <c r="N6" s="116"/>
    </row>
    <row r="7" spans="1:14" ht="12.75">
      <c r="A7" s="25" t="s">
        <v>31</v>
      </c>
      <c r="B7" s="44" t="s">
        <v>45</v>
      </c>
      <c r="C7" s="44" t="s">
        <v>44</v>
      </c>
      <c r="D7" s="229" t="s">
        <v>46</v>
      </c>
      <c r="E7" s="229" t="s">
        <v>47</v>
      </c>
      <c r="F7" s="127" t="str">
        <f>'пр.5 по разд'!D7</f>
        <v>Сумма</v>
      </c>
      <c r="K7" s="116"/>
      <c r="L7" s="116"/>
      <c r="M7" s="121"/>
      <c r="N7" s="121"/>
    </row>
    <row r="8" spans="1:14" ht="12.75">
      <c r="A8" s="25">
        <v>1</v>
      </c>
      <c r="B8" s="44">
        <v>3</v>
      </c>
      <c r="C8" s="44">
        <v>4</v>
      </c>
      <c r="D8" s="260">
        <v>5</v>
      </c>
      <c r="E8" s="260">
        <v>6</v>
      </c>
      <c r="F8" s="50">
        <v>7</v>
      </c>
      <c r="K8" s="116"/>
      <c r="L8" s="116"/>
      <c r="M8" s="121"/>
      <c r="N8" s="121"/>
    </row>
    <row r="9" spans="1:14" ht="12.75">
      <c r="A9" s="15" t="s">
        <v>2</v>
      </c>
      <c r="B9" s="35" t="s">
        <v>65</v>
      </c>
      <c r="C9" s="35" t="s">
        <v>35</v>
      </c>
      <c r="D9" s="225"/>
      <c r="E9" s="225"/>
      <c r="F9" s="36">
        <f>F10+F18+F44+F73+F104+F109</f>
        <v>179536</v>
      </c>
      <c r="K9" s="116"/>
      <c r="L9" s="116"/>
      <c r="M9" s="121"/>
      <c r="N9" s="121"/>
    </row>
    <row r="10" spans="1:14" ht="26.25">
      <c r="A10" s="14" t="s">
        <v>15</v>
      </c>
      <c r="B10" s="35" t="s">
        <v>65</v>
      </c>
      <c r="C10" s="35" t="s">
        <v>66</v>
      </c>
      <c r="D10" s="229"/>
      <c r="E10" s="229"/>
      <c r="F10" s="36">
        <f>F11</f>
        <v>4751.4</v>
      </c>
      <c r="K10" s="116"/>
      <c r="L10" s="116"/>
      <c r="M10" s="121"/>
      <c r="N10" s="121"/>
    </row>
    <row r="11" spans="1:15" s="32" customFormat="1" ht="26.25">
      <c r="A11" s="16" t="s">
        <v>315</v>
      </c>
      <c r="B11" s="20" t="s">
        <v>65</v>
      </c>
      <c r="C11" s="20" t="s">
        <v>66</v>
      </c>
      <c r="D11" s="225" t="s">
        <v>203</v>
      </c>
      <c r="E11" s="225"/>
      <c r="F11" s="21">
        <f>F12</f>
        <v>4751.4</v>
      </c>
      <c r="K11" s="116"/>
      <c r="L11" s="116"/>
      <c r="M11" s="121"/>
      <c r="N11" s="121"/>
      <c r="O11" s="118"/>
    </row>
    <row r="12" spans="1:15" s="32" customFormat="1" ht="12.75">
      <c r="A12" s="16" t="s">
        <v>16</v>
      </c>
      <c r="B12" s="20" t="s">
        <v>65</v>
      </c>
      <c r="C12" s="20" t="s">
        <v>66</v>
      </c>
      <c r="D12" s="225" t="s">
        <v>582</v>
      </c>
      <c r="E12" s="225"/>
      <c r="F12" s="21">
        <f>F13</f>
        <v>4751.4</v>
      </c>
      <c r="K12" s="116"/>
      <c r="L12" s="116"/>
      <c r="M12" s="121"/>
      <c r="N12" s="121"/>
      <c r="O12" s="118"/>
    </row>
    <row r="13" spans="1:14" ht="21.75" customHeight="1">
      <c r="A13" s="16" t="s">
        <v>205</v>
      </c>
      <c r="B13" s="20" t="s">
        <v>65</v>
      </c>
      <c r="C13" s="20" t="s">
        <v>66</v>
      </c>
      <c r="D13" s="225" t="s">
        <v>583</v>
      </c>
      <c r="E13" s="225"/>
      <c r="F13" s="21">
        <f>F14</f>
        <v>4751.4</v>
      </c>
      <c r="K13" s="116"/>
      <c r="L13" s="116"/>
      <c r="M13" s="121"/>
      <c r="N13" s="121"/>
    </row>
    <row r="14" spans="1:14" ht="45.75" customHeight="1">
      <c r="A14" s="16" t="s">
        <v>99</v>
      </c>
      <c r="B14" s="20" t="s">
        <v>65</v>
      </c>
      <c r="C14" s="20" t="s">
        <v>66</v>
      </c>
      <c r="D14" s="225" t="s">
        <v>583</v>
      </c>
      <c r="E14" s="225" t="s">
        <v>100</v>
      </c>
      <c r="F14" s="21">
        <f>F15</f>
        <v>4751.4</v>
      </c>
      <c r="K14" s="116"/>
      <c r="L14" s="116"/>
      <c r="M14" s="121"/>
      <c r="N14" s="121"/>
    </row>
    <row r="15" spans="1:14" ht="12.75">
      <c r="A15" s="16" t="s">
        <v>92</v>
      </c>
      <c r="B15" s="20" t="s">
        <v>65</v>
      </c>
      <c r="C15" s="20" t="s">
        <v>66</v>
      </c>
      <c r="D15" s="225" t="s">
        <v>583</v>
      </c>
      <c r="E15" s="225" t="s">
        <v>93</v>
      </c>
      <c r="F15" s="21">
        <f>F16+F17</f>
        <v>4751.4</v>
      </c>
      <c r="K15" s="116"/>
      <c r="L15" s="116"/>
      <c r="M15" s="121"/>
      <c r="N15" s="121"/>
    </row>
    <row r="16" spans="1:14" ht="12.75">
      <c r="A16" s="16" t="s">
        <v>154</v>
      </c>
      <c r="B16" s="20" t="s">
        <v>65</v>
      </c>
      <c r="C16" s="20" t="s">
        <v>66</v>
      </c>
      <c r="D16" s="225" t="s">
        <v>583</v>
      </c>
      <c r="E16" s="225" t="s">
        <v>94</v>
      </c>
      <c r="F16" s="21">
        <f>'пр.7 вед.стр.'!G17</f>
        <v>3801.1</v>
      </c>
      <c r="K16" s="116"/>
      <c r="L16" s="116"/>
      <c r="M16" s="121"/>
      <c r="N16" s="121"/>
    </row>
    <row r="17" spans="1:14" ht="26.25">
      <c r="A17" s="16" t="s">
        <v>156</v>
      </c>
      <c r="B17" s="20" t="s">
        <v>65</v>
      </c>
      <c r="C17" s="20" t="s">
        <v>66</v>
      </c>
      <c r="D17" s="225" t="s">
        <v>583</v>
      </c>
      <c r="E17" s="225" t="s">
        <v>155</v>
      </c>
      <c r="F17" s="21">
        <f>'пр.7 вед.стр.'!G18</f>
        <v>950.3</v>
      </c>
      <c r="K17" s="116"/>
      <c r="L17" s="116"/>
      <c r="M17" s="121"/>
      <c r="N17" s="121"/>
    </row>
    <row r="18" spans="1:15" s="32" customFormat="1" ht="33" customHeight="1">
      <c r="A18" s="14" t="s">
        <v>20</v>
      </c>
      <c r="B18" s="35" t="s">
        <v>65</v>
      </c>
      <c r="C18" s="35" t="s">
        <v>69</v>
      </c>
      <c r="D18" s="229"/>
      <c r="E18" s="229"/>
      <c r="F18" s="36">
        <f>F19</f>
        <v>6085.4</v>
      </c>
      <c r="K18" s="115"/>
      <c r="L18" s="115"/>
      <c r="M18" s="115"/>
      <c r="N18" s="115"/>
      <c r="O18" s="118"/>
    </row>
    <row r="19" spans="1:15" s="32" customFormat="1" ht="28.5" customHeight="1">
      <c r="A19" s="16" t="s">
        <v>315</v>
      </c>
      <c r="B19" s="20" t="s">
        <v>65</v>
      </c>
      <c r="C19" s="20" t="s">
        <v>69</v>
      </c>
      <c r="D19" s="225" t="s">
        <v>203</v>
      </c>
      <c r="E19" s="225"/>
      <c r="F19" s="21">
        <f>F20+F26</f>
        <v>6085.4</v>
      </c>
      <c r="K19" s="115"/>
      <c r="L19" s="115"/>
      <c r="M19" s="115"/>
      <c r="N19" s="115"/>
      <c r="O19" s="118"/>
    </row>
    <row r="20" spans="1:15" s="32" customFormat="1" ht="15" customHeight="1">
      <c r="A20" s="33" t="s">
        <v>162</v>
      </c>
      <c r="B20" s="20" t="s">
        <v>65</v>
      </c>
      <c r="C20" s="20" t="s">
        <v>69</v>
      </c>
      <c r="D20" s="225" t="s">
        <v>617</v>
      </c>
      <c r="E20" s="225"/>
      <c r="F20" s="21">
        <f>F21</f>
        <v>3725.8</v>
      </c>
      <c r="K20" s="115"/>
      <c r="L20" s="115"/>
      <c r="M20" s="115"/>
      <c r="N20" s="115"/>
      <c r="O20" s="118"/>
    </row>
    <row r="21" spans="1:15" s="32" customFormat="1" ht="18.75" customHeight="1">
      <c r="A21" s="16" t="s">
        <v>205</v>
      </c>
      <c r="B21" s="20" t="s">
        <v>65</v>
      </c>
      <c r="C21" s="20" t="s">
        <v>69</v>
      </c>
      <c r="D21" s="225" t="s">
        <v>618</v>
      </c>
      <c r="E21" s="225"/>
      <c r="F21" s="21">
        <f>F22</f>
        <v>3725.8</v>
      </c>
      <c r="K21" s="115"/>
      <c r="L21" s="115"/>
      <c r="M21" s="115"/>
      <c r="N21" s="115"/>
      <c r="O21" s="118"/>
    </row>
    <row r="22" spans="1:15" s="32" customFormat="1" ht="46.5" customHeight="1">
      <c r="A22" s="16" t="s">
        <v>99</v>
      </c>
      <c r="B22" s="20" t="s">
        <v>65</v>
      </c>
      <c r="C22" s="20" t="s">
        <v>69</v>
      </c>
      <c r="D22" s="225" t="s">
        <v>618</v>
      </c>
      <c r="E22" s="225" t="s">
        <v>100</v>
      </c>
      <c r="F22" s="21">
        <f>F23</f>
        <v>3725.8</v>
      </c>
      <c r="K22" s="115"/>
      <c r="L22" s="115"/>
      <c r="M22" s="115"/>
      <c r="N22" s="115"/>
      <c r="O22" s="118"/>
    </row>
    <row r="23" spans="1:15" s="32" customFormat="1" ht="19.5" customHeight="1">
      <c r="A23" s="16" t="s">
        <v>92</v>
      </c>
      <c r="B23" s="20" t="s">
        <v>65</v>
      </c>
      <c r="C23" s="20" t="s">
        <v>69</v>
      </c>
      <c r="D23" s="225" t="s">
        <v>618</v>
      </c>
      <c r="E23" s="225" t="s">
        <v>93</v>
      </c>
      <c r="F23" s="21">
        <f>F24+F25</f>
        <v>3725.8</v>
      </c>
      <c r="K23" s="115"/>
      <c r="L23" s="115"/>
      <c r="M23" s="115"/>
      <c r="N23" s="115"/>
      <c r="O23" s="118"/>
    </row>
    <row r="24" spans="1:15" s="32" customFormat="1" ht="15" customHeight="1">
      <c r="A24" s="16" t="s">
        <v>154</v>
      </c>
      <c r="B24" s="20" t="s">
        <v>65</v>
      </c>
      <c r="C24" s="20" t="s">
        <v>69</v>
      </c>
      <c r="D24" s="225" t="s">
        <v>618</v>
      </c>
      <c r="E24" s="225" t="s">
        <v>94</v>
      </c>
      <c r="F24" s="21">
        <f>'пр.7 вед.стр.'!G303</f>
        <v>2980.6</v>
      </c>
      <c r="K24" s="115"/>
      <c r="L24" s="115"/>
      <c r="M24" s="115"/>
      <c r="N24" s="115"/>
      <c r="O24" s="118"/>
    </row>
    <row r="25" spans="1:15" s="32" customFormat="1" ht="33" customHeight="1">
      <c r="A25" s="16" t="s">
        <v>156</v>
      </c>
      <c r="B25" s="20" t="s">
        <v>65</v>
      </c>
      <c r="C25" s="20" t="s">
        <v>69</v>
      </c>
      <c r="D25" s="225" t="s">
        <v>618</v>
      </c>
      <c r="E25" s="225" t="s">
        <v>155</v>
      </c>
      <c r="F25" s="21">
        <f>'пр.7 вед.стр.'!G304</f>
        <v>745.2</v>
      </c>
      <c r="K25" s="115"/>
      <c r="L25" s="115"/>
      <c r="M25" s="115"/>
      <c r="N25" s="115"/>
      <c r="O25" s="118"/>
    </row>
    <row r="26" spans="1:15" s="32" customFormat="1" ht="12" customHeight="1">
      <c r="A26" s="16" t="s">
        <v>49</v>
      </c>
      <c r="B26" s="20" t="s">
        <v>65</v>
      </c>
      <c r="C26" s="20" t="s">
        <v>69</v>
      </c>
      <c r="D26" s="225" t="s">
        <v>209</v>
      </c>
      <c r="E26" s="225"/>
      <c r="F26" s="21">
        <f>F27+F33+F40</f>
        <v>2359.6</v>
      </c>
      <c r="K26" s="115"/>
      <c r="L26" s="115"/>
      <c r="M26" s="115"/>
      <c r="N26" s="115"/>
      <c r="O26" s="118"/>
    </row>
    <row r="27" spans="1:15" s="32" customFormat="1" ht="12" customHeight="1">
      <c r="A27" s="16" t="s">
        <v>205</v>
      </c>
      <c r="B27" s="20" t="s">
        <v>65</v>
      </c>
      <c r="C27" s="20" t="s">
        <v>69</v>
      </c>
      <c r="D27" s="225" t="s">
        <v>210</v>
      </c>
      <c r="E27" s="225"/>
      <c r="F27" s="21">
        <f>F28</f>
        <v>1980.6</v>
      </c>
      <c r="K27" s="115"/>
      <c r="L27" s="115"/>
      <c r="M27" s="115"/>
      <c r="N27" s="115"/>
      <c r="O27" s="118"/>
    </row>
    <row r="28" spans="1:15" s="32" customFormat="1" ht="42.75" customHeight="1">
      <c r="A28" s="16" t="s">
        <v>99</v>
      </c>
      <c r="B28" s="20" t="s">
        <v>65</v>
      </c>
      <c r="C28" s="20" t="s">
        <v>69</v>
      </c>
      <c r="D28" s="225" t="s">
        <v>210</v>
      </c>
      <c r="E28" s="225" t="s">
        <v>100</v>
      </c>
      <c r="F28" s="21">
        <f>F29</f>
        <v>1980.6</v>
      </c>
      <c r="K28" s="115"/>
      <c r="L28" s="115"/>
      <c r="M28" s="115"/>
      <c r="N28" s="115"/>
      <c r="O28" s="118"/>
    </row>
    <row r="29" spans="1:15" s="32" customFormat="1" ht="17.25" customHeight="1">
      <c r="A29" s="16" t="s">
        <v>92</v>
      </c>
      <c r="B29" s="20" t="s">
        <v>65</v>
      </c>
      <c r="C29" s="20" t="s">
        <v>69</v>
      </c>
      <c r="D29" s="225" t="s">
        <v>210</v>
      </c>
      <c r="E29" s="225" t="s">
        <v>93</v>
      </c>
      <c r="F29" s="21">
        <f>F30+F31+F32</f>
        <v>1980.6</v>
      </c>
      <c r="K29" s="115"/>
      <c r="L29" s="115"/>
      <c r="M29" s="115"/>
      <c r="N29" s="115"/>
      <c r="O29" s="118"/>
    </row>
    <row r="30" spans="1:15" s="32" customFormat="1" ht="12" customHeight="1">
      <c r="A30" s="16" t="s">
        <v>154</v>
      </c>
      <c r="B30" s="20" t="s">
        <v>65</v>
      </c>
      <c r="C30" s="20" t="s">
        <v>69</v>
      </c>
      <c r="D30" s="225" t="s">
        <v>210</v>
      </c>
      <c r="E30" s="225" t="s">
        <v>94</v>
      </c>
      <c r="F30" s="21">
        <f>'пр.7 вед.стр.'!G309</f>
        <v>1564</v>
      </c>
      <c r="K30" s="115"/>
      <c r="L30" s="115"/>
      <c r="M30" s="115"/>
      <c r="N30" s="115"/>
      <c r="O30" s="118"/>
    </row>
    <row r="31" spans="1:15" s="32" customFormat="1" ht="18" customHeight="1">
      <c r="A31" s="16" t="s">
        <v>95</v>
      </c>
      <c r="B31" s="20" t="s">
        <v>65</v>
      </c>
      <c r="C31" s="20" t="s">
        <v>69</v>
      </c>
      <c r="D31" s="225" t="s">
        <v>210</v>
      </c>
      <c r="E31" s="225" t="s">
        <v>96</v>
      </c>
      <c r="F31" s="21">
        <f>'пр.7 вед.стр.'!G310</f>
        <v>10</v>
      </c>
      <c r="K31" s="115"/>
      <c r="L31" s="115"/>
      <c r="M31" s="115"/>
      <c r="N31" s="115"/>
      <c r="O31" s="118"/>
    </row>
    <row r="32" spans="1:15" s="32" customFormat="1" ht="27.75" customHeight="1">
      <c r="A32" s="16" t="s">
        <v>156</v>
      </c>
      <c r="B32" s="20" t="s">
        <v>65</v>
      </c>
      <c r="C32" s="20" t="s">
        <v>69</v>
      </c>
      <c r="D32" s="225" t="s">
        <v>210</v>
      </c>
      <c r="E32" s="225" t="s">
        <v>155</v>
      </c>
      <c r="F32" s="21">
        <f>'пр.7 вед.стр.'!G311</f>
        <v>406.6</v>
      </c>
      <c r="K32" s="115"/>
      <c r="L32" s="115"/>
      <c r="M32" s="115"/>
      <c r="N32" s="115"/>
      <c r="O32" s="118"/>
    </row>
    <row r="33" spans="1:15" s="32" customFormat="1" ht="12" customHeight="1">
      <c r="A33" s="16" t="s">
        <v>206</v>
      </c>
      <c r="B33" s="20" t="s">
        <v>65</v>
      </c>
      <c r="C33" s="20" t="s">
        <v>69</v>
      </c>
      <c r="D33" s="225" t="s">
        <v>211</v>
      </c>
      <c r="E33" s="225"/>
      <c r="F33" s="21">
        <f>F34+F37</f>
        <v>229</v>
      </c>
      <c r="K33" s="115"/>
      <c r="L33" s="115"/>
      <c r="M33" s="115"/>
      <c r="N33" s="115"/>
      <c r="O33" s="118"/>
    </row>
    <row r="34" spans="1:15" s="32" customFormat="1" ht="14.25" customHeight="1">
      <c r="A34" s="16" t="s">
        <v>393</v>
      </c>
      <c r="B34" s="20" t="s">
        <v>65</v>
      </c>
      <c r="C34" s="20" t="s">
        <v>69</v>
      </c>
      <c r="D34" s="225" t="s">
        <v>211</v>
      </c>
      <c r="E34" s="225" t="s">
        <v>101</v>
      </c>
      <c r="F34" s="21">
        <f>F35</f>
        <v>228</v>
      </c>
      <c r="K34" s="115"/>
      <c r="L34" s="115"/>
      <c r="M34" s="115"/>
      <c r="N34" s="115"/>
      <c r="O34" s="118"/>
    </row>
    <row r="35" spans="1:15" s="32" customFormat="1" ht="14.25" customHeight="1">
      <c r="A35" s="16" t="s">
        <v>770</v>
      </c>
      <c r="B35" s="20" t="s">
        <v>65</v>
      </c>
      <c r="C35" s="20" t="s">
        <v>69</v>
      </c>
      <c r="D35" s="225" t="s">
        <v>211</v>
      </c>
      <c r="E35" s="225" t="s">
        <v>97</v>
      </c>
      <c r="F35" s="21">
        <f>F36</f>
        <v>228</v>
      </c>
      <c r="K35" s="115"/>
      <c r="L35" s="115"/>
      <c r="M35" s="115"/>
      <c r="N35" s="115"/>
      <c r="O35" s="118"/>
    </row>
    <row r="36" spans="1:15" s="32" customFormat="1" ht="14.25" customHeight="1">
      <c r="A36" s="16" t="s">
        <v>724</v>
      </c>
      <c r="B36" s="20" t="s">
        <v>65</v>
      </c>
      <c r="C36" s="20" t="s">
        <v>69</v>
      </c>
      <c r="D36" s="225" t="s">
        <v>211</v>
      </c>
      <c r="E36" s="225" t="s">
        <v>98</v>
      </c>
      <c r="F36" s="21">
        <f>'пр.7 вед.стр.'!G315</f>
        <v>228</v>
      </c>
      <c r="K36" s="115"/>
      <c r="L36" s="115"/>
      <c r="M36" s="115"/>
      <c r="N36" s="115"/>
      <c r="O36" s="118"/>
    </row>
    <row r="37" spans="1:15" s="32" customFormat="1" ht="14.25" customHeight="1">
      <c r="A37" s="16" t="s">
        <v>125</v>
      </c>
      <c r="B37" s="20" t="s">
        <v>65</v>
      </c>
      <c r="C37" s="20" t="s">
        <v>69</v>
      </c>
      <c r="D37" s="225" t="s">
        <v>211</v>
      </c>
      <c r="E37" s="225" t="s">
        <v>126</v>
      </c>
      <c r="F37" s="21">
        <f>F38</f>
        <v>1</v>
      </c>
      <c r="K37" s="115"/>
      <c r="L37" s="115"/>
      <c r="M37" s="115"/>
      <c r="N37" s="115"/>
      <c r="O37" s="118"/>
    </row>
    <row r="38" spans="1:15" s="32" customFormat="1" ht="14.25" customHeight="1">
      <c r="A38" s="16" t="s">
        <v>128</v>
      </c>
      <c r="B38" s="20" t="s">
        <v>65</v>
      </c>
      <c r="C38" s="20" t="s">
        <v>69</v>
      </c>
      <c r="D38" s="225" t="s">
        <v>211</v>
      </c>
      <c r="E38" s="225" t="s">
        <v>129</v>
      </c>
      <c r="F38" s="21">
        <f>F39</f>
        <v>1</v>
      </c>
      <c r="K38" s="115"/>
      <c r="L38" s="115"/>
      <c r="M38" s="115"/>
      <c r="N38" s="115"/>
      <c r="O38" s="118"/>
    </row>
    <row r="39" spans="1:15" s="32" customFormat="1" ht="12" customHeight="1">
      <c r="A39" s="16" t="s">
        <v>130</v>
      </c>
      <c r="B39" s="20" t="s">
        <v>65</v>
      </c>
      <c r="C39" s="20" t="s">
        <v>69</v>
      </c>
      <c r="D39" s="225" t="s">
        <v>211</v>
      </c>
      <c r="E39" s="225" t="s">
        <v>131</v>
      </c>
      <c r="F39" s="21">
        <f>'пр.7 вед.стр.'!G318</f>
        <v>1</v>
      </c>
      <c r="K39" s="115"/>
      <c r="L39" s="115"/>
      <c r="M39" s="115"/>
      <c r="N39" s="115"/>
      <c r="O39" s="118"/>
    </row>
    <row r="40" spans="1:15" s="32" customFormat="1" ht="46.5" customHeight="1">
      <c r="A40" s="16" t="s">
        <v>235</v>
      </c>
      <c r="B40" s="20" t="s">
        <v>65</v>
      </c>
      <c r="C40" s="20" t="s">
        <v>69</v>
      </c>
      <c r="D40" s="225" t="s">
        <v>584</v>
      </c>
      <c r="E40" s="225"/>
      <c r="F40" s="21">
        <f>F41</f>
        <v>150</v>
      </c>
      <c r="K40" s="115"/>
      <c r="L40" s="115"/>
      <c r="M40" s="115"/>
      <c r="N40" s="115"/>
      <c r="O40" s="118"/>
    </row>
    <row r="41" spans="1:15" s="32" customFormat="1" ht="46.5" customHeight="1">
      <c r="A41" s="16" t="s">
        <v>99</v>
      </c>
      <c r="B41" s="20" t="s">
        <v>65</v>
      </c>
      <c r="C41" s="20" t="s">
        <v>69</v>
      </c>
      <c r="D41" s="225" t="s">
        <v>584</v>
      </c>
      <c r="E41" s="225" t="s">
        <v>100</v>
      </c>
      <c r="F41" s="21">
        <f>F42</f>
        <v>150</v>
      </c>
      <c r="K41" s="115"/>
      <c r="L41" s="115"/>
      <c r="M41" s="115"/>
      <c r="N41" s="115"/>
      <c r="O41" s="118"/>
    </row>
    <row r="42" spans="1:15" s="32" customFormat="1" ht="15" customHeight="1">
      <c r="A42" s="16" t="s">
        <v>92</v>
      </c>
      <c r="B42" s="20" t="s">
        <v>65</v>
      </c>
      <c r="C42" s="20" t="s">
        <v>69</v>
      </c>
      <c r="D42" s="225" t="s">
        <v>584</v>
      </c>
      <c r="E42" s="225" t="s">
        <v>93</v>
      </c>
      <c r="F42" s="21">
        <f>F43</f>
        <v>150</v>
      </c>
      <c r="K42" s="115"/>
      <c r="L42" s="115"/>
      <c r="M42" s="115"/>
      <c r="N42" s="115"/>
      <c r="O42" s="118"/>
    </row>
    <row r="43" spans="1:15" s="32" customFormat="1" ht="24" customHeight="1">
      <c r="A43" s="16" t="s">
        <v>95</v>
      </c>
      <c r="B43" s="20" t="s">
        <v>65</v>
      </c>
      <c r="C43" s="20" t="s">
        <v>69</v>
      </c>
      <c r="D43" s="225" t="s">
        <v>584</v>
      </c>
      <c r="E43" s="225" t="s">
        <v>96</v>
      </c>
      <c r="F43" s="21">
        <f>'пр.7 вед.стр.'!G322</f>
        <v>150</v>
      </c>
      <c r="K43" s="115"/>
      <c r="L43" s="115"/>
      <c r="M43" s="115"/>
      <c r="N43" s="115"/>
      <c r="O43" s="118"/>
    </row>
    <row r="44" spans="1:14" ht="30.75" customHeight="1">
      <c r="A44" s="15" t="s">
        <v>17</v>
      </c>
      <c r="B44" s="35" t="s">
        <v>65</v>
      </c>
      <c r="C44" s="35" t="s">
        <v>67</v>
      </c>
      <c r="D44" s="229"/>
      <c r="E44" s="229"/>
      <c r="F44" s="36">
        <f>F45</f>
        <v>86035.79999999999</v>
      </c>
      <c r="K44" s="116"/>
      <c r="L44" s="116"/>
      <c r="M44" s="121"/>
      <c r="N44" s="121"/>
    </row>
    <row r="45" spans="1:14" ht="26.25">
      <c r="A45" s="16" t="s">
        <v>315</v>
      </c>
      <c r="B45" s="20" t="s">
        <v>65</v>
      </c>
      <c r="C45" s="20" t="s">
        <v>67</v>
      </c>
      <c r="D45" s="225" t="s">
        <v>203</v>
      </c>
      <c r="E45" s="225"/>
      <c r="F45" s="21">
        <f>F46</f>
        <v>86035.79999999999</v>
      </c>
      <c r="K45" s="116"/>
      <c r="L45" s="116"/>
      <c r="M45" s="121"/>
      <c r="N45" s="121"/>
    </row>
    <row r="46" spans="1:14" ht="12.75">
      <c r="A46" s="16" t="s">
        <v>49</v>
      </c>
      <c r="B46" s="20" t="s">
        <v>65</v>
      </c>
      <c r="C46" s="20" t="s">
        <v>67</v>
      </c>
      <c r="D46" s="225" t="s">
        <v>209</v>
      </c>
      <c r="E46" s="225"/>
      <c r="F46" s="21">
        <f>F47+F53+F62+F66</f>
        <v>86035.79999999999</v>
      </c>
      <c r="K46" s="116"/>
      <c r="L46" s="116"/>
      <c r="M46" s="121"/>
      <c r="N46" s="121"/>
    </row>
    <row r="47" spans="1:14" ht="12.75">
      <c r="A47" s="16" t="s">
        <v>205</v>
      </c>
      <c r="B47" s="20" t="s">
        <v>65</v>
      </c>
      <c r="C47" s="20" t="s">
        <v>67</v>
      </c>
      <c r="D47" s="225" t="s">
        <v>210</v>
      </c>
      <c r="E47" s="225"/>
      <c r="F47" s="21">
        <f>F48</f>
        <v>80077.4</v>
      </c>
      <c r="K47" s="116"/>
      <c r="L47" s="116"/>
      <c r="M47" s="121"/>
      <c r="N47" s="121"/>
    </row>
    <row r="48" spans="1:14" ht="39">
      <c r="A48" s="16" t="s">
        <v>99</v>
      </c>
      <c r="B48" s="20" t="s">
        <v>65</v>
      </c>
      <c r="C48" s="20" t="s">
        <v>67</v>
      </c>
      <c r="D48" s="225" t="s">
        <v>210</v>
      </c>
      <c r="E48" s="225" t="s">
        <v>100</v>
      </c>
      <c r="F48" s="21">
        <f>F49</f>
        <v>80077.4</v>
      </c>
      <c r="K48" s="116"/>
      <c r="L48" s="116"/>
      <c r="M48" s="121"/>
      <c r="N48" s="121"/>
    </row>
    <row r="49" spans="1:14" ht="12.75">
      <c r="A49" s="16" t="s">
        <v>92</v>
      </c>
      <c r="B49" s="20" t="s">
        <v>65</v>
      </c>
      <c r="C49" s="20" t="s">
        <v>67</v>
      </c>
      <c r="D49" s="225" t="s">
        <v>210</v>
      </c>
      <c r="E49" s="225" t="s">
        <v>93</v>
      </c>
      <c r="F49" s="21">
        <f>F50+F51+F52</f>
        <v>80077.4</v>
      </c>
      <c r="K49" s="116"/>
      <c r="L49" s="116"/>
      <c r="M49" s="121"/>
      <c r="N49" s="121"/>
    </row>
    <row r="50" spans="1:14" ht="12.75">
      <c r="A50" s="16" t="s">
        <v>154</v>
      </c>
      <c r="B50" s="20" t="s">
        <v>65</v>
      </c>
      <c r="C50" s="20" t="s">
        <v>67</v>
      </c>
      <c r="D50" s="225" t="s">
        <v>210</v>
      </c>
      <c r="E50" s="225" t="s">
        <v>94</v>
      </c>
      <c r="F50" s="21">
        <f>'пр.7 вед.стр.'!G25</f>
        <v>63834.4</v>
      </c>
      <c r="K50" s="116"/>
      <c r="L50" s="116"/>
      <c r="M50" s="121"/>
      <c r="N50" s="121"/>
    </row>
    <row r="51" spans="1:14" ht="15" customHeight="1">
      <c r="A51" s="16" t="s">
        <v>95</v>
      </c>
      <c r="B51" s="20" t="s">
        <v>65</v>
      </c>
      <c r="C51" s="20" t="s">
        <v>67</v>
      </c>
      <c r="D51" s="225" t="s">
        <v>210</v>
      </c>
      <c r="E51" s="225" t="s">
        <v>96</v>
      </c>
      <c r="F51" s="21">
        <f>'пр.7 вед.стр.'!G26</f>
        <v>300</v>
      </c>
      <c r="K51" s="116"/>
      <c r="L51" s="116"/>
      <c r="M51" s="121"/>
      <c r="N51" s="121"/>
    </row>
    <row r="52" spans="1:14" ht="26.25">
      <c r="A52" s="16" t="s">
        <v>156</v>
      </c>
      <c r="B52" s="20" t="s">
        <v>65</v>
      </c>
      <c r="C52" s="20" t="s">
        <v>67</v>
      </c>
      <c r="D52" s="225" t="s">
        <v>210</v>
      </c>
      <c r="E52" s="225" t="s">
        <v>155</v>
      </c>
      <c r="F52" s="21">
        <f>'пр.7 вед.стр.'!G27</f>
        <v>15943</v>
      </c>
      <c r="K52" s="116"/>
      <c r="L52" s="116"/>
      <c r="M52" s="121"/>
      <c r="N52" s="121"/>
    </row>
    <row r="53" spans="1:14" ht="12.75">
      <c r="A53" s="16" t="s">
        <v>206</v>
      </c>
      <c r="B53" s="20" t="s">
        <v>65</v>
      </c>
      <c r="C53" s="20" t="s">
        <v>67</v>
      </c>
      <c r="D53" s="225" t="s">
        <v>211</v>
      </c>
      <c r="E53" s="225"/>
      <c r="F53" s="21">
        <f>F54+F57</f>
        <v>3458.4</v>
      </c>
      <c r="K53" s="116"/>
      <c r="L53" s="116"/>
      <c r="M53" s="121"/>
      <c r="N53" s="121"/>
    </row>
    <row r="54" spans="1:14" ht="12.75">
      <c r="A54" s="16" t="s">
        <v>393</v>
      </c>
      <c r="B54" s="20" t="s">
        <v>65</v>
      </c>
      <c r="C54" s="20" t="s">
        <v>67</v>
      </c>
      <c r="D54" s="225" t="s">
        <v>211</v>
      </c>
      <c r="E54" s="225" t="s">
        <v>101</v>
      </c>
      <c r="F54" s="21">
        <f>F55</f>
        <v>2973.4</v>
      </c>
      <c r="K54" s="116"/>
      <c r="L54" s="116"/>
      <c r="M54" s="121"/>
      <c r="N54" s="121"/>
    </row>
    <row r="55" spans="1:14" ht="12.75">
      <c r="A55" s="16" t="s">
        <v>770</v>
      </c>
      <c r="B55" s="20" t="s">
        <v>65</v>
      </c>
      <c r="C55" s="20" t="s">
        <v>67</v>
      </c>
      <c r="D55" s="225" t="s">
        <v>211</v>
      </c>
      <c r="E55" s="225" t="s">
        <v>97</v>
      </c>
      <c r="F55" s="21">
        <f>F56</f>
        <v>2973.4</v>
      </c>
      <c r="K55" s="116"/>
      <c r="L55" s="116"/>
      <c r="M55" s="121"/>
      <c r="N55" s="121"/>
    </row>
    <row r="56" spans="1:14" ht="12.75">
      <c r="A56" s="16" t="s">
        <v>723</v>
      </c>
      <c r="B56" s="20" t="s">
        <v>65</v>
      </c>
      <c r="C56" s="20" t="s">
        <v>67</v>
      </c>
      <c r="D56" s="225" t="s">
        <v>211</v>
      </c>
      <c r="E56" s="225" t="s">
        <v>98</v>
      </c>
      <c r="F56" s="21">
        <f>'пр.7 вед.стр.'!G31</f>
        <v>2973.4</v>
      </c>
      <c r="K56" s="116"/>
      <c r="L56" s="116"/>
      <c r="M56" s="121"/>
      <c r="N56" s="121"/>
    </row>
    <row r="57" spans="1:14" ht="12.75">
      <c r="A57" s="16" t="s">
        <v>125</v>
      </c>
      <c r="B57" s="20" t="s">
        <v>65</v>
      </c>
      <c r="C57" s="20" t="s">
        <v>67</v>
      </c>
      <c r="D57" s="225" t="s">
        <v>211</v>
      </c>
      <c r="E57" s="225" t="s">
        <v>126</v>
      </c>
      <c r="F57" s="21">
        <f>F58</f>
        <v>485</v>
      </c>
      <c r="K57" s="116"/>
      <c r="L57" s="116"/>
      <c r="M57" s="121"/>
      <c r="N57" s="121"/>
    </row>
    <row r="58" spans="1:14" ht="12.75">
      <c r="A58" s="16" t="s">
        <v>128</v>
      </c>
      <c r="B58" s="20" t="s">
        <v>65</v>
      </c>
      <c r="C58" s="20" t="s">
        <v>67</v>
      </c>
      <c r="D58" s="225" t="s">
        <v>211</v>
      </c>
      <c r="E58" s="225" t="s">
        <v>129</v>
      </c>
      <c r="F58" s="21">
        <f>F59+F60+F61</f>
        <v>485</v>
      </c>
      <c r="K58" s="116"/>
      <c r="L58" s="116"/>
      <c r="M58" s="121"/>
      <c r="N58" s="121"/>
    </row>
    <row r="59" spans="1:14" ht="12.75">
      <c r="A59" s="16" t="s">
        <v>130</v>
      </c>
      <c r="B59" s="20" t="s">
        <v>65</v>
      </c>
      <c r="C59" s="20" t="s">
        <v>67</v>
      </c>
      <c r="D59" s="225" t="s">
        <v>211</v>
      </c>
      <c r="E59" s="225" t="s">
        <v>131</v>
      </c>
      <c r="F59" s="21">
        <f>'пр.7 вед.стр.'!G34</f>
        <v>420</v>
      </c>
      <c r="K59" s="116"/>
      <c r="L59" s="116"/>
      <c r="M59" s="121"/>
      <c r="N59" s="121"/>
    </row>
    <row r="60" spans="1:14" ht="14.25" customHeight="1">
      <c r="A60" s="16" t="s">
        <v>157</v>
      </c>
      <c r="B60" s="20" t="s">
        <v>65</v>
      </c>
      <c r="C60" s="20" t="s">
        <v>67</v>
      </c>
      <c r="D60" s="225" t="s">
        <v>211</v>
      </c>
      <c r="E60" s="225" t="s">
        <v>132</v>
      </c>
      <c r="F60" s="21">
        <f>'пр.7 вед.стр.'!G35+'пр.7 вед.стр.'!G1115</f>
        <v>62</v>
      </c>
      <c r="K60" s="116"/>
      <c r="L60" s="116"/>
      <c r="M60" s="121"/>
      <c r="N60" s="121"/>
    </row>
    <row r="61" spans="1:14" ht="14.25" customHeight="1">
      <c r="A61" s="316" t="str">
        <f>'пр.7 вед.стр.'!A1116</f>
        <v>Уплата иных платежей</v>
      </c>
      <c r="B61" s="20" t="s">
        <v>65</v>
      </c>
      <c r="C61" s="20" t="s">
        <v>67</v>
      </c>
      <c r="D61" s="225" t="s">
        <v>211</v>
      </c>
      <c r="E61" s="329">
        <v>853</v>
      </c>
      <c r="F61" s="21">
        <f>'пр.7 вед.стр.'!G1116</f>
        <v>3</v>
      </c>
      <c r="K61" s="116"/>
      <c r="L61" s="116"/>
      <c r="M61" s="121"/>
      <c r="N61" s="121"/>
    </row>
    <row r="62" spans="1:14" ht="42" customHeight="1">
      <c r="A62" s="16" t="s">
        <v>235</v>
      </c>
      <c r="B62" s="20" t="s">
        <v>65</v>
      </c>
      <c r="C62" s="20" t="s">
        <v>67</v>
      </c>
      <c r="D62" s="225" t="s">
        <v>584</v>
      </c>
      <c r="E62" s="225"/>
      <c r="F62" s="21">
        <f>F63</f>
        <v>2000</v>
      </c>
      <c r="K62" s="116"/>
      <c r="L62" s="116"/>
      <c r="M62" s="121"/>
      <c r="N62" s="121"/>
    </row>
    <row r="63" spans="1:14" ht="39">
      <c r="A63" s="16" t="s">
        <v>99</v>
      </c>
      <c r="B63" s="20" t="s">
        <v>65</v>
      </c>
      <c r="C63" s="20" t="s">
        <v>67</v>
      </c>
      <c r="D63" s="225" t="s">
        <v>584</v>
      </c>
      <c r="E63" s="225" t="s">
        <v>100</v>
      </c>
      <c r="F63" s="21">
        <f>F64</f>
        <v>2000</v>
      </c>
      <c r="K63" s="116"/>
      <c r="L63" s="116"/>
      <c r="M63" s="121"/>
      <c r="N63" s="121"/>
    </row>
    <row r="64" spans="1:14" ht="12.75">
      <c r="A64" s="16" t="s">
        <v>92</v>
      </c>
      <c r="B64" s="20" t="s">
        <v>65</v>
      </c>
      <c r="C64" s="20" t="s">
        <v>67</v>
      </c>
      <c r="D64" s="225" t="s">
        <v>584</v>
      </c>
      <c r="E64" s="225" t="s">
        <v>93</v>
      </c>
      <c r="F64" s="21">
        <f>F65</f>
        <v>2000</v>
      </c>
      <c r="K64" s="116"/>
      <c r="L64" s="116"/>
      <c r="M64" s="121"/>
      <c r="N64" s="121"/>
    </row>
    <row r="65" spans="1:14" ht="15" customHeight="1">
      <c r="A65" s="16" t="s">
        <v>95</v>
      </c>
      <c r="B65" s="20" t="s">
        <v>65</v>
      </c>
      <c r="C65" s="20" t="s">
        <v>67</v>
      </c>
      <c r="D65" s="225" t="s">
        <v>584</v>
      </c>
      <c r="E65" s="225" t="s">
        <v>96</v>
      </c>
      <c r="F65" s="21">
        <f>'пр.7 вед.стр.'!G39</f>
        <v>2000</v>
      </c>
      <c r="K65" s="116"/>
      <c r="L65" s="116"/>
      <c r="M65" s="121"/>
      <c r="N65" s="121"/>
    </row>
    <row r="66" spans="1:14" ht="12.75">
      <c r="A66" s="16" t="s">
        <v>204</v>
      </c>
      <c r="B66" s="20" t="s">
        <v>65</v>
      </c>
      <c r="C66" s="20" t="s">
        <v>67</v>
      </c>
      <c r="D66" s="225" t="s">
        <v>585</v>
      </c>
      <c r="E66" s="225"/>
      <c r="F66" s="21">
        <f>F67+F70</f>
        <v>500</v>
      </c>
      <c r="K66" s="116"/>
      <c r="L66" s="116"/>
      <c r="M66" s="121"/>
      <c r="N66" s="121"/>
    </row>
    <row r="67" spans="1:14" ht="39">
      <c r="A67" s="16" t="s">
        <v>99</v>
      </c>
      <c r="B67" s="20" t="s">
        <v>65</v>
      </c>
      <c r="C67" s="20" t="s">
        <v>67</v>
      </c>
      <c r="D67" s="225" t="s">
        <v>585</v>
      </c>
      <c r="E67" s="225" t="s">
        <v>100</v>
      </c>
      <c r="F67" s="21">
        <f>F68</f>
        <v>250</v>
      </c>
      <c r="K67" s="116"/>
      <c r="L67" s="116"/>
      <c r="M67" s="121"/>
      <c r="N67" s="121"/>
    </row>
    <row r="68" spans="1:14" ht="12.75">
      <c r="A68" s="16" t="s">
        <v>92</v>
      </c>
      <c r="B68" s="20" t="s">
        <v>65</v>
      </c>
      <c r="C68" s="20" t="s">
        <v>67</v>
      </c>
      <c r="D68" s="225" t="s">
        <v>585</v>
      </c>
      <c r="E68" s="225" t="s">
        <v>93</v>
      </c>
      <c r="F68" s="21">
        <f>F69</f>
        <v>250</v>
      </c>
      <c r="K68" s="116"/>
      <c r="L68" s="116"/>
      <c r="M68" s="121"/>
      <c r="N68" s="121"/>
    </row>
    <row r="69" spans="1:14" ht="15" customHeight="1">
      <c r="A69" s="16" t="s">
        <v>95</v>
      </c>
      <c r="B69" s="20" t="s">
        <v>65</v>
      </c>
      <c r="C69" s="20" t="s">
        <v>67</v>
      </c>
      <c r="D69" s="225" t="s">
        <v>585</v>
      </c>
      <c r="E69" s="225" t="s">
        <v>96</v>
      </c>
      <c r="F69" s="21">
        <f>'пр.7 вед.стр.'!G43</f>
        <v>250</v>
      </c>
      <c r="K69" s="116"/>
      <c r="L69" s="116"/>
      <c r="M69" s="121"/>
      <c r="N69" s="121"/>
    </row>
    <row r="70" spans="1:14" ht="12.75">
      <c r="A70" s="16" t="s">
        <v>114</v>
      </c>
      <c r="B70" s="20" t="s">
        <v>65</v>
      </c>
      <c r="C70" s="20" t="s">
        <v>67</v>
      </c>
      <c r="D70" s="225" t="s">
        <v>585</v>
      </c>
      <c r="E70" s="225" t="s">
        <v>115</v>
      </c>
      <c r="F70" s="21">
        <f>F71</f>
        <v>250</v>
      </c>
      <c r="K70" s="117"/>
      <c r="L70" s="116"/>
      <c r="M70" s="121"/>
      <c r="N70" s="121"/>
    </row>
    <row r="71" spans="1:14" ht="12.75">
      <c r="A71" s="16" t="s">
        <v>134</v>
      </c>
      <c r="B71" s="20" t="s">
        <v>65</v>
      </c>
      <c r="C71" s="20" t="s">
        <v>67</v>
      </c>
      <c r="D71" s="225" t="s">
        <v>585</v>
      </c>
      <c r="E71" s="225" t="s">
        <v>133</v>
      </c>
      <c r="F71" s="21">
        <f>F72</f>
        <v>250</v>
      </c>
      <c r="K71" s="116"/>
      <c r="L71" s="116"/>
      <c r="M71" s="121"/>
      <c r="N71" s="121"/>
    </row>
    <row r="72" spans="1:14" ht="15" customHeight="1">
      <c r="A72" s="16" t="s">
        <v>487</v>
      </c>
      <c r="B72" s="20" t="s">
        <v>65</v>
      </c>
      <c r="C72" s="20" t="s">
        <v>67</v>
      </c>
      <c r="D72" s="225" t="s">
        <v>585</v>
      </c>
      <c r="E72" s="225" t="s">
        <v>135</v>
      </c>
      <c r="F72" s="21">
        <f>'пр.7 вед.стр.'!G46</f>
        <v>250</v>
      </c>
      <c r="K72" s="117"/>
      <c r="L72" s="116"/>
      <c r="M72" s="121"/>
      <c r="N72" s="121"/>
    </row>
    <row r="73" spans="1:6" ht="27.75" customHeight="1">
      <c r="A73" s="15" t="s">
        <v>78</v>
      </c>
      <c r="B73" s="35" t="s">
        <v>65</v>
      </c>
      <c r="C73" s="35" t="s">
        <v>75</v>
      </c>
      <c r="D73" s="229"/>
      <c r="E73" s="229"/>
      <c r="F73" s="36">
        <f>F74</f>
        <v>25194.2</v>
      </c>
    </row>
    <row r="74" spans="1:6" ht="27.75" customHeight="1">
      <c r="A74" s="16" t="s">
        <v>315</v>
      </c>
      <c r="B74" s="20" t="s">
        <v>65</v>
      </c>
      <c r="C74" s="20" t="s">
        <v>75</v>
      </c>
      <c r="D74" s="225" t="s">
        <v>203</v>
      </c>
      <c r="E74" s="225"/>
      <c r="F74" s="21">
        <f>F75+F81</f>
        <v>25194.2</v>
      </c>
    </row>
    <row r="75" spans="1:15" s="32" customFormat="1" ht="16.5" customHeight="1">
      <c r="A75" s="33" t="s">
        <v>21</v>
      </c>
      <c r="B75" s="20" t="s">
        <v>65</v>
      </c>
      <c r="C75" s="20" t="s">
        <v>75</v>
      </c>
      <c r="D75" s="225" t="s">
        <v>207</v>
      </c>
      <c r="E75" s="225"/>
      <c r="F75" s="21">
        <f>F76</f>
        <v>3491.3</v>
      </c>
      <c r="K75" s="115"/>
      <c r="L75" s="115"/>
      <c r="M75" s="115"/>
      <c r="N75" s="115"/>
      <c r="O75" s="118"/>
    </row>
    <row r="76" spans="1:15" s="32" customFormat="1" ht="13.5" customHeight="1">
      <c r="A76" s="16" t="s">
        <v>205</v>
      </c>
      <c r="B76" s="20" t="s">
        <v>65</v>
      </c>
      <c r="C76" s="20" t="s">
        <v>75</v>
      </c>
      <c r="D76" s="225" t="s">
        <v>208</v>
      </c>
      <c r="E76" s="225"/>
      <c r="F76" s="21">
        <f>F77</f>
        <v>3491.3</v>
      </c>
      <c r="K76" s="115"/>
      <c r="L76" s="115"/>
      <c r="M76" s="115"/>
      <c r="N76" s="115"/>
      <c r="O76" s="118"/>
    </row>
    <row r="77" spans="1:15" s="32" customFormat="1" ht="39">
      <c r="A77" s="16" t="s">
        <v>99</v>
      </c>
      <c r="B77" s="20" t="s">
        <v>65</v>
      </c>
      <c r="C77" s="20" t="s">
        <v>75</v>
      </c>
      <c r="D77" s="225" t="s">
        <v>208</v>
      </c>
      <c r="E77" s="225" t="s">
        <v>100</v>
      </c>
      <c r="F77" s="21">
        <f>F78</f>
        <v>3491.3</v>
      </c>
      <c r="K77" s="115"/>
      <c r="L77" s="115"/>
      <c r="M77" s="115"/>
      <c r="N77" s="115"/>
      <c r="O77" s="118"/>
    </row>
    <row r="78" spans="1:15" s="32" customFormat="1" ht="12.75">
      <c r="A78" s="16" t="s">
        <v>92</v>
      </c>
      <c r="B78" s="20" t="s">
        <v>65</v>
      </c>
      <c r="C78" s="20" t="s">
        <v>75</v>
      </c>
      <c r="D78" s="225" t="s">
        <v>208</v>
      </c>
      <c r="E78" s="225" t="s">
        <v>93</v>
      </c>
      <c r="F78" s="21">
        <f>F79+F80</f>
        <v>3491.3</v>
      </c>
      <c r="K78" s="115"/>
      <c r="L78" s="115"/>
      <c r="M78" s="115"/>
      <c r="N78" s="115"/>
      <c r="O78" s="118"/>
    </row>
    <row r="79" spans="1:15" s="32" customFormat="1" ht="12.75">
      <c r="A79" s="16" t="s">
        <v>154</v>
      </c>
      <c r="B79" s="20" t="s">
        <v>65</v>
      </c>
      <c r="C79" s="20" t="s">
        <v>75</v>
      </c>
      <c r="D79" s="225" t="s">
        <v>208</v>
      </c>
      <c r="E79" s="225" t="s">
        <v>94</v>
      </c>
      <c r="F79" s="21">
        <f>'пр.7 вед.стр.'!G329</f>
        <v>2793</v>
      </c>
      <c r="K79" s="115"/>
      <c r="L79" s="115"/>
      <c r="M79" s="115"/>
      <c r="N79" s="115"/>
      <c r="O79" s="118"/>
    </row>
    <row r="80" spans="1:15" s="32" customFormat="1" ht="26.25">
      <c r="A80" s="16" t="s">
        <v>156</v>
      </c>
      <c r="B80" s="20" t="s">
        <v>65</v>
      </c>
      <c r="C80" s="20" t="s">
        <v>75</v>
      </c>
      <c r="D80" s="225" t="s">
        <v>208</v>
      </c>
      <c r="E80" s="225" t="s">
        <v>155</v>
      </c>
      <c r="F80" s="21">
        <f>'пр.7 вед.стр.'!G330</f>
        <v>698.3</v>
      </c>
      <c r="K80" s="115"/>
      <c r="L80" s="115"/>
      <c r="M80" s="115"/>
      <c r="N80" s="115"/>
      <c r="O80" s="118"/>
    </row>
    <row r="81" spans="1:15" s="32" customFormat="1" ht="18.75" customHeight="1">
      <c r="A81" s="16" t="s">
        <v>49</v>
      </c>
      <c r="B81" s="20" t="s">
        <v>65</v>
      </c>
      <c r="C81" s="20" t="s">
        <v>75</v>
      </c>
      <c r="D81" s="225" t="s">
        <v>209</v>
      </c>
      <c r="E81" s="225"/>
      <c r="F81" s="21">
        <f>F82+F88+F96+F100</f>
        <v>21702.9</v>
      </c>
      <c r="K81" s="115"/>
      <c r="L81" s="115"/>
      <c r="M81" s="115"/>
      <c r="N81" s="115"/>
      <c r="O81" s="118"/>
    </row>
    <row r="82" spans="1:15" s="32" customFormat="1" ht="18.75" customHeight="1">
      <c r="A82" s="16" t="s">
        <v>205</v>
      </c>
      <c r="B82" s="20" t="s">
        <v>65</v>
      </c>
      <c r="C82" s="20" t="s">
        <v>75</v>
      </c>
      <c r="D82" s="225" t="s">
        <v>210</v>
      </c>
      <c r="E82" s="225"/>
      <c r="F82" s="21">
        <f>F83</f>
        <v>20353.4</v>
      </c>
      <c r="K82" s="115"/>
      <c r="L82" s="115"/>
      <c r="M82" s="115"/>
      <c r="N82" s="115"/>
      <c r="O82" s="118"/>
    </row>
    <row r="83" spans="1:15" s="32" customFormat="1" ht="40.5" customHeight="1">
      <c r="A83" s="16" t="s">
        <v>99</v>
      </c>
      <c r="B83" s="20" t="s">
        <v>65</v>
      </c>
      <c r="C83" s="20" t="s">
        <v>75</v>
      </c>
      <c r="D83" s="225" t="s">
        <v>210</v>
      </c>
      <c r="E83" s="225" t="s">
        <v>100</v>
      </c>
      <c r="F83" s="21">
        <f>F84</f>
        <v>20353.4</v>
      </c>
      <c r="K83" s="115"/>
      <c r="L83" s="115"/>
      <c r="M83" s="115"/>
      <c r="N83" s="115"/>
      <c r="O83" s="118"/>
    </row>
    <row r="84" spans="1:15" s="32" customFormat="1" ht="18.75" customHeight="1">
      <c r="A84" s="16" t="s">
        <v>92</v>
      </c>
      <c r="B84" s="20" t="s">
        <v>65</v>
      </c>
      <c r="C84" s="20" t="s">
        <v>75</v>
      </c>
      <c r="D84" s="225" t="s">
        <v>210</v>
      </c>
      <c r="E84" s="225" t="s">
        <v>93</v>
      </c>
      <c r="F84" s="21">
        <f>F85+F86+F87</f>
        <v>20353.4</v>
      </c>
      <c r="K84" s="115"/>
      <c r="L84" s="115"/>
      <c r="M84" s="115"/>
      <c r="N84" s="115"/>
      <c r="O84" s="118"/>
    </row>
    <row r="85" spans="1:15" s="32" customFormat="1" ht="18.75" customHeight="1">
      <c r="A85" s="16" t="s">
        <v>154</v>
      </c>
      <c r="B85" s="20" t="s">
        <v>65</v>
      </c>
      <c r="C85" s="20" t="s">
        <v>75</v>
      </c>
      <c r="D85" s="225" t="s">
        <v>210</v>
      </c>
      <c r="E85" s="225" t="s">
        <v>94</v>
      </c>
      <c r="F85" s="21">
        <f>'пр.7 вед.стр.'!G265</f>
        <v>16223.9</v>
      </c>
      <c r="K85" s="115"/>
      <c r="L85" s="115"/>
      <c r="M85" s="115"/>
      <c r="N85" s="115"/>
      <c r="O85" s="118"/>
    </row>
    <row r="86" spans="1:15" s="32" customFormat="1" ht="17.25" customHeight="1">
      <c r="A86" s="16" t="s">
        <v>95</v>
      </c>
      <c r="B86" s="20" t="s">
        <v>65</v>
      </c>
      <c r="C86" s="20" t="s">
        <v>75</v>
      </c>
      <c r="D86" s="225" t="s">
        <v>210</v>
      </c>
      <c r="E86" s="225" t="s">
        <v>96</v>
      </c>
      <c r="F86" s="21">
        <f>'пр.7 вед.стр.'!G335+'пр.7 вед.стр.'!G266</f>
        <v>73.5</v>
      </c>
      <c r="K86" s="115"/>
      <c r="L86" s="115"/>
      <c r="M86" s="115"/>
      <c r="N86" s="115"/>
      <c r="O86" s="118"/>
    </row>
    <row r="87" spans="1:15" s="32" customFormat="1" ht="31.5" customHeight="1">
      <c r="A87" s="16" t="s">
        <v>156</v>
      </c>
      <c r="B87" s="20" t="s">
        <v>65</v>
      </c>
      <c r="C87" s="20" t="s">
        <v>75</v>
      </c>
      <c r="D87" s="225" t="s">
        <v>210</v>
      </c>
      <c r="E87" s="225" t="s">
        <v>155</v>
      </c>
      <c r="F87" s="21">
        <f>'пр.7 вед.стр.'!G267</f>
        <v>4056</v>
      </c>
      <c r="K87" s="115"/>
      <c r="L87" s="115"/>
      <c r="M87" s="115"/>
      <c r="N87" s="115"/>
      <c r="O87" s="118"/>
    </row>
    <row r="88" spans="1:15" s="32" customFormat="1" ht="18.75" customHeight="1">
      <c r="A88" s="16" t="s">
        <v>206</v>
      </c>
      <c r="B88" s="20" t="s">
        <v>65</v>
      </c>
      <c r="C88" s="20" t="s">
        <v>75</v>
      </c>
      <c r="D88" s="225" t="s">
        <v>211</v>
      </c>
      <c r="E88" s="225"/>
      <c r="F88" s="21">
        <f>F89+F92</f>
        <v>714.5</v>
      </c>
      <c r="K88" s="115"/>
      <c r="L88" s="115"/>
      <c r="M88" s="115"/>
      <c r="N88" s="115"/>
      <c r="O88" s="118"/>
    </row>
    <row r="89" spans="1:15" s="32" customFormat="1" ht="18.75" customHeight="1">
      <c r="A89" s="16" t="s">
        <v>393</v>
      </c>
      <c r="B89" s="20" t="s">
        <v>65</v>
      </c>
      <c r="C89" s="20" t="s">
        <v>75</v>
      </c>
      <c r="D89" s="225" t="s">
        <v>211</v>
      </c>
      <c r="E89" s="225" t="s">
        <v>101</v>
      </c>
      <c r="F89" s="21">
        <f>F90</f>
        <v>710</v>
      </c>
      <c r="K89" s="115"/>
      <c r="L89" s="115"/>
      <c r="M89" s="115"/>
      <c r="N89" s="115"/>
      <c r="O89" s="118"/>
    </row>
    <row r="90" spans="1:15" s="32" customFormat="1" ht="18.75" customHeight="1">
      <c r="A90" s="16" t="s">
        <v>770</v>
      </c>
      <c r="B90" s="20" t="s">
        <v>65</v>
      </c>
      <c r="C90" s="20" t="s">
        <v>75</v>
      </c>
      <c r="D90" s="225" t="s">
        <v>211</v>
      </c>
      <c r="E90" s="225" t="s">
        <v>97</v>
      </c>
      <c r="F90" s="21">
        <f>F91</f>
        <v>710</v>
      </c>
      <c r="K90" s="115"/>
      <c r="L90" s="115"/>
      <c r="M90" s="115"/>
      <c r="N90" s="115"/>
      <c r="O90" s="118"/>
    </row>
    <row r="91" spans="1:15" s="32" customFormat="1" ht="18" customHeight="1">
      <c r="A91" s="16" t="s">
        <v>723</v>
      </c>
      <c r="B91" s="20" t="s">
        <v>65</v>
      </c>
      <c r="C91" s="20" t="s">
        <v>75</v>
      </c>
      <c r="D91" s="225" t="s">
        <v>211</v>
      </c>
      <c r="E91" s="225" t="s">
        <v>98</v>
      </c>
      <c r="F91" s="21">
        <f>'пр.7 вед.стр.'!G271+'пр.7 вед.стр.'!G339</f>
        <v>710</v>
      </c>
      <c r="K91" s="115"/>
      <c r="L91" s="115"/>
      <c r="M91" s="115"/>
      <c r="N91" s="115"/>
      <c r="O91" s="118"/>
    </row>
    <row r="92" spans="1:15" s="32" customFormat="1" ht="18" customHeight="1">
      <c r="A92" s="16" t="s">
        <v>125</v>
      </c>
      <c r="B92" s="20" t="s">
        <v>65</v>
      </c>
      <c r="C92" s="20" t="s">
        <v>75</v>
      </c>
      <c r="D92" s="225" t="s">
        <v>211</v>
      </c>
      <c r="E92" s="225" t="s">
        <v>126</v>
      </c>
      <c r="F92" s="21">
        <f>F93</f>
        <v>4.5</v>
      </c>
      <c r="K92" s="115"/>
      <c r="L92" s="115"/>
      <c r="M92" s="115"/>
      <c r="N92" s="115"/>
      <c r="O92" s="118"/>
    </row>
    <row r="93" spans="1:15" s="32" customFormat="1" ht="15.75" customHeight="1">
      <c r="A93" s="16" t="s">
        <v>128</v>
      </c>
      <c r="B93" s="20" t="s">
        <v>65</v>
      </c>
      <c r="C93" s="20" t="s">
        <v>75</v>
      </c>
      <c r="D93" s="225" t="s">
        <v>211</v>
      </c>
      <c r="E93" s="225" t="s">
        <v>129</v>
      </c>
      <c r="F93" s="21">
        <f>F94+F95</f>
        <v>4.5</v>
      </c>
      <c r="K93" s="115"/>
      <c r="L93" s="115"/>
      <c r="M93" s="115"/>
      <c r="N93" s="115"/>
      <c r="O93" s="118"/>
    </row>
    <row r="94" spans="1:15" s="32" customFormat="1" ht="15" customHeight="1">
      <c r="A94" s="16" t="s">
        <v>130</v>
      </c>
      <c r="B94" s="20" t="s">
        <v>65</v>
      </c>
      <c r="C94" s="20" t="s">
        <v>75</v>
      </c>
      <c r="D94" s="225" t="s">
        <v>211</v>
      </c>
      <c r="E94" s="225" t="s">
        <v>131</v>
      </c>
      <c r="F94" s="21">
        <f>'пр.7 вед.стр.'!G274</f>
        <v>2</v>
      </c>
      <c r="K94" s="115"/>
      <c r="L94" s="115"/>
      <c r="M94" s="115"/>
      <c r="N94" s="115"/>
      <c r="O94" s="118"/>
    </row>
    <row r="95" spans="1:15" s="32" customFormat="1" ht="16.5" customHeight="1">
      <c r="A95" s="16" t="s">
        <v>157</v>
      </c>
      <c r="B95" s="20" t="s">
        <v>65</v>
      </c>
      <c r="C95" s="20" t="s">
        <v>75</v>
      </c>
      <c r="D95" s="225" t="s">
        <v>211</v>
      </c>
      <c r="E95" s="225" t="s">
        <v>132</v>
      </c>
      <c r="F95" s="21">
        <f>'пр.7 вед.стр.'!G275</f>
        <v>2.5</v>
      </c>
      <c r="K95" s="115"/>
      <c r="L95" s="115"/>
      <c r="M95" s="115"/>
      <c r="N95" s="115"/>
      <c r="O95" s="118"/>
    </row>
    <row r="96" spans="1:15" s="32" customFormat="1" ht="47.25" customHeight="1">
      <c r="A96" s="16" t="s">
        <v>235</v>
      </c>
      <c r="B96" s="20" t="s">
        <v>65</v>
      </c>
      <c r="C96" s="20" t="s">
        <v>75</v>
      </c>
      <c r="D96" s="225" t="s">
        <v>584</v>
      </c>
      <c r="E96" s="225"/>
      <c r="F96" s="21">
        <f>F97</f>
        <v>610</v>
      </c>
      <c r="K96" s="115"/>
      <c r="L96" s="115"/>
      <c r="M96" s="115"/>
      <c r="N96" s="115"/>
      <c r="O96" s="118"/>
    </row>
    <row r="97" spans="1:15" s="32" customFormat="1" ht="41.25" customHeight="1">
      <c r="A97" s="16" t="s">
        <v>99</v>
      </c>
      <c r="B97" s="20" t="s">
        <v>65</v>
      </c>
      <c r="C97" s="20" t="s">
        <v>75</v>
      </c>
      <c r="D97" s="225" t="s">
        <v>584</v>
      </c>
      <c r="E97" s="225" t="s">
        <v>100</v>
      </c>
      <c r="F97" s="21">
        <f>F98</f>
        <v>610</v>
      </c>
      <c r="K97" s="115"/>
      <c r="L97" s="115"/>
      <c r="M97" s="115"/>
      <c r="N97" s="115"/>
      <c r="O97" s="118"/>
    </row>
    <row r="98" spans="1:15" s="32" customFormat="1" ht="15.75" customHeight="1">
      <c r="A98" s="16" t="s">
        <v>92</v>
      </c>
      <c r="B98" s="20" t="s">
        <v>65</v>
      </c>
      <c r="C98" s="20" t="s">
        <v>75</v>
      </c>
      <c r="D98" s="225" t="s">
        <v>584</v>
      </c>
      <c r="E98" s="225" t="s">
        <v>93</v>
      </c>
      <c r="F98" s="21">
        <f>F99</f>
        <v>610</v>
      </c>
      <c r="K98" s="115"/>
      <c r="L98" s="115"/>
      <c r="M98" s="115"/>
      <c r="N98" s="115"/>
      <c r="O98" s="118"/>
    </row>
    <row r="99" spans="1:15" s="32" customFormat="1" ht="20.25" customHeight="1">
      <c r="A99" s="16" t="s">
        <v>95</v>
      </c>
      <c r="B99" s="20" t="s">
        <v>65</v>
      </c>
      <c r="C99" s="20" t="s">
        <v>75</v>
      </c>
      <c r="D99" s="225" t="s">
        <v>584</v>
      </c>
      <c r="E99" s="225" t="s">
        <v>96</v>
      </c>
      <c r="F99" s="21">
        <f>'пр.7 вед.стр.'!G279+'пр.7 вед.стр.'!G343</f>
        <v>610</v>
      </c>
      <c r="K99" s="115"/>
      <c r="L99" s="115"/>
      <c r="M99" s="115"/>
      <c r="N99" s="115"/>
      <c r="O99" s="118"/>
    </row>
    <row r="100" spans="1:15" s="32" customFormat="1" ht="15" customHeight="1">
      <c r="A100" s="16" t="s">
        <v>204</v>
      </c>
      <c r="B100" s="20" t="s">
        <v>65</v>
      </c>
      <c r="C100" s="20" t="s">
        <v>75</v>
      </c>
      <c r="D100" s="225" t="s">
        <v>585</v>
      </c>
      <c r="E100" s="225"/>
      <c r="F100" s="21">
        <f>F101</f>
        <v>25</v>
      </c>
      <c r="K100" s="115"/>
      <c r="L100" s="115"/>
      <c r="M100" s="115"/>
      <c r="N100" s="115"/>
      <c r="O100" s="118"/>
    </row>
    <row r="101" spans="1:15" s="32" customFormat="1" ht="39" customHeight="1">
      <c r="A101" s="16" t="s">
        <v>99</v>
      </c>
      <c r="B101" s="20" t="s">
        <v>65</v>
      </c>
      <c r="C101" s="20" t="s">
        <v>75</v>
      </c>
      <c r="D101" s="225" t="s">
        <v>585</v>
      </c>
      <c r="E101" s="225" t="s">
        <v>100</v>
      </c>
      <c r="F101" s="21">
        <f>F102</f>
        <v>25</v>
      </c>
      <c r="K101" s="115"/>
      <c r="L101" s="115"/>
      <c r="M101" s="115"/>
      <c r="N101" s="115"/>
      <c r="O101" s="118"/>
    </row>
    <row r="102" spans="1:15" s="32" customFormat="1" ht="18" customHeight="1">
      <c r="A102" s="16" t="s">
        <v>92</v>
      </c>
      <c r="B102" s="20" t="s">
        <v>65</v>
      </c>
      <c r="C102" s="20" t="s">
        <v>75</v>
      </c>
      <c r="D102" s="225" t="s">
        <v>585</v>
      </c>
      <c r="E102" s="225" t="s">
        <v>93</v>
      </c>
      <c r="F102" s="21">
        <f>F103</f>
        <v>25</v>
      </c>
      <c r="K102" s="115"/>
      <c r="L102" s="115"/>
      <c r="M102" s="115"/>
      <c r="N102" s="115"/>
      <c r="O102" s="118"/>
    </row>
    <row r="103" spans="1:15" s="32" customFormat="1" ht="18.75" customHeight="1">
      <c r="A103" s="16" t="s">
        <v>95</v>
      </c>
      <c r="B103" s="20" t="s">
        <v>65</v>
      </c>
      <c r="C103" s="20" t="s">
        <v>75</v>
      </c>
      <c r="D103" s="225" t="s">
        <v>585</v>
      </c>
      <c r="E103" s="225" t="s">
        <v>96</v>
      </c>
      <c r="F103" s="21">
        <f>'пр.7 вед.стр.'!G347+'пр.7 вед.стр.'!G283</f>
        <v>25</v>
      </c>
      <c r="K103" s="115"/>
      <c r="L103" s="115"/>
      <c r="M103" s="115"/>
      <c r="N103" s="115"/>
      <c r="O103" s="118"/>
    </row>
    <row r="104" spans="1:15" s="32" customFormat="1" ht="12" customHeight="1">
      <c r="A104" s="15" t="s">
        <v>3</v>
      </c>
      <c r="B104" s="35" t="s">
        <v>65</v>
      </c>
      <c r="C104" s="35" t="s">
        <v>73</v>
      </c>
      <c r="D104" s="229"/>
      <c r="E104" s="229"/>
      <c r="F104" s="36">
        <f>F105</f>
        <v>264.1</v>
      </c>
      <c r="K104" s="115"/>
      <c r="L104" s="115"/>
      <c r="M104" s="115"/>
      <c r="N104" s="115"/>
      <c r="O104" s="118"/>
    </row>
    <row r="105" spans="1:15" s="32" customFormat="1" ht="12" customHeight="1">
      <c r="A105" s="16" t="s">
        <v>3</v>
      </c>
      <c r="B105" s="20" t="s">
        <v>65</v>
      </c>
      <c r="C105" s="20" t="s">
        <v>73</v>
      </c>
      <c r="D105" s="225" t="s">
        <v>613</v>
      </c>
      <c r="E105" s="225"/>
      <c r="F105" s="21">
        <f>F106</f>
        <v>264.1</v>
      </c>
      <c r="K105" s="115"/>
      <c r="L105" s="115"/>
      <c r="M105" s="115"/>
      <c r="N105" s="115"/>
      <c r="O105" s="118"/>
    </row>
    <row r="106" spans="1:15" s="32" customFormat="1" ht="15.75" customHeight="1">
      <c r="A106" s="16" t="s">
        <v>307</v>
      </c>
      <c r="B106" s="20" t="s">
        <v>65</v>
      </c>
      <c r="C106" s="20" t="s">
        <v>73</v>
      </c>
      <c r="D106" s="225" t="s">
        <v>614</v>
      </c>
      <c r="E106" s="225"/>
      <c r="F106" s="21">
        <f>F107</f>
        <v>264.1</v>
      </c>
      <c r="K106" s="115"/>
      <c r="L106" s="115"/>
      <c r="M106" s="115"/>
      <c r="N106" s="115"/>
      <c r="O106" s="118"/>
    </row>
    <row r="107" spans="1:15" s="32" customFormat="1" ht="12" customHeight="1">
      <c r="A107" s="16" t="s">
        <v>125</v>
      </c>
      <c r="B107" s="20" t="s">
        <v>65</v>
      </c>
      <c r="C107" s="20" t="s">
        <v>73</v>
      </c>
      <c r="D107" s="225" t="s">
        <v>614</v>
      </c>
      <c r="E107" s="225" t="s">
        <v>126</v>
      </c>
      <c r="F107" s="21">
        <f>F108</f>
        <v>264.1</v>
      </c>
      <c r="K107" s="115"/>
      <c r="L107" s="115"/>
      <c r="M107" s="115"/>
      <c r="N107" s="115"/>
      <c r="O107" s="118"/>
    </row>
    <row r="108" spans="1:15" s="32" customFormat="1" ht="18" customHeight="1">
      <c r="A108" s="16" t="s">
        <v>136</v>
      </c>
      <c r="B108" s="20" t="s">
        <v>65</v>
      </c>
      <c r="C108" s="20" t="s">
        <v>73</v>
      </c>
      <c r="D108" s="225" t="s">
        <v>614</v>
      </c>
      <c r="E108" s="225" t="s">
        <v>137</v>
      </c>
      <c r="F108" s="21">
        <f>'пр.7 вед.стр.'!G288</f>
        <v>264.1</v>
      </c>
      <c r="K108" s="115"/>
      <c r="L108" s="115"/>
      <c r="M108" s="115"/>
      <c r="N108" s="115"/>
      <c r="O108" s="118"/>
    </row>
    <row r="109" spans="1:14" ht="12.75">
      <c r="A109" s="15" t="s">
        <v>62</v>
      </c>
      <c r="B109" s="35" t="s">
        <v>65</v>
      </c>
      <c r="C109" s="35" t="s">
        <v>86</v>
      </c>
      <c r="D109" s="229"/>
      <c r="E109" s="229"/>
      <c r="F109" s="36">
        <f>F110+F132+F144+F184</f>
        <v>57205.1</v>
      </c>
      <c r="K109" s="116"/>
      <c r="L109" s="116"/>
      <c r="M109" s="121"/>
      <c r="N109" s="121"/>
    </row>
    <row r="110" spans="1:15" s="32" customFormat="1" ht="12.75">
      <c r="A110" s="16" t="s">
        <v>335</v>
      </c>
      <c r="B110" s="20" t="s">
        <v>65</v>
      </c>
      <c r="C110" s="20" t="s">
        <v>86</v>
      </c>
      <c r="D110" s="243" t="s">
        <v>619</v>
      </c>
      <c r="E110" s="229"/>
      <c r="F110" s="36">
        <f>F111+F124+F128</f>
        <v>48267.7</v>
      </c>
      <c r="K110" s="115"/>
      <c r="L110" s="115"/>
      <c r="M110" s="115"/>
      <c r="N110" s="115"/>
      <c r="O110" s="118"/>
    </row>
    <row r="111" spans="1:15" s="32" customFormat="1" ht="12.75">
      <c r="A111" s="16" t="s">
        <v>214</v>
      </c>
      <c r="B111" s="20" t="s">
        <v>65</v>
      </c>
      <c r="C111" s="20" t="s">
        <v>86</v>
      </c>
      <c r="D111" s="243" t="s">
        <v>620</v>
      </c>
      <c r="E111" s="229"/>
      <c r="F111" s="36">
        <f>F112+F117+F120</f>
        <v>47043.7</v>
      </c>
      <c r="K111" s="115"/>
      <c r="L111" s="115"/>
      <c r="M111" s="115"/>
      <c r="N111" s="115"/>
      <c r="O111" s="118"/>
    </row>
    <row r="112" spans="1:15" s="32" customFormat="1" ht="45.75" customHeight="1">
      <c r="A112" s="16" t="s">
        <v>99</v>
      </c>
      <c r="B112" s="20" t="s">
        <v>65</v>
      </c>
      <c r="C112" s="20" t="s">
        <v>86</v>
      </c>
      <c r="D112" s="243" t="s">
        <v>620</v>
      </c>
      <c r="E112" s="225" t="s">
        <v>100</v>
      </c>
      <c r="F112" s="21">
        <f>F113</f>
        <v>33402.6</v>
      </c>
      <c r="K112" s="115"/>
      <c r="L112" s="115"/>
      <c r="M112" s="115"/>
      <c r="N112" s="115"/>
      <c r="O112" s="118"/>
    </row>
    <row r="113" spans="1:15" s="32" customFormat="1" ht="12.75">
      <c r="A113" s="16" t="s">
        <v>239</v>
      </c>
      <c r="B113" s="20" t="s">
        <v>65</v>
      </c>
      <c r="C113" s="20" t="s">
        <v>86</v>
      </c>
      <c r="D113" s="243" t="s">
        <v>620</v>
      </c>
      <c r="E113" s="225" t="s">
        <v>241</v>
      </c>
      <c r="F113" s="21">
        <f>F114+F115+F116</f>
        <v>33402.6</v>
      </c>
      <c r="K113" s="115"/>
      <c r="L113" s="115"/>
      <c r="M113" s="115"/>
      <c r="N113" s="115"/>
      <c r="O113" s="118"/>
    </row>
    <row r="114" spans="1:15" s="32" customFormat="1" ht="12.75">
      <c r="A114" s="16" t="s">
        <v>328</v>
      </c>
      <c r="B114" s="20" t="s">
        <v>65</v>
      </c>
      <c r="C114" s="20" t="s">
        <v>86</v>
      </c>
      <c r="D114" s="243" t="s">
        <v>620</v>
      </c>
      <c r="E114" s="225" t="s">
        <v>242</v>
      </c>
      <c r="F114" s="21">
        <f>'пр.7 вед.стр.'!G355</f>
        <v>25777.2</v>
      </c>
      <c r="K114" s="115"/>
      <c r="L114" s="115"/>
      <c r="M114" s="115"/>
      <c r="N114" s="115"/>
      <c r="O114" s="118"/>
    </row>
    <row r="115" spans="1:15" s="32" customFormat="1" ht="12.75">
      <c r="A115" s="16" t="s">
        <v>326</v>
      </c>
      <c r="B115" s="20" t="s">
        <v>65</v>
      </c>
      <c r="C115" s="20" t="s">
        <v>86</v>
      </c>
      <c r="D115" s="243" t="s">
        <v>620</v>
      </c>
      <c r="E115" s="225" t="s">
        <v>240</v>
      </c>
      <c r="F115" s="21">
        <f>'пр.7 вед.стр.'!G356</f>
        <v>150</v>
      </c>
      <c r="K115" s="115"/>
      <c r="L115" s="115"/>
      <c r="M115" s="115"/>
      <c r="N115" s="115"/>
      <c r="O115" s="118"/>
    </row>
    <row r="116" spans="1:15" s="32" customFormat="1" ht="26.25">
      <c r="A116" s="16" t="s">
        <v>337</v>
      </c>
      <c r="B116" s="20" t="s">
        <v>65</v>
      </c>
      <c r="C116" s="20" t="s">
        <v>86</v>
      </c>
      <c r="D116" s="243" t="s">
        <v>620</v>
      </c>
      <c r="E116" s="225" t="s">
        <v>243</v>
      </c>
      <c r="F116" s="21">
        <f>'пр.7 вед.стр.'!G357</f>
        <v>7475.4</v>
      </c>
      <c r="K116" s="115"/>
      <c r="L116" s="115"/>
      <c r="M116" s="115"/>
      <c r="N116" s="115"/>
      <c r="O116" s="118"/>
    </row>
    <row r="117" spans="1:15" s="32" customFormat="1" ht="12.75">
      <c r="A117" s="16" t="s">
        <v>393</v>
      </c>
      <c r="B117" s="20" t="s">
        <v>65</v>
      </c>
      <c r="C117" s="20" t="s">
        <v>86</v>
      </c>
      <c r="D117" s="243" t="s">
        <v>620</v>
      </c>
      <c r="E117" s="225" t="s">
        <v>101</v>
      </c>
      <c r="F117" s="21">
        <f>F118</f>
        <v>13323.1</v>
      </c>
      <c r="K117" s="115"/>
      <c r="L117" s="115"/>
      <c r="M117" s="115"/>
      <c r="N117" s="115"/>
      <c r="O117" s="118"/>
    </row>
    <row r="118" spans="1:15" s="32" customFormat="1" ht="12.75">
      <c r="A118" s="16" t="s">
        <v>770</v>
      </c>
      <c r="B118" s="20" t="s">
        <v>65</v>
      </c>
      <c r="C118" s="20" t="s">
        <v>86</v>
      </c>
      <c r="D118" s="243" t="s">
        <v>620</v>
      </c>
      <c r="E118" s="225" t="s">
        <v>97</v>
      </c>
      <c r="F118" s="21">
        <f>F119</f>
        <v>13323.1</v>
      </c>
      <c r="K118" s="115"/>
      <c r="L118" s="115"/>
      <c r="M118" s="115"/>
      <c r="N118" s="115"/>
      <c r="O118" s="118"/>
    </row>
    <row r="119" spans="1:15" s="32" customFormat="1" ht="18" customHeight="1">
      <c r="A119" s="16" t="s">
        <v>723</v>
      </c>
      <c r="B119" s="20" t="s">
        <v>65</v>
      </c>
      <c r="C119" s="20" t="s">
        <v>86</v>
      </c>
      <c r="D119" s="243" t="s">
        <v>620</v>
      </c>
      <c r="E119" s="225" t="s">
        <v>98</v>
      </c>
      <c r="F119" s="21">
        <f>'пр.7 вед.стр.'!G360</f>
        <v>13323.1</v>
      </c>
      <c r="K119" s="115"/>
      <c r="L119" s="115"/>
      <c r="M119" s="115"/>
      <c r="N119" s="115"/>
      <c r="O119" s="118"/>
    </row>
    <row r="120" spans="1:15" s="32" customFormat="1" ht="14.25" customHeight="1">
      <c r="A120" s="16" t="s">
        <v>125</v>
      </c>
      <c r="B120" s="20" t="s">
        <v>65</v>
      </c>
      <c r="C120" s="20" t="s">
        <v>86</v>
      </c>
      <c r="D120" s="243" t="s">
        <v>620</v>
      </c>
      <c r="E120" s="225" t="s">
        <v>126</v>
      </c>
      <c r="F120" s="21">
        <f>F121</f>
        <v>318</v>
      </c>
      <c r="K120" s="115"/>
      <c r="L120" s="115"/>
      <c r="M120" s="115"/>
      <c r="N120" s="115"/>
      <c r="O120" s="118"/>
    </row>
    <row r="121" spans="1:15" s="32" customFormat="1" ht="12.75">
      <c r="A121" s="16" t="s">
        <v>128</v>
      </c>
      <c r="B121" s="20" t="s">
        <v>65</v>
      </c>
      <c r="C121" s="20" t="s">
        <v>86</v>
      </c>
      <c r="D121" s="243" t="s">
        <v>620</v>
      </c>
      <c r="E121" s="225" t="s">
        <v>129</v>
      </c>
      <c r="F121" s="21">
        <f>F123+F122</f>
        <v>318</v>
      </c>
      <c r="K121" s="115"/>
      <c r="L121" s="115"/>
      <c r="M121" s="115"/>
      <c r="N121" s="115"/>
      <c r="O121" s="118"/>
    </row>
    <row r="122" spans="1:15" s="32" customFormat="1" ht="12.75">
      <c r="A122" s="16" t="s">
        <v>130</v>
      </c>
      <c r="B122" s="20" t="s">
        <v>65</v>
      </c>
      <c r="C122" s="20" t="s">
        <v>86</v>
      </c>
      <c r="D122" s="243" t="s">
        <v>620</v>
      </c>
      <c r="E122" s="225" t="s">
        <v>131</v>
      </c>
      <c r="F122" s="21">
        <f>'пр.7 вед.стр.'!G363</f>
        <v>270</v>
      </c>
      <c r="K122" s="115"/>
      <c r="L122" s="115"/>
      <c r="M122" s="115"/>
      <c r="N122" s="115"/>
      <c r="O122" s="118"/>
    </row>
    <row r="123" spans="1:15" s="32" customFormat="1" ht="12.75">
      <c r="A123" s="16" t="s">
        <v>157</v>
      </c>
      <c r="B123" s="20" t="s">
        <v>65</v>
      </c>
      <c r="C123" s="20" t="s">
        <v>86</v>
      </c>
      <c r="D123" s="243" t="s">
        <v>620</v>
      </c>
      <c r="E123" s="225" t="s">
        <v>132</v>
      </c>
      <c r="F123" s="21">
        <f>'пр.7 вед.стр.'!G364</f>
        <v>48</v>
      </c>
      <c r="K123" s="115"/>
      <c r="L123" s="115"/>
      <c r="M123" s="115"/>
      <c r="N123" s="115"/>
      <c r="O123" s="118"/>
    </row>
    <row r="124" spans="1:15" s="32" customFormat="1" ht="45.75" customHeight="1">
      <c r="A124" s="16" t="s">
        <v>235</v>
      </c>
      <c r="B124" s="20" t="s">
        <v>65</v>
      </c>
      <c r="C124" s="20" t="s">
        <v>86</v>
      </c>
      <c r="D124" s="243" t="s">
        <v>621</v>
      </c>
      <c r="E124" s="225"/>
      <c r="F124" s="21">
        <f>F125</f>
        <v>1200</v>
      </c>
      <c r="K124" s="115"/>
      <c r="L124" s="115"/>
      <c r="M124" s="115"/>
      <c r="N124" s="115"/>
      <c r="O124" s="118"/>
    </row>
    <row r="125" spans="1:15" s="32" customFormat="1" ht="45" customHeight="1">
      <c r="A125" s="16" t="s">
        <v>99</v>
      </c>
      <c r="B125" s="20" t="s">
        <v>65</v>
      </c>
      <c r="C125" s="20" t="s">
        <v>86</v>
      </c>
      <c r="D125" s="243" t="s">
        <v>621</v>
      </c>
      <c r="E125" s="225" t="s">
        <v>100</v>
      </c>
      <c r="F125" s="21">
        <f>F126</f>
        <v>1200</v>
      </c>
      <c r="K125" s="115"/>
      <c r="L125" s="115"/>
      <c r="M125" s="115"/>
      <c r="N125" s="115"/>
      <c r="O125" s="118"/>
    </row>
    <row r="126" spans="1:15" s="32" customFormat="1" ht="15" customHeight="1">
      <c r="A126" s="16" t="s">
        <v>239</v>
      </c>
      <c r="B126" s="20" t="s">
        <v>65</v>
      </c>
      <c r="C126" s="20" t="s">
        <v>86</v>
      </c>
      <c r="D126" s="243" t="s">
        <v>621</v>
      </c>
      <c r="E126" s="225" t="s">
        <v>241</v>
      </c>
      <c r="F126" s="21">
        <f>F127</f>
        <v>1200</v>
      </c>
      <c r="K126" s="115"/>
      <c r="L126" s="115"/>
      <c r="M126" s="115"/>
      <c r="N126" s="115"/>
      <c r="O126" s="118"/>
    </row>
    <row r="127" spans="1:15" s="32" customFormat="1" ht="12.75">
      <c r="A127" s="16" t="s">
        <v>326</v>
      </c>
      <c r="B127" s="20" t="s">
        <v>65</v>
      </c>
      <c r="C127" s="20" t="s">
        <v>86</v>
      </c>
      <c r="D127" s="243" t="s">
        <v>621</v>
      </c>
      <c r="E127" s="225" t="s">
        <v>240</v>
      </c>
      <c r="F127" s="21">
        <f>'пр.7 вед.стр.'!G368</f>
        <v>1200</v>
      </c>
      <c r="K127" s="115"/>
      <c r="L127" s="115"/>
      <c r="M127" s="115"/>
      <c r="N127" s="115"/>
      <c r="O127" s="118"/>
    </row>
    <row r="128" spans="1:15" s="32" customFormat="1" ht="12.75">
      <c r="A128" s="16" t="s">
        <v>204</v>
      </c>
      <c r="B128" s="20" t="s">
        <v>65</v>
      </c>
      <c r="C128" s="20" t="s">
        <v>86</v>
      </c>
      <c r="D128" s="243" t="s">
        <v>622</v>
      </c>
      <c r="E128" s="225"/>
      <c r="F128" s="21">
        <f>F129</f>
        <v>24</v>
      </c>
      <c r="K128" s="115"/>
      <c r="L128" s="115"/>
      <c r="M128" s="115"/>
      <c r="N128" s="115"/>
      <c r="O128" s="118"/>
    </row>
    <row r="129" spans="1:15" s="32" customFormat="1" ht="44.25" customHeight="1">
      <c r="A129" s="16" t="s">
        <v>99</v>
      </c>
      <c r="B129" s="20" t="s">
        <v>65</v>
      </c>
      <c r="C129" s="20" t="s">
        <v>86</v>
      </c>
      <c r="D129" s="243" t="s">
        <v>622</v>
      </c>
      <c r="E129" s="225" t="s">
        <v>100</v>
      </c>
      <c r="F129" s="21">
        <f>F130</f>
        <v>24</v>
      </c>
      <c r="K129" s="115"/>
      <c r="L129" s="115"/>
      <c r="M129" s="115"/>
      <c r="N129" s="115"/>
      <c r="O129" s="118"/>
    </row>
    <row r="130" spans="1:15" s="32" customFormat="1" ht="14.25" customHeight="1">
      <c r="A130" s="16" t="s">
        <v>239</v>
      </c>
      <c r="B130" s="20" t="s">
        <v>65</v>
      </c>
      <c r="C130" s="20" t="s">
        <v>86</v>
      </c>
      <c r="D130" s="243" t="s">
        <v>622</v>
      </c>
      <c r="E130" s="225" t="s">
        <v>241</v>
      </c>
      <c r="F130" s="21">
        <f>F131</f>
        <v>24</v>
      </c>
      <c r="K130" s="115"/>
      <c r="L130" s="115"/>
      <c r="M130" s="115"/>
      <c r="N130" s="115"/>
      <c r="O130" s="118"/>
    </row>
    <row r="131" spans="1:15" s="32" customFormat="1" ht="12.75">
      <c r="A131" s="16" t="s">
        <v>326</v>
      </c>
      <c r="B131" s="20" t="s">
        <v>65</v>
      </c>
      <c r="C131" s="20" t="s">
        <v>86</v>
      </c>
      <c r="D131" s="243" t="s">
        <v>622</v>
      </c>
      <c r="E131" s="225" t="s">
        <v>240</v>
      </c>
      <c r="F131" s="21">
        <f>'пр.7 вед.стр.'!G372</f>
        <v>24</v>
      </c>
      <c r="K131" s="115"/>
      <c r="L131" s="115"/>
      <c r="M131" s="115"/>
      <c r="N131" s="115"/>
      <c r="O131" s="118"/>
    </row>
    <row r="132" spans="1:15" s="32" customFormat="1" ht="12.75">
      <c r="A132" s="33" t="s">
        <v>197</v>
      </c>
      <c r="B132" s="20" t="s">
        <v>65</v>
      </c>
      <c r="C132" s="20" t="s">
        <v>86</v>
      </c>
      <c r="D132" s="225" t="s">
        <v>623</v>
      </c>
      <c r="E132" s="225"/>
      <c r="F132" s="21">
        <f>F133+F137</f>
        <v>2625.4</v>
      </c>
      <c r="K132" s="115"/>
      <c r="L132" s="115"/>
      <c r="M132" s="115"/>
      <c r="N132" s="115"/>
      <c r="O132" s="118"/>
    </row>
    <row r="133" spans="1:15" s="32" customFormat="1" ht="12.75">
      <c r="A133" s="33" t="s">
        <v>304</v>
      </c>
      <c r="B133" s="20" t="s">
        <v>65</v>
      </c>
      <c r="C133" s="20" t="s">
        <v>86</v>
      </c>
      <c r="D133" s="225" t="s">
        <v>624</v>
      </c>
      <c r="E133" s="225"/>
      <c r="F133" s="21">
        <f>F134</f>
        <v>1525.4</v>
      </c>
      <c r="K133" s="115"/>
      <c r="L133" s="115"/>
      <c r="M133" s="115"/>
      <c r="N133" s="115"/>
      <c r="O133" s="118"/>
    </row>
    <row r="134" spans="1:15" s="32" customFormat="1" ht="12.75">
      <c r="A134" s="16" t="s">
        <v>393</v>
      </c>
      <c r="B134" s="20" t="s">
        <v>65</v>
      </c>
      <c r="C134" s="20" t="s">
        <v>86</v>
      </c>
      <c r="D134" s="225" t="s">
        <v>624</v>
      </c>
      <c r="E134" s="225" t="s">
        <v>101</v>
      </c>
      <c r="F134" s="21">
        <f>F135</f>
        <v>1525.4</v>
      </c>
      <c r="K134" s="115"/>
      <c r="L134" s="115"/>
      <c r="M134" s="115"/>
      <c r="N134" s="115"/>
      <c r="O134" s="118"/>
    </row>
    <row r="135" spans="1:15" s="32" customFormat="1" ht="18" customHeight="1">
      <c r="A135" s="16" t="s">
        <v>770</v>
      </c>
      <c r="B135" s="20" t="s">
        <v>65</v>
      </c>
      <c r="C135" s="20" t="s">
        <v>86</v>
      </c>
      <c r="D135" s="225" t="s">
        <v>624</v>
      </c>
      <c r="E135" s="225" t="s">
        <v>97</v>
      </c>
      <c r="F135" s="21">
        <f>F136</f>
        <v>1525.4</v>
      </c>
      <c r="K135" s="115"/>
      <c r="L135" s="115"/>
      <c r="M135" s="115"/>
      <c r="N135" s="115"/>
      <c r="O135" s="118"/>
    </row>
    <row r="136" spans="1:15" s="32" customFormat="1" ht="12.75">
      <c r="A136" s="16" t="s">
        <v>723</v>
      </c>
      <c r="B136" s="20" t="s">
        <v>65</v>
      </c>
      <c r="C136" s="20" t="s">
        <v>86</v>
      </c>
      <c r="D136" s="225" t="s">
        <v>624</v>
      </c>
      <c r="E136" s="225" t="s">
        <v>98</v>
      </c>
      <c r="F136" s="21">
        <f>'пр.7 вед.стр.'!G377</f>
        <v>1525.4</v>
      </c>
      <c r="K136" s="115"/>
      <c r="L136" s="115"/>
      <c r="M136" s="115"/>
      <c r="N136" s="115"/>
      <c r="O136" s="118"/>
    </row>
    <row r="137" spans="1:6" ht="15" customHeight="1">
      <c r="A137" s="33" t="s">
        <v>728</v>
      </c>
      <c r="B137" s="20" t="s">
        <v>65</v>
      </c>
      <c r="C137" s="20" t="s">
        <v>86</v>
      </c>
      <c r="D137" s="225" t="s">
        <v>625</v>
      </c>
      <c r="E137" s="225"/>
      <c r="F137" s="21">
        <f>F138+F141</f>
        <v>1100</v>
      </c>
    </row>
    <row r="138" spans="1:15" s="32" customFormat="1" ht="12.75" customHeight="1">
      <c r="A138" s="16" t="s">
        <v>393</v>
      </c>
      <c r="B138" s="20" t="s">
        <v>65</v>
      </c>
      <c r="C138" s="20" t="s">
        <v>86</v>
      </c>
      <c r="D138" s="225" t="s">
        <v>625</v>
      </c>
      <c r="E138" s="225" t="s">
        <v>101</v>
      </c>
      <c r="F138" s="21">
        <f>F139</f>
        <v>1090</v>
      </c>
      <c r="K138" s="115"/>
      <c r="L138" s="115"/>
      <c r="M138" s="115"/>
      <c r="N138" s="115"/>
      <c r="O138" s="118"/>
    </row>
    <row r="139" spans="1:15" s="32" customFormat="1" ht="16.5" customHeight="1">
      <c r="A139" s="16" t="s">
        <v>770</v>
      </c>
      <c r="B139" s="20" t="s">
        <v>65</v>
      </c>
      <c r="C139" s="20" t="s">
        <v>86</v>
      </c>
      <c r="D139" s="225" t="s">
        <v>625</v>
      </c>
      <c r="E139" s="225" t="s">
        <v>97</v>
      </c>
      <c r="F139" s="21">
        <f>F140</f>
        <v>1090</v>
      </c>
      <c r="K139" s="115"/>
      <c r="L139" s="115"/>
      <c r="M139" s="115"/>
      <c r="N139" s="115"/>
      <c r="O139" s="118"/>
    </row>
    <row r="140" spans="1:15" s="32" customFormat="1" ht="12.75">
      <c r="A140" s="16" t="s">
        <v>724</v>
      </c>
      <c r="B140" s="20" t="s">
        <v>65</v>
      </c>
      <c r="C140" s="20" t="s">
        <v>86</v>
      </c>
      <c r="D140" s="225" t="s">
        <v>625</v>
      </c>
      <c r="E140" s="225" t="s">
        <v>98</v>
      </c>
      <c r="F140" s="21">
        <f>'пр.7 вед.стр.'!G381+'пр.7 вед.стр.'!G1122</f>
        <v>1090</v>
      </c>
      <c r="K140" s="115"/>
      <c r="L140" s="115"/>
      <c r="M140" s="115"/>
      <c r="N140" s="115"/>
      <c r="O140" s="118"/>
    </row>
    <row r="141" spans="1:15" s="32" customFormat="1" ht="13.5" customHeight="1">
      <c r="A141" s="16" t="s">
        <v>125</v>
      </c>
      <c r="B141" s="20" t="s">
        <v>65</v>
      </c>
      <c r="C141" s="20" t="s">
        <v>86</v>
      </c>
      <c r="D141" s="225" t="s">
        <v>625</v>
      </c>
      <c r="E141" s="225" t="s">
        <v>126</v>
      </c>
      <c r="F141" s="21">
        <f>F142</f>
        <v>10</v>
      </c>
      <c r="K141" s="115"/>
      <c r="L141" s="115"/>
      <c r="M141" s="115"/>
      <c r="N141" s="115"/>
      <c r="O141" s="118"/>
    </row>
    <row r="142" spans="1:15" s="32" customFormat="1" ht="14.25" customHeight="1">
      <c r="A142" s="16" t="s">
        <v>128</v>
      </c>
      <c r="B142" s="20" t="s">
        <v>65</v>
      </c>
      <c r="C142" s="20" t="s">
        <v>86</v>
      </c>
      <c r="D142" s="225" t="s">
        <v>625</v>
      </c>
      <c r="E142" s="225" t="s">
        <v>129</v>
      </c>
      <c r="F142" s="21">
        <f>F143</f>
        <v>10</v>
      </c>
      <c r="K142" s="115"/>
      <c r="L142" s="115"/>
      <c r="M142" s="115"/>
      <c r="N142" s="115"/>
      <c r="O142" s="118"/>
    </row>
    <row r="143" spans="1:15" s="32" customFormat="1" ht="18" customHeight="1">
      <c r="A143" s="16" t="s">
        <v>158</v>
      </c>
      <c r="B143" s="20" t="s">
        <v>65</v>
      </c>
      <c r="C143" s="20" t="s">
        <v>86</v>
      </c>
      <c r="D143" s="225" t="s">
        <v>625</v>
      </c>
      <c r="E143" s="225" t="s">
        <v>159</v>
      </c>
      <c r="F143" s="21">
        <f>'пр.7 вед.стр.'!G384</f>
        <v>10</v>
      </c>
      <c r="K143" s="115"/>
      <c r="L143" s="115"/>
      <c r="M143" s="115"/>
      <c r="N143" s="115"/>
      <c r="O143" s="118"/>
    </row>
    <row r="144" spans="1:14" ht="45.75" customHeight="1">
      <c r="A144" s="254" t="str">
        <f>'пр.7 вед.стр.'!A48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44" s="20" t="s">
        <v>65</v>
      </c>
      <c r="C144" s="20" t="s">
        <v>86</v>
      </c>
      <c r="D144" s="225" t="s">
        <v>586</v>
      </c>
      <c r="E144" s="225"/>
      <c r="F144" s="21">
        <f>F145+F168+F174</f>
        <v>6103</v>
      </c>
      <c r="K144" s="116"/>
      <c r="L144" s="116"/>
      <c r="M144" s="121"/>
      <c r="N144" s="121"/>
    </row>
    <row r="145" spans="1:14" ht="21" customHeight="1">
      <c r="A145" s="196" t="s">
        <v>587</v>
      </c>
      <c r="B145" s="197" t="s">
        <v>65</v>
      </c>
      <c r="C145" s="197" t="s">
        <v>86</v>
      </c>
      <c r="D145" s="230" t="s">
        <v>588</v>
      </c>
      <c r="E145" s="230"/>
      <c r="F145" s="198">
        <f>F146+F154+F160+F164</f>
        <v>3826.4</v>
      </c>
      <c r="K145" s="116"/>
      <c r="L145" s="116"/>
      <c r="M145" s="121"/>
      <c r="N145" s="121"/>
    </row>
    <row r="146" spans="1:14" ht="57" customHeight="1">
      <c r="A146" s="196" t="s">
        <v>316</v>
      </c>
      <c r="B146" s="197" t="s">
        <v>65</v>
      </c>
      <c r="C146" s="197" t="s">
        <v>86</v>
      </c>
      <c r="D146" s="230" t="s">
        <v>589</v>
      </c>
      <c r="E146" s="230"/>
      <c r="F146" s="198">
        <f>F147+F151</f>
        <v>2105.8</v>
      </c>
      <c r="K146" s="116"/>
      <c r="L146" s="116"/>
      <c r="M146" s="121"/>
      <c r="N146" s="121"/>
    </row>
    <row r="147" spans="1:14" ht="41.25" customHeight="1">
      <c r="A147" s="196" t="s">
        <v>99</v>
      </c>
      <c r="B147" s="197" t="s">
        <v>65</v>
      </c>
      <c r="C147" s="197" t="s">
        <v>86</v>
      </c>
      <c r="D147" s="230" t="s">
        <v>589</v>
      </c>
      <c r="E147" s="230" t="s">
        <v>100</v>
      </c>
      <c r="F147" s="198">
        <f>F148</f>
        <v>1090.2</v>
      </c>
      <c r="K147" s="116"/>
      <c r="L147" s="116"/>
      <c r="M147" s="121"/>
      <c r="N147" s="121"/>
    </row>
    <row r="148" spans="1:14" ht="21.75" customHeight="1">
      <c r="A148" s="196" t="s">
        <v>92</v>
      </c>
      <c r="B148" s="197" t="s">
        <v>65</v>
      </c>
      <c r="C148" s="197" t="s">
        <v>86</v>
      </c>
      <c r="D148" s="230" t="s">
        <v>589</v>
      </c>
      <c r="E148" s="230" t="s">
        <v>93</v>
      </c>
      <c r="F148" s="198">
        <f>F149+F150</f>
        <v>1090.2</v>
      </c>
      <c r="K148" s="116"/>
      <c r="L148" s="116"/>
      <c r="M148" s="121"/>
      <c r="N148" s="121"/>
    </row>
    <row r="149" spans="1:14" ht="16.5" customHeight="1">
      <c r="A149" s="196" t="s">
        <v>154</v>
      </c>
      <c r="B149" s="197" t="s">
        <v>65</v>
      </c>
      <c r="C149" s="197" t="s">
        <v>86</v>
      </c>
      <c r="D149" s="230" t="s">
        <v>589</v>
      </c>
      <c r="E149" s="230" t="s">
        <v>94</v>
      </c>
      <c r="F149" s="198">
        <f>'пр.7 вед.стр.'!G53</f>
        <v>857.7</v>
      </c>
      <c r="K149" s="116"/>
      <c r="L149" s="116"/>
      <c r="M149" s="121"/>
      <c r="N149" s="121"/>
    </row>
    <row r="150" spans="1:6" ht="28.5" customHeight="1">
      <c r="A150" s="196" t="s">
        <v>156</v>
      </c>
      <c r="B150" s="197" t="s">
        <v>65</v>
      </c>
      <c r="C150" s="197" t="s">
        <v>86</v>
      </c>
      <c r="D150" s="230" t="s">
        <v>589</v>
      </c>
      <c r="E150" s="230" t="s">
        <v>155</v>
      </c>
      <c r="F150" s="198">
        <f>'пр.7 вед.стр.'!G54</f>
        <v>232.5</v>
      </c>
    </row>
    <row r="151" spans="1:6" ht="28.5" customHeight="1">
      <c r="A151" s="196" t="str">
        <f>'пр.7 вед.стр.'!A55</f>
        <v>Закупка товаров, работ и услуг для обеспечения государственных (муниципальных) нужд</v>
      </c>
      <c r="B151" s="197" t="s">
        <v>65</v>
      </c>
      <c r="C151" s="197" t="s">
        <v>86</v>
      </c>
      <c r="D151" s="230" t="s">
        <v>589</v>
      </c>
      <c r="E151" s="230" t="s">
        <v>101</v>
      </c>
      <c r="F151" s="198">
        <f>F152</f>
        <v>1015.6</v>
      </c>
    </row>
    <row r="152" spans="1:6" ht="28.5" customHeight="1">
      <c r="A152" s="16" t="s">
        <v>770</v>
      </c>
      <c r="B152" s="197" t="s">
        <v>65</v>
      </c>
      <c r="C152" s="197" t="s">
        <v>86</v>
      </c>
      <c r="D152" s="230" t="s">
        <v>589</v>
      </c>
      <c r="E152" s="230" t="s">
        <v>97</v>
      </c>
      <c r="F152" s="198">
        <f>F153</f>
        <v>1015.6</v>
      </c>
    </row>
    <row r="153" spans="1:6" ht="28.5" customHeight="1">
      <c r="A153" s="196" t="str">
        <f>'пр.7 вед.стр.'!A57</f>
        <v>Прочая закупка товаров, работ и услуг </v>
      </c>
      <c r="B153" s="197" t="s">
        <v>65</v>
      </c>
      <c r="C153" s="197" t="s">
        <v>86</v>
      </c>
      <c r="D153" s="230" t="s">
        <v>589</v>
      </c>
      <c r="E153" s="230" t="s">
        <v>98</v>
      </c>
      <c r="F153" s="198">
        <f>'пр.7 вед.стр.'!G57</f>
        <v>1015.6</v>
      </c>
    </row>
    <row r="154" spans="1:6" ht="18" customHeight="1">
      <c r="A154" s="16" t="s">
        <v>205</v>
      </c>
      <c r="B154" s="20" t="s">
        <v>65</v>
      </c>
      <c r="C154" s="20" t="s">
        <v>86</v>
      </c>
      <c r="D154" s="239" t="s">
        <v>590</v>
      </c>
      <c r="E154" s="225"/>
      <c r="F154" s="21">
        <f>F155</f>
        <v>1564.6</v>
      </c>
    </row>
    <row r="155" spans="1:6" ht="40.5" customHeight="1">
      <c r="A155" s="16" t="s">
        <v>99</v>
      </c>
      <c r="B155" s="20" t="s">
        <v>65</v>
      </c>
      <c r="C155" s="20" t="s">
        <v>86</v>
      </c>
      <c r="D155" s="239" t="s">
        <v>590</v>
      </c>
      <c r="E155" s="225" t="s">
        <v>100</v>
      </c>
      <c r="F155" s="21">
        <f>F156</f>
        <v>1564.6</v>
      </c>
    </row>
    <row r="156" spans="1:6" ht="18" customHeight="1">
      <c r="A156" s="16" t="s">
        <v>92</v>
      </c>
      <c r="B156" s="20" t="s">
        <v>65</v>
      </c>
      <c r="C156" s="20" t="s">
        <v>86</v>
      </c>
      <c r="D156" s="239" t="s">
        <v>590</v>
      </c>
      <c r="E156" s="225" t="s">
        <v>93</v>
      </c>
      <c r="F156" s="21">
        <f>F157+F158+F159</f>
        <v>1564.6</v>
      </c>
    </row>
    <row r="157" spans="1:6" ht="19.5" customHeight="1">
      <c r="A157" s="16" t="s">
        <v>154</v>
      </c>
      <c r="B157" s="20" t="s">
        <v>65</v>
      </c>
      <c r="C157" s="20" t="s">
        <v>86</v>
      </c>
      <c r="D157" s="239" t="s">
        <v>590</v>
      </c>
      <c r="E157" s="225" t="s">
        <v>94</v>
      </c>
      <c r="F157" s="21">
        <f>'пр.7 вед.стр.'!G61</f>
        <v>1186.6</v>
      </c>
    </row>
    <row r="158" spans="1:6" ht="18" customHeight="1">
      <c r="A158" s="16" t="s">
        <v>95</v>
      </c>
      <c r="B158" s="20" t="s">
        <v>65</v>
      </c>
      <c r="C158" s="20" t="s">
        <v>86</v>
      </c>
      <c r="D158" s="239" t="s">
        <v>590</v>
      </c>
      <c r="E158" s="225" t="s">
        <v>96</v>
      </c>
      <c r="F158" s="21">
        <f>'пр.7 вед.стр.'!G62</f>
        <v>22</v>
      </c>
    </row>
    <row r="159" spans="1:6" ht="27" customHeight="1">
      <c r="A159" s="16" t="s">
        <v>156</v>
      </c>
      <c r="B159" s="20" t="s">
        <v>65</v>
      </c>
      <c r="C159" s="20" t="s">
        <v>86</v>
      </c>
      <c r="D159" s="239" t="s">
        <v>590</v>
      </c>
      <c r="E159" s="225" t="s">
        <v>155</v>
      </c>
      <c r="F159" s="21">
        <f>'пр.7 вед.стр.'!G63</f>
        <v>356</v>
      </c>
    </row>
    <row r="160" spans="1:6" ht="19.5" customHeight="1">
      <c r="A160" s="16" t="s">
        <v>206</v>
      </c>
      <c r="B160" s="20" t="s">
        <v>65</v>
      </c>
      <c r="C160" s="20" t="s">
        <v>86</v>
      </c>
      <c r="D160" s="239" t="s">
        <v>591</v>
      </c>
      <c r="E160" s="225"/>
      <c r="F160" s="21">
        <f>F161</f>
        <v>106</v>
      </c>
    </row>
    <row r="161" spans="1:6" ht="18.75" customHeight="1">
      <c r="A161" s="16" t="s">
        <v>393</v>
      </c>
      <c r="B161" s="20" t="s">
        <v>65</v>
      </c>
      <c r="C161" s="20" t="s">
        <v>86</v>
      </c>
      <c r="D161" s="239" t="s">
        <v>591</v>
      </c>
      <c r="E161" s="225" t="s">
        <v>101</v>
      </c>
      <c r="F161" s="21">
        <f>F162</f>
        <v>106</v>
      </c>
    </row>
    <row r="162" spans="1:6" ht="15" customHeight="1">
      <c r="A162" s="16" t="s">
        <v>770</v>
      </c>
      <c r="B162" s="20" t="s">
        <v>65</v>
      </c>
      <c r="C162" s="20" t="s">
        <v>86</v>
      </c>
      <c r="D162" s="239" t="s">
        <v>591</v>
      </c>
      <c r="E162" s="225" t="s">
        <v>97</v>
      </c>
      <c r="F162" s="21">
        <f>F163</f>
        <v>106</v>
      </c>
    </row>
    <row r="163" spans="1:6" ht="15" customHeight="1">
      <c r="A163" s="16" t="s">
        <v>723</v>
      </c>
      <c r="B163" s="20" t="s">
        <v>65</v>
      </c>
      <c r="C163" s="20" t="s">
        <v>86</v>
      </c>
      <c r="D163" s="239" t="s">
        <v>591</v>
      </c>
      <c r="E163" s="225" t="s">
        <v>98</v>
      </c>
      <c r="F163" s="21">
        <f>'пр.7 вед.стр.'!G67</f>
        <v>106</v>
      </c>
    </row>
    <row r="164" spans="1:6" ht="49.5" customHeight="1">
      <c r="A164" s="16" t="s">
        <v>235</v>
      </c>
      <c r="B164" s="20" t="s">
        <v>65</v>
      </c>
      <c r="C164" s="20" t="s">
        <v>86</v>
      </c>
      <c r="D164" s="239" t="s">
        <v>592</v>
      </c>
      <c r="E164" s="225"/>
      <c r="F164" s="21">
        <f>F165</f>
        <v>50</v>
      </c>
    </row>
    <row r="165" spans="1:6" ht="42" customHeight="1">
      <c r="A165" s="16" t="s">
        <v>99</v>
      </c>
      <c r="B165" s="20" t="s">
        <v>65</v>
      </c>
      <c r="C165" s="20" t="s">
        <v>86</v>
      </c>
      <c r="D165" s="239" t="s">
        <v>592</v>
      </c>
      <c r="E165" s="225" t="s">
        <v>100</v>
      </c>
      <c r="F165" s="21">
        <f>F166</f>
        <v>50</v>
      </c>
    </row>
    <row r="166" spans="1:6" ht="17.25" customHeight="1">
      <c r="A166" s="16" t="s">
        <v>92</v>
      </c>
      <c r="B166" s="20" t="s">
        <v>65</v>
      </c>
      <c r="C166" s="20" t="s">
        <v>86</v>
      </c>
      <c r="D166" s="239" t="s">
        <v>592</v>
      </c>
      <c r="E166" s="225" t="s">
        <v>93</v>
      </c>
      <c r="F166" s="21">
        <f>F167</f>
        <v>50</v>
      </c>
    </row>
    <row r="167" spans="1:6" ht="15" customHeight="1">
      <c r="A167" s="16" t="s">
        <v>95</v>
      </c>
      <c r="B167" s="20" t="s">
        <v>65</v>
      </c>
      <c r="C167" s="20" t="s">
        <v>86</v>
      </c>
      <c r="D167" s="239" t="s">
        <v>592</v>
      </c>
      <c r="E167" s="225" t="s">
        <v>96</v>
      </c>
      <c r="F167" s="21">
        <f>'пр.7 вед.стр.'!G71</f>
        <v>50</v>
      </c>
    </row>
    <row r="168" spans="1:6" ht="26.25">
      <c r="A168" s="200" t="s">
        <v>593</v>
      </c>
      <c r="B168" s="197" t="s">
        <v>65</v>
      </c>
      <c r="C168" s="197" t="s">
        <v>86</v>
      </c>
      <c r="D168" s="230" t="s">
        <v>594</v>
      </c>
      <c r="E168" s="230"/>
      <c r="F168" s="198">
        <f>F169</f>
        <v>1027.3</v>
      </c>
    </row>
    <row r="169" spans="1:6" ht="26.25">
      <c r="A169" s="196" t="s">
        <v>595</v>
      </c>
      <c r="B169" s="197" t="s">
        <v>65</v>
      </c>
      <c r="C169" s="197" t="s">
        <v>86</v>
      </c>
      <c r="D169" s="230" t="s">
        <v>596</v>
      </c>
      <c r="E169" s="230"/>
      <c r="F169" s="198">
        <f>F170</f>
        <v>1027.3</v>
      </c>
    </row>
    <row r="170" spans="1:6" ht="39">
      <c r="A170" s="196" t="s">
        <v>99</v>
      </c>
      <c r="B170" s="197" t="s">
        <v>65</v>
      </c>
      <c r="C170" s="197" t="s">
        <v>86</v>
      </c>
      <c r="D170" s="230" t="s">
        <v>596</v>
      </c>
      <c r="E170" s="230" t="s">
        <v>100</v>
      </c>
      <c r="F170" s="198">
        <f>F171</f>
        <v>1027.3</v>
      </c>
    </row>
    <row r="171" spans="1:6" ht="15.75" customHeight="1">
      <c r="A171" s="196" t="s">
        <v>92</v>
      </c>
      <c r="B171" s="197" t="s">
        <v>65</v>
      </c>
      <c r="C171" s="197" t="s">
        <v>86</v>
      </c>
      <c r="D171" s="230" t="s">
        <v>596</v>
      </c>
      <c r="E171" s="230" t="s">
        <v>93</v>
      </c>
      <c r="F171" s="198">
        <f>F172+F173</f>
        <v>1027.3</v>
      </c>
    </row>
    <row r="172" spans="1:6" ht="18" customHeight="1">
      <c r="A172" s="196" t="s">
        <v>154</v>
      </c>
      <c r="B172" s="197" t="s">
        <v>65</v>
      </c>
      <c r="C172" s="197" t="s">
        <v>86</v>
      </c>
      <c r="D172" s="230" t="s">
        <v>596</v>
      </c>
      <c r="E172" s="230" t="s">
        <v>94</v>
      </c>
      <c r="F172" s="198">
        <f>'пр.7 вед.стр.'!G76</f>
        <v>789</v>
      </c>
    </row>
    <row r="173" spans="1:6" ht="26.25">
      <c r="A173" s="196" t="s">
        <v>156</v>
      </c>
      <c r="B173" s="197" t="s">
        <v>65</v>
      </c>
      <c r="C173" s="197" t="s">
        <v>86</v>
      </c>
      <c r="D173" s="230" t="s">
        <v>596</v>
      </c>
      <c r="E173" s="230" t="s">
        <v>155</v>
      </c>
      <c r="F173" s="198">
        <f>'пр.7 вед.стр.'!G77</f>
        <v>238.3</v>
      </c>
    </row>
    <row r="174" spans="1:6" ht="26.25">
      <c r="A174" s="196" t="s">
        <v>597</v>
      </c>
      <c r="B174" s="197" t="s">
        <v>65</v>
      </c>
      <c r="C174" s="197" t="s">
        <v>86</v>
      </c>
      <c r="D174" s="230" t="s">
        <v>598</v>
      </c>
      <c r="E174" s="230"/>
      <c r="F174" s="198">
        <f>F175</f>
        <v>1249.2999999999997</v>
      </c>
    </row>
    <row r="175" spans="1:6" ht="78.75">
      <c r="A175" s="196" t="s">
        <v>599</v>
      </c>
      <c r="B175" s="197" t="s">
        <v>65</v>
      </c>
      <c r="C175" s="197" t="s">
        <v>86</v>
      </c>
      <c r="D175" s="230" t="s">
        <v>600</v>
      </c>
      <c r="E175" s="230"/>
      <c r="F175" s="198">
        <f>F176+F181</f>
        <v>1249.2999999999997</v>
      </c>
    </row>
    <row r="176" spans="1:6" ht="39">
      <c r="A176" s="196" t="s">
        <v>99</v>
      </c>
      <c r="B176" s="197" t="s">
        <v>65</v>
      </c>
      <c r="C176" s="197" t="s">
        <v>86</v>
      </c>
      <c r="D176" s="230" t="s">
        <v>600</v>
      </c>
      <c r="E176" s="230" t="s">
        <v>100</v>
      </c>
      <c r="F176" s="198">
        <f>F177</f>
        <v>1182.1999999999998</v>
      </c>
    </row>
    <row r="177" spans="1:6" ht="12.75">
      <c r="A177" s="196" t="s">
        <v>92</v>
      </c>
      <c r="B177" s="197" t="s">
        <v>65</v>
      </c>
      <c r="C177" s="197" t="s">
        <v>86</v>
      </c>
      <c r="D177" s="230" t="s">
        <v>600</v>
      </c>
      <c r="E177" s="230" t="s">
        <v>93</v>
      </c>
      <c r="F177" s="198">
        <f>F178+F179+F180</f>
        <v>1182.1999999999998</v>
      </c>
    </row>
    <row r="178" spans="1:6" ht="12.75">
      <c r="A178" s="196" t="s">
        <v>154</v>
      </c>
      <c r="B178" s="197" t="s">
        <v>65</v>
      </c>
      <c r="C178" s="197" t="s">
        <v>86</v>
      </c>
      <c r="D178" s="230" t="s">
        <v>600</v>
      </c>
      <c r="E178" s="230" t="s">
        <v>94</v>
      </c>
      <c r="F178" s="198">
        <f>'пр.7 вед.стр.'!G82</f>
        <v>829.8</v>
      </c>
    </row>
    <row r="179" spans="1:6" ht="17.25" customHeight="1">
      <c r="A179" s="196" t="s">
        <v>95</v>
      </c>
      <c r="B179" s="197" t="s">
        <v>65</v>
      </c>
      <c r="C179" s="197" t="s">
        <v>86</v>
      </c>
      <c r="D179" s="230" t="s">
        <v>600</v>
      </c>
      <c r="E179" s="230" t="s">
        <v>96</v>
      </c>
      <c r="F179" s="198">
        <f>'пр.7 вед.стр.'!G83</f>
        <v>101.8</v>
      </c>
    </row>
    <row r="180" spans="1:6" ht="26.25">
      <c r="A180" s="196" t="s">
        <v>156</v>
      </c>
      <c r="B180" s="197" t="s">
        <v>65</v>
      </c>
      <c r="C180" s="197" t="s">
        <v>86</v>
      </c>
      <c r="D180" s="230" t="s">
        <v>600</v>
      </c>
      <c r="E180" s="230" t="s">
        <v>155</v>
      </c>
      <c r="F180" s="198">
        <f>'пр.7 вед.стр.'!G84</f>
        <v>250.6</v>
      </c>
    </row>
    <row r="181" spans="1:6" ht="12.75">
      <c r="A181" s="196" t="s">
        <v>393</v>
      </c>
      <c r="B181" s="197" t="s">
        <v>65</v>
      </c>
      <c r="C181" s="197" t="s">
        <v>86</v>
      </c>
      <c r="D181" s="230" t="s">
        <v>600</v>
      </c>
      <c r="E181" s="230" t="s">
        <v>101</v>
      </c>
      <c r="F181" s="198">
        <f>F182</f>
        <v>67.1</v>
      </c>
    </row>
    <row r="182" spans="1:6" ht="12.75">
      <c r="A182" s="16" t="s">
        <v>770</v>
      </c>
      <c r="B182" s="197" t="s">
        <v>65</v>
      </c>
      <c r="C182" s="197" t="s">
        <v>86</v>
      </c>
      <c r="D182" s="230" t="s">
        <v>600</v>
      </c>
      <c r="E182" s="230" t="s">
        <v>97</v>
      </c>
      <c r="F182" s="198">
        <f>F183</f>
        <v>67.1</v>
      </c>
    </row>
    <row r="183" spans="1:6" ht="12.75">
      <c r="A183" s="196" t="s">
        <v>724</v>
      </c>
      <c r="B183" s="197" t="s">
        <v>65</v>
      </c>
      <c r="C183" s="197" t="s">
        <v>86</v>
      </c>
      <c r="D183" s="230" t="s">
        <v>600</v>
      </c>
      <c r="E183" s="230" t="s">
        <v>98</v>
      </c>
      <c r="F183" s="198">
        <f>'пр.7 вед.стр.'!G87</f>
        <v>67.1</v>
      </c>
    </row>
    <row r="184" spans="1:6" ht="12.75">
      <c r="A184" s="16" t="s">
        <v>601</v>
      </c>
      <c r="B184" s="20" t="s">
        <v>65</v>
      </c>
      <c r="C184" s="20" t="s">
        <v>86</v>
      </c>
      <c r="D184" s="243" t="s">
        <v>602</v>
      </c>
      <c r="E184" s="225"/>
      <c r="F184" s="21">
        <f>F185+F195+F209</f>
        <v>209</v>
      </c>
    </row>
    <row r="185" spans="1:6" ht="26.25">
      <c r="A185" s="201" t="str">
        <f>'пр.7 вед.стр.'!A89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85" s="202" t="s">
        <v>65</v>
      </c>
      <c r="C185" s="202" t="s">
        <v>86</v>
      </c>
      <c r="D185" s="241" t="str">
        <f>'пр.7 вед.стр.'!E89</f>
        <v>7Т 0 00 00000 </v>
      </c>
      <c r="E185" s="231"/>
      <c r="F185" s="204">
        <f>F186</f>
        <v>50</v>
      </c>
    </row>
    <row r="186" spans="1:6" ht="26.25">
      <c r="A186" s="30" t="str">
        <f>'пр.7 вед.стр.'!A90</f>
        <v>Основное мероприятие "Усиление роли общественности в профилактике правонарушений и борьбе с преступностью"</v>
      </c>
      <c r="B186" s="20" t="s">
        <v>65</v>
      </c>
      <c r="C186" s="20" t="s">
        <v>86</v>
      </c>
      <c r="D186" s="243" t="str">
        <f>'пр.7 вед.стр.'!E90</f>
        <v>7Т 0 04 00000 </v>
      </c>
      <c r="E186" s="226"/>
      <c r="F186" s="21">
        <f>F187+F191</f>
        <v>50</v>
      </c>
    </row>
    <row r="187" spans="1:6" ht="39">
      <c r="A187" s="30" t="str">
        <f>'пр.7 вед.стр.'!A91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87" s="20" t="s">
        <v>65</v>
      </c>
      <c r="C187" s="20" t="s">
        <v>86</v>
      </c>
      <c r="D187" s="243" t="str">
        <f>'пр.7 вед.стр.'!E91</f>
        <v>7Т 0 04 95000 </v>
      </c>
      <c r="E187" s="226"/>
      <c r="F187" s="21">
        <f>F188</f>
        <v>10</v>
      </c>
    </row>
    <row r="188" spans="1:6" ht="12.75">
      <c r="A188" s="16" t="str">
        <f>'пр.7 вед.стр.'!A92</f>
        <v>Закупка товаров, работ и услуг для обеспечения государственных (муниципальных) нужд</v>
      </c>
      <c r="B188" s="20" t="s">
        <v>65</v>
      </c>
      <c r="C188" s="20" t="s">
        <v>86</v>
      </c>
      <c r="D188" s="243" t="str">
        <f>'пр.7 вед.стр.'!E92</f>
        <v>7Т 0 04 95000 </v>
      </c>
      <c r="E188" s="226" t="str">
        <f>'пр.7 вед.стр.'!F92</f>
        <v>200</v>
      </c>
      <c r="F188" s="21">
        <f>F189</f>
        <v>10</v>
      </c>
    </row>
    <row r="189" spans="1:6" ht="12.75">
      <c r="A189" s="16" t="s">
        <v>770</v>
      </c>
      <c r="B189" s="20" t="s">
        <v>65</v>
      </c>
      <c r="C189" s="20" t="s">
        <v>86</v>
      </c>
      <c r="D189" s="243" t="str">
        <f>'пр.7 вед.стр.'!E93</f>
        <v>7Т 0 04 95000 </v>
      </c>
      <c r="E189" s="226" t="str">
        <f>'пр.7 вед.стр.'!F93</f>
        <v>240</v>
      </c>
      <c r="F189" s="21">
        <f>F190</f>
        <v>10</v>
      </c>
    </row>
    <row r="190" spans="1:6" ht="12.75">
      <c r="A190" s="16" t="str">
        <f>'пр.7 вед.стр.'!A94</f>
        <v>Прочая закупка товаров, работ и услуг </v>
      </c>
      <c r="B190" s="20" t="s">
        <v>65</v>
      </c>
      <c r="C190" s="20" t="s">
        <v>86</v>
      </c>
      <c r="D190" s="243" t="str">
        <f>'пр.7 вед.стр.'!E94</f>
        <v>7Т 0 04 95000 </v>
      </c>
      <c r="E190" s="226" t="str">
        <f>'пр.7 вед.стр.'!F94</f>
        <v>244</v>
      </c>
      <c r="F190" s="21">
        <f>'пр.7 вед.стр.'!G94</f>
        <v>10</v>
      </c>
    </row>
    <row r="191" spans="1:6" ht="26.25">
      <c r="A191" s="30" t="str">
        <f>'пр.7 вед.стр.'!A95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91" s="20" t="s">
        <v>65</v>
      </c>
      <c r="C191" s="20" t="s">
        <v>86</v>
      </c>
      <c r="D191" s="243" t="str">
        <f>'пр.7 вед.стр.'!E95</f>
        <v>7Т 0 04 95140 </v>
      </c>
      <c r="E191" s="226"/>
      <c r="F191" s="21">
        <f>F192</f>
        <v>40</v>
      </c>
    </row>
    <row r="192" spans="1:6" ht="39">
      <c r="A192" s="16" t="str">
        <f>'пр.7 вед.стр.'!A96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20" t="s">
        <v>65</v>
      </c>
      <c r="C192" s="20" t="s">
        <v>86</v>
      </c>
      <c r="D192" s="243" t="str">
        <f>D191</f>
        <v>7Т 0 04 95140 </v>
      </c>
      <c r="E192" s="226" t="str">
        <f>'пр.7 вед.стр.'!F96</f>
        <v>100</v>
      </c>
      <c r="F192" s="21">
        <f>F193</f>
        <v>40</v>
      </c>
    </row>
    <row r="193" spans="1:6" ht="18" customHeight="1">
      <c r="A193" s="16" t="str">
        <f>'пр.7 вед.стр.'!A97</f>
        <v>Расходы на выплаты персоналу государственных (муниципальных) органов</v>
      </c>
      <c r="B193" s="20" t="s">
        <v>65</v>
      </c>
      <c r="C193" s="20" t="s">
        <v>86</v>
      </c>
      <c r="D193" s="243" t="str">
        <f>D192</f>
        <v>7Т 0 04 95140 </v>
      </c>
      <c r="E193" s="226" t="str">
        <f>'пр.7 вед.стр.'!F97</f>
        <v>120</v>
      </c>
      <c r="F193" s="21">
        <f>F194</f>
        <v>40</v>
      </c>
    </row>
    <row r="194" spans="1:6" ht="27" customHeight="1">
      <c r="A194" s="16" t="str">
        <f>'пр.7 вед.стр.'!A98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194" s="20" t="s">
        <v>65</v>
      </c>
      <c r="C194" s="20" t="s">
        <v>86</v>
      </c>
      <c r="D194" s="243" t="str">
        <f>D193</f>
        <v>7Т 0 04 95140 </v>
      </c>
      <c r="E194" s="226" t="str">
        <f>'пр.7 вед.стр.'!F98</f>
        <v>123</v>
      </c>
      <c r="F194" s="21">
        <f>'пр.7 вед.стр.'!G98</f>
        <v>40</v>
      </c>
    </row>
    <row r="195" spans="1:6" ht="26.25">
      <c r="A195" s="205" t="str">
        <f>'пр.7 вед.стр.'!A99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195" s="202" t="s">
        <v>65</v>
      </c>
      <c r="C195" s="202" t="s">
        <v>86</v>
      </c>
      <c r="D195" s="241" t="str">
        <f>'пр.7 вед.стр.'!E99</f>
        <v>7R 0 00 00000</v>
      </c>
      <c r="E195" s="231"/>
      <c r="F195" s="204">
        <f>F196</f>
        <v>85</v>
      </c>
    </row>
    <row r="196" spans="1:6" ht="26.25">
      <c r="A196" s="16" t="str">
        <f>'пр.7 вед.стр.'!A100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96" s="20" t="s">
        <v>65</v>
      </c>
      <c r="C196" s="20" t="s">
        <v>86</v>
      </c>
      <c r="D196" s="243" t="str">
        <f>'пр.7 вед.стр.'!E100</f>
        <v>7R 0 01 00000</v>
      </c>
      <c r="E196" s="226"/>
      <c r="F196" s="21">
        <f>F197+F201+F205</f>
        <v>85</v>
      </c>
    </row>
    <row r="197" spans="1:6" ht="20.25" customHeight="1">
      <c r="A197" s="196" t="str">
        <f>'пр.7 вед.стр.'!A101</f>
        <v>Дополнительное профессиональное образование для лиц, замещающих муниципальные должности                         </v>
      </c>
      <c r="B197" s="197" t="s">
        <v>65</v>
      </c>
      <c r="C197" s="197" t="s">
        <v>86</v>
      </c>
      <c r="D197" s="245" t="str">
        <f>'пр.7 вед.стр.'!E101</f>
        <v>7R 0 01 73260</v>
      </c>
      <c r="E197" s="227"/>
      <c r="F197" s="198">
        <f>F198</f>
        <v>35</v>
      </c>
    </row>
    <row r="198" spans="1:6" ht="12.75">
      <c r="A198" s="196" t="str">
        <f>'пр.7 вед.стр.'!A102</f>
        <v>Закупка товаров, работ и услуг для обеспечения государственных (муниципальных) нужд</v>
      </c>
      <c r="B198" s="197" t="s">
        <v>65</v>
      </c>
      <c r="C198" s="197" t="s">
        <v>86</v>
      </c>
      <c r="D198" s="245" t="str">
        <f>'пр.7 вед.стр.'!E102</f>
        <v>7R 0 01 73260</v>
      </c>
      <c r="E198" s="227" t="str">
        <f>'пр.7 вед.стр.'!F102</f>
        <v>200</v>
      </c>
      <c r="F198" s="198">
        <f>F199</f>
        <v>35</v>
      </c>
    </row>
    <row r="199" spans="1:6" ht="15" customHeight="1">
      <c r="A199" s="16" t="s">
        <v>770</v>
      </c>
      <c r="B199" s="197" t="s">
        <v>65</v>
      </c>
      <c r="C199" s="197" t="s">
        <v>86</v>
      </c>
      <c r="D199" s="245" t="str">
        <f>'пр.7 вед.стр.'!E103</f>
        <v>7R 0 01 73260</v>
      </c>
      <c r="E199" s="227" t="str">
        <f>'пр.7 вед.стр.'!F103</f>
        <v>240</v>
      </c>
      <c r="F199" s="198">
        <f>F200</f>
        <v>35</v>
      </c>
    </row>
    <row r="200" spans="1:6" ht="15" customHeight="1">
      <c r="A200" s="196" t="str">
        <f>'пр.7 вед.стр.'!A104</f>
        <v>Прочая закупка товаров, работ и услуг </v>
      </c>
      <c r="B200" s="197" t="s">
        <v>65</v>
      </c>
      <c r="C200" s="197" t="s">
        <v>86</v>
      </c>
      <c r="D200" s="245" t="str">
        <f>'пр.7 вед.стр.'!E104</f>
        <v>7R 0 01 73260</v>
      </c>
      <c r="E200" s="227" t="str">
        <f>'пр.7 вед.стр.'!F104</f>
        <v>244</v>
      </c>
      <c r="F200" s="198">
        <f>'пр.7 вед.стр.'!G104</f>
        <v>35</v>
      </c>
    </row>
    <row r="201" spans="1:6" ht="26.25">
      <c r="A201" s="16" t="str">
        <f>'пр.7 вед.стр.'!A105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201" s="20" t="s">
        <v>65</v>
      </c>
      <c r="C201" s="20" t="s">
        <v>86</v>
      </c>
      <c r="D201" s="243" t="str">
        <f>'пр.7 вед.стр.'!E105</f>
        <v>7R 0 01 S3260</v>
      </c>
      <c r="E201" s="226"/>
      <c r="F201" s="21">
        <f>F202</f>
        <v>10</v>
      </c>
    </row>
    <row r="202" spans="1:6" ht="17.25" customHeight="1">
      <c r="A202" s="207" t="str">
        <f>'пр.7 вед.стр.'!A106</f>
        <v>Закупка товаров, работ и услуг для обеспечения государственных (муниципальных) нужд</v>
      </c>
      <c r="B202" s="20" t="s">
        <v>65</v>
      </c>
      <c r="C202" s="20" t="s">
        <v>86</v>
      </c>
      <c r="D202" s="246" t="str">
        <f>'пр.7 вед.стр.'!E106</f>
        <v>7R 0 01 S3260</v>
      </c>
      <c r="E202" s="226" t="str">
        <f>'пр.7 вед.стр.'!F106</f>
        <v>200</v>
      </c>
      <c r="F202" s="21">
        <f>F203</f>
        <v>10</v>
      </c>
    </row>
    <row r="203" spans="1:6" ht="12.75">
      <c r="A203" s="16" t="s">
        <v>770</v>
      </c>
      <c r="B203" s="20" t="s">
        <v>65</v>
      </c>
      <c r="C203" s="20" t="s">
        <v>86</v>
      </c>
      <c r="D203" s="246" t="str">
        <f>'пр.7 вед.стр.'!E107</f>
        <v>7R 0 01 S3260</v>
      </c>
      <c r="E203" s="226" t="str">
        <f>'пр.7 вед.стр.'!F107</f>
        <v>240</v>
      </c>
      <c r="F203" s="21">
        <f>F204</f>
        <v>10</v>
      </c>
    </row>
    <row r="204" spans="1:6" ht="12.75">
      <c r="A204" s="207" t="str">
        <f>'пр.7 вед.стр.'!A108</f>
        <v>Прочая закупка товаров, работ и услуг </v>
      </c>
      <c r="B204" s="20" t="s">
        <v>65</v>
      </c>
      <c r="C204" s="20" t="s">
        <v>86</v>
      </c>
      <c r="D204" s="246" t="str">
        <f>'пр.7 вед.стр.'!E108</f>
        <v>7R 0 01 S3260</v>
      </c>
      <c r="E204" s="226" t="str">
        <f>'пр.7 вед.стр.'!F108</f>
        <v>244</v>
      </c>
      <c r="F204" s="21">
        <f>'пр.7 вед.стр.'!G108</f>
        <v>10</v>
      </c>
    </row>
    <row r="205" spans="1:6" ht="12.75">
      <c r="A205" s="16" t="str">
        <f>'пр.7 вед.стр.'!A109</f>
        <v>Повышение профессионального уровня муниципальных служащих</v>
      </c>
      <c r="B205" s="20" t="s">
        <v>65</v>
      </c>
      <c r="C205" s="20" t="s">
        <v>86</v>
      </c>
      <c r="D205" s="243" t="str">
        <f>'пр.7 вед.стр.'!E109</f>
        <v>7R 0 01 98600</v>
      </c>
      <c r="E205" s="226"/>
      <c r="F205" s="21">
        <f>F206</f>
        <v>40</v>
      </c>
    </row>
    <row r="206" spans="1:6" ht="12.75">
      <c r="A206" s="16" t="str">
        <f>'пр.7 вед.стр.'!A110</f>
        <v>Закупка товаров, работ и услуг для обеспечения государственных (муниципальных) нужд</v>
      </c>
      <c r="B206" s="20" t="s">
        <v>65</v>
      </c>
      <c r="C206" s="20" t="s">
        <v>86</v>
      </c>
      <c r="D206" s="243" t="str">
        <f>'пр.7 вед.стр.'!E110</f>
        <v>7R 0 01 98600</v>
      </c>
      <c r="E206" s="226" t="str">
        <f>'пр.7 вед.стр.'!F110</f>
        <v>200</v>
      </c>
      <c r="F206" s="21">
        <f>F207</f>
        <v>40</v>
      </c>
    </row>
    <row r="207" spans="1:6" ht="12.75">
      <c r="A207" s="16" t="s">
        <v>770</v>
      </c>
      <c r="B207" s="20" t="s">
        <v>65</v>
      </c>
      <c r="C207" s="20" t="s">
        <v>86</v>
      </c>
      <c r="D207" s="243" t="str">
        <f>'пр.7 вед.стр.'!E111</f>
        <v>7R 0 01 98600</v>
      </c>
      <c r="E207" s="226" t="str">
        <f>'пр.7 вед.стр.'!F111</f>
        <v>240</v>
      </c>
      <c r="F207" s="21">
        <f>F208</f>
        <v>40</v>
      </c>
    </row>
    <row r="208" spans="1:6" ht="12.75">
      <c r="A208" s="16" t="str">
        <f>'пр.7 вед.стр.'!A112</f>
        <v>Прочая закупка товаров, работ и услуг</v>
      </c>
      <c r="B208" s="20" t="s">
        <v>65</v>
      </c>
      <c r="C208" s="20" t="s">
        <v>86</v>
      </c>
      <c r="D208" s="243" t="str">
        <f>'пр.7 вед.стр.'!E112</f>
        <v>7R 0 01 98600</v>
      </c>
      <c r="E208" s="226" t="str">
        <f>'пр.7 вед.стр.'!F112</f>
        <v>244</v>
      </c>
      <c r="F208" s="21">
        <f>'пр.7 вед.стр.'!G112</f>
        <v>40</v>
      </c>
    </row>
    <row r="209" spans="1:14" ht="39">
      <c r="A209" s="205" t="str">
        <f>'пр.7 вед.стр.'!A113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09" s="202" t="s">
        <v>65</v>
      </c>
      <c r="C209" s="202" t="s">
        <v>86</v>
      </c>
      <c r="D209" s="224" t="str">
        <f>'пр.7 вед.стр.'!E113</f>
        <v>7L 0 00 00000</v>
      </c>
      <c r="E209" s="231"/>
      <c r="F209" s="204">
        <f>F210+F215</f>
        <v>74</v>
      </c>
      <c r="K209" s="119"/>
      <c r="L209" s="119"/>
      <c r="M209" s="119"/>
      <c r="N209" s="119"/>
    </row>
    <row r="210" spans="1:6" ht="12.75">
      <c r="A210" s="16" t="str">
        <f>'пр.7 вед.стр.'!A114</f>
        <v>Основное мероприятие "Содействие развитию институтов гражданского общества"</v>
      </c>
      <c r="B210" s="20" t="s">
        <v>65</v>
      </c>
      <c r="C210" s="20" t="s">
        <v>86</v>
      </c>
      <c r="D210" s="225" t="str">
        <f>'пр.7 вед.стр.'!E114</f>
        <v>7L 0 02 00000</v>
      </c>
      <c r="E210" s="226"/>
      <c r="F210" s="21">
        <f>F211</f>
        <v>50</v>
      </c>
    </row>
    <row r="211" spans="1:6" ht="12.75">
      <c r="A211" s="16" t="str">
        <f>'пр.7 вед.стр.'!A115</f>
        <v>Организация участия представителей общественности в мероприятиях областного уровня</v>
      </c>
      <c r="B211" s="20" t="s">
        <v>65</v>
      </c>
      <c r="C211" s="20" t="s">
        <v>86</v>
      </c>
      <c r="D211" s="225" t="str">
        <f>'пр.7 вед.стр.'!E115</f>
        <v>7L 0 02 91800</v>
      </c>
      <c r="E211" s="226"/>
      <c r="F211" s="21">
        <f>F212</f>
        <v>50</v>
      </c>
    </row>
    <row r="212" spans="1:6" ht="45" customHeight="1">
      <c r="A212" s="16" t="str">
        <f>'пр.7 вед.стр.'!A116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2" s="20" t="s">
        <v>65</v>
      </c>
      <c r="C212" s="20" t="s">
        <v>86</v>
      </c>
      <c r="D212" s="225" t="str">
        <f>'пр.7 вед.стр.'!E116</f>
        <v>7L 0 02 91800</v>
      </c>
      <c r="E212" s="226" t="str">
        <f>'пр.7 вед.стр.'!F116</f>
        <v>100</v>
      </c>
      <c r="F212" s="21">
        <f>F213</f>
        <v>50</v>
      </c>
    </row>
    <row r="213" spans="1:6" ht="12.75">
      <c r="A213" s="16" t="str">
        <f>'пр.7 вед.стр.'!A117</f>
        <v>Расходы на выплаты персоналу государственных (муниципальных) органов</v>
      </c>
      <c r="B213" s="20" t="s">
        <v>65</v>
      </c>
      <c r="C213" s="20" t="s">
        <v>86</v>
      </c>
      <c r="D213" s="225" t="str">
        <f>'пр.7 вед.стр.'!E117</f>
        <v>7L 0 02 91800</v>
      </c>
      <c r="E213" s="226" t="str">
        <f>'пр.7 вед.стр.'!F117</f>
        <v>120</v>
      </c>
      <c r="F213" s="21">
        <f>F214</f>
        <v>50</v>
      </c>
    </row>
    <row r="214" spans="1:6" ht="26.25">
      <c r="A214" s="16" t="str">
        <f>'пр.7 вед.стр.'!A118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14" s="20" t="s">
        <v>65</v>
      </c>
      <c r="C214" s="20" t="s">
        <v>86</v>
      </c>
      <c r="D214" s="225" t="str">
        <f>'пр.7 вед.стр.'!E118</f>
        <v>7L 0 02 91800</v>
      </c>
      <c r="E214" s="226" t="str">
        <f>'пр.7 вед.стр.'!F118</f>
        <v>123</v>
      </c>
      <c r="F214" s="21">
        <f>'пр.7 вед.стр.'!G118</f>
        <v>50</v>
      </c>
    </row>
    <row r="215" spans="1:6" ht="12.75">
      <c r="A215" s="16" t="str">
        <f>'пр.7 вед.стр.'!A119</f>
        <v>Основное мероприятие "Гармонизация межнациональных отношений"</v>
      </c>
      <c r="B215" s="20" t="s">
        <v>65</v>
      </c>
      <c r="C215" s="20" t="s">
        <v>86</v>
      </c>
      <c r="D215" s="225" t="str">
        <f>'пр.7 вед.стр.'!E119</f>
        <v>7L 0 03 00000</v>
      </c>
      <c r="E215" s="226"/>
      <c r="F215" s="21">
        <f>F216+F220</f>
        <v>24</v>
      </c>
    </row>
    <row r="216" spans="1:6" ht="26.25">
      <c r="A216" s="16" t="str">
        <f>'пр.7 вед.стр.'!A120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216" s="20" t="s">
        <v>65</v>
      </c>
      <c r="C216" s="20" t="s">
        <v>86</v>
      </c>
      <c r="D216" s="225" t="str">
        <f>'пр.7 вед.стр.'!E120</f>
        <v>7L 0 03 97100</v>
      </c>
      <c r="E216" s="226"/>
      <c r="F216" s="21">
        <f>F217</f>
        <v>14</v>
      </c>
    </row>
    <row r="217" spans="1:6" ht="45.75" customHeight="1">
      <c r="A217" s="16" t="str">
        <f>'пр.7 вед.стр.'!A121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7" s="20" t="s">
        <v>65</v>
      </c>
      <c r="C217" s="20" t="s">
        <v>86</v>
      </c>
      <c r="D217" s="225" t="str">
        <f>'пр.7 вед.стр.'!E121</f>
        <v>7L 0 03 97100</v>
      </c>
      <c r="E217" s="226" t="str">
        <f>'пр.7 вед.стр.'!F121</f>
        <v>100</v>
      </c>
      <c r="F217" s="21">
        <f>F218</f>
        <v>14</v>
      </c>
    </row>
    <row r="218" spans="1:6" ht="18" customHeight="1">
      <c r="A218" s="16" t="str">
        <f>'пр.7 вед.стр.'!A122</f>
        <v>Расходы на выплаты персоналу государственных (муниципальных) органов</v>
      </c>
      <c r="B218" s="20" t="s">
        <v>65</v>
      </c>
      <c r="C218" s="20" t="s">
        <v>86</v>
      </c>
      <c r="D218" s="225" t="str">
        <f>'пр.7 вед.стр.'!E122</f>
        <v>7L 0 03 97100</v>
      </c>
      <c r="E218" s="226" t="str">
        <f>'пр.7 вед.стр.'!F122</f>
        <v>120</v>
      </c>
      <c r="F218" s="21">
        <f>F219</f>
        <v>14</v>
      </c>
    </row>
    <row r="219" spans="1:6" ht="26.25">
      <c r="A219" s="16" t="str">
        <f>'пр.7 вед.стр.'!A123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19" s="20" t="s">
        <v>65</v>
      </c>
      <c r="C219" s="20" t="s">
        <v>86</v>
      </c>
      <c r="D219" s="225" t="str">
        <f>'пр.7 вед.стр.'!E123</f>
        <v>7L 0 03 97100</v>
      </c>
      <c r="E219" s="226" t="str">
        <f>'пр.7 вед.стр.'!F123</f>
        <v>123</v>
      </c>
      <c r="F219" s="21">
        <f>'пр.7 вед.стр.'!G123</f>
        <v>14</v>
      </c>
    </row>
    <row r="220" spans="1:6" ht="26.25">
      <c r="A220" s="16" t="str">
        <f>'пр.7 вед.стр.'!A124</f>
        <v>Организация мероприятий районного уровня с участием представителей коренных малочисленных народов Крайнего Севера </v>
      </c>
      <c r="B220" s="20" t="s">
        <v>65</v>
      </c>
      <c r="C220" s="20" t="s">
        <v>86</v>
      </c>
      <c r="D220" s="225" t="str">
        <f>'пр.7 вед.стр.'!E124</f>
        <v>7L 0 03 97200</v>
      </c>
      <c r="E220" s="226"/>
      <c r="F220" s="21">
        <f>F221</f>
        <v>10</v>
      </c>
    </row>
    <row r="221" spans="1:6" ht="18.75" customHeight="1">
      <c r="A221" s="16" t="str">
        <f>'пр.7 вед.стр.'!A125</f>
        <v>Закупка товаров, работ и услуг для обеспечения государственных (муниципальных) нужд</v>
      </c>
      <c r="B221" s="20" t="s">
        <v>65</v>
      </c>
      <c r="C221" s="20" t="s">
        <v>86</v>
      </c>
      <c r="D221" s="225" t="str">
        <f>'пр.7 вед.стр.'!E125</f>
        <v>7L 0 03 97200</v>
      </c>
      <c r="E221" s="225" t="str">
        <f>'пр.7 вед.стр.'!F125</f>
        <v>200</v>
      </c>
      <c r="F221" s="21">
        <f>F222</f>
        <v>10</v>
      </c>
    </row>
    <row r="222" spans="1:6" ht="15.75" customHeight="1">
      <c r="A222" s="16" t="s">
        <v>770</v>
      </c>
      <c r="B222" s="20" t="s">
        <v>65</v>
      </c>
      <c r="C222" s="20" t="s">
        <v>86</v>
      </c>
      <c r="D222" s="225" t="str">
        <f>'пр.7 вед.стр.'!E126</f>
        <v>7L 0 03 97200</v>
      </c>
      <c r="E222" s="225" t="str">
        <f>'пр.7 вед.стр.'!F126</f>
        <v>240</v>
      </c>
      <c r="F222" s="21">
        <f>F223</f>
        <v>10</v>
      </c>
    </row>
    <row r="223" spans="1:6" ht="12" customHeight="1">
      <c r="A223" s="16" t="str">
        <f>'пр.7 вед.стр.'!A127</f>
        <v>Прочая закупка товаров, работ и услуг</v>
      </c>
      <c r="B223" s="20" t="s">
        <v>65</v>
      </c>
      <c r="C223" s="20" t="s">
        <v>86</v>
      </c>
      <c r="D223" s="225" t="str">
        <f>'пр.7 вед.стр.'!E127</f>
        <v>7L 0 03 97200</v>
      </c>
      <c r="E223" s="225" t="str">
        <f>'пр.7 вед.стр.'!F127</f>
        <v>244</v>
      </c>
      <c r="F223" s="21">
        <f>'пр.7 вед.стр.'!G127</f>
        <v>10</v>
      </c>
    </row>
    <row r="224" spans="1:6" ht="12.75">
      <c r="A224" s="15" t="s">
        <v>227</v>
      </c>
      <c r="B224" s="35" t="s">
        <v>66</v>
      </c>
      <c r="C224" s="35" t="s">
        <v>35</v>
      </c>
      <c r="D224" s="247"/>
      <c r="E224" s="232"/>
      <c r="F224" s="36">
        <f>F225</f>
        <v>443.9</v>
      </c>
    </row>
    <row r="225" spans="1:6" ht="12.75">
      <c r="A225" s="15" t="s">
        <v>226</v>
      </c>
      <c r="B225" s="35" t="s">
        <v>66</v>
      </c>
      <c r="C225" s="35" t="s">
        <v>69</v>
      </c>
      <c r="D225" s="247"/>
      <c r="E225" s="232"/>
      <c r="F225" s="36">
        <f>F226</f>
        <v>443.9</v>
      </c>
    </row>
    <row r="226" spans="1:6" ht="26.25">
      <c r="A226" s="255" t="str">
        <f>'пр.7 вед.стр.'!A130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226" s="197" t="s">
        <v>66</v>
      </c>
      <c r="C226" s="197" t="s">
        <v>69</v>
      </c>
      <c r="D226" s="230" t="s">
        <v>586</v>
      </c>
      <c r="E226" s="233"/>
      <c r="F226" s="198">
        <f>F227</f>
        <v>443.9</v>
      </c>
    </row>
    <row r="227" spans="1:15" s="80" customFormat="1" ht="26.25">
      <c r="A227" s="196" t="s">
        <v>603</v>
      </c>
      <c r="B227" s="197" t="s">
        <v>66</v>
      </c>
      <c r="C227" s="197" t="s">
        <v>69</v>
      </c>
      <c r="D227" s="230" t="str">
        <f>'пр.7 вед.стр.'!E131</f>
        <v>Р1 5 00 00000</v>
      </c>
      <c r="E227" s="233"/>
      <c r="F227" s="198">
        <f>F228</f>
        <v>443.9</v>
      </c>
      <c r="K227" s="261"/>
      <c r="L227" s="261"/>
      <c r="M227" s="261"/>
      <c r="N227" s="261"/>
      <c r="O227" s="261"/>
    </row>
    <row r="228" spans="1:6" ht="12.75">
      <c r="A228" s="196" t="s">
        <v>225</v>
      </c>
      <c r="B228" s="197" t="s">
        <v>66</v>
      </c>
      <c r="C228" s="197" t="s">
        <v>69</v>
      </c>
      <c r="D228" s="230" t="str">
        <f>'пр.7 вед.стр.'!E132</f>
        <v>Р1 5 00 51180</v>
      </c>
      <c r="E228" s="227"/>
      <c r="F228" s="198">
        <f>F230</f>
        <v>443.9</v>
      </c>
    </row>
    <row r="229" spans="1:6" ht="39" customHeight="1">
      <c r="A229" s="196" t="s">
        <v>99</v>
      </c>
      <c r="B229" s="197" t="s">
        <v>66</v>
      </c>
      <c r="C229" s="197" t="s">
        <v>69</v>
      </c>
      <c r="D229" s="230" t="str">
        <f>'пр.7 вед.стр.'!E133</f>
        <v>Р1 5 00 51180</v>
      </c>
      <c r="E229" s="227" t="s">
        <v>100</v>
      </c>
      <c r="F229" s="198">
        <f>F230</f>
        <v>443.9</v>
      </c>
    </row>
    <row r="230" spans="1:6" ht="12.75">
      <c r="A230" s="196" t="s">
        <v>92</v>
      </c>
      <c r="B230" s="197" t="s">
        <v>66</v>
      </c>
      <c r="C230" s="197" t="s">
        <v>69</v>
      </c>
      <c r="D230" s="230" t="str">
        <f>'пр.7 вед.стр.'!E134</f>
        <v>Р1 5 00 51180</v>
      </c>
      <c r="E230" s="230" t="s">
        <v>93</v>
      </c>
      <c r="F230" s="198">
        <f>F231+F232</f>
        <v>443.9</v>
      </c>
    </row>
    <row r="231" spans="1:6" ht="12.75">
      <c r="A231" s="196" t="s">
        <v>154</v>
      </c>
      <c r="B231" s="197" t="s">
        <v>66</v>
      </c>
      <c r="C231" s="197" t="s">
        <v>69</v>
      </c>
      <c r="D231" s="230" t="str">
        <f>'пр.7 вед.стр.'!E135</f>
        <v>Р1 5 00 51180</v>
      </c>
      <c r="E231" s="230" t="s">
        <v>94</v>
      </c>
      <c r="F231" s="198">
        <f>'пр.7 вед.стр.'!G135</f>
        <v>344.2</v>
      </c>
    </row>
    <row r="232" spans="1:6" ht="27" customHeight="1">
      <c r="A232" s="196" t="s">
        <v>156</v>
      </c>
      <c r="B232" s="197" t="s">
        <v>66</v>
      </c>
      <c r="C232" s="197" t="s">
        <v>69</v>
      </c>
      <c r="D232" s="230" t="str">
        <f>'пр.7 вед.стр.'!E136</f>
        <v>Р1 5 00 51180</v>
      </c>
      <c r="E232" s="230" t="s">
        <v>155</v>
      </c>
      <c r="F232" s="198">
        <f>'пр.7 вед.стр.'!G136</f>
        <v>99.7</v>
      </c>
    </row>
    <row r="233" spans="1:6" ht="18" customHeight="1">
      <c r="A233" s="15" t="s">
        <v>4</v>
      </c>
      <c r="B233" s="35" t="s">
        <v>69</v>
      </c>
      <c r="C233" s="35" t="s">
        <v>35</v>
      </c>
      <c r="D233" s="225"/>
      <c r="E233" s="225"/>
      <c r="F233" s="36">
        <f>F234</f>
        <v>8174.400000000001</v>
      </c>
    </row>
    <row r="234" spans="1:6" ht="26.25">
      <c r="A234" s="15" t="s">
        <v>79</v>
      </c>
      <c r="B234" s="35" t="s">
        <v>69</v>
      </c>
      <c r="C234" s="35" t="s">
        <v>74</v>
      </c>
      <c r="D234" s="225"/>
      <c r="E234" s="225"/>
      <c r="F234" s="36">
        <f>F236+F242</f>
        <v>8174.400000000001</v>
      </c>
    </row>
    <row r="235" spans="1:6" ht="12.75">
      <c r="A235" s="16" t="s">
        <v>601</v>
      </c>
      <c r="B235" s="45" t="s">
        <v>69</v>
      </c>
      <c r="C235" s="45" t="s">
        <v>74</v>
      </c>
      <c r="D235" s="243" t="s">
        <v>602</v>
      </c>
      <c r="E235" s="225"/>
      <c r="F235" s="21">
        <f aca="true" t="shared" si="0" ref="F235:F240">F236</f>
        <v>350</v>
      </c>
    </row>
    <row r="236" spans="1:6" ht="26.25" customHeight="1">
      <c r="A236" s="205" t="str">
        <f>'пр.7 вед.стр.'!A140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236" s="203" t="s">
        <v>69</v>
      </c>
      <c r="C236" s="203" t="s">
        <v>74</v>
      </c>
      <c r="D236" s="241" t="str">
        <f>'пр.7 вед.стр.'!E140</f>
        <v>7Ч 0 00 00000 </v>
      </c>
      <c r="E236" s="231"/>
      <c r="F236" s="204">
        <f t="shared" si="0"/>
        <v>350</v>
      </c>
    </row>
    <row r="237" spans="1:6" ht="30.75" customHeight="1">
      <c r="A237" s="207" t="str">
        <f>'пр.7 вед.стр.'!A141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237" s="20" t="s">
        <v>69</v>
      </c>
      <c r="C237" s="20" t="s">
        <v>74</v>
      </c>
      <c r="D237" s="243" t="str">
        <f>'пр.7 вед.стр.'!E141</f>
        <v>7Ч 0 01 00000 </v>
      </c>
      <c r="E237" s="226"/>
      <c r="F237" s="21">
        <f t="shared" si="0"/>
        <v>350</v>
      </c>
    </row>
    <row r="238" spans="1:6" ht="26.25">
      <c r="A238" s="16" t="str">
        <f>'пр.7 вед.стр.'!A142</f>
        <v>Приобретение технических средств и создание материального резерва в целях ликвидации чрезвычайных ситуаций </v>
      </c>
      <c r="B238" s="45" t="s">
        <v>69</v>
      </c>
      <c r="C238" s="45" t="s">
        <v>74</v>
      </c>
      <c r="D238" s="243" t="str">
        <f>'пр.7 вед.стр.'!E142</f>
        <v>7Ч 0 01 96400 </v>
      </c>
      <c r="E238" s="226"/>
      <c r="F238" s="21">
        <f t="shared" si="0"/>
        <v>350</v>
      </c>
    </row>
    <row r="239" spans="1:6" ht="18" customHeight="1">
      <c r="A239" s="16" t="str">
        <f>'пр.7 вед.стр.'!A143</f>
        <v>Закупка товаров, работ и услуг для обеспечения государственных (муниципальных) нужд</v>
      </c>
      <c r="B239" s="45" t="s">
        <v>69</v>
      </c>
      <c r="C239" s="45" t="s">
        <v>74</v>
      </c>
      <c r="D239" s="243" t="str">
        <f>'пр.7 вед.стр.'!E143</f>
        <v>7Ч 0 01 96400 </v>
      </c>
      <c r="E239" s="226" t="str">
        <f>'пр.7 вед.стр.'!F143</f>
        <v>200</v>
      </c>
      <c r="F239" s="21">
        <f t="shared" si="0"/>
        <v>350</v>
      </c>
    </row>
    <row r="240" spans="1:6" ht="15.75" customHeight="1">
      <c r="A240" s="16" t="s">
        <v>770</v>
      </c>
      <c r="B240" s="45" t="s">
        <v>69</v>
      </c>
      <c r="C240" s="45" t="s">
        <v>74</v>
      </c>
      <c r="D240" s="243" t="str">
        <f>'пр.7 вед.стр.'!E144</f>
        <v>7Ч 0 01 96400 </v>
      </c>
      <c r="E240" s="226" t="str">
        <f>'пр.7 вед.стр.'!F144</f>
        <v>240</v>
      </c>
      <c r="F240" s="21">
        <f t="shared" si="0"/>
        <v>350</v>
      </c>
    </row>
    <row r="241" spans="1:6" ht="15.75" customHeight="1">
      <c r="A241" s="16" t="str">
        <f>'пр.7 вед.стр.'!A145</f>
        <v>Прочая закупка товаров, работ и услуг </v>
      </c>
      <c r="B241" s="45" t="s">
        <v>69</v>
      </c>
      <c r="C241" s="45" t="s">
        <v>74</v>
      </c>
      <c r="D241" s="243" t="str">
        <f>'пр.7 вед.стр.'!E145</f>
        <v>7Ч 0 01 96400 </v>
      </c>
      <c r="E241" s="226" t="str">
        <f>'пр.7 вед.стр.'!F145</f>
        <v>244</v>
      </c>
      <c r="F241" s="21">
        <f>'пр.7 вед.стр.'!G145</f>
        <v>350</v>
      </c>
    </row>
    <row r="242" spans="1:6" ht="26.25">
      <c r="A242" s="16" t="s">
        <v>327</v>
      </c>
      <c r="B242" s="20" t="s">
        <v>69</v>
      </c>
      <c r="C242" s="20" t="s">
        <v>74</v>
      </c>
      <c r="D242" s="243" t="s">
        <v>604</v>
      </c>
      <c r="E242" s="225"/>
      <c r="F242" s="21">
        <f>F243+F252</f>
        <v>7824.400000000001</v>
      </c>
    </row>
    <row r="243" spans="1:6" ht="15" customHeight="1">
      <c r="A243" s="16" t="s">
        <v>305</v>
      </c>
      <c r="B243" s="20" t="s">
        <v>69</v>
      </c>
      <c r="C243" s="20" t="s">
        <v>74</v>
      </c>
      <c r="D243" s="243" t="s">
        <v>605</v>
      </c>
      <c r="E243" s="225"/>
      <c r="F243" s="21">
        <f>F244+F249</f>
        <v>7624.400000000001</v>
      </c>
    </row>
    <row r="244" spans="1:6" ht="40.5" customHeight="1">
      <c r="A244" s="16" t="s">
        <v>99</v>
      </c>
      <c r="B244" s="20" t="s">
        <v>69</v>
      </c>
      <c r="C244" s="20" t="s">
        <v>74</v>
      </c>
      <c r="D244" s="243" t="s">
        <v>605</v>
      </c>
      <c r="E244" s="225" t="s">
        <v>100</v>
      </c>
      <c r="F244" s="21">
        <f>F245</f>
        <v>7447.400000000001</v>
      </c>
    </row>
    <row r="245" spans="1:6" ht="12.75">
      <c r="A245" s="16" t="s">
        <v>239</v>
      </c>
      <c r="B245" s="20" t="s">
        <v>69</v>
      </c>
      <c r="C245" s="20" t="s">
        <v>74</v>
      </c>
      <c r="D245" s="243" t="s">
        <v>605</v>
      </c>
      <c r="E245" s="225" t="s">
        <v>241</v>
      </c>
      <c r="F245" s="21">
        <f>F246+F248+F247</f>
        <v>7447.400000000001</v>
      </c>
    </row>
    <row r="246" spans="1:6" ht="12.75">
      <c r="A246" s="16" t="s">
        <v>328</v>
      </c>
      <c r="B246" s="20" t="s">
        <v>69</v>
      </c>
      <c r="C246" s="20" t="s">
        <v>74</v>
      </c>
      <c r="D246" s="243" t="s">
        <v>605</v>
      </c>
      <c r="E246" s="225" t="s">
        <v>242</v>
      </c>
      <c r="F246" s="21">
        <f>'пр.7 вед.стр.'!G150</f>
        <v>5763.1</v>
      </c>
    </row>
    <row r="247" spans="1:6" ht="12.75">
      <c r="A247" s="16" t="s">
        <v>326</v>
      </c>
      <c r="B247" s="20" t="s">
        <v>69</v>
      </c>
      <c r="C247" s="20" t="s">
        <v>74</v>
      </c>
      <c r="D247" s="243" t="s">
        <v>605</v>
      </c>
      <c r="E247" s="225" t="s">
        <v>240</v>
      </c>
      <c r="F247" s="21">
        <f>'пр.7 вед.стр.'!G151</f>
        <v>13</v>
      </c>
    </row>
    <row r="248" spans="1:6" ht="26.25">
      <c r="A248" s="16" t="s">
        <v>329</v>
      </c>
      <c r="B248" s="20" t="s">
        <v>69</v>
      </c>
      <c r="C248" s="20" t="s">
        <v>74</v>
      </c>
      <c r="D248" s="243" t="s">
        <v>605</v>
      </c>
      <c r="E248" s="225" t="s">
        <v>243</v>
      </c>
      <c r="F248" s="21">
        <f>'пр.7 вед.стр.'!G152</f>
        <v>1671.3</v>
      </c>
    </row>
    <row r="249" spans="1:6" ht="12.75">
      <c r="A249" s="16" t="s">
        <v>393</v>
      </c>
      <c r="B249" s="20" t="s">
        <v>69</v>
      </c>
      <c r="C249" s="20" t="s">
        <v>74</v>
      </c>
      <c r="D249" s="243" t="s">
        <v>605</v>
      </c>
      <c r="E249" s="225" t="s">
        <v>101</v>
      </c>
      <c r="F249" s="21">
        <f>F250</f>
        <v>177</v>
      </c>
    </row>
    <row r="250" spans="1:6" ht="12.75">
      <c r="A250" s="16" t="s">
        <v>770</v>
      </c>
      <c r="B250" s="20" t="s">
        <v>69</v>
      </c>
      <c r="C250" s="20" t="s">
        <v>74</v>
      </c>
      <c r="D250" s="243" t="s">
        <v>605</v>
      </c>
      <c r="E250" s="225" t="s">
        <v>97</v>
      </c>
      <c r="F250" s="21">
        <f>F251</f>
        <v>177</v>
      </c>
    </row>
    <row r="251" spans="1:6" ht="12.75">
      <c r="A251" s="16" t="s">
        <v>723</v>
      </c>
      <c r="B251" s="20" t="s">
        <v>69</v>
      </c>
      <c r="C251" s="20" t="s">
        <v>74</v>
      </c>
      <c r="D251" s="243" t="s">
        <v>605</v>
      </c>
      <c r="E251" s="225" t="s">
        <v>98</v>
      </c>
      <c r="F251" s="21">
        <f>'пр.7 вед.стр.'!G155</f>
        <v>177</v>
      </c>
    </row>
    <row r="252" spans="1:6" ht="39">
      <c r="A252" s="16" t="s">
        <v>325</v>
      </c>
      <c r="B252" s="20" t="s">
        <v>69</v>
      </c>
      <c r="C252" s="20" t="s">
        <v>74</v>
      </c>
      <c r="D252" s="243" t="s">
        <v>606</v>
      </c>
      <c r="E252" s="225"/>
      <c r="F252" s="21">
        <f>F253</f>
        <v>200</v>
      </c>
    </row>
    <row r="253" spans="1:6" ht="45" customHeight="1">
      <c r="A253" s="16" t="s">
        <v>99</v>
      </c>
      <c r="B253" s="20" t="s">
        <v>69</v>
      </c>
      <c r="C253" s="20" t="s">
        <v>74</v>
      </c>
      <c r="D253" s="243" t="s">
        <v>606</v>
      </c>
      <c r="E253" s="225" t="s">
        <v>100</v>
      </c>
      <c r="F253" s="21">
        <f>F254</f>
        <v>200</v>
      </c>
    </row>
    <row r="254" spans="1:6" ht="18.75" customHeight="1">
      <c r="A254" s="16" t="s">
        <v>239</v>
      </c>
      <c r="B254" s="20" t="s">
        <v>69</v>
      </c>
      <c r="C254" s="20" t="s">
        <v>74</v>
      </c>
      <c r="D254" s="243" t="s">
        <v>606</v>
      </c>
      <c r="E254" s="225" t="s">
        <v>241</v>
      </c>
      <c r="F254" s="21">
        <f>F255</f>
        <v>200</v>
      </c>
    </row>
    <row r="255" spans="1:6" ht="18" customHeight="1">
      <c r="A255" s="16" t="s">
        <v>326</v>
      </c>
      <c r="B255" s="20" t="s">
        <v>69</v>
      </c>
      <c r="C255" s="20" t="s">
        <v>74</v>
      </c>
      <c r="D255" s="243" t="s">
        <v>606</v>
      </c>
      <c r="E255" s="225" t="s">
        <v>240</v>
      </c>
      <c r="F255" s="21">
        <f>'пр.7 вед.стр.'!G159</f>
        <v>200</v>
      </c>
    </row>
    <row r="256" spans="1:6" ht="18.75" customHeight="1">
      <c r="A256" s="15" t="s">
        <v>5</v>
      </c>
      <c r="B256" s="41" t="s">
        <v>67</v>
      </c>
      <c r="C256" s="41" t="s">
        <v>35</v>
      </c>
      <c r="D256" s="229"/>
      <c r="E256" s="229"/>
      <c r="F256" s="36">
        <f>F257+F266+F272+F295</f>
        <v>13053.7</v>
      </c>
    </row>
    <row r="257" spans="1:6" ht="12.75">
      <c r="A257" s="15" t="s">
        <v>376</v>
      </c>
      <c r="B257" s="41" t="s">
        <v>67</v>
      </c>
      <c r="C257" s="41" t="s">
        <v>75</v>
      </c>
      <c r="D257" s="229"/>
      <c r="E257" s="229"/>
      <c r="F257" s="36">
        <f>F258</f>
        <v>5.1</v>
      </c>
    </row>
    <row r="258" spans="1:6" ht="13.5" customHeight="1">
      <c r="A258" s="16" t="s">
        <v>677</v>
      </c>
      <c r="B258" s="20" t="s">
        <v>67</v>
      </c>
      <c r="C258" s="20" t="s">
        <v>75</v>
      </c>
      <c r="D258" s="225" t="s">
        <v>678</v>
      </c>
      <c r="E258" s="234"/>
      <c r="F258" s="21">
        <f>F259</f>
        <v>5.1</v>
      </c>
    </row>
    <row r="259" spans="1:6" ht="15" customHeight="1">
      <c r="A259" s="31" t="s">
        <v>679</v>
      </c>
      <c r="B259" s="68" t="s">
        <v>67</v>
      </c>
      <c r="C259" s="68" t="s">
        <v>75</v>
      </c>
      <c r="D259" s="236" t="s">
        <v>680</v>
      </c>
      <c r="E259" s="235"/>
      <c r="F259" s="67">
        <f>F260+F263</f>
        <v>5.1</v>
      </c>
    </row>
    <row r="260" spans="1:6" ht="12.75">
      <c r="A260" s="31" t="s">
        <v>393</v>
      </c>
      <c r="B260" s="68" t="s">
        <v>67</v>
      </c>
      <c r="C260" s="68" t="s">
        <v>75</v>
      </c>
      <c r="D260" s="236" t="s">
        <v>680</v>
      </c>
      <c r="E260" s="236" t="s">
        <v>101</v>
      </c>
      <c r="F260" s="67">
        <f>F261</f>
        <v>3.1</v>
      </c>
    </row>
    <row r="261" spans="1:6" ht="12.75">
      <c r="A261" s="16" t="s">
        <v>770</v>
      </c>
      <c r="B261" s="68" t="s">
        <v>67</v>
      </c>
      <c r="C261" s="68" t="s">
        <v>75</v>
      </c>
      <c r="D261" s="236" t="s">
        <v>680</v>
      </c>
      <c r="E261" s="236" t="s">
        <v>97</v>
      </c>
      <c r="F261" s="67">
        <f>F262</f>
        <v>3.1</v>
      </c>
    </row>
    <row r="262" spans="1:6" ht="12.75">
      <c r="A262" s="31" t="s">
        <v>723</v>
      </c>
      <c r="B262" s="68" t="s">
        <v>67</v>
      </c>
      <c r="C262" s="68" t="s">
        <v>75</v>
      </c>
      <c r="D262" s="236" t="s">
        <v>680</v>
      </c>
      <c r="E262" s="236" t="s">
        <v>98</v>
      </c>
      <c r="F262" s="67">
        <f>'пр.7 вед.стр.'!G1129</f>
        <v>3.1</v>
      </c>
    </row>
    <row r="263" spans="1:6" ht="12.75">
      <c r="A263" s="16" t="s">
        <v>125</v>
      </c>
      <c r="B263" s="68" t="s">
        <v>67</v>
      </c>
      <c r="C263" s="68" t="s">
        <v>75</v>
      </c>
      <c r="D263" s="236" t="s">
        <v>680</v>
      </c>
      <c r="E263" s="236" t="str">
        <f>'пр.7 вед.стр.'!F1130</f>
        <v>800</v>
      </c>
      <c r="F263" s="67">
        <f>F265</f>
        <v>2</v>
      </c>
    </row>
    <row r="264" spans="1:6" ht="12.75">
      <c r="A264" s="16" t="s">
        <v>128</v>
      </c>
      <c r="B264" s="68" t="s">
        <v>67</v>
      </c>
      <c r="C264" s="68" t="s">
        <v>75</v>
      </c>
      <c r="D264" s="236" t="s">
        <v>680</v>
      </c>
      <c r="E264" s="236" t="str">
        <f>'пр.7 вед.стр.'!F1131</f>
        <v>850</v>
      </c>
      <c r="F264" s="67">
        <f>F265</f>
        <v>2</v>
      </c>
    </row>
    <row r="265" spans="1:6" ht="12.75">
      <c r="A265" s="16" t="s">
        <v>158</v>
      </c>
      <c r="B265" s="68" t="s">
        <v>67</v>
      </c>
      <c r="C265" s="68" t="s">
        <v>75</v>
      </c>
      <c r="D265" s="236" t="s">
        <v>680</v>
      </c>
      <c r="E265" s="236" t="str">
        <f>'пр.7 вед.стр.'!F1132</f>
        <v>853</v>
      </c>
      <c r="F265" s="67">
        <f>'пр.7 вед.стр.'!G1132</f>
        <v>2</v>
      </c>
    </row>
    <row r="266" spans="1:15" s="32" customFormat="1" ht="12.75">
      <c r="A266" s="15" t="s">
        <v>6</v>
      </c>
      <c r="B266" s="35" t="s">
        <v>67</v>
      </c>
      <c r="C266" s="35" t="s">
        <v>72</v>
      </c>
      <c r="D266" s="229"/>
      <c r="E266" s="229"/>
      <c r="F266" s="36">
        <f>F267</f>
        <v>5800</v>
      </c>
      <c r="K266" s="115"/>
      <c r="L266" s="115"/>
      <c r="M266" s="115"/>
      <c r="N266" s="115"/>
      <c r="O266" s="118"/>
    </row>
    <row r="267" spans="1:15" s="32" customFormat="1" ht="12.75">
      <c r="A267" s="16" t="s">
        <v>36</v>
      </c>
      <c r="B267" s="20" t="s">
        <v>67</v>
      </c>
      <c r="C267" s="20" t="s">
        <v>72</v>
      </c>
      <c r="D267" s="225" t="s">
        <v>626</v>
      </c>
      <c r="E267" s="225"/>
      <c r="F267" s="21">
        <f>F268</f>
        <v>5800</v>
      </c>
      <c r="K267" s="115"/>
      <c r="L267" s="115"/>
      <c r="M267" s="115"/>
      <c r="N267" s="115"/>
      <c r="O267" s="118"/>
    </row>
    <row r="268" spans="1:15" s="32" customFormat="1" ht="12.75">
      <c r="A268" s="16" t="s">
        <v>409</v>
      </c>
      <c r="B268" s="20" t="s">
        <v>67</v>
      </c>
      <c r="C268" s="20" t="s">
        <v>72</v>
      </c>
      <c r="D268" s="225" t="s">
        <v>627</v>
      </c>
      <c r="E268" s="225"/>
      <c r="F268" s="21">
        <f>F269</f>
        <v>5800</v>
      </c>
      <c r="K268" s="115"/>
      <c r="L268" s="115"/>
      <c r="M268" s="115"/>
      <c r="N268" s="115"/>
      <c r="O268" s="118"/>
    </row>
    <row r="269" spans="1:15" s="32" customFormat="1" ht="12.75">
      <c r="A269" s="16" t="s">
        <v>393</v>
      </c>
      <c r="B269" s="20" t="s">
        <v>67</v>
      </c>
      <c r="C269" s="20" t="s">
        <v>72</v>
      </c>
      <c r="D269" s="225" t="s">
        <v>627</v>
      </c>
      <c r="E269" s="225" t="s">
        <v>101</v>
      </c>
      <c r="F269" s="21">
        <f>F270</f>
        <v>5800</v>
      </c>
      <c r="K269" s="115"/>
      <c r="L269" s="115"/>
      <c r="M269" s="115"/>
      <c r="N269" s="115"/>
      <c r="O269" s="118"/>
    </row>
    <row r="270" spans="1:15" s="32" customFormat="1" ht="12.75">
      <c r="A270" s="16" t="s">
        <v>770</v>
      </c>
      <c r="B270" s="20" t="s">
        <v>67</v>
      </c>
      <c r="C270" s="20" t="s">
        <v>72</v>
      </c>
      <c r="D270" s="225" t="s">
        <v>627</v>
      </c>
      <c r="E270" s="225" t="s">
        <v>97</v>
      </c>
      <c r="F270" s="21">
        <f>F271</f>
        <v>5800</v>
      </c>
      <c r="K270" s="115"/>
      <c r="L270" s="115"/>
      <c r="M270" s="115"/>
      <c r="N270" s="115"/>
      <c r="O270" s="118"/>
    </row>
    <row r="271" spans="1:15" s="32" customFormat="1" ht="12.75">
      <c r="A271" s="16" t="s">
        <v>723</v>
      </c>
      <c r="B271" s="20" t="s">
        <v>67</v>
      </c>
      <c r="C271" s="20" t="s">
        <v>72</v>
      </c>
      <c r="D271" s="225" t="s">
        <v>627</v>
      </c>
      <c r="E271" s="225" t="s">
        <v>98</v>
      </c>
      <c r="F271" s="21">
        <f>'пр.7 вед.стр.'!G391</f>
        <v>5800</v>
      </c>
      <c r="K271" s="115"/>
      <c r="L271" s="115"/>
      <c r="M271" s="115"/>
      <c r="N271" s="115"/>
      <c r="O271" s="118"/>
    </row>
    <row r="272" spans="1:6" ht="20.25" customHeight="1">
      <c r="A272" s="70" t="s">
        <v>81</v>
      </c>
      <c r="B272" s="71" t="s">
        <v>67</v>
      </c>
      <c r="C272" s="71" t="s">
        <v>74</v>
      </c>
      <c r="D272" s="237"/>
      <c r="E272" s="237"/>
      <c r="F272" s="72">
        <f>F274+F284+F290</f>
        <v>6215</v>
      </c>
    </row>
    <row r="273" spans="1:6" ht="12.75" customHeight="1">
      <c r="A273" s="16" t="s">
        <v>601</v>
      </c>
      <c r="B273" s="20" t="s">
        <v>67</v>
      </c>
      <c r="C273" s="20" t="s">
        <v>74</v>
      </c>
      <c r="D273" s="243" t="s">
        <v>676</v>
      </c>
      <c r="E273" s="236"/>
      <c r="F273" s="67">
        <f>F274+F284</f>
        <v>4816.6</v>
      </c>
    </row>
    <row r="274" spans="1:15" s="32" customFormat="1" ht="25.5" customHeight="1">
      <c r="A274" s="216" t="str">
        <f>'пр.7 вед.стр.'!A1135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274" s="202" t="s">
        <v>67</v>
      </c>
      <c r="C274" s="202" t="s">
        <v>74</v>
      </c>
      <c r="D274" s="241" t="str">
        <f>'пр.7 вед.стр.'!E1135</f>
        <v>7D 0 00 00000</v>
      </c>
      <c r="E274" s="224"/>
      <c r="F274" s="204">
        <f>F275</f>
        <v>500</v>
      </c>
      <c r="K274" s="115"/>
      <c r="L274" s="115"/>
      <c r="M274" s="115"/>
      <c r="N274" s="115"/>
      <c r="O274" s="118"/>
    </row>
    <row r="275" spans="1:15" s="32" customFormat="1" ht="15.75" customHeight="1">
      <c r="A275" s="30" t="str">
        <f>'пр.7 вед.стр.'!A1136</f>
        <v>Основное мероприятие "Обеспечение реализации программы"</v>
      </c>
      <c r="B275" s="20" t="s">
        <v>67</v>
      </c>
      <c r="C275" s="20" t="s">
        <v>74</v>
      </c>
      <c r="D275" s="243" t="str">
        <f>'пр.7 вед.стр.'!E1136</f>
        <v>7D 0 01 00000</v>
      </c>
      <c r="E275" s="225"/>
      <c r="F275" s="21">
        <f>F276+F280</f>
        <v>500</v>
      </c>
      <c r="K275" s="115"/>
      <c r="L275" s="115"/>
      <c r="M275" s="115"/>
      <c r="N275" s="115"/>
      <c r="O275" s="118"/>
    </row>
    <row r="276" spans="1:15" s="32" customFormat="1" ht="27.75" customHeight="1">
      <c r="A276" s="16" t="str">
        <f>'пр.7 вед.стр.'!A1137</f>
        <v>Разработка комплексных схем организации дорожного движения на территории Сусуманского городского округа </v>
      </c>
      <c r="B276" s="20" t="s">
        <v>67</v>
      </c>
      <c r="C276" s="20" t="s">
        <v>74</v>
      </c>
      <c r="D276" s="243" t="str">
        <f>'пр.7 вед.стр.'!E1137</f>
        <v>7D 0 01 95410</v>
      </c>
      <c r="E276" s="225"/>
      <c r="F276" s="21">
        <f>F277</f>
        <v>176.3</v>
      </c>
      <c r="K276" s="115"/>
      <c r="L276" s="115"/>
      <c r="M276" s="115"/>
      <c r="N276" s="115"/>
      <c r="O276" s="118"/>
    </row>
    <row r="277" spans="1:15" s="32" customFormat="1" ht="18.75" customHeight="1">
      <c r="A277" s="16" t="str">
        <f>'пр.7 вед.стр.'!A1138</f>
        <v>Закупка товаров, работ и услуг для обеспечения государственных (муниципальных) нужд</v>
      </c>
      <c r="B277" s="20" t="s">
        <v>67</v>
      </c>
      <c r="C277" s="20" t="s">
        <v>74</v>
      </c>
      <c r="D277" s="243" t="str">
        <f>'пр.7 вед.стр.'!E1138</f>
        <v>7D 0 01 95410</v>
      </c>
      <c r="E277" s="225" t="str">
        <f>'пр.7 вед.стр.'!F1138</f>
        <v>200</v>
      </c>
      <c r="F277" s="21">
        <f>F278</f>
        <v>176.3</v>
      </c>
      <c r="K277" s="115"/>
      <c r="L277" s="115"/>
      <c r="M277" s="115"/>
      <c r="N277" s="115"/>
      <c r="O277" s="118"/>
    </row>
    <row r="278" spans="1:15" s="32" customFormat="1" ht="18.75" customHeight="1">
      <c r="A278" s="16" t="s">
        <v>770</v>
      </c>
      <c r="B278" s="20" t="s">
        <v>67</v>
      </c>
      <c r="C278" s="20" t="s">
        <v>74</v>
      </c>
      <c r="D278" s="243" t="str">
        <f>'пр.7 вед.стр.'!E1139</f>
        <v>7D 0 01 95410</v>
      </c>
      <c r="E278" s="225" t="str">
        <f>'пр.7 вед.стр.'!F1139</f>
        <v>240</v>
      </c>
      <c r="F278" s="21">
        <f>F279</f>
        <v>176.3</v>
      </c>
      <c r="K278" s="115"/>
      <c r="L278" s="115"/>
      <c r="M278" s="115"/>
      <c r="N278" s="115"/>
      <c r="O278" s="118"/>
    </row>
    <row r="279" spans="1:15" s="32" customFormat="1" ht="15" customHeight="1">
      <c r="A279" s="16" t="str">
        <f>'пр.7 вед.стр.'!A1140</f>
        <v>Прочая закупка товаров, работ и услуг </v>
      </c>
      <c r="B279" s="20" t="s">
        <v>67</v>
      </c>
      <c r="C279" s="20" t="s">
        <v>74</v>
      </c>
      <c r="D279" s="243" t="str">
        <f>'пр.7 вед.стр.'!E1140</f>
        <v>7D 0 01 95410</v>
      </c>
      <c r="E279" s="225" t="str">
        <f>'пр.7 вед.стр.'!F1140</f>
        <v>244</v>
      </c>
      <c r="F279" s="21">
        <f>'пр.7 вед.стр.'!G1140</f>
        <v>176.3</v>
      </c>
      <c r="K279" s="115"/>
      <c r="L279" s="115"/>
      <c r="M279" s="115"/>
      <c r="N279" s="115"/>
      <c r="O279" s="118"/>
    </row>
    <row r="280" spans="1:6" ht="18" customHeight="1">
      <c r="A280" s="16" t="str">
        <f>'пр.7 вед.стр.'!A1141</f>
        <v>Приобретение пешеходных ограждений</v>
      </c>
      <c r="B280" s="20" t="s">
        <v>67</v>
      </c>
      <c r="C280" s="20" t="s">
        <v>74</v>
      </c>
      <c r="D280" s="243" t="str">
        <f>'пр.7 вед.стр.'!E1141</f>
        <v>7D 0 01 95420</v>
      </c>
      <c r="E280" s="225"/>
      <c r="F280" s="21">
        <f>F281</f>
        <v>323.7</v>
      </c>
    </row>
    <row r="281" spans="1:6" ht="18" customHeight="1">
      <c r="A281" s="16" t="str">
        <f>'пр.7 вед.стр.'!A1142</f>
        <v>Закупка товаров, работ и услуг для обеспечения государственных (муниципальных) нужд</v>
      </c>
      <c r="B281" s="20" t="s">
        <v>67</v>
      </c>
      <c r="C281" s="20" t="s">
        <v>74</v>
      </c>
      <c r="D281" s="243" t="str">
        <f>'пр.7 вед.стр.'!E1142</f>
        <v>7D 0 01 95420</v>
      </c>
      <c r="E281" s="225" t="str">
        <f>'пр.7 вед.стр.'!F1142</f>
        <v>200</v>
      </c>
      <c r="F281" s="21">
        <f>F282</f>
        <v>323.7</v>
      </c>
    </row>
    <row r="282" spans="1:6" ht="18.75" customHeight="1">
      <c r="A282" s="16" t="s">
        <v>770</v>
      </c>
      <c r="B282" s="20" t="s">
        <v>67</v>
      </c>
      <c r="C282" s="20" t="s">
        <v>74</v>
      </c>
      <c r="D282" s="243" t="str">
        <f>'пр.7 вед.стр.'!E1143</f>
        <v>7D 0 01 95420</v>
      </c>
      <c r="E282" s="225" t="str">
        <f>'пр.7 вед.стр.'!F1143</f>
        <v>240</v>
      </c>
      <c r="F282" s="21">
        <f>F283</f>
        <v>323.7</v>
      </c>
    </row>
    <row r="283" spans="1:6" ht="15.75" customHeight="1">
      <c r="A283" s="16" t="str">
        <f>'пр.7 вед.стр.'!A1144</f>
        <v>Прочая закупка товаров, работ и услуг </v>
      </c>
      <c r="B283" s="20" t="s">
        <v>67</v>
      </c>
      <c r="C283" s="20" t="s">
        <v>74</v>
      </c>
      <c r="D283" s="243" t="str">
        <f>'пр.7 вед.стр.'!E1144</f>
        <v>7D 0 01 95420</v>
      </c>
      <c r="E283" s="225" t="str">
        <f>'пр.7 вед.стр.'!F1144</f>
        <v>244</v>
      </c>
      <c r="F283" s="21">
        <f>'пр.7 вед.стр.'!G1144</f>
        <v>323.7</v>
      </c>
    </row>
    <row r="284" spans="1:15" s="32" customFormat="1" ht="25.5" customHeight="1">
      <c r="A284" s="201" t="str">
        <f>'пр.7 вед.стр.'!A1145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284" s="202" t="s">
        <v>67</v>
      </c>
      <c r="C284" s="202" t="s">
        <v>74</v>
      </c>
      <c r="D284" s="241" t="str">
        <f>'пр.7 вед.стр.'!E1145</f>
        <v>7S 0 00 00000 </v>
      </c>
      <c r="E284" s="224"/>
      <c r="F284" s="204">
        <f>F285</f>
        <v>4316.6</v>
      </c>
      <c r="K284" s="115"/>
      <c r="L284" s="115"/>
      <c r="M284" s="115"/>
      <c r="N284" s="115"/>
      <c r="O284" s="118"/>
    </row>
    <row r="285" spans="1:15" s="32" customFormat="1" ht="18" customHeight="1">
      <c r="A285" s="30" t="str">
        <f>'пр.7 вед.стр.'!A1146</f>
        <v>Основное мероприятие "Обеспечение реализации программы"</v>
      </c>
      <c r="B285" s="20" t="s">
        <v>67</v>
      </c>
      <c r="C285" s="20" t="s">
        <v>74</v>
      </c>
      <c r="D285" s="243" t="str">
        <f>'пр.7 вед.стр.'!E1146</f>
        <v>7S 0 01 00000 </v>
      </c>
      <c r="E285" s="225"/>
      <c r="F285" s="21">
        <f>F286</f>
        <v>4316.6</v>
      </c>
      <c r="K285" s="115"/>
      <c r="L285" s="115"/>
      <c r="M285" s="115"/>
      <c r="N285" s="115"/>
      <c r="O285" s="118"/>
    </row>
    <row r="286" spans="1:15" s="32" customFormat="1" ht="28.5" customHeight="1">
      <c r="A286" s="30" t="str">
        <f>'пр.7 вед.стр.'!A1147</f>
        <v>Содержание автомобильных дорог общего пользования местного значения Сусуманского городского округа</v>
      </c>
      <c r="B286" s="20" t="s">
        <v>67</v>
      </c>
      <c r="C286" s="20" t="s">
        <v>74</v>
      </c>
      <c r="D286" s="243" t="str">
        <f>'пр.7 вед.стр.'!E1147</f>
        <v>7S 0 01 95310 </v>
      </c>
      <c r="E286" s="225"/>
      <c r="F286" s="21">
        <f>F287</f>
        <v>4316.6</v>
      </c>
      <c r="K286" s="115"/>
      <c r="L286" s="115"/>
      <c r="M286" s="115"/>
      <c r="N286" s="115"/>
      <c r="O286" s="118"/>
    </row>
    <row r="287" spans="1:15" s="32" customFormat="1" ht="16.5" customHeight="1">
      <c r="A287" s="30" t="str">
        <f>'пр.7 вед.стр.'!A1148</f>
        <v>Закупка товаров, работ и услуг для обеспечения государственных (муниципальных) нужд</v>
      </c>
      <c r="B287" s="20" t="s">
        <v>67</v>
      </c>
      <c r="C287" s="20" t="s">
        <v>74</v>
      </c>
      <c r="D287" s="243" t="str">
        <f>'пр.7 вед.стр.'!E1148</f>
        <v>7S 0 01 95310 </v>
      </c>
      <c r="E287" s="225" t="str">
        <f>'пр.7 вед.стр.'!F1148</f>
        <v>200</v>
      </c>
      <c r="F287" s="21">
        <f>F288</f>
        <v>4316.6</v>
      </c>
      <c r="K287" s="115"/>
      <c r="L287" s="115"/>
      <c r="M287" s="115"/>
      <c r="N287" s="115"/>
      <c r="O287" s="118"/>
    </row>
    <row r="288" spans="1:15" s="32" customFormat="1" ht="15.75" customHeight="1">
      <c r="A288" s="16" t="s">
        <v>770</v>
      </c>
      <c r="B288" s="20" t="s">
        <v>67</v>
      </c>
      <c r="C288" s="20" t="s">
        <v>74</v>
      </c>
      <c r="D288" s="243" t="str">
        <f>'пр.7 вед.стр.'!E1149</f>
        <v>7S 0 01 95310 </v>
      </c>
      <c r="E288" s="225" t="str">
        <f>'пр.7 вед.стр.'!F1149</f>
        <v>240</v>
      </c>
      <c r="F288" s="21">
        <f>F289</f>
        <v>4316.6</v>
      </c>
      <c r="K288" s="115"/>
      <c r="L288" s="115"/>
      <c r="M288" s="115"/>
      <c r="N288" s="115"/>
      <c r="O288" s="118"/>
    </row>
    <row r="289" spans="1:15" s="32" customFormat="1" ht="15.75" customHeight="1">
      <c r="A289" s="30" t="str">
        <f>'пр.7 вед.стр.'!A1150</f>
        <v>Прочая закупка товаров, работ и услуг</v>
      </c>
      <c r="B289" s="20" t="s">
        <v>67</v>
      </c>
      <c r="C289" s="20" t="s">
        <v>74</v>
      </c>
      <c r="D289" s="243" t="str">
        <f>'пр.7 вед.стр.'!E1150</f>
        <v>7S 0 01 95310 </v>
      </c>
      <c r="E289" s="225" t="str">
        <f>'пр.7 вед.стр.'!F1150</f>
        <v>244</v>
      </c>
      <c r="F289" s="21">
        <f>'пр.7 вед.стр.'!G1150</f>
        <v>4316.6</v>
      </c>
      <c r="K289" s="115"/>
      <c r="L289" s="115"/>
      <c r="M289" s="115"/>
      <c r="N289" s="115"/>
      <c r="O289" s="118"/>
    </row>
    <row r="290" spans="1:6" ht="18" customHeight="1">
      <c r="A290" s="16" t="s">
        <v>306</v>
      </c>
      <c r="B290" s="19" t="s">
        <v>67</v>
      </c>
      <c r="C290" s="19" t="s">
        <v>74</v>
      </c>
      <c r="D290" s="225" t="s">
        <v>681</v>
      </c>
      <c r="E290" s="229"/>
      <c r="F290" s="21">
        <f>F291</f>
        <v>1398.4</v>
      </c>
    </row>
    <row r="291" spans="1:6" ht="20.25" customHeight="1">
      <c r="A291" s="16" t="s">
        <v>682</v>
      </c>
      <c r="B291" s="19" t="s">
        <v>67</v>
      </c>
      <c r="C291" s="19" t="s">
        <v>74</v>
      </c>
      <c r="D291" s="225" t="s">
        <v>683</v>
      </c>
      <c r="E291" s="229"/>
      <c r="F291" s="21">
        <f>F292</f>
        <v>1398.4</v>
      </c>
    </row>
    <row r="292" spans="1:15" s="32" customFormat="1" ht="15.75" customHeight="1">
      <c r="A292" s="16" t="s">
        <v>393</v>
      </c>
      <c r="B292" s="69" t="s">
        <v>67</v>
      </c>
      <c r="C292" s="69" t="s">
        <v>74</v>
      </c>
      <c r="D292" s="236" t="s">
        <v>683</v>
      </c>
      <c r="E292" s="236" t="s">
        <v>101</v>
      </c>
      <c r="F292" s="67">
        <f>F293</f>
        <v>1398.4</v>
      </c>
      <c r="K292" s="115"/>
      <c r="L292" s="115"/>
      <c r="M292" s="115"/>
      <c r="N292" s="115"/>
      <c r="O292" s="118"/>
    </row>
    <row r="293" spans="1:15" s="32" customFormat="1" ht="15" customHeight="1">
      <c r="A293" s="16" t="s">
        <v>770</v>
      </c>
      <c r="B293" s="69" t="s">
        <v>67</v>
      </c>
      <c r="C293" s="69" t="s">
        <v>74</v>
      </c>
      <c r="D293" s="236" t="s">
        <v>683</v>
      </c>
      <c r="E293" s="236" t="s">
        <v>97</v>
      </c>
      <c r="F293" s="67">
        <f>F294</f>
        <v>1398.4</v>
      </c>
      <c r="K293" s="115"/>
      <c r="L293" s="115"/>
      <c r="M293" s="115"/>
      <c r="N293" s="115"/>
      <c r="O293" s="118"/>
    </row>
    <row r="294" spans="1:15" s="32" customFormat="1" ht="16.5" customHeight="1">
      <c r="A294" s="16" t="s">
        <v>723</v>
      </c>
      <c r="B294" s="69" t="s">
        <v>67</v>
      </c>
      <c r="C294" s="69" t="s">
        <v>74</v>
      </c>
      <c r="D294" s="236" t="s">
        <v>683</v>
      </c>
      <c r="E294" s="236" t="s">
        <v>98</v>
      </c>
      <c r="F294" s="67">
        <f>'пр.7 вед.стр.'!G1155</f>
        <v>1398.4</v>
      </c>
      <c r="K294" s="115"/>
      <c r="L294" s="115"/>
      <c r="M294" s="115"/>
      <c r="N294" s="115"/>
      <c r="O294" s="118"/>
    </row>
    <row r="295" spans="1:6" ht="18.75" customHeight="1">
      <c r="A295" s="15" t="s">
        <v>7</v>
      </c>
      <c r="B295" s="35" t="s">
        <v>67</v>
      </c>
      <c r="C295" s="35" t="s">
        <v>77</v>
      </c>
      <c r="D295" s="248"/>
      <c r="E295" s="238"/>
      <c r="F295" s="36">
        <f>F296</f>
        <v>1033.6</v>
      </c>
    </row>
    <row r="296" spans="1:6" ht="18.75" customHeight="1">
      <c r="A296" s="16" t="s">
        <v>601</v>
      </c>
      <c r="B296" s="20" t="s">
        <v>67</v>
      </c>
      <c r="C296" s="20" t="s">
        <v>77</v>
      </c>
      <c r="D296" s="243" t="s">
        <v>602</v>
      </c>
      <c r="E296" s="238"/>
      <c r="F296" s="21">
        <f>F297+F303+F315</f>
        <v>1033.6</v>
      </c>
    </row>
    <row r="297" spans="1:6" ht="29.25" customHeight="1">
      <c r="A297" s="201" t="str">
        <f>'пр.7 вед.стр.'!A163</f>
        <v>Муниципальная программа  "Развитие малого и среднего предпринимательства в Сусуманском городском округе  на 2018- 2020 годы"</v>
      </c>
      <c r="B297" s="202" t="s">
        <v>67</v>
      </c>
      <c r="C297" s="202" t="s">
        <v>77</v>
      </c>
      <c r="D297" s="241" t="str">
        <f>'пр.7 вед.стр.'!E163</f>
        <v>7И 0 00 00000 </v>
      </c>
      <c r="E297" s="224"/>
      <c r="F297" s="204">
        <f>F298</f>
        <v>100</v>
      </c>
    </row>
    <row r="298" spans="1:6" ht="26.25">
      <c r="A298" s="30" t="str">
        <f>'пр.7 вед.стр.'!A164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298" s="20" t="s">
        <v>67</v>
      </c>
      <c r="C298" s="20" t="s">
        <v>77</v>
      </c>
      <c r="D298" s="243" t="str">
        <f>'пр.7 вед.стр.'!E164</f>
        <v>7И 0 01 00000 </v>
      </c>
      <c r="E298" s="225"/>
      <c r="F298" s="21">
        <f>F299</f>
        <v>100</v>
      </c>
    </row>
    <row r="299" spans="1:6" ht="26.25">
      <c r="A299" s="30" t="str">
        <f>'пр.7 вед.стр.'!A165</f>
        <v>Финансовая поддержка субъектов малого и среднего предпринимательства за счет средств местного бюджета</v>
      </c>
      <c r="B299" s="20" t="s">
        <v>67</v>
      </c>
      <c r="C299" s="20" t="s">
        <v>77</v>
      </c>
      <c r="D299" s="243" t="str">
        <f>'пр.7 вед.стр.'!E165</f>
        <v>7И 0 01 S3360 </v>
      </c>
      <c r="E299" s="225"/>
      <c r="F299" s="21">
        <f>F300</f>
        <v>100</v>
      </c>
    </row>
    <row r="300" spans="1:14" ht="17.25" customHeight="1">
      <c r="A300" s="30" t="str">
        <f>'пр.7 вед.стр.'!A166</f>
        <v>Иные бюджетные ассигнования</v>
      </c>
      <c r="B300" s="20" t="s">
        <v>67</v>
      </c>
      <c r="C300" s="20" t="s">
        <v>77</v>
      </c>
      <c r="D300" s="243" t="str">
        <f>'пр.7 вед.стр.'!E166</f>
        <v>7И 0 01 S3360 </v>
      </c>
      <c r="E300" s="225" t="str">
        <f>'пр.7 вед.стр.'!F166</f>
        <v>800</v>
      </c>
      <c r="F300" s="21">
        <f>F301</f>
        <v>100</v>
      </c>
      <c r="K300" s="118"/>
      <c r="L300" s="118"/>
      <c r="M300" s="118"/>
      <c r="N300" s="118"/>
    </row>
    <row r="301" spans="1:14" ht="26.25">
      <c r="A301" s="30" t="str">
        <f>'пр.7 вед.стр.'!A167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01" s="20" t="s">
        <v>67</v>
      </c>
      <c r="C301" s="20" t="s">
        <v>77</v>
      </c>
      <c r="D301" s="243" t="str">
        <f>'пр.7 вед.стр.'!E167</f>
        <v>7И 0 01 S3360 </v>
      </c>
      <c r="E301" s="225" t="str">
        <f>'пр.7 вед.стр.'!F167</f>
        <v>810</v>
      </c>
      <c r="F301" s="21">
        <f>F302</f>
        <v>100</v>
      </c>
      <c r="K301" s="118"/>
      <c r="L301" s="118"/>
      <c r="M301" s="118"/>
      <c r="N301" s="118"/>
    </row>
    <row r="302" spans="1:14" ht="30" customHeight="1">
      <c r="A302" s="30" t="str">
        <f>'пр.7 вед.стр.'!A168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302" s="20" t="s">
        <v>67</v>
      </c>
      <c r="C302" s="20" t="s">
        <v>77</v>
      </c>
      <c r="D302" s="243" t="str">
        <f>'пр.7 вед.стр.'!E168</f>
        <v>7И 0 01 S3360 </v>
      </c>
      <c r="E302" s="329">
        <f>'пр.7 вед.стр.'!F168</f>
        <v>811</v>
      </c>
      <c r="F302" s="21">
        <f>'пр.7 вед.стр.'!G168</f>
        <v>100</v>
      </c>
      <c r="K302" s="118"/>
      <c r="L302" s="118"/>
      <c r="M302" s="118"/>
      <c r="N302" s="118"/>
    </row>
    <row r="303" spans="1:15" s="32" customFormat="1" ht="35.25" customHeight="1">
      <c r="A303" s="205" t="str">
        <f>'пр.7 вед.стр.'!A169</f>
        <v>Муниципальная программа "Развитие торговли  на территории Сусуманского городского округа на 2018- 2020 годы"</v>
      </c>
      <c r="B303" s="202" t="s">
        <v>67</v>
      </c>
      <c r="C303" s="202" t="s">
        <v>77</v>
      </c>
      <c r="D303" s="241" t="str">
        <f>'пр.7 вед.стр.'!E169</f>
        <v>7Н 0 00 00000 </v>
      </c>
      <c r="E303" s="224"/>
      <c r="F303" s="204">
        <f>F304</f>
        <v>533.6</v>
      </c>
      <c r="K303" s="118"/>
      <c r="L303" s="118"/>
      <c r="M303" s="118"/>
      <c r="N303" s="118"/>
      <c r="O303" s="118"/>
    </row>
    <row r="304" spans="1:15" s="32" customFormat="1" ht="26.25">
      <c r="A304" s="16" t="str">
        <f>'пр.7 вед.стр.'!A170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304" s="20" t="s">
        <v>67</v>
      </c>
      <c r="C304" s="20" t="s">
        <v>77</v>
      </c>
      <c r="D304" s="243" t="str">
        <f>'пр.7 вед.стр.'!E170</f>
        <v>7Н 0 01 00000 </v>
      </c>
      <c r="E304" s="225"/>
      <c r="F304" s="21">
        <f>F305+F308</f>
        <v>533.6</v>
      </c>
      <c r="K304" s="118"/>
      <c r="L304" s="118"/>
      <c r="M304" s="118"/>
      <c r="N304" s="118"/>
      <c r="O304" s="118"/>
    </row>
    <row r="305" spans="1:15" s="32" customFormat="1" ht="12.75">
      <c r="A305" s="196" t="str">
        <f>'пр.7 вед.стр.'!A171</f>
        <v>Мероприятия по организации и проведению областных универсальных совместных ярмарок</v>
      </c>
      <c r="B305" s="20" t="s">
        <v>67</v>
      </c>
      <c r="C305" s="20" t="s">
        <v>77</v>
      </c>
      <c r="D305" s="245" t="str">
        <f>'пр.7 вед.стр.'!E171</f>
        <v>7Н 0 01 73900</v>
      </c>
      <c r="E305" s="225" t="s">
        <v>101</v>
      </c>
      <c r="F305" s="198">
        <f>F306</f>
        <v>436</v>
      </c>
      <c r="K305" s="118"/>
      <c r="L305" s="118"/>
      <c r="M305" s="118"/>
      <c r="N305" s="118"/>
      <c r="O305" s="118"/>
    </row>
    <row r="306" spans="1:15" s="32" customFormat="1" ht="12.75">
      <c r="A306" s="196" t="str">
        <f>'пр.7 вед.стр.'!A172</f>
        <v>Закупка товаров, работ и услуг для обеспечения государственных (муниципальных) нужд</v>
      </c>
      <c r="B306" s="20" t="s">
        <v>67</v>
      </c>
      <c r="C306" s="20" t="s">
        <v>77</v>
      </c>
      <c r="D306" s="245" t="str">
        <f>'пр.7 вед.стр.'!E172</f>
        <v>7Н 0 01 73900</v>
      </c>
      <c r="E306" s="225" t="s">
        <v>97</v>
      </c>
      <c r="F306" s="198">
        <f>F307</f>
        <v>436</v>
      </c>
      <c r="K306" s="118"/>
      <c r="L306" s="118"/>
      <c r="M306" s="118"/>
      <c r="N306" s="118"/>
      <c r="O306" s="118"/>
    </row>
    <row r="307" spans="1:15" s="32" customFormat="1" ht="12.75">
      <c r="A307" s="196" t="str">
        <f>'пр.7 вед.стр.'!A173</f>
        <v>Иные закупки товаров, работ и услуг для обеспечения государственных (муниципальных) нужд</v>
      </c>
      <c r="B307" s="20" t="s">
        <v>67</v>
      </c>
      <c r="C307" s="20" t="s">
        <v>77</v>
      </c>
      <c r="D307" s="245" t="str">
        <f>'пр.7 вед.стр.'!E173</f>
        <v>7Н 0 01 73900</v>
      </c>
      <c r="E307" s="225" t="s">
        <v>98</v>
      </c>
      <c r="F307" s="198">
        <f>'пр.7 вед.стр.'!G174</f>
        <v>436</v>
      </c>
      <c r="K307" s="118"/>
      <c r="L307" s="118"/>
      <c r="M307" s="118"/>
      <c r="N307" s="118"/>
      <c r="O307" s="118"/>
    </row>
    <row r="308" spans="1:15" s="32" customFormat="1" ht="26.25">
      <c r="A308" s="16" t="str">
        <f>'пр.7 вед.стр.'!A175</f>
        <v>Мероприятия по организации и проведению областных универсальных совместных ярмарок за счет средств местного бюджета</v>
      </c>
      <c r="B308" s="20" t="s">
        <v>67</v>
      </c>
      <c r="C308" s="20" t="s">
        <v>77</v>
      </c>
      <c r="D308" s="243" t="str">
        <f>'пр.7 вед.стр.'!E175</f>
        <v>7Н 0 01 S3900 </v>
      </c>
      <c r="E308" s="225"/>
      <c r="F308" s="21">
        <f>F312+F309</f>
        <v>97.6</v>
      </c>
      <c r="K308" s="118"/>
      <c r="L308" s="118"/>
      <c r="M308" s="118"/>
      <c r="N308" s="118"/>
      <c r="O308" s="118"/>
    </row>
    <row r="309" spans="1:15" s="32" customFormat="1" ht="39">
      <c r="A309" s="16" t="str">
        <f>'пр.7 вед.стр.'!A176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9" s="20" t="s">
        <v>67</v>
      </c>
      <c r="C309" s="20" t="s">
        <v>77</v>
      </c>
      <c r="D309" s="243" t="str">
        <f>'пр.7 вед.стр.'!E176</f>
        <v>7Н 0 01 S3900 </v>
      </c>
      <c r="E309" s="225" t="str">
        <f>'пр.7 вед.стр.'!F176</f>
        <v>100</v>
      </c>
      <c r="F309" s="21">
        <f>F310</f>
        <v>65.6</v>
      </c>
      <c r="K309" s="115"/>
      <c r="L309" s="115"/>
      <c r="M309" s="115"/>
      <c r="N309" s="115"/>
      <c r="O309" s="118"/>
    </row>
    <row r="310" spans="1:15" s="32" customFormat="1" ht="18" customHeight="1">
      <c r="A310" s="16" t="str">
        <f>'пр.7 вед.стр.'!A177</f>
        <v>Расходы на выплаты персоналу государственных (муниципальных) органов</v>
      </c>
      <c r="B310" s="20" t="s">
        <v>67</v>
      </c>
      <c r="C310" s="20" t="s">
        <v>77</v>
      </c>
      <c r="D310" s="243" t="str">
        <f>'пр.7 вед.стр.'!E177</f>
        <v>7Н 0 01 S3900 </v>
      </c>
      <c r="E310" s="225" t="str">
        <f>'пр.7 вед.стр.'!F177</f>
        <v>120</v>
      </c>
      <c r="F310" s="21">
        <f>F311</f>
        <v>65.6</v>
      </c>
      <c r="K310" s="115"/>
      <c r="L310" s="115"/>
      <c r="M310" s="115"/>
      <c r="N310" s="115"/>
      <c r="O310" s="118"/>
    </row>
    <row r="311" spans="1:15" s="32" customFormat="1" ht="30" customHeight="1">
      <c r="A311" s="16" t="str">
        <f>'пр.7 вед.стр.'!A178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311" s="20" t="s">
        <v>67</v>
      </c>
      <c r="C311" s="20" t="s">
        <v>77</v>
      </c>
      <c r="D311" s="243" t="str">
        <f>'пр.7 вед.стр.'!E178</f>
        <v>7Н 0 01 S3900 </v>
      </c>
      <c r="E311" s="225" t="str">
        <f>'пр.7 вед.стр.'!F178</f>
        <v>123</v>
      </c>
      <c r="F311" s="21">
        <f>'пр.7 вед.стр.'!G178</f>
        <v>65.6</v>
      </c>
      <c r="K311" s="115"/>
      <c r="L311" s="115"/>
      <c r="M311" s="115"/>
      <c r="N311" s="115"/>
      <c r="O311" s="118"/>
    </row>
    <row r="312" spans="1:15" s="32" customFormat="1" ht="18" customHeight="1">
      <c r="A312" s="16" t="str">
        <f>'пр.7 вед.стр.'!A179</f>
        <v>Закупка товаров, работ и услуг для обеспечения государственных (муниципальных) нужд</v>
      </c>
      <c r="B312" s="20" t="s">
        <v>67</v>
      </c>
      <c r="C312" s="20" t="s">
        <v>77</v>
      </c>
      <c r="D312" s="243" t="str">
        <f>'пр.7 вед.стр.'!E179</f>
        <v>7Н 0 01 S3900 </v>
      </c>
      <c r="E312" s="225" t="str">
        <f>'пр.7 вед.стр.'!F179</f>
        <v>200</v>
      </c>
      <c r="F312" s="21">
        <f>F313</f>
        <v>32</v>
      </c>
      <c r="K312" s="115"/>
      <c r="L312" s="115"/>
      <c r="M312" s="115"/>
      <c r="N312" s="115"/>
      <c r="O312" s="118"/>
    </row>
    <row r="313" spans="1:15" s="32" customFormat="1" ht="15.75" customHeight="1">
      <c r="A313" s="16" t="s">
        <v>770</v>
      </c>
      <c r="B313" s="20" t="s">
        <v>67</v>
      </c>
      <c r="C313" s="20" t="s">
        <v>77</v>
      </c>
      <c r="D313" s="243" t="str">
        <f>'пр.7 вед.стр.'!E180</f>
        <v>7Н 0 01 S3900 </v>
      </c>
      <c r="E313" s="225" t="str">
        <f>'пр.7 вед.стр.'!F180</f>
        <v>240</v>
      </c>
      <c r="F313" s="21">
        <f>F314</f>
        <v>32</v>
      </c>
      <c r="K313" s="115"/>
      <c r="L313" s="115"/>
      <c r="M313" s="115"/>
      <c r="N313" s="115"/>
      <c r="O313" s="118"/>
    </row>
    <row r="314" spans="1:15" s="32" customFormat="1" ht="12.75">
      <c r="A314" s="16" t="str">
        <f>'пр.7 вед.стр.'!A181</f>
        <v>Прочая закупка товаров, работ и услуг</v>
      </c>
      <c r="B314" s="20" t="s">
        <v>67</v>
      </c>
      <c r="C314" s="20" t="s">
        <v>77</v>
      </c>
      <c r="D314" s="243" t="str">
        <f>'пр.7 вед.стр.'!E181</f>
        <v>7Н 0 01 S3900 </v>
      </c>
      <c r="E314" s="225" t="str">
        <f>'пр.7 вед.стр.'!F181</f>
        <v>244</v>
      </c>
      <c r="F314" s="21">
        <f>'пр.7 вед.стр.'!G181</f>
        <v>32</v>
      </c>
      <c r="K314" s="118"/>
      <c r="L314" s="118"/>
      <c r="M314" s="118"/>
      <c r="N314" s="118"/>
      <c r="O314" s="118"/>
    </row>
    <row r="315" spans="1:15" s="32" customFormat="1" ht="26.25">
      <c r="A315" s="201" t="str">
        <f>'пр.7 вед.стр.'!A395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15" s="202" t="s">
        <v>67</v>
      </c>
      <c r="C315" s="202" t="s">
        <v>77</v>
      </c>
      <c r="D315" s="241" t="str">
        <f>'пр.7 вед.стр.'!E395</f>
        <v>7Ц 0 00 00000 </v>
      </c>
      <c r="E315" s="224"/>
      <c r="F315" s="204">
        <f>F316</f>
        <v>400</v>
      </c>
      <c r="K315" s="115"/>
      <c r="L315" s="115"/>
      <c r="M315" s="115"/>
      <c r="N315" s="115"/>
      <c r="O315" s="118"/>
    </row>
    <row r="316" spans="1:15" s="32" customFormat="1" ht="26.25">
      <c r="A316" s="30" t="str">
        <f>'пр.7 вед.стр.'!A396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16" s="20" t="s">
        <v>67</v>
      </c>
      <c r="C316" s="20" t="s">
        <v>77</v>
      </c>
      <c r="D316" s="243" t="str">
        <f>'пр.7 вед.стр.'!E396</f>
        <v>7Ц 0 01 00000 </v>
      </c>
      <c r="E316" s="225"/>
      <c r="F316" s="21">
        <f>F317</f>
        <v>400</v>
      </c>
      <c r="K316" s="115"/>
      <c r="L316" s="115"/>
      <c r="M316" s="115"/>
      <c r="N316" s="115"/>
      <c r="O316" s="118"/>
    </row>
    <row r="317" spans="1:15" s="32" customFormat="1" ht="15" customHeight="1">
      <c r="A317" s="30" t="str">
        <f>'пр.7 вед.стр.'!A397</f>
        <v>Частичное возмещение транспортных расходов по доставке муки</v>
      </c>
      <c r="B317" s="20" t="s">
        <v>67</v>
      </c>
      <c r="C317" s="20" t="s">
        <v>77</v>
      </c>
      <c r="D317" s="243" t="str">
        <f>'пр.7 вед.стр.'!E397</f>
        <v>7Ц 0 01 91100 </v>
      </c>
      <c r="E317" s="225"/>
      <c r="F317" s="21">
        <f>F318</f>
        <v>400</v>
      </c>
      <c r="K317" s="115"/>
      <c r="L317" s="115"/>
      <c r="M317" s="115"/>
      <c r="N317" s="115"/>
      <c r="O317" s="118"/>
    </row>
    <row r="318" spans="1:15" s="32" customFormat="1" ht="18" customHeight="1">
      <c r="A318" s="30" t="str">
        <f>'пр.7 вед.стр.'!A398</f>
        <v>Иные бюджетные ассигнования</v>
      </c>
      <c r="B318" s="20" t="s">
        <v>67</v>
      </c>
      <c r="C318" s="20" t="s">
        <v>77</v>
      </c>
      <c r="D318" s="243" t="str">
        <f>'пр.7 вед.стр.'!E398</f>
        <v>7Ц 0 01 91100 </v>
      </c>
      <c r="E318" s="225" t="str">
        <f>'пр.7 вед.стр.'!F398</f>
        <v>800</v>
      </c>
      <c r="F318" s="21">
        <f>F319</f>
        <v>400</v>
      </c>
      <c r="K318" s="115"/>
      <c r="L318" s="115"/>
      <c r="M318" s="115"/>
      <c r="N318" s="115"/>
      <c r="O318" s="118"/>
    </row>
    <row r="319" spans="1:15" s="32" customFormat="1" ht="26.25">
      <c r="A319" s="30" t="str">
        <f>'пр.7 вед.стр.'!A399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19" s="20" t="s">
        <v>67</v>
      </c>
      <c r="C319" s="20" t="s">
        <v>77</v>
      </c>
      <c r="D319" s="243" t="str">
        <f>'пр.7 вед.стр.'!E399</f>
        <v>7Ц 0 01 91100 </v>
      </c>
      <c r="E319" s="225" t="str">
        <f>'пр.7 вед.стр.'!F399</f>
        <v>810</v>
      </c>
      <c r="F319" s="21">
        <f>F320</f>
        <v>400</v>
      </c>
      <c r="K319" s="115"/>
      <c r="L319" s="115"/>
      <c r="M319" s="115"/>
      <c r="N319" s="115"/>
      <c r="O319" s="118"/>
    </row>
    <row r="320" spans="1:15" s="32" customFormat="1" ht="26.25">
      <c r="A320" s="30" t="str">
        <f>'пр.7 вед.стр.'!A400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320" s="20" t="s">
        <v>67</v>
      </c>
      <c r="C320" s="20" t="s">
        <v>77</v>
      </c>
      <c r="D320" s="243" t="str">
        <f>'пр.7 вед.стр.'!E400</f>
        <v>7Ц 0 01 91100 </v>
      </c>
      <c r="E320" s="329">
        <f>'пр.7 вед.стр.'!F400</f>
        <v>811</v>
      </c>
      <c r="F320" s="21">
        <f>'пр.7 вед.стр.'!G400</f>
        <v>400</v>
      </c>
      <c r="K320" s="115"/>
      <c r="L320" s="115"/>
      <c r="M320" s="115"/>
      <c r="N320" s="115"/>
      <c r="O320" s="118"/>
    </row>
    <row r="321" spans="1:15" s="32" customFormat="1" ht="12.75">
      <c r="A321" s="14" t="s">
        <v>147</v>
      </c>
      <c r="B321" s="41" t="s">
        <v>71</v>
      </c>
      <c r="C321" s="41" t="s">
        <v>35</v>
      </c>
      <c r="D321" s="249"/>
      <c r="E321" s="229"/>
      <c r="F321" s="36">
        <f>F322+F342+F371</f>
        <v>24878.6</v>
      </c>
      <c r="K321" s="118"/>
      <c r="L321" s="118"/>
      <c r="M321" s="118"/>
      <c r="N321" s="118"/>
      <c r="O321" s="118"/>
    </row>
    <row r="322" spans="1:15" s="28" customFormat="1" ht="12.75">
      <c r="A322" s="9" t="s">
        <v>146</v>
      </c>
      <c r="B322" s="41" t="s">
        <v>71</v>
      </c>
      <c r="C322" s="41" t="s">
        <v>65</v>
      </c>
      <c r="D322" s="243"/>
      <c r="E322" s="225"/>
      <c r="F322" s="36">
        <f>F323+F330</f>
        <v>13301.5</v>
      </c>
      <c r="K322" s="115"/>
      <c r="L322" s="115"/>
      <c r="M322" s="115"/>
      <c r="N322" s="115"/>
      <c r="O322" s="115"/>
    </row>
    <row r="323" spans="1:15" s="32" customFormat="1" ht="14.25" customHeight="1">
      <c r="A323" s="16" t="s">
        <v>601</v>
      </c>
      <c r="B323" s="19" t="s">
        <v>71</v>
      </c>
      <c r="C323" s="19" t="s">
        <v>65</v>
      </c>
      <c r="D323" s="243" t="s">
        <v>602</v>
      </c>
      <c r="E323" s="225"/>
      <c r="F323" s="21">
        <f aca="true" t="shared" si="1" ref="F323:F328">F324</f>
        <v>1000</v>
      </c>
      <c r="K323" s="115"/>
      <c r="L323" s="115"/>
      <c r="M323" s="115"/>
      <c r="N323" s="115"/>
      <c r="O323" s="118"/>
    </row>
    <row r="324" spans="1:15" s="32" customFormat="1" ht="30.75" customHeight="1">
      <c r="A324" s="201" t="str">
        <f>'пр.7 вед.стр.'!A1159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324" s="206" t="s">
        <v>71</v>
      </c>
      <c r="C324" s="206" t="s">
        <v>65</v>
      </c>
      <c r="D324" s="241" t="str">
        <f>'пр.7 вед.стр.'!E1159</f>
        <v>7Г 0 00 00000 </v>
      </c>
      <c r="E324" s="224"/>
      <c r="F324" s="204">
        <f t="shared" si="1"/>
        <v>1000</v>
      </c>
      <c r="K324" s="115"/>
      <c r="L324" s="115"/>
      <c r="M324" s="115"/>
      <c r="N324" s="115"/>
      <c r="O324" s="118"/>
    </row>
    <row r="325" spans="1:15" s="32" customFormat="1" ht="18" customHeight="1">
      <c r="A325" s="30" t="str">
        <f>'пр.7 вед.стр.'!A1160</f>
        <v>Основное мероприятие "Оптимизация системы расселения в Сусуманском городском округе"</v>
      </c>
      <c r="B325" s="19" t="s">
        <v>71</v>
      </c>
      <c r="C325" s="19" t="s">
        <v>65</v>
      </c>
      <c r="D325" s="243" t="str">
        <f>'пр.7 вед.стр.'!E1160</f>
        <v>7Г 0 01 00000 </v>
      </c>
      <c r="E325" s="225"/>
      <c r="F325" s="21">
        <f t="shared" si="1"/>
        <v>1000</v>
      </c>
      <c r="K325" s="115"/>
      <c r="L325" s="115"/>
      <c r="M325" s="115"/>
      <c r="N325" s="115"/>
      <c r="O325" s="118"/>
    </row>
    <row r="326" spans="1:15" s="32" customFormat="1" ht="21" customHeight="1">
      <c r="A326" s="30" t="str">
        <f>'пр.7 вед.стр.'!A1161</f>
        <v>Оптимизация жилищного фонда в виде расселения </v>
      </c>
      <c r="B326" s="19" t="s">
        <v>71</v>
      </c>
      <c r="C326" s="19" t="s">
        <v>65</v>
      </c>
      <c r="D326" s="243" t="str">
        <f>'пр.7 вед.стр.'!E1161</f>
        <v>7Г 0 01 96610 </v>
      </c>
      <c r="E326" s="225"/>
      <c r="F326" s="73">
        <f t="shared" si="1"/>
        <v>1000</v>
      </c>
      <c r="K326" s="115"/>
      <c r="L326" s="115"/>
      <c r="M326" s="115"/>
      <c r="N326" s="115"/>
      <c r="O326" s="118"/>
    </row>
    <row r="327" spans="1:15" s="32" customFormat="1" ht="18" customHeight="1">
      <c r="A327" s="30" t="str">
        <f>'пр.7 вед.стр.'!A1162</f>
        <v>Закупка товаров, работ и услуг для обеспечения государственных (муниципальных) нужд</v>
      </c>
      <c r="B327" s="19" t="s">
        <v>71</v>
      </c>
      <c r="C327" s="19" t="s">
        <v>65</v>
      </c>
      <c r="D327" s="243" t="str">
        <f>'пр.7 вед.стр.'!E1162</f>
        <v>7Г 0 01 96610 </v>
      </c>
      <c r="E327" s="225" t="str">
        <f>'пр.7 вед.стр.'!F1162</f>
        <v>200</v>
      </c>
      <c r="F327" s="73">
        <f t="shared" si="1"/>
        <v>1000</v>
      </c>
      <c r="K327" s="115"/>
      <c r="L327" s="115"/>
      <c r="M327" s="115"/>
      <c r="N327" s="115"/>
      <c r="O327" s="118"/>
    </row>
    <row r="328" spans="1:15" s="32" customFormat="1" ht="18" customHeight="1">
      <c r="A328" s="16" t="s">
        <v>770</v>
      </c>
      <c r="B328" s="19" t="s">
        <v>71</v>
      </c>
      <c r="C328" s="19" t="s">
        <v>65</v>
      </c>
      <c r="D328" s="243" t="str">
        <f>'пр.7 вед.стр.'!E1163</f>
        <v>7Г 0 01 96610 </v>
      </c>
      <c r="E328" s="225" t="str">
        <f>'пр.7 вед.стр.'!F1163</f>
        <v>240</v>
      </c>
      <c r="F328" s="73">
        <f t="shared" si="1"/>
        <v>1000</v>
      </c>
      <c r="K328" s="115"/>
      <c r="L328" s="115"/>
      <c r="M328" s="115"/>
      <c r="N328" s="115"/>
      <c r="O328" s="118"/>
    </row>
    <row r="329" spans="1:15" s="32" customFormat="1" ht="18" customHeight="1">
      <c r="A329" s="30" t="str">
        <f>'пр.7 вед.стр.'!A1164</f>
        <v>Прочая закупка товаров, работ и услуг </v>
      </c>
      <c r="B329" s="19" t="s">
        <v>71</v>
      </c>
      <c r="C329" s="19" t="s">
        <v>65</v>
      </c>
      <c r="D329" s="243" t="str">
        <f>'пр.7 вед.стр.'!E1164</f>
        <v>7Г 0 01 96610 </v>
      </c>
      <c r="E329" s="225" t="str">
        <f>'пр.7 вед.стр.'!F1164</f>
        <v>244</v>
      </c>
      <c r="F329" s="73">
        <f>'пр.7 вед.стр.'!G1164</f>
        <v>1000</v>
      </c>
      <c r="K329" s="115"/>
      <c r="L329" s="115"/>
      <c r="M329" s="115"/>
      <c r="N329" s="115"/>
      <c r="O329" s="118"/>
    </row>
    <row r="330" spans="1:15" s="32" customFormat="1" ht="17.25" customHeight="1">
      <c r="A330" s="33" t="s">
        <v>198</v>
      </c>
      <c r="B330" s="19" t="s">
        <v>71</v>
      </c>
      <c r="C330" s="19" t="s">
        <v>65</v>
      </c>
      <c r="D330" s="225" t="s">
        <v>607</v>
      </c>
      <c r="E330" s="225"/>
      <c r="F330" s="21">
        <f>F331+F335</f>
        <v>12301.5</v>
      </c>
      <c r="K330" s="115"/>
      <c r="L330" s="115"/>
      <c r="M330" s="115"/>
      <c r="N330" s="115"/>
      <c r="O330" s="118"/>
    </row>
    <row r="331" spans="1:15" s="32" customFormat="1" ht="12" customHeight="1">
      <c r="A331" s="16" t="s">
        <v>232</v>
      </c>
      <c r="B331" s="40" t="s">
        <v>71</v>
      </c>
      <c r="C331" s="40" t="s">
        <v>65</v>
      </c>
      <c r="D331" s="225" t="s">
        <v>608</v>
      </c>
      <c r="E331" s="225"/>
      <c r="F331" s="21">
        <f>F332</f>
        <v>5913.2</v>
      </c>
      <c r="K331" s="115"/>
      <c r="L331" s="115"/>
      <c r="M331" s="115"/>
      <c r="N331" s="115"/>
      <c r="O331" s="118"/>
    </row>
    <row r="332" spans="1:15" s="32" customFormat="1" ht="17.25" customHeight="1">
      <c r="A332" s="16" t="s">
        <v>393</v>
      </c>
      <c r="B332" s="40" t="s">
        <v>71</v>
      </c>
      <c r="C332" s="40" t="s">
        <v>65</v>
      </c>
      <c r="D332" s="225" t="s">
        <v>608</v>
      </c>
      <c r="E332" s="225" t="s">
        <v>101</v>
      </c>
      <c r="F332" s="21">
        <f>F333</f>
        <v>5913.2</v>
      </c>
      <c r="K332" s="115"/>
      <c r="L332" s="115"/>
      <c r="M332" s="115"/>
      <c r="N332" s="115"/>
      <c r="O332" s="118"/>
    </row>
    <row r="333" spans="1:15" s="32" customFormat="1" ht="15" customHeight="1">
      <c r="A333" s="16" t="s">
        <v>770</v>
      </c>
      <c r="B333" s="40" t="s">
        <v>71</v>
      </c>
      <c r="C333" s="40" t="s">
        <v>65</v>
      </c>
      <c r="D333" s="225" t="s">
        <v>608</v>
      </c>
      <c r="E333" s="225" t="s">
        <v>97</v>
      </c>
      <c r="F333" s="21">
        <f>F334</f>
        <v>5913.2</v>
      </c>
      <c r="K333" s="115"/>
      <c r="L333" s="115"/>
      <c r="M333" s="115"/>
      <c r="N333" s="115"/>
      <c r="O333" s="118"/>
    </row>
    <row r="334" spans="1:15" s="32" customFormat="1" ht="16.5" customHeight="1">
      <c r="A334" s="16" t="s">
        <v>723</v>
      </c>
      <c r="B334" s="40" t="s">
        <v>71</v>
      </c>
      <c r="C334" s="40" t="s">
        <v>65</v>
      </c>
      <c r="D334" s="225" t="s">
        <v>608</v>
      </c>
      <c r="E334" s="225" t="s">
        <v>98</v>
      </c>
      <c r="F334" s="21">
        <f>'пр.7 вед.стр.'!G1169+'пр.7 вед.стр.'!G188+'пр.7 вед.стр.'!G407</f>
        <v>5913.2</v>
      </c>
      <c r="K334" s="115"/>
      <c r="L334" s="115"/>
      <c r="M334" s="115"/>
      <c r="N334" s="115"/>
      <c r="O334" s="118"/>
    </row>
    <row r="335" spans="1:15" s="32" customFormat="1" ht="16.5" customHeight="1">
      <c r="A335" s="16" t="s">
        <v>236</v>
      </c>
      <c r="B335" s="40" t="s">
        <v>71</v>
      </c>
      <c r="C335" s="40" t="s">
        <v>65</v>
      </c>
      <c r="D335" s="225" t="s">
        <v>684</v>
      </c>
      <c r="E335" s="225"/>
      <c r="F335" s="21">
        <f>F336+F339</f>
        <v>6388.3</v>
      </c>
      <c r="K335" s="115"/>
      <c r="L335" s="115"/>
      <c r="M335" s="115"/>
      <c r="N335" s="115"/>
      <c r="O335" s="118"/>
    </row>
    <row r="336" spans="1:15" s="32" customFormat="1" ht="21" customHeight="1">
      <c r="A336" s="16" t="s">
        <v>393</v>
      </c>
      <c r="B336" s="40" t="s">
        <v>71</v>
      </c>
      <c r="C336" s="40" t="s">
        <v>65</v>
      </c>
      <c r="D336" s="225" t="s">
        <v>684</v>
      </c>
      <c r="E336" s="225" t="s">
        <v>101</v>
      </c>
      <c r="F336" s="21">
        <f>F337</f>
        <v>2350.2000000000003</v>
      </c>
      <c r="K336" s="115"/>
      <c r="L336" s="115"/>
      <c r="M336" s="115"/>
      <c r="N336" s="115"/>
      <c r="O336" s="118"/>
    </row>
    <row r="337" spans="1:15" s="32" customFormat="1" ht="16.5" customHeight="1">
      <c r="A337" s="16" t="s">
        <v>770</v>
      </c>
      <c r="B337" s="40" t="s">
        <v>71</v>
      </c>
      <c r="C337" s="40" t="s">
        <v>65</v>
      </c>
      <c r="D337" s="225" t="s">
        <v>684</v>
      </c>
      <c r="E337" s="225" t="s">
        <v>97</v>
      </c>
      <c r="F337" s="21">
        <f>F338</f>
        <v>2350.2000000000003</v>
      </c>
      <c r="K337" s="115"/>
      <c r="L337" s="115"/>
      <c r="M337" s="115"/>
      <c r="N337" s="115"/>
      <c r="O337" s="118"/>
    </row>
    <row r="338" spans="1:15" s="32" customFormat="1" ht="15.75" customHeight="1">
      <c r="A338" s="16" t="s">
        <v>723</v>
      </c>
      <c r="B338" s="40" t="s">
        <v>71</v>
      </c>
      <c r="C338" s="40" t="s">
        <v>65</v>
      </c>
      <c r="D338" s="225" t="s">
        <v>684</v>
      </c>
      <c r="E338" s="225" t="s">
        <v>98</v>
      </c>
      <c r="F338" s="21">
        <f>'пр.7 вед.стр.'!G1173</f>
        <v>2350.2000000000003</v>
      </c>
      <c r="K338" s="115"/>
      <c r="L338" s="115"/>
      <c r="M338" s="115"/>
      <c r="N338" s="115"/>
      <c r="O338" s="118"/>
    </row>
    <row r="339" spans="1:15" s="32" customFormat="1" ht="18" customHeight="1">
      <c r="A339" s="16" t="s">
        <v>125</v>
      </c>
      <c r="B339" s="40" t="s">
        <v>71</v>
      </c>
      <c r="C339" s="40" t="s">
        <v>65</v>
      </c>
      <c r="D339" s="225" t="s">
        <v>684</v>
      </c>
      <c r="E339" s="225" t="s">
        <v>126</v>
      </c>
      <c r="F339" s="21">
        <f>F340</f>
        <v>4038.1</v>
      </c>
      <c r="K339" s="115"/>
      <c r="L339" s="115"/>
      <c r="M339" s="115"/>
      <c r="N339" s="115"/>
      <c r="O339" s="118"/>
    </row>
    <row r="340" spans="1:15" s="32" customFormat="1" ht="18" customHeight="1">
      <c r="A340" s="16" t="s">
        <v>128</v>
      </c>
      <c r="B340" s="40" t="s">
        <v>71</v>
      </c>
      <c r="C340" s="40" t="s">
        <v>65</v>
      </c>
      <c r="D340" s="225" t="s">
        <v>684</v>
      </c>
      <c r="E340" s="225" t="s">
        <v>129</v>
      </c>
      <c r="F340" s="21">
        <f>F341</f>
        <v>4038.1</v>
      </c>
      <c r="K340" s="115"/>
      <c r="L340" s="115"/>
      <c r="M340" s="115"/>
      <c r="N340" s="115"/>
      <c r="O340" s="118"/>
    </row>
    <row r="341" spans="1:15" s="32" customFormat="1" ht="16.5" customHeight="1">
      <c r="A341" s="16" t="s">
        <v>130</v>
      </c>
      <c r="B341" s="40" t="s">
        <v>71</v>
      </c>
      <c r="C341" s="40" t="s">
        <v>65</v>
      </c>
      <c r="D341" s="225" t="s">
        <v>684</v>
      </c>
      <c r="E341" s="225" t="s">
        <v>131</v>
      </c>
      <c r="F341" s="21">
        <f>'пр.7 вед.стр.'!G1176</f>
        <v>4038.1</v>
      </c>
      <c r="K341" s="115"/>
      <c r="L341" s="115"/>
      <c r="M341" s="115"/>
      <c r="N341" s="115"/>
      <c r="O341" s="118"/>
    </row>
    <row r="342" spans="1:15" s="32" customFormat="1" ht="17.25" customHeight="1">
      <c r="A342" s="15" t="s">
        <v>200</v>
      </c>
      <c r="B342" s="41" t="s">
        <v>71</v>
      </c>
      <c r="C342" s="41" t="s">
        <v>66</v>
      </c>
      <c r="D342" s="247"/>
      <c r="E342" s="229"/>
      <c r="F342" s="36">
        <f>F343+F366</f>
        <v>5628.5</v>
      </c>
      <c r="K342" s="115"/>
      <c r="L342" s="115"/>
      <c r="M342" s="115"/>
      <c r="N342" s="115"/>
      <c r="O342" s="118"/>
    </row>
    <row r="343" spans="1:15" s="32" customFormat="1" ht="18" customHeight="1">
      <c r="A343" s="16" t="s">
        <v>601</v>
      </c>
      <c r="B343" s="19" t="s">
        <v>71</v>
      </c>
      <c r="C343" s="19" t="s">
        <v>66</v>
      </c>
      <c r="D343" s="243" t="s">
        <v>676</v>
      </c>
      <c r="E343" s="225"/>
      <c r="F343" s="21">
        <f>F344+F354+F360</f>
        <v>3008.3</v>
      </c>
      <c r="K343" s="115"/>
      <c r="L343" s="115"/>
      <c r="M343" s="115"/>
      <c r="N343" s="115"/>
      <c r="O343" s="118"/>
    </row>
    <row r="344" spans="1:15" s="32" customFormat="1" ht="27" customHeight="1">
      <c r="A344" s="205" t="str">
        <f>'пр.7 вед.стр.'!A1179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344" s="206" t="s">
        <v>71</v>
      </c>
      <c r="C344" s="206" t="s">
        <v>66</v>
      </c>
      <c r="D344" s="241" t="str">
        <f>'пр.7 вед.стр.'!E1179</f>
        <v>7Я 0 00 00000</v>
      </c>
      <c r="E344" s="224"/>
      <c r="F344" s="204">
        <f>F345</f>
        <v>2700</v>
      </c>
      <c r="K344" s="115"/>
      <c r="L344" s="115"/>
      <c r="M344" s="115"/>
      <c r="N344" s="115"/>
      <c r="O344" s="118"/>
    </row>
    <row r="345" spans="1:6" ht="34.5" customHeight="1">
      <c r="A345" s="33" t="str">
        <f>'пр.7 вед.стр.'!A1180</f>
        <v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v>
      </c>
      <c r="B345" s="19" t="s">
        <v>71</v>
      </c>
      <c r="C345" s="19" t="s">
        <v>66</v>
      </c>
      <c r="D345" s="243" t="str">
        <f>'пр.7 вед.стр.'!E1180</f>
        <v>7Я 0 01 00000</v>
      </c>
      <c r="E345" s="225"/>
      <c r="F345" s="21">
        <f>F346+F350</f>
        <v>2700</v>
      </c>
    </row>
    <row r="346" spans="1:6" ht="27.75" customHeight="1">
      <c r="A346" s="16" t="str">
        <f>'пр.7 вед.стр.'!A1181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346" s="19" t="s">
        <v>71</v>
      </c>
      <c r="C346" s="19" t="s">
        <v>66</v>
      </c>
      <c r="D346" s="243" t="str">
        <f>'пр.7 вед.стр.'!E1181</f>
        <v>7Я 0 01 98700</v>
      </c>
      <c r="E346" s="225"/>
      <c r="F346" s="21">
        <f>F347</f>
        <v>1700</v>
      </c>
    </row>
    <row r="347" spans="1:15" s="32" customFormat="1" ht="18" customHeight="1">
      <c r="A347" s="16" t="str">
        <f>'пр.7 вед.стр.'!A1182</f>
        <v>Иные бюджетные ассигнования</v>
      </c>
      <c r="B347" s="19" t="s">
        <v>71</v>
      </c>
      <c r="C347" s="19" t="s">
        <v>66</v>
      </c>
      <c r="D347" s="243" t="str">
        <f>'пр.7 вед.стр.'!E1182</f>
        <v>7Я 0 01 98700</v>
      </c>
      <c r="E347" s="225" t="str">
        <f>'пр.7 вед.стр.'!F1182</f>
        <v>800</v>
      </c>
      <c r="F347" s="21">
        <f>F348</f>
        <v>1700</v>
      </c>
      <c r="K347" s="115"/>
      <c r="L347" s="115"/>
      <c r="M347" s="115"/>
      <c r="N347" s="115"/>
      <c r="O347" s="118"/>
    </row>
    <row r="348" spans="1:15" s="32" customFormat="1" ht="27" customHeight="1">
      <c r="A348" s="16" t="str">
        <f>'пр.7 вед.стр.'!A1183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48" s="19" t="s">
        <v>71</v>
      </c>
      <c r="C348" s="19" t="s">
        <v>66</v>
      </c>
      <c r="D348" s="243" t="str">
        <f>'пр.7 вед.стр.'!E1183</f>
        <v>7Я 0 01 98700</v>
      </c>
      <c r="E348" s="225" t="str">
        <f>'пр.7 вед.стр.'!F1183</f>
        <v>810</v>
      </c>
      <c r="F348" s="21">
        <f>F349</f>
        <v>1700</v>
      </c>
      <c r="K348" s="115"/>
      <c r="L348" s="115"/>
      <c r="M348" s="115"/>
      <c r="N348" s="115"/>
      <c r="O348" s="118"/>
    </row>
    <row r="349" spans="1:15" s="32" customFormat="1" ht="30" customHeight="1">
      <c r="A349" s="16" t="str">
        <f>'пр.7 вед.стр.'!A1184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349" s="19" t="s">
        <v>71</v>
      </c>
      <c r="C349" s="19" t="s">
        <v>66</v>
      </c>
      <c r="D349" s="243" t="str">
        <f>'пр.7 вед.стр.'!E1184</f>
        <v>7Я 0 01 98700</v>
      </c>
      <c r="E349" s="329">
        <f>'пр.7 вед.стр.'!F1184</f>
        <v>811</v>
      </c>
      <c r="F349" s="21">
        <f>'пр.7 вед.стр.'!G1184</f>
        <v>1700</v>
      </c>
      <c r="K349" s="115"/>
      <c r="L349" s="115"/>
      <c r="M349" s="115"/>
      <c r="N349" s="115"/>
      <c r="O349" s="118"/>
    </row>
    <row r="350" spans="1:6" ht="15" customHeight="1">
      <c r="A350" s="16" t="str">
        <f>'пр.7 вед.стр.'!A1185</f>
        <v>Частичное возмещение недополученных доходов по оказанию жилищно- коммунальных услуг населению</v>
      </c>
      <c r="B350" s="19" t="s">
        <v>71</v>
      </c>
      <c r="C350" s="19" t="s">
        <v>66</v>
      </c>
      <c r="D350" s="243" t="str">
        <f>'пр.7 вед.стр.'!E1185</f>
        <v>7Я 0 01 98710</v>
      </c>
      <c r="E350" s="225"/>
      <c r="F350" s="21">
        <f>F351</f>
        <v>1000</v>
      </c>
    </row>
    <row r="351" spans="1:15" s="32" customFormat="1" ht="18" customHeight="1">
      <c r="A351" s="16" t="str">
        <f>'пр.7 вед.стр.'!A1186</f>
        <v>Иные бюджетные ассигнования</v>
      </c>
      <c r="B351" s="213" t="s">
        <v>71</v>
      </c>
      <c r="C351" s="213" t="s">
        <v>66</v>
      </c>
      <c r="D351" s="243" t="str">
        <f>'пр.7 вед.стр.'!E1186</f>
        <v>7Я 0 01 98710</v>
      </c>
      <c r="E351" s="225" t="str">
        <f>'пр.7 вед.стр.'!F1186</f>
        <v>800</v>
      </c>
      <c r="F351" s="214">
        <f>F352</f>
        <v>1000</v>
      </c>
      <c r="K351" s="115"/>
      <c r="L351" s="115"/>
      <c r="M351" s="115"/>
      <c r="N351" s="115"/>
      <c r="O351" s="118"/>
    </row>
    <row r="352" spans="1:15" s="32" customFormat="1" ht="30.75" customHeight="1">
      <c r="A352" s="16" t="str">
        <f>'пр.7 вед.стр.'!A1187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52" s="213" t="s">
        <v>71</v>
      </c>
      <c r="C352" s="213" t="s">
        <v>66</v>
      </c>
      <c r="D352" s="243" t="str">
        <f>'пр.7 вед.стр.'!E1187</f>
        <v>7Я 0 01 98710</v>
      </c>
      <c r="E352" s="225" t="str">
        <f>'пр.7 вед.стр.'!F1187</f>
        <v>810</v>
      </c>
      <c r="F352" s="214">
        <f>F353</f>
        <v>1000</v>
      </c>
      <c r="K352" s="119"/>
      <c r="L352" s="119"/>
      <c r="M352" s="119"/>
      <c r="N352" s="119"/>
      <c r="O352" s="118"/>
    </row>
    <row r="353" spans="1:15" s="32" customFormat="1" ht="30" customHeight="1">
      <c r="A353" s="16" t="str">
        <f>'пр.7 вед.стр.'!A1188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353" s="213" t="s">
        <v>71</v>
      </c>
      <c r="C353" s="213" t="s">
        <v>66</v>
      </c>
      <c r="D353" s="243" t="str">
        <f>'пр.7 вед.стр.'!E1188</f>
        <v>7Я 0 01 98710</v>
      </c>
      <c r="E353" s="329">
        <f>'пр.7 вед.стр.'!F1188</f>
        <v>811</v>
      </c>
      <c r="F353" s="214">
        <f>'пр.7 вед.стр.'!G1188</f>
        <v>1000</v>
      </c>
      <c r="K353" s="115"/>
      <c r="L353" s="115"/>
      <c r="M353" s="115"/>
      <c r="N353" s="115"/>
      <c r="O353" s="118"/>
    </row>
    <row r="354" spans="1:6" ht="27" customHeight="1">
      <c r="A354" s="205" t="str">
        <f>'пр.7 вед.стр.'!A1189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354" s="206" t="s">
        <v>71</v>
      </c>
      <c r="C354" s="206" t="s">
        <v>66</v>
      </c>
      <c r="D354" s="241" t="str">
        <f>'пр.7 вед.стр.'!E1189</f>
        <v>7N 0 00 00000</v>
      </c>
      <c r="E354" s="224"/>
      <c r="F354" s="217">
        <f>F355</f>
        <v>300</v>
      </c>
    </row>
    <row r="355" spans="1:6" ht="27.75" customHeight="1">
      <c r="A355" s="16" t="str">
        <f>'пр.7 вед.стр.'!A1190</f>
        <v>Основное мероприятие "Проведение реконструкции, ремонта или замены оборудования на объектах коммунальной инфраструктуры"</v>
      </c>
      <c r="B355" s="19" t="s">
        <v>71</v>
      </c>
      <c r="C355" s="19" t="s">
        <v>66</v>
      </c>
      <c r="D355" s="243" t="str">
        <f>'пр.7 вед.стр.'!E1190</f>
        <v>7N 0 01 00000</v>
      </c>
      <c r="E355" s="225"/>
      <c r="F355" s="218">
        <f>F356</f>
        <v>300</v>
      </c>
    </row>
    <row r="356" spans="1:6" ht="30.75" customHeight="1">
      <c r="A356" s="16" t="str">
        <f>'пр.7 вед.стр.'!A1191</f>
        <v>Подготовка коммунальной инфраструктуры населенных пунктов к отопительным периодам за счет средств местного бюджета</v>
      </c>
      <c r="B356" s="19" t="s">
        <v>71</v>
      </c>
      <c r="C356" s="19" t="s">
        <v>66</v>
      </c>
      <c r="D356" s="243" t="str">
        <f>'пр.7 вед.стр.'!E1191</f>
        <v>7N 0 01  S2110</v>
      </c>
      <c r="E356" s="225"/>
      <c r="F356" s="218">
        <f>F357</f>
        <v>300</v>
      </c>
    </row>
    <row r="357" spans="1:6" ht="16.5" customHeight="1">
      <c r="A357" s="16" t="str">
        <f>'пр.7 вед.стр.'!A1192</f>
        <v>Закупка товаров, работ и услуг для обеспечения государственных (муниципальных) нужд</v>
      </c>
      <c r="B357" s="19" t="s">
        <v>71</v>
      </c>
      <c r="C357" s="19" t="s">
        <v>66</v>
      </c>
      <c r="D357" s="243" t="str">
        <f>'пр.7 вед.стр.'!E1192</f>
        <v>7N 0 01  S2110</v>
      </c>
      <c r="E357" s="225" t="str">
        <f>'пр.7 вед.стр.'!F1192</f>
        <v>200</v>
      </c>
      <c r="F357" s="218">
        <f>F358</f>
        <v>300</v>
      </c>
    </row>
    <row r="358" spans="1:6" ht="21.75" customHeight="1">
      <c r="A358" s="16" t="s">
        <v>770</v>
      </c>
      <c r="B358" s="19" t="s">
        <v>71</v>
      </c>
      <c r="C358" s="19" t="s">
        <v>66</v>
      </c>
      <c r="D358" s="243" t="str">
        <f>'пр.7 вед.стр.'!E1193</f>
        <v>7N 0 01  S2110</v>
      </c>
      <c r="E358" s="225" t="str">
        <f>'пр.7 вед.стр.'!F1193</f>
        <v>240</v>
      </c>
      <c r="F358" s="21">
        <f>F359</f>
        <v>300</v>
      </c>
    </row>
    <row r="359" spans="1:6" ht="15" customHeight="1">
      <c r="A359" s="16" t="str">
        <f>'пр.7 вед.стр.'!A1194</f>
        <v>Прочая закупка товаров, работ и услуг</v>
      </c>
      <c r="B359" s="19" t="s">
        <v>71</v>
      </c>
      <c r="C359" s="19" t="s">
        <v>66</v>
      </c>
      <c r="D359" s="243" t="str">
        <f>'пр.7 вед.стр.'!E1194</f>
        <v>7N 0 01  S2110</v>
      </c>
      <c r="E359" s="225" t="str">
        <f>'пр.7 вед.стр.'!F1194</f>
        <v>244</v>
      </c>
      <c r="F359" s="21">
        <f>'пр.7 вед.стр.'!G1194</f>
        <v>300</v>
      </c>
    </row>
    <row r="360" spans="1:6" ht="28.5" customHeight="1">
      <c r="A360" s="205" t="str">
        <f>'пр.7 вед.стр.'!A1195</f>
        <v>Муниципальная программа "Энергосбережение и повышение энергетической эффективности в Сусуманском городском округе на 2018- 2020 годы"</v>
      </c>
      <c r="B360" s="206" t="s">
        <v>71</v>
      </c>
      <c r="C360" s="206" t="s">
        <v>66</v>
      </c>
      <c r="D360" s="241" t="str">
        <f>'пр.7 вед.стр.'!E1195</f>
        <v>7U 0 00 00000</v>
      </c>
      <c r="E360" s="224"/>
      <c r="F360" s="204">
        <f>F361</f>
        <v>8.3</v>
      </c>
    </row>
    <row r="361" spans="1:6" ht="15" customHeight="1">
      <c r="A361" s="16" t="str">
        <f>'пр.7 вед.стр.'!A1196</f>
        <v>Основное мероприятие "Установка общедомовых приборов учета энергетических ресурсов "</v>
      </c>
      <c r="B361" s="19" t="s">
        <v>71</v>
      </c>
      <c r="C361" s="19" t="s">
        <v>66</v>
      </c>
      <c r="D361" s="243" t="str">
        <f>'пр.7 вед.стр.'!E1196</f>
        <v>7U 0 01 00000</v>
      </c>
      <c r="E361" s="225"/>
      <c r="F361" s="21">
        <f>F362</f>
        <v>8.3</v>
      </c>
    </row>
    <row r="362" spans="1:6" ht="28.5" customHeight="1">
      <c r="A362" s="16" t="str">
        <f>'пр.7 вед.стр.'!A1197</f>
        <v>Приобретение и монтаж общедомовых приборов учета  энергетических ресурсов за счет средств местного бюджета</v>
      </c>
      <c r="B362" s="19" t="s">
        <v>71</v>
      </c>
      <c r="C362" s="19" t="s">
        <v>66</v>
      </c>
      <c r="D362" s="243" t="str">
        <f>'пр.7 вед.стр.'!E1197</f>
        <v>7U 0 01 S3880</v>
      </c>
      <c r="E362" s="225"/>
      <c r="F362" s="21">
        <f>F363</f>
        <v>8.3</v>
      </c>
    </row>
    <row r="363" spans="1:6" ht="15" customHeight="1">
      <c r="A363" s="16" t="str">
        <f>'пр.7 вед.стр.'!A1198</f>
        <v>Закупка товаров, работ и услуг для обеспечения государственных (муниципальных) нужд</v>
      </c>
      <c r="B363" s="19" t="s">
        <v>71</v>
      </c>
      <c r="C363" s="19" t="s">
        <v>66</v>
      </c>
      <c r="D363" s="243" t="str">
        <f>'пр.7 вед.стр.'!E1198</f>
        <v>7U 0 01 S3880</v>
      </c>
      <c r="E363" s="225" t="str">
        <f>'пр.7 вед.стр.'!F1198</f>
        <v>200</v>
      </c>
      <c r="F363" s="21">
        <f>F364</f>
        <v>8.3</v>
      </c>
    </row>
    <row r="364" spans="1:6" ht="15" customHeight="1">
      <c r="A364" s="16" t="s">
        <v>770</v>
      </c>
      <c r="B364" s="19" t="s">
        <v>71</v>
      </c>
      <c r="C364" s="19" t="s">
        <v>66</v>
      </c>
      <c r="D364" s="243" t="str">
        <f>'пр.7 вед.стр.'!E1199</f>
        <v>7U 0 01 S3880</v>
      </c>
      <c r="E364" s="225" t="str">
        <f>'пр.7 вед.стр.'!F1199</f>
        <v>240</v>
      </c>
      <c r="F364" s="21">
        <f>F365</f>
        <v>8.3</v>
      </c>
    </row>
    <row r="365" spans="1:6" ht="15" customHeight="1">
      <c r="A365" s="16" t="str">
        <f>'пр.7 вед.стр.'!A1200</f>
        <v>Прочая закупка товаров, работ и услуг </v>
      </c>
      <c r="B365" s="19" t="s">
        <v>71</v>
      </c>
      <c r="C365" s="19" t="s">
        <v>66</v>
      </c>
      <c r="D365" s="243" t="str">
        <f>'пр.7 вед.стр.'!E1200</f>
        <v>7U 0 01 S3880</v>
      </c>
      <c r="E365" s="225" t="str">
        <f>'пр.7 вед.стр.'!F1200</f>
        <v>244</v>
      </c>
      <c r="F365" s="21">
        <f>'пр.7 вед.стр.'!G1200</f>
        <v>8.3</v>
      </c>
    </row>
    <row r="366" spans="1:6" ht="16.5" customHeight="1">
      <c r="A366" s="16" t="str">
        <f>'пр.7 вед.стр.'!A1201</f>
        <v>Поддержка коммунального хозяйства</v>
      </c>
      <c r="B366" s="19" t="s">
        <v>71</v>
      </c>
      <c r="C366" s="19" t="s">
        <v>66</v>
      </c>
      <c r="D366" s="225" t="s">
        <v>686</v>
      </c>
      <c r="E366" s="225"/>
      <c r="F366" s="21">
        <f>F367</f>
        <v>2620.2</v>
      </c>
    </row>
    <row r="367" spans="1:6" ht="30.75" customHeight="1">
      <c r="A367" s="16" t="str">
        <f>'пр.7 вед.стр.'!A1202</f>
        <v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367" s="40" t="s">
        <v>71</v>
      </c>
      <c r="C367" s="40" t="s">
        <v>66</v>
      </c>
      <c r="D367" s="225" t="s">
        <v>687</v>
      </c>
      <c r="E367" s="225"/>
      <c r="F367" s="21">
        <f>F368</f>
        <v>2620.2</v>
      </c>
    </row>
    <row r="368" spans="1:15" s="32" customFormat="1" ht="15" customHeight="1">
      <c r="A368" s="16" t="s">
        <v>125</v>
      </c>
      <c r="B368" s="40" t="s">
        <v>71</v>
      </c>
      <c r="C368" s="40" t="s">
        <v>66</v>
      </c>
      <c r="D368" s="225" t="s">
        <v>687</v>
      </c>
      <c r="E368" s="225" t="s">
        <v>126</v>
      </c>
      <c r="F368" s="21">
        <f>F369</f>
        <v>2620.2</v>
      </c>
      <c r="K368" s="115"/>
      <c r="L368" s="115"/>
      <c r="M368" s="115"/>
      <c r="N368" s="115"/>
      <c r="O368" s="118"/>
    </row>
    <row r="369" spans="1:15" s="32" customFormat="1" ht="30" customHeight="1">
      <c r="A369" s="16" t="s">
        <v>160</v>
      </c>
      <c r="B369" s="40" t="s">
        <v>71</v>
      </c>
      <c r="C369" s="40" t="s">
        <v>66</v>
      </c>
      <c r="D369" s="225" t="s">
        <v>687</v>
      </c>
      <c r="E369" s="225" t="s">
        <v>127</v>
      </c>
      <c r="F369" s="21">
        <f>F370</f>
        <v>2620.2</v>
      </c>
      <c r="K369" s="115"/>
      <c r="L369" s="115"/>
      <c r="M369" s="115"/>
      <c r="N369" s="115"/>
      <c r="O369" s="118"/>
    </row>
    <row r="370" spans="1:15" s="32" customFormat="1" ht="30.75" customHeight="1">
      <c r="A370" s="16" t="s">
        <v>778</v>
      </c>
      <c r="B370" s="40" t="s">
        <v>71</v>
      </c>
      <c r="C370" s="40" t="s">
        <v>66</v>
      </c>
      <c r="D370" s="225" t="s">
        <v>687</v>
      </c>
      <c r="E370" s="329">
        <v>811</v>
      </c>
      <c r="F370" s="21">
        <f>'пр.7 вед.стр.'!G1205</f>
        <v>2620.2</v>
      </c>
      <c r="K370" s="115"/>
      <c r="L370" s="115"/>
      <c r="M370" s="115"/>
      <c r="N370" s="115"/>
      <c r="O370" s="118"/>
    </row>
    <row r="371" spans="1:15" s="32" customFormat="1" ht="15" customHeight="1">
      <c r="A371" s="15" t="s">
        <v>202</v>
      </c>
      <c r="B371" s="41" t="s">
        <v>71</v>
      </c>
      <c r="C371" s="41" t="s">
        <v>69</v>
      </c>
      <c r="D371" s="229"/>
      <c r="E371" s="229"/>
      <c r="F371" s="36">
        <f>F372+F389+F394+F403</f>
        <v>5948.6</v>
      </c>
      <c r="K371" s="115"/>
      <c r="L371" s="115"/>
      <c r="M371" s="115"/>
      <c r="N371" s="115"/>
      <c r="O371" s="118"/>
    </row>
    <row r="372" spans="1:15" s="32" customFormat="1" ht="16.5" customHeight="1">
      <c r="A372" s="16" t="s">
        <v>601</v>
      </c>
      <c r="B372" s="19" t="s">
        <v>71</v>
      </c>
      <c r="C372" s="19" t="s">
        <v>69</v>
      </c>
      <c r="D372" s="243" t="s">
        <v>676</v>
      </c>
      <c r="E372" s="225"/>
      <c r="F372" s="21">
        <f>F373+F383</f>
        <v>3272.6</v>
      </c>
      <c r="K372" s="115"/>
      <c r="L372" s="115"/>
      <c r="M372" s="115"/>
      <c r="N372" s="115"/>
      <c r="O372" s="118"/>
    </row>
    <row r="373" spans="1:15" s="32" customFormat="1" ht="31.5" customHeight="1">
      <c r="A373" s="205" t="str">
        <f>'пр.7 вед.стр.'!A1208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373" s="206" t="s">
        <v>71</v>
      </c>
      <c r="C373" s="206" t="s">
        <v>69</v>
      </c>
      <c r="D373" s="241" t="str">
        <f>'пр.7 вед.стр.'!E1208</f>
        <v>7К 0 00 00000 </v>
      </c>
      <c r="E373" s="224"/>
      <c r="F373" s="204">
        <f>F374</f>
        <v>3130.6</v>
      </c>
      <c r="K373" s="115"/>
      <c r="L373" s="115"/>
      <c r="M373" s="115"/>
      <c r="N373" s="115"/>
      <c r="O373" s="118"/>
    </row>
    <row r="374" spans="1:15" s="32" customFormat="1" ht="30.75" customHeight="1">
      <c r="A374" s="33" t="str">
        <f>'пр.7 вед.стр.'!A1209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374" s="19" t="s">
        <v>71</v>
      </c>
      <c r="C374" s="19" t="s">
        <v>69</v>
      </c>
      <c r="D374" s="243" t="str">
        <f>'пр.7 вед.стр.'!E1209</f>
        <v>7К 0 01 00000 </v>
      </c>
      <c r="E374" s="225"/>
      <c r="F374" s="21">
        <f>F375+F379</f>
        <v>3130.6</v>
      </c>
      <c r="K374" s="115"/>
      <c r="L374" s="115"/>
      <c r="M374" s="115"/>
      <c r="N374" s="115"/>
      <c r="O374" s="118"/>
    </row>
    <row r="375" spans="1:15" s="32" customFormat="1" ht="30.75" customHeight="1">
      <c r="A375" s="373" t="str">
        <f>'пр.7 вед.стр.'!A1210</f>
        <v>Формирование современной городской среды при реализации проектов благоустройства территорий муниципальных образований  </v>
      </c>
      <c r="B375" s="212" t="s">
        <v>71</v>
      </c>
      <c r="C375" s="212" t="s">
        <v>69</v>
      </c>
      <c r="D375" s="245" t="str">
        <f>'пр.7 вед.стр.'!E1210</f>
        <v>7К 0 01 R5550</v>
      </c>
      <c r="E375" s="230"/>
      <c r="F375" s="198">
        <f>F376</f>
        <v>3075.6</v>
      </c>
      <c r="K375" s="115"/>
      <c r="L375" s="115"/>
      <c r="M375" s="115"/>
      <c r="N375" s="115"/>
      <c r="O375" s="118"/>
    </row>
    <row r="376" spans="1:15" s="32" customFormat="1" ht="12.75">
      <c r="A376" s="373" t="str">
        <f>'пр.7 вед.стр.'!A1211</f>
        <v>Закупка товаров, работ и услуг для обеспечения государственных (муниципальных) нужд</v>
      </c>
      <c r="B376" s="212" t="s">
        <v>71</v>
      </c>
      <c r="C376" s="212" t="s">
        <v>69</v>
      </c>
      <c r="D376" s="245" t="str">
        <f>'пр.7 вед.стр.'!E1211</f>
        <v>7К 0 01 R5550</v>
      </c>
      <c r="E376" s="230" t="s">
        <v>101</v>
      </c>
      <c r="F376" s="198">
        <f>F377</f>
        <v>3075.6</v>
      </c>
      <c r="K376" s="115"/>
      <c r="L376" s="115"/>
      <c r="M376" s="115"/>
      <c r="N376" s="115"/>
      <c r="O376" s="118"/>
    </row>
    <row r="377" spans="1:15" s="32" customFormat="1" ht="12.75">
      <c r="A377" s="373" t="str">
        <f>'пр.7 вед.стр.'!A1212</f>
        <v>Иные закупки товаров, работ и услуг для обеспечения государственных (муниципальных) нужд</v>
      </c>
      <c r="B377" s="212" t="s">
        <v>71</v>
      </c>
      <c r="C377" s="212" t="s">
        <v>69</v>
      </c>
      <c r="D377" s="245" t="str">
        <f>'пр.7 вед.стр.'!E1212</f>
        <v>7К 0 01 R5550</v>
      </c>
      <c r="E377" s="230" t="s">
        <v>97</v>
      </c>
      <c r="F377" s="198">
        <f>F378</f>
        <v>3075.6</v>
      </c>
      <c r="K377" s="115"/>
      <c r="L377" s="115"/>
      <c r="M377" s="115"/>
      <c r="N377" s="115"/>
      <c r="O377" s="118"/>
    </row>
    <row r="378" spans="1:15" s="32" customFormat="1" ht="12.75">
      <c r="A378" s="373" t="str">
        <f>'пр.7 вед.стр.'!A1213</f>
        <v>Прочая закупка товаров, работ и услуг </v>
      </c>
      <c r="B378" s="212" t="s">
        <v>71</v>
      </c>
      <c r="C378" s="212" t="s">
        <v>69</v>
      </c>
      <c r="D378" s="245" t="str">
        <f>'пр.7 вед.стр.'!E1213</f>
        <v>7К 0 01 R5550</v>
      </c>
      <c r="E378" s="230" t="s">
        <v>98</v>
      </c>
      <c r="F378" s="198">
        <f>'пр.7 вед.стр.'!G1213</f>
        <v>3075.6</v>
      </c>
      <c r="K378" s="115"/>
      <c r="L378" s="115"/>
      <c r="M378" s="115"/>
      <c r="N378" s="115"/>
      <c r="O378" s="118"/>
    </row>
    <row r="379" spans="1:15" s="32" customFormat="1" ht="29.25" customHeight="1">
      <c r="A379" s="33" t="str">
        <f>'пр.7 вед.стр.'!A1214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379" s="19" t="s">
        <v>71</v>
      </c>
      <c r="C379" s="19" t="s">
        <v>69</v>
      </c>
      <c r="D379" s="243" t="str">
        <f>'пр.7 вед.стр.'!E1214</f>
        <v>7К 0 01 L5550</v>
      </c>
      <c r="E379" s="225"/>
      <c r="F379" s="21">
        <f>F380</f>
        <v>55</v>
      </c>
      <c r="K379" s="115"/>
      <c r="L379" s="115"/>
      <c r="M379" s="115"/>
      <c r="N379" s="115"/>
      <c r="O379" s="118"/>
    </row>
    <row r="380" spans="1:15" s="32" customFormat="1" ht="18" customHeight="1">
      <c r="A380" s="33" t="str">
        <f>'пр.7 вед.стр.'!A1215</f>
        <v>Закупка товаров, работ и услуг для обеспечения государственных (муниципальных) нужд</v>
      </c>
      <c r="B380" s="19" t="s">
        <v>71</v>
      </c>
      <c r="C380" s="19" t="s">
        <v>69</v>
      </c>
      <c r="D380" s="243" t="str">
        <f>'пр.7 вед.стр.'!E1215</f>
        <v>7К 0 01 L5550</v>
      </c>
      <c r="E380" s="225" t="str">
        <f>'пр.7 вед.стр.'!F1215</f>
        <v>200</v>
      </c>
      <c r="F380" s="21">
        <f>F381</f>
        <v>55</v>
      </c>
      <c r="K380" s="115"/>
      <c r="L380" s="115"/>
      <c r="M380" s="115"/>
      <c r="N380" s="115"/>
      <c r="O380" s="118"/>
    </row>
    <row r="381" spans="1:15" s="32" customFormat="1" ht="19.5" customHeight="1">
      <c r="A381" s="16" t="s">
        <v>770</v>
      </c>
      <c r="B381" s="19" t="s">
        <v>71</v>
      </c>
      <c r="C381" s="19" t="s">
        <v>69</v>
      </c>
      <c r="D381" s="243" t="str">
        <f>'пр.7 вед.стр.'!E1216</f>
        <v>7К 0 01 L5550</v>
      </c>
      <c r="E381" s="225" t="str">
        <f>'пр.7 вед.стр.'!F1216</f>
        <v>240</v>
      </c>
      <c r="F381" s="21">
        <f>F382</f>
        <v>55</v>
      </c>
      <c r="K381" s="115"/>
      <c r="L381" s="115"/>
      <c r="M381" s="115"/>
      <c r="N381" s="115"/>
      <c r="O381" s="118"/>
    </row>
    <row r="382" spans="1:15" s="32" customFormat="1" ht="21.75" customHeight="1">
      <c r="A382" s="33" t="str">
        <f>'пр.7 вед.стр.'!A1217</f>
        <v>Прочая закупка товаров, работ и услуг </v>
      </c>
      <c r="B382" s="19" t="s">
        <v>71</v>
      </c>
      <c r="C382" s="19" t="s">
        <v>69</v>
      </c>
      <c r="D382" s="243" t="str">
        <f>'пр.7 вед.стр.'!E1217</f>
        <v>7К 0 01 L5550</v>
      </c>
      <c r="E382" s="225" t="str">
        <f>'пр.7 вед.стр.'!F1217</f>
        <v>244</v>
      </c>
      <c r="F382" s="21">
        <f>'пр.7 вед.стр.'!G1217</f>
        <v>55</v>
      </c>
      <c r="K382" s="115"/>
      <c r="L382" s="115"/>
      <c r="M382" s="115"/>
      <c r="N382" s="115"/>
      <c r="O382" s="118"/>
    </row>
    <row r="383" spans="1:15" s="32" customFormat="1" ht="12.75">
      <c r="A383" s="205" t="str">
        <f>'пр.7 вед.стр.'!A1218</f>
        <v>Муниципальная программа "Благоустройство Сусуманского городского округа на 2018- 2020 годы"</v>
      </c>
      <c r="B383" s="206" t="s">
        <v>71</v>
      </c>
      <c r="C383" s="206" t="s">
        <v>69</v>
      </c>
      <c r="D383" s="241" t="str">
        <f>'пр.7 вед.стр.'!E1218</f>
        <v>7Z 0 00 00000</v>
      </c>
      <c r="E383" s="224"/>
      <c r="F383" s="204">
        <f>F384</f>
        <v>142</v>
      </c>
      <c r="K383" s="115"/>
      <c r="L383" s="115"/>
      <c r="M383" s="115"/>
      <c r="N383" s="115"/>
      <c r="O383" s="118"/>
    </row>
    <row r="384" spans="1:15" s="32" customFormat="1" ht="12.75">
      <c r="A384" s="33" t="str">
        <f>'пр.7 вед.стр.'!A1219</f>
        <v>Основное мероприятие "Обеспечение реализации программы"</v>
      </c>
      <c r="B384" s="19" t="s">
        <v>71</v>
      </c>
      <c r="C384" s="19" t="s">
        <v>69</v>
      </c>
      <c r="D384" s="243" t="str">
        <f>'пр.7 вед.стр.'!E1219</f>
        <v>7Z 0 01 00000</v>
      </c>
      <c r="E384" s="225"/>
      <c r="F384" s="21">
        <f>F385</f>
        <v>142</v>
      </c>
      <c r="K384" s="115"/>
      <c r="L384" s="115"/>
      <c r="M384" s="115"/>
      <c r="N384" s="115"/>
      <c r="O384" s="118"/>
    </row>
    <row r="385" spans="1:15" s="32" customFormat="1" ht="26.25">
      <c r="A385" s="33" t="str">
        <f>'пр.7 вед.стр.'!A1220</f>
        <v>Мероприятия по благоустройству территории Сусуманского городского округа за счет средств местного бюджета</v>
      </c>
      <c r="B385" s="19" t="s">
        <v>71</v>
      </c>
      <c r="C385" s="19" t="s">
        <v>69</v>
      </c>
      <c r="D385" s="243" t="str">
        <f>'пр.7 вед.стр.'!E1220</f>
        <v>7Z 0 01 S2010</v>
      </c>
      <c r="E385" s="225"/>
      <c r="F385" s="21">
        <f>F386</f>
        <v>142</v>
      </c>
      <c r="K385" s="115"/>
      <c r="L385" s="115"/>
      <c r="M385" s="115"/>
      <c r="N385" s="115"/>
      <c r="O385" s="118"/>
    </row>
    <row r="386" spans="1:15" s="32" customFormat="1" ht="12.75">
      <c r="A386" s="33" t="str">
        <f>'пр.7 вед.стр.'!A1221</f>
        <v>Закупка товаров, работ и услуг для обеспечения государственных (муниципальных) нужд</v>
      </c>
      <c r="B386" s="19" t="s">
        <v>71</v>
      </c>
      <c r="C386" s="19" t="s">
        <v>69</v>
      </c>
      <c r="D386" s="243" t="str">
        <f>'пр.7 вед.стр.'!E1221</f>
        <v>7Z 0 01 S2010</v>
      </c>
      <c r="E386" s="225" t="str">
        <f>'пр.7 вед.стр.'!F1221</f>
        <v>200</v>
      </c>
      <c r="F386" s="21">
        <f>F387</f>
        <v>142</v>
      </c>
      <c r="K386" s="115"/>
      <c r="L386" s="115"/>
      <c r="M386" s="115"/>
      <c r="N386" s="115"/>
      <c r="O386" s="118"/>
    </row>
    <row r="387" spans="1:15" s="32" customFormat="1" ht="12.75">
      <c r="A387" s="16" t="s">
        <v>770</v>
      </c>
      <c r="B387" s="19" t="s">
        <v>71</v>
      </c>
      <c r="C387" s="19" t="s">
        <v>69</v>
      </c>
      <c r="D387" s="243" t="str">
        <f>'пр.7 вед.стр.'!E1222</f>
        <v>7Z 0 01 S2010</v>
      </c>
      <c r="E387" s="225" t="str">
        <f>'пр.7 вед.стр.'!F1222</f>
        <v>240</v>
      </c>
      <c r="F387" s="21">
        <f>F388</f>
        <v>142</v>
      </c>
      <c r="K387" s="115"/>
      <c r="L387" s="115"/>
      <c r="M387" s="115"/>
      <c r="N387" s="115"/>
      <c r="O387" s="118"/>
    </row>
    <row r="388" spans="1:15" s="32" customFormat="1" ht="12.75">
      <c r="A388" s="33" t="str">
        <f>'пр.7 вед.стр.'!A1223</f>
        <v>Прочая закупка товаров, работ и услуг </v>
      </c>
      <c r="B388" s="19" t="s">
        <v>71</v>
      </c>
      <c r="C388" s="19" t="s">
        <v>69</v>
      </c>
      <c r="D388" s="243" t="str">
        <f>'пр.7 вед.стр.'!E1223</f>
        <v>7Z 0 01 S2010</v>
      </c>
      <c r="E388" s="225" t="str">
        <f>'пр.7 вед.стр.'!F1223</f>
        <v>244</v>
      </c>
      <c r="F388" s="21">
        <f>'пр.7 вед.стр.'!G1223</f>
        <v>142</v>
      </c>
      <c r="K388" s="115"/>
      <c r="L388" s="115"/>
      <c r="M388" s="115"/>
      <c r="N388" s="115"/>
      <c r="O388" s="118"/>
    </row>
    <row r="389" spans="1:6" ht="12.75">
      <c r="A389" s="33" t="s">
        <v>692</v>
      </c>
      <c r="B389" s="19" t="s">
        <v>71</v>
      </c>
      <c r="C389" s="19" t="s">
        <v>69</v>
      </c>
      <c r="D389" s="225" t="s">
        <v>693</v>
      </c>
      <c r="E389" s="225"/>
      <c r="F389" s="214">
        <f>F390</f>
        <v>700</v>
      </c>
    </row>
    <row r="390" spans="1:6" ht="12.75">
      <c r="A390" s="16" t="str">
        <f>'пр.7 вед.стр.'!A1225</f>
        <v> Уличное освещение</v>
      </c>
      <c r="B390" s="19" t="s">
        <v>71</v>
      </c>
      <c r="C390" s="19" t="s">
        <v>69</v>
      </c>
      <c r="D390" s="225" t="s">
        <v>703</v>
      </c>
      <c r="E390" s="225"/>
      <c r="F390" s="21">
        <f>F391</f>
        <v>700</v>
      </c>
    </row>
    <row r="391" spans="1:6" ht="12.75">
      <c r="A391" s="16" t="s">
        <v>393</v>
      </c>
      <c r="B391" s="19" t="s">
        <v>71</v>
      </c>
      <c r="C391" s="19" t="s">
        <v>69</v>
      </c>
      <c r="D391" s="225" t="s">
        <v>703</v>
      </c>
      <c r="E391" s="225" t="s">
        <v>101</v>
      </c>
      <c r="F391" s="21">
        <f>F392</f>
        <v>700</v>
      </c>
    </row>
    <row r="392" spans="1:6" ht="12.75">
      <c r="A392" s="16" t="s">
        <v>770</v>
      </c>
      <c r="B392" s="19" t="s">
        <v>71</v>
      </c>
      <c r="C392" s="19" t="s">
        <v>69</v>
      </c>
      <c r="D392" s="225" t="s">
        <v>703</v>
      </c>
      <c r="E392" s="225" t="s">
        <v>97</v>
      </c>
      <c r="F392" s="21">
        <f>F393</f>
        <v>700</v>
      </c>
    </row>
    <row r="393" spans="1:6" ht="12.75">
      <c r="A393" s="16" t="s">
        <v>723</v>
      </c>
      <c r="B393" s="19" t="s">
        <v>71</v>
      </c>
      <c r="C393" s="19" t="s">
        <v>69</v>
      </c>
      <c r="D393" s="225" t="s">
        <v>703</v>
      </c>
      <c r="E393" s="225" t="s">
        <v>98</v>
      </c>
      <c r="F393" s="21">
        <f>'пр.7 вед.стр.'!G1228</f>
        <v>700</v>
      </c>
    </row>
    <row r="394" spans="1:6" ht="12.75">
      <c r="A394" s="219" t="s">
        <v>694</v>
      </c>
      <c r="B394" s="19" t="s">
        <v>71</v>
      </c>
      <c r="C394" s="19" t="s">
        <v>69</v>
      </c>
      <c r="D394" s="225" t="s">
        <v>695</v>
      </c>
      <c r="E394" s="234"/>
      <c r="F394" s="21">
        <f>F395+F399</f>
        <v>1000</v>
      </c>
    </row>
    <row r="395" spans="1:6" ht="12.75">
      <c r="A395" s="33" t="s">
        <v>234</v>
      </c>
      <c r="B395" s="40" t="s">
        <v>71</v>
      </c>
      <c r="C395" s="40" t="s">
        <v>69</v>
      </c>
      <c r="D395" s="225" t="s">
        <v>696</v>
      </c>
      <c r="E395" s="225"/>
      <c r="F395" s="214">
        <f>F396</f>
        <v>500</v>
      </c>
    </row>
    <row r="396" spans="1:6" ht="12.75">
      <c r="A396" s="16" t="s">
        <v>393</v>
      </c>
      <c r="B396" s="19" t="s">
        <v>71</v>
      </c>
      <c r="C396" s="19" t="s">
        <v>69</v>
      </c>
      <c r="D396" s="225" t="s">
        <v>696</v>
      </c>
      <c r="E396" s="225" t="s">
        <v>101</v>
      </c>
      <c r="F396" s="21">
        <f>F397</f>
        <v>500</v>
      </c>
    </row>
    <row r="397" spans="1:6" ht="12.75">
      <c r="A397" s="16" t="s">
        <v>770</v>
      </c>
      <c r="B397" s="19" t="s">
        <v>71</v>
      </c>
      <c r="C397" s="19" t="s">
        <v>69</v>
      </c>
      <c r="D397" s="225" t="s">
        <v>696</v>
      </c>
      <c r="E397" s="225" t="s">
        <v>97</v>
      </c>
      <c r="F397" s="21">
        <f>F398</f>
        <v>500</v>
      </c>
    </row>
    <row r="398" spans="1:6" ht="12.75">
      <c r="A398" s="16" t="s">
        <v>723</v>
      </c>
      <c r="B398" s="19" t="s">
        <v>71</v>
      </c>
      <c r="C398" s="19" t="s">
        <v>69</v>
      </c>
      <c r="D398" s="225" t="s">
        <v>696</v>
      </c>
      <c r="E398" s="225" t="s">
        <v>98</v>
      </c>
      <c r="F398" s="21">
        <f>'пр.7 вед.стр.'!G1233</f>
        <v>500</v>
      </c>
    </row>
    <row r="399" spans="1:6" ht="26.25">
      <c r="A399" s="16" t="s">
        <v>489</v>
      </c>
      <c r="B399" s="19" t="s">
        <v>71</v>
      </c>
      <c r="C399" s="19" t="s">
        <v>69</v>
      </c>
      <c r="D399" s="225" t="s">
        <v>697</v>
      </c>
      <c r="E399" s="225"/>
      <c r="F399" s="21">
        <f>F400</f>
        <v>500</v>
      </c>
    </row>
    <row r="400" spans="1:6" ht="12.75">
      <c r="A400" s="16" t="s">
        <v>125</v>
      </c>
      <c r="B400" s="19" t="s">
        <v>71</v>
      </c>
      <c r="C400" s="19" t="s">
        <v>69</v>
      </c>
      <c r="D400" s="225" t="s">
        <v>697</v>
      </c>
      <c r="E400" s="225" t="s">
        <v>126</v>
      </c>
      <c r="F400" s="21">
        <f>F401</f>
        <v>500</v>
      </c>
    </row>
    <row r="401" spans="1:6" ht="26.25">
      <c r="A401" s="16" t="s">
        <v>160</v>
      </c>
      <c r="B401" s="19" t="s">
        <v>71</v>
      </c>
      <c r="C401" s="19" t="s">
        <v>69</v>
      </c>
      <c r="D401" s="225" t="s">
        <v>697</v>
      </c>
      <c r="E401" s="225" t="s">
        <v>127</v>
      </c>
      <c r="F401" s="21">
        <f>F402</f>
        <v>500</v>
      </c>
    </row>
    <row r="402" spans="1:6" ht="26.25">
      <c r="A402" s="16" t="s">
        <v>778</v>
      </c>
      <c r="B402" s="19" t="s">
        <v>71</v>
      </c>
      <c r="C402" s="19" t="s">
        <v>69</v>
      </c>
      <c r="D402" s="225" t="s">
        <v>697</v>
      </c>
      <c r="E402" s="329">
        <v>811</v>
      </c>
      <c r="F402" s="21">
        <f>'пр.7 вед.стр.'!G1237</f>
        <v>500</v>
      </c>
    </row>
    <row r="403" spans="1:6" ht="35.25" customHeight="1">
      <c r="A403" s="16" t="str">
        <f>'пр.7 вед.стр.'!A1238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403" s="19" t="s">
        <v>71</v>
      </c>
      <c r="C403" s="19" t="s">
        <v>69</v>
      </c>
      <c r="D403" s="225" t="str">
        <f>'пр.7 вед.стр.'!E1238</f>
        <v>Р1 0 00 00000</v>
      </c>
      <c r="E403" s="225"/>
      <c r="F403" s="21" t="str">
        <f>F404</f>
        <v>976,0</v>
      </c>
    </row>
    <row r="404" spans="1:6" ht="16.5" customHeight="1">
      <c r="A404" s="16" t="str">
        <f>'пр.7 вед.стр.'!A1239</f>
        <v>Обеспечение государственных полномочий по отлову и содержанию безнадзорных животных </v>
      </c>
      <c r="B404" s="19" t="s">
        <v>71</v>
      </c>
      <c r="C404" s="19" t="s">
        <v>69</v>
      </c>
      <c r="D404" s="225" t="str">
        <f>'пр.7 вед.стр.'!E1239</f>
        <v>Р1 7 00 00000</v>
      </c>
      <c r="E404" s="225"/>
      <c r="F404" s="21" t="str">
        <f>F405</f>
        <v>976,0</v>
      </c>
    </row>
    <row r="405" spans="1:6" ht="21" customHeight="1">
      <c r="A405" s="16" t="str">
        <f>'пр.7 вед.стр.'!A1240</f>
        <v>Осуществление государственных полномочий по отлову и содержанию безнадзорных животных </v>
      </c>
      <c r="B405" s="19" t="s">
        <v>71</v>
      </c>
      <c r="C405" s="19" t="s">
        <v>69</v>
      </c>
      <c r="D405" s="225" t="str">
        <f>'пр.7 вед.стр.'!E1240</f>
        <v>Р1 7 00 74170</v>
      </c>
      <c r="E405" s="225"/>
      <c r="F405" s="21" t="str">
        <f>F406</f>
        <v>976,0</v>
      </c>
    </row>
    <row r="406" spans="1:6" ht="18.75" customHeight="1">
      <c r="A406" s="16" t="str">
        <f>'пр.7 вед.стр.'!A1241</f>
        <v>Закупка товаров, работ и услуг для обеспечения государственных (муниципальных) нужд</v>
      </c>
      <c r="B406" s="19" t="s">
        <v>71</v>
      </c>
      <c r="C406" s="19" t="s">
        <v>69</v>
      </c>
      <c r="D406" s="225" t="str">
        <f>'пр.7 вед.стр.'!E1241</f>
        <v>Р1 7 00 74170</v>
      </c>
      <c r="E406" s="225" t="str">
        <f>'пр.7 вед.стр.'!F1241</f>
        <v>200</v>
      </c>
      <c r="F406" s="21" t="str">
        <f>F407</f>
        <v>976,0</v>
      </c>
    </row>
    <row r="407" spans="1:6" ht="15.75" customHeight="1">
      <c r="A407" s="16" t="s">
        <v>770</v>
      </c>
      <c r="B407" s="19" t="s">
        <v>71</v>
      </c>
      <c r="C407" s="19" t="s">
        <v>69</v>
      </c>
      <c r="D407" s="225" t="str">
        <f>'пр.7 вед.стр.'!E1242</f>
        <v>Р1 7 00 74170</v>
      </c>
      <c r="E407" s="225" t="str">
        <f>'пр.7 вед.стр.'!F1242</f>
        <v>240</v>
      </c>
      <c r="F407" s="21" t="str">
        <f>F408</f>
        <v>976,0</v>
      </c>
    </row>
    <row r="408" spans="1:6" ht="17.25" customHeight="1">
      <c r="A408" s="16" t="str">
        <f>'пр.7 вед.стр.'!A1243</f>
        <v>Прочая закупка товаров, работ и услуг </v>
      </c>
      <c r="B408" s="19" t="s">
        <v>71</v>
      </c>
      <c r="C408" s="19" t="s">
        <v>69</v>
      </c>
      <c r="D408" s="225" t="str">
        <f>'пр.7 вед.стр.'!E1243</f>
        <v>Р1 7 00 74170</v>
      </c>
      <c r="E408" s="225" t="str">
        <f>'пр.7 вед.стр.'!F1243</f>
        <v>244</v>
      </c>
      <c r="F408" s="21" t="str">
        <f>'пр.7 вед.стр.'!G1243</f>
        <v>976,0</v>
      </c>
    </row>
    <row r="409" spans="1:6" ht="12.75">
      <c r="A409" s="15" t="s">
        <v>417</v>
      </c>
      <c r="B409" s="42" t="s">
        <v>75</v>
      </c>
      <c r="C409" s="42" t="s">
        <v>35</v>
      </c>
      <c r="D409" s="229"/>
      <c r="E409" s="229"/>
      <c r="F409" s="36">
        <f>F410</f>
        <v>16</v>
      </c>
    </row>
    <row r="410" spans="1:6" ht="12.75">
      <c r="A410" s="15" t="s">
        <v>341</v>
      </c>
      <c r="B410" s="42" t="s">
        <v>75</v>
      </c>
      <c r="C410" s="42" t="s">
        <v>71</v>
      </c>
      <c r="D410" s="229"/>
      <c r="E410" s="229"/>
      <c r="F410" s="36">
        <f>F412</f>
        <v>16</v>
      </c>
    </row>
    <row r="411" spans="1:6" ht="12.75">
      <c r="A411" s="16" t="s">
        <v>601</v>
      </c>
      <c r="B411" s="69" t="s">
        <v>75</v>
      </c>
      <c r="C411" s="69" t="s">
        <v>71</v>
      </c>
      <c r="D411" s="250" t="s">
        <v>676</v>
      </c>
      <c r="E411" s="229"/>
      <c r="F411" s="21">
        <f aca="true" t="shared" si="2" ref="F411:F416">F412</f>
        <v>16</v>
      </c>
    </row>
    <row r="412" spans="1:6" ht="26.25">
      <c r="A412" s="205" t="str">
        <f>'пр.7 вед.стр.'!A1247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412" s="206" t="s">
        <v>75</v>
      </c>
      <c r="C412" s="206" t="s">
        <v>71</v>
      </c>
      <c r="D412" s="224" t="str">
        <f>'пр.7 вед.стр.'!E1247</f>
        <v>7W 0 00 00000</v>
      </c>
      <c r="E412" s="224"/>
      <c r="F412" s="204">
        <f t="shared" si="2"/>
        <v>16</v>
      </c>
    </row>
    <row r="413" spans="1:6" ht="26.25">
      <c r="A413" s="33" t="str">
        <f>'пр.7 вед.стр.'!A1248</f>
        <v>Основное мероприятие "Снос ветхого, заброшенного жилья на территории Сусуманского городского округа"</v>
      </c>
      <c r="B413" s="19" t="s">
        <v>75</v>
      </c>
      <c r="C413" s="19" t="s">
        <v>71</v>
      </c>
      <c r="D413" s="225" t="str">
        <f>'пр.7 вед.стр.'!E1248</f>
        <v>7W 0 01 00000</v>
      </c>
      <c r="E413" s="225"/>
      <c r="F413" s="21">
        <f t="shared" si="2"/>
        <v>16</v>
      </c>
    </row>
    <row r="414" spans="1:6" ht="30" customHeight="1">
      <c r="A414" s="33" t="str">
        <f>'пр.7 вед.стр.'!A1249</f>
        <v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v>
      </c>
      <c r="B414" s="19" t="s">
        <v>75</v>
      </c>
      <c r="C414" s="19" t="s">
        <v>71</v>
      </c>
      <c r="D414" s="225" t="str">
        <f>'пр.7 вед.стр.'!E1249</f>
        <v>7W 0 01 S3520</v>
      </c>
      <c r="E414" s="225"/>
      <c r="F414" s="21">
        <f t="shared" si="2"/>
        <v>16</v>
      </c>
    </row>
    <row r="415" spans="1:14" ht="12.75">
      <c r="A415" s="33" t="str">
        <f>'пр.7 вед.стр.'!A1250</f>
        <v>Закупка товаров, работ и услуг для обеспечения государственных (муниципальных) нужд</v>
      </c>
      <c r="B415" s="19" t="s">
        <v>75</v>
      </c>
      <c r="C415" s="19" t="s">
        <v>71</v>
      </c>
      <c r="D415" s="225" t="str">
        <f>'пр.7 вед.стр.'!E1250</f>
        <v>7W 0 01 S3520</v>
      </c>
      <c r="E415" s="225" t="str">
        <f>'пр.7 вед.стр.'!F1250</f>
        <v>200</v>
      </c>
      <c r="F415" s="21">
        <f t="shared" si="2"/>
        <v>16</v>
      </c>
      <c r="K415" s="118"/>
      <c r="L415" s="118"/>
      <c r="M415" s="118"/>
      <c r="N415" s="118"/>
    </row>
    <row r="416" spans="1:14" ht="12.75">
      <c r="A416" s="16" t="s">
        <v>770</v>
      </c>
      <c r="B416" s="19" t="s">
        <v>75</v>
      </c>
      <c r="C416" s="19" t="s">
        <v>71</v>
      </c>
      <c r="D416" s="225" t="str">
        <f>'пр.7 вед.стр.'!E1251</f>
        <v>7W 0 01 S3520</v>
      </c>
      <c r="E416" s="225" t="str">
        <f>'пр.7 вед.стр.'!F1251</f>
        <v>240</v>
      </c>
      <c r="F416" s="21">
        <f t="shared" si="2"/>
        <v>16</v>
      </c>
      <c r="K416" s="118"/>
      <c r="L416" s="118"/>
      <c r="M416" s="118"/>
      <c r="N416" s="118"/>
    </row>
    <row r="417" spans="1:14" ht="12.75">
      <c r="A417" s="33" t="str">
        <f>'пр.7 вед.стр.'!A1252</f>
        <v>Прочая закупка товаров, работ и услуг </v>
      </c>
      <c r="B417" s="19" t="s">
        <v>75</v>
      </c>
      <c r="C417" s="19" t="s">
        <v>71</v>
      </c>
      <c r="D417" s="225" t="str">
        <f>'пр.7 вед.стр.'!E1252</f>
        <v>7W 0 01 S3520</v>
      </c>
      <c r="E417" s="225" t="str">
        <f>'пр.7 вед.стр.'!F1252</f>
        <v>244</v>
      </c>
      <c r="F417" s="21">
        <f>'пр.7 вед.стр.'!G1252</f>
        <v>16</v>
      </c>
      <c r="K417" s="118"/>
      <c r="L417" s="118"/>
      <c r="M417" s="118"/>
      <c r="N417" s="118"/>
    </row>
    <row r="418" spans="1:6" ht="20.25" customHeight="1">
      <c r="A418" s="15" t="s">
        <v>8</v>
      </c>
      <c r="B418" s="47" t="s">
        <v>68</v>
      </c>
      <c r="C418" s="47" t="s">
        <v>35</v>
      </c>
      <c r="D418" s="247"/>
      <c r="E418" s="232"/>
      <c r="F418" s="36">
        <f>F419+F486+F607+F753+F672</f>
        <v>368713.10000000003</v>
      </c>
    </row>
    <row r="419" spans="1:15" s="32" customFormat="1" ht="12.75">
      <c r="A419" s="15" t="s">
        <v>9</v>
      </c>
      <c r="B419" s="35" t="s">
        <v>68</v>
      </c>
      <c r="C419" s="35" t="s">
        <v>65</v>
      </c>
      <c r="D419" s="229"/>
      <c r="E419" s="229"/>
      <c r="F419" s="36">
        <f>F421+F427+F445+F467+F473</f>
        <v>82451.50000000001</v>
      </c>
      <c r="K419" s="115"/>
      <c r="L419" s="115"/>
      <c r="M419" s="115"/>
      <c r="N419" s="115"/>
      <c r="O419" s="118"/>
    </row>
    <row r="420" spans="1:15" s="32" customFormat="1" ht="12.75">
      <c r="A420" s="16" t="s">
        <v>601</v>
      </c>
      <c r="B420" s="20" t="s">
        <v>68</v>
      </c>
      <c r="C420" s="20" t="s">
        <v>65</v>
      </c>
      <c r="D420" s="243" t="s">
        <v>602</v>
      </c>
      <c r="E420" s="225"/>
      <c r="F420" s="21">
        <f>F421+F427+F445+F467</f>
        <v>69537.40000000001</v>
      </c>
      <c r="K420" s="115"/>
      <c r="L420" s="115"/>
      <c r="M420" s="115"/>
      <c r="N420" s="115"/>
      <c r="O420" s="118"/>
    </row>
    <row r="421" spans="1:15" s="32" customFormat="1" ht="26.25">
      <c r="A421" s="201" t="str">
        <f>'пр.7 вед.стр.'!A419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21" s="202" t="s">
        <v>68</v>
      </c>
      <c r="C421" s="202" t="s">
        <v>65</v>
      </c>
      <c r="D421" s="241" t="str">
        <f>'пр.7 вед.стр.'!E419</f>
        <v>7Б 0 00 00000 </v>
      </c>
      <c r="E421" s="224"/>
      <c r="F421" s="204">
        <f>F422</f>
        <v>177.3</v>
      </c>
      <c r="K421" s="115"/>
      <c r="L421" s="115"/>
      <c r="M421" s="115"/>
      <c r="N421" s="115"/>
      <c r="O421" s="118"/>
    </row>
    <row r="422" spans="1:15" s="32" customFormat="1" ht="26.25">
      <c r="A422" s="30" t="str">
        <f>'пр.7 вед.стр.'!A420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22" s="20" t="s">
        <v>68</v>
      </c>
      <c r="C422" s="20" t="s">
        <v>65</v>
      </c>
      <c r="D422" s="243" t="str">
        <f>'пр.7 вед.стр.'!E420</f>
        <v>7Б 0 01 00000 </v>
      </c>
      <c r="E422" s="225"/>
      <c r="F422" s="21">
        <f>F423</f>
        <v>177.3</v>
      </c>
      <c r="K422" s="115"/>
      <c r="L422" s="115"/>
      <c r="M422" s="115"/>
      <c r="N422" s="115"/>
      <c r="O422" s="118"/>
    </row>
    <row r="423" spans="1:15" s="32" customFormat="1" ht="12.75">
      <c r="A423" s="30" t="str">
        <f>'пр.7 вед.стр.'!A421</f>
        <v>Обслуживание систем видеонаблюдения, охранной сигнализации</v>
      </c>
      <c r="B423" s="20" t="s">
        <v>68</v>
      </c>
      <c r="C423" s="20" t="s">
        <v>65</v>
      </c>
      <c r="D423" s="243" t="str">
        <f>'пр.7 вед.стр.'!E421</f>
        <v>7Б 0 01 91600 </v>
      </c>
      <c r="E423" s="225"/>
      <c r="F423" s="21">
        <f>F424</f>
        <v>177.3</v>
      </c>
      <c r="K423" s="115"/>
      <c r="L423" s="115"/>
      <c r="M423" s="115"/>
      <c r="N423" s="115"/>
      <c r="O423" s="118"/>
    </row>
    <row r="424" spans="1:15" s="32" customFormat="1" ht="18" customHeight="1">
      <c r="A424" s="30" t="str">
        <f>'пр.7 вед.стр.'!A422</f>
        <v>Предоставление субсидий бюджетным, автономным учреждениям и иным некоммерческим организациям</v>
      </c>
      <c r="B424" s="20" t="s">
        <v>68</v>
      </c>
      <c r="C424" s="20" t="s">
        <v>65</v>
      </c>
      <c r="D424" s="243" t="str">
        <f>'пр.7 вед.стр.'!E422</f>
        <v>7Б 0 01 91600 </v>
      </c>
      <c r="E424" s="225" t="str">
        <f>'пр.7 вед.стр.'!F422</f>
        <v>600</v>
      </c>
      <c r="F424" s="21">
        <f>F425</f>
        <v>177.3</v>
      </c>
      <c r="K424" s="115"/>
      <c r="L424" s="115"/>
      <c r="M424" s="115"/>
      <c r="N424" s="115"/>
      <c r="O424" s="118"/>
    </row>
    <row r="425" spans="1:15" s="32" customFormat="1" ht="12.75">
      <c r="A425" s="30" t="str">
        <f>'пр.7 вед.стр.'!A423</f>
        <v>Субсидии бюджетным учреждениям</v>
      </c>
      <c r="B425" s="20" t="s">
        <v>68</v>
      </c>
      <c r="C425" s="20" t="s">
        <v>65</v>
      </c>
      <c r="D425" s="243" t="str">
        <f>'пр.7 вед.стр.'!E423</f>
        <v>7Б 0 01 91600 </v>
      </c>
      <c r="E425" s="225" t="str">
        <f>'пр.7 вед.стр.'!F423</f>
        <v>610</v>
      </c>
      <c r="F425" s="21">
        <f>F426</f>
        <v>177.3</v>
      </c>
      <c r="K425" s="115"/>
      <c r="L425" s="115"/>
      <c r="M425" s="115"/>
      <c r="N425" s="115"/>
      <c r="O425" s="118"/>
    </row>
    <row r="426" spans="1:15" s="32" customFormat="1" ht="12.75">
      <c r="A426" s="30" t="str">
        <f>'пр.7 вед.стр.'!A424</f>
        <v>Субсидии  бюджетным учреждениям на иные цели</v>
      </c>
      <c r="B426" s="20" t="s">
        <v>68</v>
      </c>
      <c r="C426" s="20" t="s">
        <v>65</v>
      </c>
      <c r="D426" s="243" t="str">
        <f>'пр.7 вед.стр.'!E424</f>
        <v>7Б 0 01 91600 </v>
      </c>
      <c r="E426" s="225" t="str">
        <f>'пр.7 вед.стр.'!F424</f>
        <v>612</v>
      </c>
      <c r="F426" s="21">
        <f>'пр.7 вед.стр.'!G424</f>
        <v>177.3</v>
      </c>
      <c r="K426" s="115"/>
      <c r="L426" s="115"/>
      <c r="M426" s="115"/>
      <c r="N426" s="115"/>
      <c r="O426" s="118"/>
    </row>
    <row r="427" spans="1:15" s="32" customFormat="1" ht="21" customHeight="1">
      <c r="A427" s="201" t="str">
        <f>'пр.7 вед.стр.'!A425</f>
        <v>Муниципальная программа  "Пожарная безопасность в Сусуманском городском округе на 2018- 2020 годы"</v>
      </c>
      <c r="B427" s="202" t="s">
        <v>68</v>
      </c>
      <c r="C427" s="202" t="s">
        <v>65</v>
      </c>
      <c r="D427" s="241" t="str">
        <f>'пр.7 вед.стр.'!E425</f>
        <v>7П 0 00 00000 </v>
      </c>
      <c r="E427" s="224"/>
      <c r="F427" s="204">
        <f>F428</f>
        <v>443.3</v>
      </c>
      <c r="K427" s="115"/>
      <c r="L427" s="115"/>
      <c r="M427" s="115"/>
      <c r="N427" s="115"/>
      <c r="O427" s="118"/>
    </row>
    <row r="428" spans="1:15" s="32" customFormat="1" ht="30" customHeight="1">
      <c r="A428" s="30" t="str">
        <f>'пр.7 вед.стр.'!A426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8" s="20" t="s">
        <v>68</v>
      </c>
      <c r="C428" s="20" t="s">
        <v>65</v>
      </c>
      <c r="D428" s="243" t="str">
        <f>'пр.7 вед.стр.'!E426</f>
        <v>7П 0 01 00000 </v>
      </c>
      <c r="E428" s="225"/>
      <c r="F428" s="21">
        <f>F429+F433+F437+F441</f>
        <v>443.3</v>
      </c>
      <c r="K428" s="115"/>
      <c r="L428" s="115"/>
      <c r="M428" s="115"/>
      <c r="N428" s="115"/>
      <c r="O428" s="118"/>
    </row>
    <row r="429" spans="1:15" s="32" customFormat="1" ht="28.5" customHeight="1">
      <c r="A429" s="30" t="str">
        <f>'пр.7 вед.стр.'!A427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9" s="20" t="s">
        <v>68</v>
      </c>
      <c r="C429" s="20" t="s">
        <v>65</v>
      </c>
      <c r="D429" s="243" t="str">
        <f>'пр.7 вед.стр.'!E427</f>
        <v>7П 0 01 94100 </v>
      </c>
      <c r="E429" s="225"/>
      <c r="F429" s="21">
        <f>F430</f>
        <v>287.7</v>
      </c>
      <c r="K429" s="115"/>
      <c r="L429" s="115"/>
      <c r="M429" s="115"/>
      <c r="N429" s="115"/>
      <c r="O429" s="118"/>
    </row>
    <row r="430" spans="1:15" s="32" customFormat="1" ht="17.25" customHeight="1">
      <c r="A430" s="30" t="str">
        <f>'пр.7 вед.стр.'!A428</f>
        <v>Предоставление субсидий бюджетным, автономным учреждениям и иным некоммерческим организациям</v>
      </c>
      <c r="B430" s="20" t="s">
        <v>68</v>
      </c>
      <c r="C430" s="20" t="s">
        <v>65</v>
      </c>
      <c r="D430" s="243" t="str">
        <f>'пр.7 вед.стр.'!E428</f>
        <v>7П 0 01 94100 </v>
      </c>
      <c r="E430" s="225" t="str">
        <f>'пр.7 вед.стр.'!F428</f>
        <v>600</v>
      </c>
      <c r="F430" s="21">
        <f>F431</f>
        <v>287.7</v>
      </c>
      <c r="K430" s="115"/>
      <c r="L430" s="115"/>
      <c r="M430" s="115"/>
      <c r="N430" s="115"/>
      <c r="O430" s="118"/>
    </row>
    <row r="431" spans="1:15" s="32" customFormat="1" ht="16.5" customHeight="1">
      <c r="A431" s="30" t="str">
        <f>'пр.7 вед.стр.'!A429</f>
        <v>Субсидии бюджетным учреждениям</v>
      </c>
      <c r="B431" s="20" t="s">
        <v>68</v>
      </c>
      <c r="C431" s="20" t="s">
        <v>65</v>
      </c>
      <c r="D431" s="243" t="str">
        <f>'пр.7 вед.стр.'!E429</f>
        <v>7П 0 01 94100 </v>
      </c>
      <c r="E431" s="225" t="str">
        <f>'пр.7 вед.стр.'!F429</f>
        <v>610</v>
      </c>
      <c r="F431" s="21">
        <f>F432</f>
        <v>287.7</v>
      </c>
      <c r="K431" s="115"/>
      <c r="L431" s="115"/>
      <c r="M431" s="115"/>
      <c r="N431" s="115"/>
      <c r="O431" s="118"/>
    </row>
    <row r="432" spans="1:15" s="32" customFormat="1" ht="16.5" customHeight="1">
      <c r="A432" s="30" t="str">
        <f>'пр.7 вед.стр.'!A430</f>
        <v>Субсидии  бюджетным учреждениям на иные цели</v>
      </c>
      <c r="B432" s="20" t="s">
        <v>68</v>
      </c>
      <c r="C432" s="20" t="s">
        <v>65</v>
      </c>
      <c r="D432" s="243" t="str">
        <f>'пр.7 вед.стр.'!E430</f>
        <v>7П 0 01 94100 </v>
      </c>
      <c r="E432" s="225" t="str">
        <f>'пр.7 вед.стр.'!F430</f>
        <v>612</v>
      </c>
      <c r="F432" s="21">
        <f>'пр.7 вед.стр.'!G430</f>
        <v>287.7</v>
      </c>
      <c r="K432" s="115"/>
      <c r="L432" s="115"/>
      <c r="M432" s="115"/>
      <c r="N432" s="115"/>
      <c r="O432" s="118"/>
    </row>
    <row r="433" spans="1:15" s="32" customFormat="1" ht="18.75" customHeight="1">
      <c r="A433" s="30" t="str">
        <f>'пр.7 вед.стр.'!A431</f>
        <v>Проведение замеров сопротивления изоляции электросетей и электрооборудования</v>
      </c>
      <c r="B433" s="20" t="s">
        <v>68</v>
      </c>
      <c r="C433" s="20" t="s">
        <v>65</v>
      </c>
      <c r="D433" s="243" t="str">
        <f>'пр.7 вед.стр.'!E431</f>
        <v>7П 0 01 94400 </v>
      </c>
      <c r="E433" s="225"/>
      <c r="F433" s="21">
        <f>F434</f>
        <v>124.5</v>
      </c>
      <c r="K433" s="115"/>
      <c r="L433" s="115"/>
      <c r="M433" s="115"/>
      <c r="N433" s="115"/>
      <c r="O433" s="118"/>
    </row>
    <row r="434" spans="1:15" s="32" customFormat="1" ht="15" customHeight="1">
      <c r="A434" s="30" t="str">
        <f>'пр.7 вед.стр.'!A432</f>
        <v>Предоставление субсидий бюджетным, автономным учреждениям и иным некоммерческим организациям</v>
      </c>
      <c r="B434" s="20" t="s">
        <v>68</v>
      </c>
      <c r="C434" s="20" t="s">
        <v>65</v>
      </c>
      <c r="D434" s="243" t="str">
        <f>'пр.7 вед.стр.'!E432</f>
        <v>7П 0 01 94400 </v>
      </c>
      <c r="E434" s="225" t="str">
        <f>'пр.7 вед.стр.'!F432</f>
        <v>600</v>
      </c>
      <c r="F434" s="21">
        <f>F435</f>
        <v>124.5</v>
      </c>
      <c r="K434" s="115"/>
      <c r="L434" s="115"/>
      <c r="M434" s="115"/>
      <c r="N434" s="115"/>
      <c r="O434" s="118"/>
    </row>
    <row r="435" spans="1:15" s="32" customFormat="1" ht="16.5" customHeight="1">
      <c r="A435" s="30" t="str">
        <f>'пр.7 вед.стр.'!A433</f>
        <v>Субсидии бюджетным учреждениям</v>
      </c>
      <c r="B435" s="20" t="s">
        <v>68</v>
      </c>
      <c r="C435" s="20" t="s">
        <v>65</v>
      </c>
      <c r="D435" s="243" t="str">
        <f>'пр.7 вед.стр.'!E433</f>
        <v>7П 0 01 94400 </v>
      </c>
      <c r="E435" s="225" t="str">
        <f>'пр.7 вед.стр.'!F433</f>
        <v>610</v>
      </c>
      <c r="F435" s="21">
        <f>F436</f>
        <v>124.5</v>
      </c>
      <c r="K435" s="115"/>
      <c r="L435" s="115"/>
      <c r="M435" s="115"/>
      <c r="N435" s="115"/>
      <c r="O435" s="118"/>
    </row>
    <row r="436" spans="1:15" s="32" customFormat="1" ht="15" customHeight="1">
      <c r="A436" s="30" t="str">
        <f>'пр.7 вед.стр.'!A434</f>
        <v>Субсидии  бюджетным учреждениям на иные цели</v>
      </c>
      <c r="B436" s="20" t="s">
        <v>68</v>
      </c>
      <c r="C436" s="20" t="s">
        <v>65</v>
      </c>
      <c r="D436" s="243" t="str">
        <f>'пр.7 вед.стр.'!E434</f>
        <v>7П 0 01 94400 </v>
      </c>
      <c r="E436" s="225" t="str">
        <f>'пр.7 вед.стр.'!F434</f>
        <v>612</v>
      </c>
      <c r="F436" s="21">
        <f>'пр.7 вед.стр.'!G434</f>
        <v>124.5</v>
      </c>
      <c r="K436" s="115"/>
      <c r="L436" s="115"/>
      <c r="M436" s="115"/>
      <c r="N436" s="115"/>
      <c r="O436" s="118"/>
    </row>
    <row r="437" spans="1:15" s="32" customFormat="1" ht="27" customHeight="1">
      <c r="A437" s="30" t="str">
        <f>'пр.7 вед.стр.'!A435</f>
        <v>Проведение проверок исправности и ремонт систем противопожарного водоснабжения, приобретение и обслуживание гидрантов</v>
      </c>
      <c r="B437" s="20" t="s">
        <v>68</v>
      </c>
      <c r="C437" s="20" t="s">
        <v>65</v>
      </c>
      <c r="D437" s="243" t="str">
        <f>'пр.7 вед.стр.'!E435</f>
        <v>7П 0 01 94500 </v>
      </c>
      <c r="E437" s="225"/>
      <c r="F437" s="21">
        <f>F438</f>
        <v>21.1</v>
      </c>
      <c r="K437" s="115"/>
      <c r="L437" s="115"/>
      <c r="M437" s="115"/>
      <c r="N437" s="115"/>
      <c r="O437" s="118"/>
    </row>
    <row r="438" spans="1:15" s="32" customFormat="1" ht="15" customHeight="1">
      <c r="A438" s="30" t="str">
        <f>'пр.7 вед.стр.'!A436</f>
        <v>Предоставление субсидий бюджетным, автономным учреждениям и иным некоммерческим организациям</v>
      </c>
      <c r="B438" s="20" t="s">
        <v>68</v>
      </c>
      <c r="C438" s="20" t="s">
        <v>65</v>
      </c>
      <c r="D438" s="243" t="str">
        <f>'пр.7 вед.стр.'!E436</f>
        <v>7П 0 01 94500 </v>
      </c>
      <c r="E438" s="225" t="str">
        <f>'пр.7 вед.стр.'!F436</f>
        <v>600</v>
      </c>
      <c r="F438" s="21">
        <f>F439</f>
        <v>21.1</v>
      </c>
      <c r="K438" s="115"/>
      <c r="L438" s="115"/>
      <c r="M438" s="115"/>
      <c r="N438" s="115"/>
      <c r="O438" s="118"/>
    </row>
    <row r="439" spans="1:15" s="32" customFormat="1" ht="14.25" customHeight="1">
      <c r="A439" s="30" t="str">
        <f>'пр.7 вед.стр.'!A437</f>
        <v>Субсидии бюджетным учреждениям</v>
      </c>
      <c r="B439" s="20" t="s">
        <v>68</v>
      </c>
      <c r="C439" s="20" t="s">
        <v>65</v>
      </c>
      <c r="D439" s="243" t="str">
        <f>'пр.7 вед.стр.'!E437</f>
        <v>7П 0 01 94500 </v>
      </c>
      <c r="E439" s="225" t="str">
        <f>'пр.7 вед.стр.'!F437</f>
        <v>610</v>
      </c>
      <c r="F439" s="21">
        <f>F440</f>
        <v>21.1</v>
      </c>
      <c r="K439" s="115"/>
      <c r="L439" s="115"/>
      <c r="M439" s="115"/>
      <c r="N439" s="115"/>
      <c r="O439" s="118"/>
    </row>
    <row r="440" spans="1:15" s="32" customFormat="1" ht="13.5" customHeight="1">
      <c r="A440" s="30" t="str">
        <f>'пр.7 вед.стр.'!A438</f>
        <v>Субсидии  бюджетным учреждениям на иные цели</v>
      </c>
      <c r="B440" s="20" t="s">
        <v>68</v>
      </c>
      <c r="C440" s="20" t="s">
        <v>65</v>
      </c>
      <c r="D440" s="243" t="str">
        <f>'пр.7 вед.стр.'!E438</f>
        <v>7П 0 01 94500 </v>
      </c>
      <c r="E440" s="225" t="str">
        <f>'пр.7 вед.стр.'!F438</f>
        <v>612</v>
      </c>
      <c r="F440" s="21">
        <f>'пр.7 вед.стр.'!G438</f>
        <v>21.1</v>
      </c>
      <c r="K440" s="115"/>
      <c r="L440" s="115"/>
      <c r="M440" s="115"/>
      <c r="N440" s="115"/>
      <c r="O440" s="118"/>
    </row>
    <row r="441" spans="1:15" s="32" customFormat="1" ht="12.75">
      <c r="A441" s="16" t="str">
        <f>'пр.7 вед.стр.'!A439</f>
        <v>Обучение сотрудников по пожарной безопасности</v>
      </c>
      <c r="B441" s="20" t="s">
        <v>68</v>
      </c>
      <c r="C441" s="20" t="s">
        <v>65</v>
      </c>
      <c r="D441" s="243" t="str">
        <f>'пр.7 вед.стр.'!E439</f>
        <v>7П 0 01 94510 </v>
      </c>
      <c r="E441" s="225"/>
      <c r="F441" s="21">
        <f>F442</f>
        <v>10</v>
      </c>
      <c r="K441" s="115"/>
      <c r="L441" s="115"/>
      <c r="M441" s="115"/>
      <c r="N441" s="115"/>
      <c r="O441" s="118"/>
    </row>
    <row r="442" spans="1:15" s="32" customFormat="1" ht="12.75">
      <c r="A442" s="16" t="str">
        <f>'пр.7 вед.стр.'!A440</f>
        <v>Предоставление субсидий бюджетным, автономным учреждениям и иным некоммерческим организациям</v>
      </c>
      <c r="B442" s="20" t="s">
        <v>68</v>
      </c>
      <c r="C442" s="20" t="s">
        <v>65</v>
      </c>
      <c r="D442" s="243" t="str">
        <f>'пр.7 вед.стр.'!E440</f>
        <v>7П 0 01 94510 </v>
      </c>
      <c r="E442" s="225" t="str">
        <f>'пр.7 вед.стр.'!F440</f>
        <v>600</v>
      </c>
      <c r="F442" s="21">
        <f>F443</f>
        <v>10</v>
      </c>
      <c r="K442" s="115"/>
      <c r="L442" s="115"/>
      <c r="M442" s="115"/>
      <c r="N442" s="115"/>
      <c r="O442" s="118"/>
    </row>
    <row r="443" spans="1:15" s="32" customFormat="1" ht="12.75">
      <c r="A443" s="16" t="str">
        <f>'пр.7 вед.стр.'!A441</f>
        <v>Субсидии бюджетным учреждениям</v>
      </c>
      <c r="B443" s="20" t="s">
        <v>68</v>
      </c>
      <c r="C443" s="20" t="s">
        <v>65</v>
      </c>
      <c r="D443" s="243" t="str">
        <f>'пр.7 вед.стр.'!E441</f>
        <v>7П 0 01 94510 </v>
      </c>
      <c r="E443" s="225" t="str">
        <f>'пр.7 вед.стр.'!F441</f>
        <v>610</v>
      </c>
      <c r="F443" s="21">
        <f>F444</f>
        <v>10</v>
      </c>
      <c r="K443" s="115"/>
      <c r="L443" s="115"/>
      <c r="M443" s="115"/>
      <c r="N443" s="115"/>
      <c r="O443" s="118"/>
    </row>
    <row r="444" spans="1:15" s="32" customFormat="1" ht="14.25" customHeight="1">
      <c r="A444" s="16" t="str">
        <f>'пр.7 вед.стр.'!A442</f>
        <v>Субсидии  бюджетным учреждениям на иные цели</v>
      </c>
      <c r="B444" s="20" t="s">
        <v>68</v>
      </c>
      <c r="C444" s="20" t="s">
        <v>65</v>
      </c>
      <c r="D444" s="243" t="str">
        <f>'пр.7 вед.стр.'!E442</f>
        <v>7П 0 01 94510 </v>
      </c>
      <c r="E444" s="225" t="str">
        <f>'пр.7 вед.стр.'!F442</f>
        <v>612</v>
      </c>
      <c r="F444" s="21">
        <f>'пр.7 вед.стр.'!G442</f>
        <v>10</v>
      </c>
      <c r="K444" s="118"/>
      <c r="L444" s="118"/>
      <c r="M444" s="118"/>
      <c r="N444" s="118"/>
      <c r="O444" s="118"/>
    </row>
    <row r="445" spans="1:15" s="32" customFormat="1" ht="13.5" customHeight="1">
      <c r="A445" s="201" t="str">
        <f>'пр.7 вед.стр.'!A443</f>
        <v>Муниципальная  программа  "Развитие образования в Сусуманском городском округе  на 2018- 2020 годы"</v>
      </c>
      <c r="B445" s="202" t="s">
        <v>68</v>
      </c>
      <c r="C445" s="202" t="s">
        <v>65</v>
      </c>
      <c r="D445" s="241" t="str">
        <f>'пр.7 вед.стр.'!E443</f>
        <v>7Р 0 00 00000 </v>
      </c>
      <c r="E445" s="224"/>
      <c r="F445" s="204">
        <f>F446</f>
        <v>68790.8</v>
      </c>
      <c r="K445" s="118"/>
      <c r="L445" s="118"/>
      <c r="M445" s="118"/>
      <c r="N445" s="118"/>
      <c r="O445" s="118"/>
    </row>
    <row r="446" spans="1:15" s="32" customFormat="1" ht="15.75" customHeight="1">
      <c r="A446" s="196" t="str">
        <f>'пр.7 вед.стр.'!A444</f>
        <v>Основное мероприятие "Управление развитием отрасли образования"</v>
      </c>
      <c r="B446" s="197" t="s">
        <v>68</v>
      </c>
      <c r="C446" s="197" t="s">
        <v>65</v>
      </c>
      <c r="D446" s="230" t="str">
        <f>'пр.7 вед.стр.'!E444</f>
        <v>7Р 0 02 00000</v>
      </c>
      <c r="E446" s="230"/>
      <c r="F446" s="198">
        <f>F451+F455+F459+F463+F450</f>
        <v>68790.8</v>
      </c>
      <c r="K446" s="115"/>
      <c r="L446" s="115"/>
      <c r="M446" s="115"/>
      <c r="N446" s="115"/>
      <c r="O446" s="118"/>
    </row>
    <row r="447" spans="1:15" s="32" customFormat="1" ht="60" customHeight="1">
      <c r="A447" s="196" t="str">
        <f>'пр.7 вед.стр.'!A445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447" s="197" t="s">
        <v>68</v>
      </c>
      <c r="C447" s="197" t="s">
        <v>65</v>
      </c>
      <c r="D447" s="230" t="str">
        <f>'пр.7 вед.стр.'!E445</f>
        <v>7Р 0 02 73С20</v>
      </c>
      <c r="E447" s="230"/>
      <c r="F447" s="198">
        <f>F448</f>
        <v>40.7</v>
      </c>
      <c r="K447" s="115"/>
      <c r="L447" s="115"/>
      <c r="M447" s="115"/>
      <c r="N447" s="115"/>
      <c r="O447" s="118"/>
    </row>
    <row r="448" spans="1:15" s="32" customFormat="1" ht="15.75" customHeight="1">
      <c r="A448" s="312" t="str">
        <f>'пр.7 вед.стр.'!A446</f>
        <v>Предоставление субсидий бюджетным, автономным учреждениям и иным некоммерческим организациям</v>
      </c>
      <c r="B448" s="197" t="s">
        <v>68</v>
      </c>
      <c r="C448" s="197" t="s">
        <v>65</v>
      </c>
      <c r="D448" s="230" t="str">
        <f>'пр.7 вед.стр.'!E446</f>
        <v>7Р 0 02 73С20</v>
      </c>
      <c r="E448" s="230" t="str">
        <f>'пр.7 вед.стр.'!F446</f>
        <v>600</v>
      </c>
      <c r="F448" s="198">
        <f>F449</f>
        <v>40.7</v>
      </c>
      <c r="K448" s="115"/>
      <c r="L448" s="115"/>
      <c r="M448" s="115"/>
      <c r="N448" s="115"/>
      <c r="O448" s="118"/>
    </row>
    <row r="449" spans="1:15" s="32" customFormat="1" ht="15.75" customHeight="1">
      <c r="A449" s="312" t="str">
        <f>'пр.7 вед.стр.'!A447</f>
        <v>Субсидии бюджетным учреждениям</v>
      </c>
      <c r="B449" s="197" t="s">
        <v>68</v>
      </c>
      <c r="C449" s="197" t="s">
        <v>65</v>
      </c>
      <c r="D449" s="230" t="str">
        <f>'пр.7 вед.стр.'!E447</f>
        <v>7Р 0 02 73С20</v>
      </c>
      <c r="E449" s="230" t="str">
        <f>'пр.7 вед.стр.'!F447</f>
        <v>610</v>
      </c>
      <c r="F449" s="198">
        <f>F450</f>
        <v>40.7</v>
      </c>
      <c r="K449" s="115"/>
      <c r="L449" s="115"/>
      <c r="M449" s="115"/>
      <c r="N449" s="115"/>
      <c r="O449" s="118"/>
    </row>
    <row r="450" spans="1:15" s="32" customFormat="1" ht="15.75" customHeight="1">
      <c r="A450" s="312" t="str">
        <f>'пр.7 вед.стр.'!A448</f>
        <v>Субсидии  бюджетным учреждениям на иные цели</v>
      </c>
      <c r="B450" s="197" t="s">
        <v>68</v>
      </c>
      <c r="C450" s="197" t="s">
        <v>65</v>
      </c>
      <c r="D450" s="230" t="str">
        <f>'пр.7 вед.стр.'!E448</f>
        <v>7Р 0 02 73С20</v>
      </c>
      <c r="E450" s="230" t="str">
        <f>'пр.7 вед.стр.'!F448</f>
        <v>612</v>
      </c>
      <c r="F450" s="198">
        <f>'пр.7 вед.стр.'!G448</f>
        <v>40.7</v>
      </c>
      <c r="K450" s="115"/>
      <c r="L450" s="115"/>
      <c r="M450" s="115"/>
      <c r="N450" s="115"/>
      <c r="O450" s="118"/>
    </row>
    <row r="451" spans="1:15" s="32" customFormat="1" ht="33" customHeight="1">
      <c r="A451" s="196" t="str">
        <f>'пр.7 вед.стр.'!A449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1" s="197" t="s">
        <v>68</v>
      </c>
      <c r="C451" s="197" t="s">
        <v>65</v>
      </c>
      <c r="D451" s="230" t="str">
        <f>'пр.7 вед.стр.'!E449</f>
        <v>7Р 0 02 74060</v>
      </c>
      <c r="E451" s="230"/>
      <c r="F451" s="198">
        <f>F452</f>
        <v>297.1</v>
      </c>
      <c r="K451" s="115"/>
      <c r="L451" s="115"/>
      <c r="M451" s="115"/>
      <c r="N451" s="115"/>
      <c r="O451" s="118"/>
    </row>
    <row r="452" spans="1:15" s="32" customFormat="1" ht="18" customHeight="1">
      <c r="A452" s="196" t="str">
        <f>'пр.7 вед.стр.'!A450</f>
        <v>Предоставление субсидий бюджетным, автономным учреждениям и иным некоммерческим организациям</v>
      </c>
      <c r="B452" s="197" t="s">
        <v>68</v>
      </c>
      <c r="C452" s="197" t="s">
        <v>65</v>
      </c>
      <c r="D452" s="230" t="str">
        <f>'пр.7 вед.стр.'!E450</f>
        <v>7Р 0 02 74060</v>
      </c>
      <c r="E452" s="230" t="str">
        <f>'пр.7 вед.стр.'!F450</f>
        <v>600</v>
      </c>
      <c r="F452" s="198">
        <f>F453</f>
        <v>297.1</v>
      </c>
      <c r="K452" s="115"/>
      <c r="L452" s="115"/>
      <c r="M452" s="115"/>
      <c r="N452" s="115"/>
      <c r="O452" s="118"/>
    </row>
    <row r="453" spans="1:15" s="32" customFormat="1" ht="15.75" customHeight="1">
      <c r="A453" s="196" t="str">
        <f>'пр.7 вед.стр.'!A451</f>
        <v>Субсидии бюджетным учреждениям</v>
      </c>
      <c r="B453" s="197" t="s">
        <v>68</v>
      </c>
      <c r="C453" s="197" t="s">
        <v>65</v>
      </c>
      <c r="D453" s="230" t="str">
        <f>'пр.7 вед.стр.'!E451</f>
        <v>7Р 0 02 74060</v>
      </c>
      <c r="E453" s="230" t="str">
        <f>'пр.7 вед.стр.'!F451</f>
        <v>610</v>
      </c>
      <c r="F453" s="198">
        <f>F454</f>
        <v>297.1</v>
      </c>
      <c r="K453" s="115"/>
      <c r="L453" s="115"/>
      <c r="M453" s="115"/>
      <c r="N453" s="115"/>
      <c r="O453" s="118"/>
    </row>
    <row r="454" spans="1:15" s="32" customFormat="1" ht="32.25" customHeight="1">
      <c r="A454" s="196" t="str">
        <f>'пр.7 вед.стр.'!A452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454" s="197" t="s">
        <v>68</v>
      </c>
      <c r="C454" s="197" t="s">
        <v>65</v>
      </c>
      <c r="D454" s="230" t="str">
        <f>'пр.7 вед.стр.'!E452</f>
        <v>7Р 0 02 74060</v>
      </c>
      <c r="E454" s="230" t="str">
        <f>'пр.7 вед.стр.'!F452</f>
        <v>611</v>
      </c>
      <c r="F454" s="198">
        <f>'пр.7 вед.стр.'!G452</f>
        <v>297.1</v>
      </c>
      <c r="K454" s="115"/>
      <c r="L454" s="115"/>
      <c r="M454" s="115"/>
      <c r="N454" s="115"/>
      <c r="O454" s="118"/>
    </row>
    <row r="455" spans="1:15" s="32" customFormat="1" ht="31.5" customHeight="1">
      <c r="A455" s="196" t="str">
        <f>'пр.7 вед.стр.'!A453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5" s="197" t="s">
        <v>68</v>
      </c>
      <c r="C455" s="197" t="s">
        <v>65</v>
      </c>
      <c r="D455" s="230" t="str">
        <f>'пр.7 вед.стр.'!E453</f>
        <v>7Р 0 02 74070</v>
      </c>
      <c r="E455" s="230"/>
      <c r="F455" s="198">
        <f>F456</f>
        <v>1136.2</v>
      </c>
      <c r="K455" s="115"/>
      <c r="L455" s="115"/>
      <c r="M455" s="115"/>
      <c r="N455" s="115"/>
      <c r="O455" s="118"/>
    </row>
    <row r="456" spans="1:15" s="32" customFormat="1" ht="21" customHeight="1">
      <c r="A456" s="196" t="str">
        <f>'пр.7 вед.стр.'!A454</f>
        <v>Предоставление субсидий бюджетным, автономным учреждениям и иным некоммерческим организациям</v>
      </c>
      <c r="B456" s="197" t="s">
        <v>68</v>
      </c>
      <c r="C456" s="197" t="s">
        <v>65</v>
      </c>
      <c r="D456" s="230" t="str">
        <f>'пр.7 вед.стр.'!E454</f>
        <v>7Р 0 02 74070</v>
      </c>
      <c r="E456" s="230" t="str">
        <f>'пр.7 вед.стр.'!F454</f>
        <v>600</v>
      </c>
      <c r="F456" s="198">
        <f>F457</f>
        <v>1136.2</v>
      </c>
      <c r="K456" s="115"/>
      <c r="L456" s="115"/>
      <c r="M456" s="115"/>
      <c r="N456" s="115"/>
      <c r="O456" s="118"/>
    </row>
    <row r="457" spans="1:15" s="32" customFormat="1" ht="16.5" customHeight="1">
      <c r="A457" s="196" t="str">
        <f>'пр.7 вед.стр.'!A455</f>
        <v>Субсидии бюджетным учреждениям</v>
      </c>
      <c r="B457" s="197" t="s">
        <v>68</v>
      </c>
      <c r="C457" s="197" t="s">
        <v>65</v>
      </c>
      <c r="D457" s="230" t="str">
        <f>'пр.7 вед.стр.'!E455</f>
        <v>7Р 0 02 74070</v>
      </c>
      <c r="E457" s="230" t="str">
        <f>'пр.7 вед.стр.'!F455</f>
        <v>610</v>
      </c>
      <c r="F457" s="198">
        <f>F458</f>
        <v>1136.2</v>
      </c>
      <c r="K457" s="115"/>
      <c r="L457" s="115"/>
      <c r="M457" s="115"/>
      <c r="N457" s="115"/>
      <c r="O457" s="118"/>
    </row>
    <row r="458" spans="1:15" s="32" customFormat="1" ht="26.25">
      <c r="A458" s="196" t="str">
        <f>'пр.7 вед.стр.'!A456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458" s="197" t="s">
        <v>68</v>
      </c>
      <c r="C458" s="197" t="s">
        <v>65</v>
      </c>
      <c r="D458" s="230" t="str">
        <f>'пр.7 вед.стр.'!E456</f>
        <v>7Р 0 02 74070</v>
      </c>
      <c r="E458" s="230" t="str">
        <f>'пр.7 вед.стр.'!F456</f>
        <v>611</v>
      </c>
      <c r="F458" s="198">
        <f>'пр.7 вед.стр.'!G456</f>
        <v>1136.2</v>
      </c>
      <c r="K458" s="118"/>
      <c r="L458" s="118"/>
      <c r="M458" s="118"/>
      <c r="N458" s="118"/>
      <c r="O458" s="118"/>
    </row>
    <row r="459" spans="1:15" s="32" customFormat="1" ht="32.25" customHeight="1">
      <c r="A459" s="196" t="str">
        <f>'пр.7 вед.стр.'!A457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459" s="197" t="s">
        <v>68</v>
      </c>
      <c r="C459" s="197" t="s">
        <v>65</v>
      </c>
      <c r="D459" s="230" t="str">
        <f>'пр.7 вед.стр.'!E457</f>
        <v>7Р 0 02 74120</v>
      </c>
      <c r="E459" s="230"/>
      <c r="F459" s="198">
        <f>F460</f>
        <v>65545.3</v>
      </c>
      <c r="K459" s="118"/>
      <c r="L459" s="118"/>
      <c r="M459" s="118"/>
      <c r="N459" s="118"/>
      <c r="O459" s="118"/>
    </row>
    <row r="460" spans="1:15" s="32" customFormat="1" ht="19.5" customHeight="1">
      <c r="A460" s="196" t="str">
        <f>'пр.7 вед.стр.'!A458</f>
        <v>Предоставление субсидий бюджетным, автономным учреждениям и иным некоммерческим организациям</v>
      </c>
      <c r="B460" s="197" t="s">
        <v>68</v>
      </c>
      <c r="C460" s="197" t="s">
        <v>65</v>
      </c>
      <c r="D460" s="230" t="str">
        <f>'пр.7 вед.стр.'!E458</f>
        <v>7Р 0 02 74120</v>
      </c>
      <c r="E460" s="230" t="str">
        <f>'пр.7 вед.стр.'!F458</f>
        <v>600</v>
      </c>
      <c r="F460" s="198">
        <f>F461</f>
        <v>65545.3</v>
      </c>
      <c r="K460" s="115"/>
      <c r="L460" s="115"/>
      <c r="M460" s="115"/>
      <c r="N460" s="115"/>
      <c r="O460" s="118"/>
    </row>
    <row r="461" spans="1:15" s="32" customFormat="1" ht="15" customHeight="1">
      <c r="A461" s="196" t="str">
        <f>'пр.7 вед.стр.'!A459</f>
        <v>Субсидии бюджетным учреждениям</v>
      </c>
      <c r="B461" s="197" t="s">
        <v>68</v>
      </c>
      <c r="C461" s="197" t="s">
        <v>65</v>
      </c>
      <c r="D461" s="230" t="str">
        <f>'пр.7 вед.стр.'!E459</f>
        <v>7Р 0 02 74120</v>
      </c>
      <c r="E461" s="230" t="str">
        <f>'пр.7 вед.стр.'!F459</f>
        <v>610</v>
      </c>
      <c r="F461" s="198">
        <f>F462</f>
        <v>65545.3</v>
      </c>
      <c r="K461" s="115"/>
      <c r="L461" s="115"/>
      <c r="M461" s="115"/>
      <c r="N461" s="115"/>
      <c r="O461" s="118"/>
    </row>
    <row r="462" spans="1:15" s="32" customFormat="1" ht="27" customHeight="1">
      <c r="A462" s="196" t="str">
        <f>'пр.7 вед.стр.'!A460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462" s="197" t="s">
        <v>68</v>
      </c>
      <c r="C462" s="197" t="s">
        <v>65</v>
      </c>
      <c r="D462" s="230" t="str">
        <f>'пр.7 вед.стр.'!E460</f>
        <v>7Р 0 02 74120</v>
      </c>
      <c r="E462" s="230" t="str">
        <f>'пр.7 вед.стр.'!F460</f>
        <v>611</v>
      </c>
      <c r="F462" s="198">
        <f>'пр.7 вед.стр.'!G460</f>
        <v>65545.3</v>
      </c>
      <c r="K462" s="115"/>
      <c r="L462" s="115"/>
      <c r="M462" s="115"/>
      <c r="N462" s="115"/>
      <c r="O462" s="118"/>
    </row>
    <row r="463" spans="1:15" s="32" customFormat="1" ht="24.75" customHeight="1">
      <c r="A463" s="196" t="str">
        <f>'пр.7 вед.стр.'!A461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3" s="197" t="s">
        <v>68</v>
      </c>
      <c r="C463" s="197" t="s">
        <v>65</v>
      </c>
      <c r="D463" s="230" t="str">
        <f>'пр.7 вед.стр.'!E461</f>
        <v>7Р 0 02 75010</v>
      </c>
      <c r="E463" s="230"/>
      <c r="F463" s="198">
        <f>F464</f>
        <v>1771.5</v>
      </c>
      <c r="K463" s="115"/>
      <c r="L463" s="115"/>
      <c r="M463" s="115"/>
      <c r="N463" s="115"/>
      <c r="O463" s="118"/>
    </row>
    <row r="464" spans="1:15" s="32" customFormat="1" ht="13.5" customHeight="1">
      <c r="A464" s="196" t="str">
        <f>'пр.7 вед.стр.'!A462</f>
        <v>Предоставление субсидий бюджетным, автономным учреждениям и иным некоммерческим организациям</v>
      </c>
      <c r="B464" s="197" t="s">
        <v>68</v>
      </c>
      <c r="C464" s="197" t="s">
        <v>65</v>
      </c>
      <c r="D464" s="230" t="str">
        <f>'пр.7 вед.стр.'!E462</f>
        <v>7Р 0 02 75010</v>
      </c>
      <c r="E464" s="230" t="str">
        <f>'пр.7 вед.стр.'!F462</f>
        <v>600</v>
      </c>
      <c r="F464" s="198">
        <f>F465</f>
        <v>1771.5</v>
      </c>
      <c r="K464" s="115"/>
      <c r="L464" s="115"/>
      <c r="M464" s="115"/>
      <c r="N464" s="115"/>
      <c r="O464" s="118"/>
    </row>
    <row r="465" spans="1:15" s="32" customFormat="1" ht="15" customHeight="1">
      <c r="A465" s="196" t="str">
        <f>'пр.7 вед.стр.'!A463</f>
        <v>Субсидии бюджетным учреждениям</v>
      </c>
      <c r="B465" s="197" t="s">
        <v>68</v>
      </c>
      <c r="C465" s="197" t="s">
        <v>65</v>
      </c>
      <c r="D465" s="230" t="str">
        <f>'пр.7 вед.стр.'!E463</f>
        <v>7Р 0 02 75010</v>
      </c>
      <c r="E465" s="230" t="str">
        <f>'пр.7 вед.стр.'!F463</f>
        <v>610</v>
      </c>
      <c r="F465" s="198">
        <f>F466</f>
        <v>1771.5</v>
      </c>
      <c r="K465" s="118"/>
      <c r="L465" s="118"/>
      <c r="M465" s="118"/>
      <c r="N465" s="118"/>
      <c r="O465" s="118"/>
    </row>
    <row r="466" spans="1:15" s="32" customFormat="1" ht="16.5" customHeight="1">
      <c r="A466" s="196" t="str">
        <f>'пр.7 вед.стр.'!A464</f>
        <v>Субсидии  бюджетным учреждениям на иные цели</v>
      </c>
      <c r="B466" s="197" t="s">
        <v>68</v>
      </c>
      <c r="C466" s="197" t="s">
        <v>65</v>
      </c>
      <c r="D466" s="230" t="str">
        <f>'пр.7 вед.стр.'!E464</f>
        <v>7Р 0 02 75010</v>
      </c>
      <c r="E466" s="230" t="str">
        <f>'пр.7 вед.стр.'!F464</f>
        <v>612</v>
      </c>
      <c r="F466" s="198">
        <f>'пр.7 вед.стр.'!G464</f>
        <v>1771.5</v>
      </c>
      <c r="K466" s="118"/>
      <c r="L466" s="118"/>
      <c r="M466" s="118"/>
      <c r="N466" s="118"/>
      <c r="O466" s="118"/>
    </row>
    <row r="467" spans="1:15" s="32" customFormat="1" ht="33.75" customHeight="1">
      <c r="A467" s="201" t="str">
        <f>'пр.7 вед.стр.'!A465</f>
        <v>Муниципальная  программа  "Здоровье обучающихся и воспитанников в Сусуманском городском округе  на 2018- 2020 годы"</v>
      </c>
      <c r="B467" s="202" t="s">
        <v>68</v>
      </c>
      <c r="C467" s="202" t="s">
        <v>65</v>
      </c>
      <c r="D467" s="241" t="str">
        <f>'пр.7 вед.стр.'!E465</f>
        <v>7Ю 0 00 00000 </v>
      </c>
      <c r="E467" s="224"/>
      <c r="F467" s="204">
        <f>F468</f>
        <v>126</v>
      </c>
      <c r="K467" s="115"/>
      <c r="L467" s="115"/>
      <c r="M467" s="115"/>
      <c r="N467" s="115"/>
      <c r="O467" s="118"/>
    </row>
    <row r="468" spans="1:15" s="32" customFormat="1" ht="30.75" customHeight="1">
      <c r="A468" s="30" t="str">
        <f>'пр.7 вед.стр.'!A466</f>
        <v>Основное мероприятие "Совершенствование системы укрепления здоровья учащихся и воспитанников образовательных учреждений"</v>
      </c>
      <c r="B468" s="20" t="s">
        <v>68</v>
      </c>
      <c r="C468" s="20" t="s">
        <v>65</v>
      </c>
      <c r="D468" s="243" t="str">
        <f>'пр.7 вед.стр.'!E466</f>
        <v>7Ю 0 01 00000 </v>
      </c>
      <c r="E468" s="225"/>
      <c r="F468" s="21">
        <f>F469</f>
        <v>126</v>
      </c>
      <c r="K468" s="115"/>
      <c r="L468" s="115"/>
      <c r="M468" s="115"/>
      <c r="N468" s="115"/>
      <c r="O468" s="118"/>
    </row>
    <row r="469" spans="1:15" s="32" customFormat="1" ht="15" customHeight="1">
      <c r="A469" s="30" t="str">
        <f>'пр.7 вед.стр.'!A467</f>
        <v>Укрепление материально- технической базы медицинских кабинетов</v>
      </c>
      <c r="B469" s="20" t="s">
        <v>68</v>
      </c>
      <c r="C469" s="20" t="s">
        <v>65</v>
      </c>
      <c r="D469" s="243" t="str">
        <f>'пр.7 вед.стр.'!E467</f>
        <v>7Ю 0 01 92520 </v>
      </c>
      <c r="E469" s="225"/>
      <c r="F469" s="21">
        <f>F470</f>
        <v>126</v>
      </c>
      <c r="K469" s="115"/>
      <c r="L469" s="115"/>
      <c r="M469" s="115"/>
      <c r="N469" s="115"/>
      <c r="O469" s="118"/>
    </row>
    <row r="470" spans="1:15" s="32" customFormat="1" ht="17.25" customHeight="1">
      <c r="A470" s="30" t="str">
        <f>'пр.7 вед.стр.'!A468</f>
        <v>Предоставление субсидий бюджетным, автономным учреждениям и иным некоммерческим организациям</v>
      </c>
      <c r="B470" s="20" t="s">
        <v>68</v>
      </c>
      <c r="C470" s="20" t="s">
        <v>65</v>
      </c>
      <c r="D470" s="243" t="str">
        <f>'пр.7 вед.стр.'!E468</f>
        <v>7Ю 0 01 92520 </v>
      </c>
      <c r="E470" s="225" t="str">
        <f>'пр.7 вед.стр.'!F468</f>
        <v>600</v>
      </c>
      <c r="F470" s="21">
        <f>F471</f>
        <v>126</v>
      </c>
      <c r="K470" s="115"/>
      <c r="L470" s="115"/>
      <c r="M470" s="115"/>
      <c r="N470" s="115"/>
      <c r="O470" s="118"/>
    </row>
    <row r="471" spans="1:15" s="32" customFormat="1" ht="15" customHeight="1">
      <c r="A471" s="30" t="str">
        <f>'пр.7 вед.стр.'!A469</f>
        <v>Субсидии бюджетным учреждениям</v>
      </c>
      <c r="B471" s="20" t="s">
        <v>68</v>
      </c>
      <c r="C471" s="20" t="s">
        <v>65</v>
      </c>
      <c r="D471" s="243" t="str">
        <f>'пр.7 вед.стр.'!E469</f>
        <v>7Ю 0 01 92520 </v>
      </c>
      <c r="E471" s="225" t="str">
        <f>'пр.7 вед.стр.'!F469</f>
        <v>610</v>
      </c>
      <c r="F471" s="21">
        <f>F472</f>
        <v>126</v>
      </c>
      <c r="K471" s="115"/>
      <c r="L471" s="115"/>
      <c r="M471" s="115"/>
      <c r="N471" s="115"/>
      <c r="O471" s="118"/>
    </row>
    <row r="472" spans="1:15" s="32" customFormat="1" ht="15" customHeight="1">
      <c r="A472" s="30" t="str">
        <f>'пр.7 вед.стр.'!A470</f>
        <v>Субсидии  бюджетным учреждениям на иные цели</v>
      </c>
      <c r="B472" s="20" t="s">
        <v>68</v>
      </c>
      <c r="C472" s="20" t="s">
        <v>65</v>
      </c>
      <c r="D472" s="243" t="str">
        <f>'пр.7 вед.стр.'!E470</f>
        <v>7Ю 0 01 92520 </v>
      </c>
      <c r="E472" s="225" t="str">
        <f>'пр.7 вед.стр.'!F470</f>
        <v>612</v>
      </c>
      <c r="F472" s="21">
        <f>'пр.7 вед.стр.'!G470</f>
        <v>126</v>
      </c>
      <c r="K472" s="115"/>
      <c r="L472" s="115"/>
      <c r="M472" s="115"/>
      <c r="N472" s="115"/>
      <c r="O472" s="118"/>
    </row>
    <row r="473" spans="1:15" s="32" customFormat="1" ht="15" customHeight="1">
      <c r="A473" s="16" t="s">
        <v>58</v>
      </c>
      <c r="B473" s="20" t="s">
        <v>68</v>
      </c>
      <c r="C473" s="20" t="s">
        <v>65</v>
      </c>
      <c r="D473" s="225" t="s">
        <v>630</v>
      </c>
      <c r="E473" s="225"/>
      <c r="F473" s="21">
        <f>F474+F478+F482</f>
        <v>12914.1</v>
      </c>
      <c r="K473" s="115"/>
      <c r="L473" s="115"/>
      <c r="M473" s="115"/>
      <c r="N473" s="115"/>
      <c r="O473" s="118"/>
    </row>
    <row r="474" spans="1:15" s="32" customFormat="1" ht="15" customHeight="1">
      <c r="A474" s="31" t="s">
        <v>214</v>
      </c>
      <c r="B474" s="68" t="s">
        <v>68</v>
      </c>
      <c r="C474" s="68" t="s">
        <v>65</v>
      </c>
      <c r="D474" s="236" t="s">
        <v>631</v>
      </c>
      <c r="E474" s="236"/>
      <c r="F474" s="67">
        <f>F475</f>
        <v>11344.1</v>
      </c>
      <c r="K474" s="115"/>
      <c r="L474" s="115"/>
      <c r="M474" s="115"/>
      <c r="N474" s="115"/>
      <c r="O474" s="118"/>
    </row>
    <row r="475" spans="1:15" s="32" customFormat="1" ht="16.5" customHeight="1">
      <c r="A475" s="31" t="s">
        <v>102</v>
      </c>
      <c r="B475" s="68" t="s">
        <v>68</v>
      </c>
      <c r="C475" s="68" t="s">
        <v>65</v>
      </c>
      <c r="D475" s="236" t="s">
        <v>631</v>
      </c>
      <c r="E475" s="236" t="s">
        <v>103</v>
      </c>
      <c r="F475" s="67">
        <f>F476</f>
        <v>11344.1</v>
      </c>
      <c r="K475" s="115"/>
      <c r="L475" s="115"/>
      <c r="M475" s="115"/>
      <c r="N475" s="115"/>
      <c r="O475" s="118"/>
    </row>
    <row r="476" spans="1:15" s="32" customFormat="1" ht="12.75">
      <c r="A476" s="31" t="s">
        <v>108</v>
      </c>
      <c r="B476" s="68" t="s">
        <v>68</v>
      </c>
      <c r="C476" s="68" t="s">
        <v>65</v>
      </c>
      <c r="D476" s="236" t="s">
        <v>631</v>
      </c>
      <c r="E476" s="236" t="s">
        <v>109</v>
      </c>
      <c r="F476" s="67">
        <f>F477</f>
        <v>11344.1</v>
      </c>
      <c r="K476" s="115"/>
      <c r="L476" s="115"/>
      <c r="M476" s="115"/>
      <c r="N476" s="115"/>
      <c r="O476" s="118"/>
    </row>
    <row r="477" spans="1:15" s="32" customFormat="1" ht="26.25">
      <c r="A477" s="31" t="s">
        <v>110</v>
      </c>
      <c r="B477" s="68" t="s">
        <v>68</v>
      </c>
      <c r="C477" s="68" t="s">
        <v>65</v>
      </c>
      <c r="D477" s="236" t="s">
        <v>631</v>
      </c>
      <c r="E477" s="236" t="s">
        <v>111</v>
      </c>
      <c r="F477" s="67">
        <f>'пр.7 вед.стр.'!G475</f>
        <v>11344.1</v>
      </c>
      <c r="K477" s="115"/>
      <c r="L477" s="115"/>
      <c r="M477" s="115"/>
      <c r="N477" s="115"/>
      <c r="O477" s="118"/>
    </row>
    <row r="478" spans="1:15" s="32" customFormat="1" ht="39">
      <c r="A478" s="31" t="s">
        <v>235</v>
      </c>
      <c r="B478" s="68" t="s">
        <v>68</v>
      </c>
      <c r="C478" s="68" t="s">
        <v>65</v>
      </c>
      <c r="D478" s="236" t="s">
        <v>632</v>
      </c>
      <c r="E478" s="236"/>
      <c r="F478" s="67">
        <f>F479</f>
        <v>1000</v>
      </c>
      <c r="K478" s="115"/>
      <c r="L478" s="115"/>
      <c r="M478" s="115"/>
      <c r="N478" s="115"/>
      <c r="O478" s="118"/>
    </row>
    <row r="479" spans="1:15" s="32" customFormat="1" ht="12.75">
      <c r="A479" s="31" t="s">
        <v>102</v>
      </c>
      <c r="B479" s="68" t="s">
        <v>68</v>
      </c>
      <c r="C479" s="68" t="s">
        <v>65</v>
      </c>
      <c r="D479" s="236" t="s">
        <v>632</v>
      </c>
      <c r="E479" s="236" t="s">
        <v>103</v>
      </c>
      <c r="F479" s="67">
        <f>F480</f>
        <v>1000</v>
      </c>
      <c r="K479" s="115"/>
      <c r="L479" s="115"/>
      <c r="M479" s="115"/>
      <c r="N479" s="115"/>
      <c r="O479" s="118"/>
    </row>
    <row r="480" spans="1:15" s="32" customFormat="1" ht="12.75">
      <c r="A480" s="31" t="s">
        <v>108</v>
      </c>
      <c r="B480" s="68" t="s">
        <v>68</v>
      </c>
      <c r="C480" s="68" t="s">
        <v>65</v>
      </c>
      <c r="D480" s="236" t="s">
        <v>632</v>
      </c>
      <c r="E480" s="236" t="s">
        <v>109</v>
      </c>
      <c r="F480" s="67">
        <f>F481</f>
        <v>1000</v>
      </c>
      <c r="K480" s="115"/>
      <c r="L480" s="115"/>
      <c r="M480" s="115"/>
      <c r="N480" s="115"/>
      <c r="O480" s="118"/>
    </row>
    <row r="481" spans="1:15" s="32" customFormat="1" ht="12.75">
      <c r="A481" s="31" t="s">
        <v>112</v>
      </c>
      <c r="B481" s="68" t="s">
        <v>68</v>
      </c>
      <c r="C481" s="68" t="s">
        <v>65</v>
      </c>
      <c r="D481" s="236" t="s">
        <v>632</v>
      </c>
      <c r="E481" s="236" t="s">
        <v>113</v>
      </c>
      <c r="F481" s="67">
        <f>'пр.7 вед.стр.'!G479</f>
        <v>1000</v>
      </c>
      <c r="K481" s="115"/>
      <c r="L481" s="115"/>
      <c r="M481" s="115"/>
      <c r="N481" s="115"/>
      <c r="O481" s="118"/>
    </row>
    <row r="482" spans="1:15" s="32" customFormat="1" ht="12.75">
      <c r="A482" s="31" t="s">
        <v>204</v>
      </c>
      <c r="B482" s="68" t="s">
        <v>68</v>
      </c>
      <c r="C482" s="68" t="s">
        <v>65</v>
      </c>
      <c r="D482" s="236" t="s">
        <v>633</v>
      </c>
      <c r="E482" s="236"/>
      <c r="F482" s="67">
        <f>F483</f>
        <v>570</v>
      </c>
      <c r="K482" s="115"/>
      <c r="L482" s="115"/>
      <c r="M482" s="115"/>
      <c r="N482" s="115"/>
      <c r="O482" s="118"/>
    </row>
    <row r="483" spans="1:6" ht="12.75">
      <c r="A483" s="31" t="s">
        <v>102</v>
      </c>
      <c r="B483" s="68" t="s">
        <v>68</v>
      </c>
      <c r="C483" s="68" t="s">
        <v>65</v>
      </c>
      <c r="D483" s="236" t="s">
        <v>633</v>
      </c>
      <c r="E483" s="236" t="s">
        <v>103</v>
      </c>
      <c r="F483" s="67">
        <f>F484</f>
        <v>570</v>
      </c>
    </row>
    <row r="484" spans="1:15" s="32" customFormat="1" ht="12.75">
      <c r="A484" s="31" t="s">
        <v>108</v>
      </c>
      <c r="B484" s="68" t="s">
        <v>68</v>
      </c>
      <c r="C484" s="68" t="s">
        <v>65</v>
      </c>
      <c r="D484" s="236" t="s">
        <v>633</v>
      </c>
      <c r="E484" s="236" t="s">
        <v>109</v>
      </c>
      <c r="F484" s="67">
        <f>F485</f>
        <v>570</v>
      </c>
      <c r="K484" s="115"/>
      <c r="L484" s="115"/>
      <c r="M484" s="115"/>
      <c r="N484" s="115"/>
      <c r="O484" s="118"/>
    </row>
    <row r="485" spans="1:15" s="32" customFormat="1" ht="12.75">
      <c r="A485" s="31" t="s">
        <v>112</v>
      </c>
      <c r="B485" s="68" t="s">
        <v>68</v>
      </c>
      <c r="C485" s="68" t="s">
        <v>65</v>
      </c>
      <c r="D485" s="236" t="s">
        <v>633</v>
      </c>
      <c r="E485" s="236" t="s">
        <v>113</v>
      </c>
      <c r="F485" s="67">
        <f>'пр.7 вед.стр.'!G483</f>
        <v>570</v>
      </c>
      <c r="K485" s="115"/>
      <c r="L485" s="115"/>
      <c r="M485" s="115"/>
      <c r="N485" s="115"/>
      <c r="O485" s="118"/>
    </row>
    <row r="486" spans="1:15" s="32" customFormat="1" ht="12.75">
      <c r="A486" s="15" t="s">
        <v>10</v>
      </c>
      <c r="B486" s="35" t="s">
        <v>68</v>
      </c>
      <c r="C486" s="35" t="s">
        <v>66</v>
      </c>
      <c r="D486" s="229"/>
      <c r="E486" s="229"/>
      <c r="F486" s="36">
        <f>F488+F498+F524+F568+F594</f>
        <v>176103.90000000002</v>
      </c>
      <c r="K486" s="115"/>
      <c r="L486" s="115"/>
      <c r="M486" s="115"/>
      <c r="N486" s="115"/>
      <c r="O486" s="118"/>
    </row>
    <row r="487" spans="1:15" s="32" customFormat="1" ht="17.25" customHeight="1">
      <c r="A487" s="16" t="s">
        <v>601</v>
      </c>
      <c r="B487" s="20" t="s">
        <v>68</v>
      </c>
      <c r="C487" s="20" t="s">
        <v>66</v>
      </c>
      <c r="D487" s="243" t="s">
        <v>602</v>
      </c>
      <c r="E487" s="225"/>
      <c r="F487" s="21">
        <f>F488+F498+F524+F568</f>
        <v>141076.30000000002</v>
      </c>
      <c r="K487" s="115"/>
      <c r="L487" s="115"/>
      <c r="M487" s="115"/>
      <c r="N487" s="115"/>
      <c r="O487" s="118"/>
    </row>
    <row r="488" spans="1:15" s="32" customFormat="1" ht="30" customHeight="1">
      <c r="A488" s="201" t="str">
        <f>'пр.7 вед.стр.'!A486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88" s="202" t="s">
        <v>68</v>
      </c>
      <c r="C488" s="206" t="s">
        <v>66</v>
      </c>
      <c r="D488" s="241" t="str">
        <f>'пр.7 вед.стр.'!E486</f>
        <v>7Б 0 00 00000 </v>
      </c>
      <c r="E488" s="224"/>
      <c r="F488" s="204">
        <f>F489</f>
        <v>1139.9</v>
      </c>
      <c r="K488" s="115"/>
      <c r="L488" s="115"/>
      <c r="M488" s="115"/>
      <c r="N488" s="115"/>
      <c r="O488" s="118"/>
    </row>
    <row r="489" spans="1:15" s="32" customFormat="1" ht="29.25" customHeight="1">
      <c r="A489" s="30" t="str">
        <f>'пр.7 вед.стр.'!A487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89" s="20" t="s">
        <v>68</v>
      </c>
      <c r="C489" s="20" t="s">
        <v>66</v>
      </c>
      <c r="D489" s="243" t="str">
        <f>'пр.7 вед.стр.'!E487</f>
        <v>7Б 0 01 00000 </v>
      </c>
      <c r="E489" s="225"/>
      <c r="F489" s="21">
        <f>F490+F494</f>
        <v>1139.9</v>
      </c>
      <c r="K489" s="115"/>
      <c r="L489" s="115"/>
      <c r="M489" s="115"/>
      <c r="N489" s="115"/>
      <c r="O489" s="118"/>
    </row>
    <row r="490" spans="1:15" s="32" customFormat="1" ht="14.25" customHeight="1">
      <c r="A490" s="30" t="str">
        <f>'пр.7 вед.стр.'!A488</f>
        <v>Обслуживание систем видеонаблюдения, охранной сигнализации</v>
      </c>
      <c r="B490" s="20" t="s">
        <v>68</v>
      </c>
      <c r="C490" s="20" t="s">
        <v>66</v>
      </c>
      <c r="D490" s="243" t="str">
        <f>'пр.7 вед.стр.'!E488</f>
        <v>7Б 0 01 91600 </v>
      </c>
      <c r="E490" s="225"/>
      <c r="F490" s="21">
        <f>F491</f>
        <v>639.9</v>
      </c>
      <c r="K490" s="115"/>
      <c r="L490" s="115"/>
      <c r="M490" s="115"/>
      <c r="N490" s="115"/>
      <c r="O490" s="118"/>
    </row>
    <row r="491" spans="1:15" s="32" customFormat="1" ht="12.75">
      <c r="A491" s="30" t="str">
        <f>'пр.7 вед.стр.'!A489</f>
        <v>Предоставление субсидий бюджетным, автономным учреждениям и иным некоммерческим организациям</v>
      </c>
      <c r="B491" s="20" t="s">
        <v>68</v>
      </c>
      <c r="C491" s="20" t="s">
        <v>66</v>
      </c>
      <c r="D491" s="243" t="str">
        <f>'пр.7 вед.стр.'!E489</f>
        <v>7Б 0 01 91600 </v>
      </c>
      <c r="E491" s="225" t="str">
        <f>'пр.7 вед.стр.'!F489</f>
        <v>600</v>
      </c>
      <c r="F491" s="21">
        <f>F492</f>
        <v>639.9</v>
      </c>
      <c r="K491" s="115"/>
      <c r="L491" s="115"/>
      <c r="M491" s="115"/>
      <c r="N491" s="115"/>
      <c r="O491" s="118"/>
    </row>
    <row r="492" spans="1:15" s="32" customFormat="1" ht="12.75">
      <c r="A492" s="30" t="str">
        <f>'пр.7 вед.стр.'!A490</f>
        <v>Субсидии бюджетным учреждениям</v>
      </c>
      <c r="B492" s="20" t="s">
        <v>68</v>
      </c>
      <c r="C492" s="20" t="s">
        <v>66</v>
      </c>
      <c r="D492" s="243" t="str">
        <f>'пр.7 вед.стр.'!E490</f>
        <v>7Б 0 01 91600 </v>
      </c>
      <c r="E492" s="225" t="str">
        <f>'пр.7 вед.стр.'!F490</f>
        <v>610</v>
      </c>
      <c r="F492" s="21">
        <f>F493</f>
        <v>639.9</v>
      </c>
      <c r="K492" s="115"/>
      <c r="L492" s="115"/>
      <c r="M492" s="115"/>
      <c r="N492" s="115"/>
      <c r="O492" s="118"/>
    </row>
    <row r="493" spans="1:15" s="32" customFormat="1" ht="18" customHeight="1">
      <c r="A493" s="30" t="str">
        <f>'пр.7 вед.стр.'!A491</f>
        <v>Субсидии  бюджетным учреждениям на иные цели</v>
      </c>
      <c r="B493" s="20" t="s">
        <v>68</v>
      </c>
      <c r="C493" s="20" t="s">
        <v>66</v>
      </c>
      <c r="D493" s="243" t="str">
        <f>'пр.7 вед.стр.'!E491</f>
        <v>7Б 0 01 91600 </v>
      </c>
      <c r="E493" s="225" t="str">
        <f>'пр.7 вед.стр.'!F491</f>
        <v>612</v>
      </c>
      <c r="F493" s="21">
        <f>'пр.7 вед.стр.'!G491</f>
        <v>639.9</v>
      </c>
      <c r="K493" s="115"/>
      <c r="L493" s="115"/>
      <c r="M493" s="115"/>
      <c r="N493" s="115"/>
      <c r="O493" s="118"/>
    </row>
    <row r="494" spans="1:15" s="32" customFormat="1" ht="16.5" customHeight="1">
      <c r="A494" s="343" t="str">
        <f>'пр.7 вед.стр.'!A492</f>
        <v>Установка пропускных систем</v>
      </c>
      <c r="B494" s="334" t="s">
        <v>68</v>
      </c>
      <c r="C494" s="334" t="s">
        <v>66</v>
      </c>
      <c r="D494" s="335" t="str">
        <f>'пр.7 вед.стр.'!E492</f>
        <v>7Б 0 01 93300</v>
      </c>
      <c r="E494" s="234"/>
      <c r="F494" s="336">
        <f>F495</f>
        <v>500</v>
      </c>
      <c r="K494" s="118"/>
      <c r="L494" s="118"/>
      <c r="M494" s="118"/>
      <c r="N494" s="118"/>
      <c r="O494" s="118"/>
    </row>
    <row r="495" spans="1:15" s="32" customFormat="1" ht="16.5" customHeight="1">
      <c r="A495" s="30" t="str">
        <f>'пр.7 вед.стр.'!A493</f>
        <v>Предоставление субсидий бюджетным, автономным учреждениям и иным некоммерческим организациям</v>
      </c>
      <c r="B495" s="20" t="s">
        <v>68</v>
      </c>
      <c r="C495" s="20" t="s">
        <v>66</v>
      </c>
      <c r="D495" s="243" t="str">
        <f>'пр.7 вед.стр.'!E493</f>
        <v>7Б 0 01 93300</v>
      </c>
      <c r="E495" s="225" t="str">
        <f>'пр.7 вед.стр.'!F493</f>
        <v>600</v>
      </c>
      <c r="F495" s="21">
        <f>F496</f>
        <v>500</v>
      </c>
      <c r="K495" s="115"/>
      <c r="L495" s="115"/>
      <c r="M495" s="115"/>
      <c r="N495" s="115"/>
      <c r="O495" s="118"/>
    </row>
    <row r="496" spans="1:15" s="32" customFormat="1" ht="16.5" customHeight="1">
      <c r="A496" s="30" t="str">
        <f>'пр.7 вед.стр.'!A494</f>
        <v>Субсидии бюджетным учреждениям</v>
      </c>
      <c r="B496" s="20" t="s">
        <v>68</v>
      </c>
      <c r="C496" s="20" t="s">
        <v>66</v>
      </c>
      <c r="D496" s="243" t="str">
        <f>'пр.7 вед.стр.'!E494</f>
        <v>7Б 0 01 93300</v>
      </c>
      <c r="E496" s="225" t="str">
        <f>'пр.7 вед.стр.'!F494</f>
        <v>610</v>
      </c>
      <c r="F496" s="21">
        <f>F497</f>
        <v>500</v>
      </c>
      <c r="K496" s="115"/>
      <c r="L496" s="115"/>
      <c r="M496" s="115"/>
      <c r="N496" s="115"/>
      <c r="O496" s="118"/>
    </row>
    <row r="497" spans="1:15" s="32" customFormat="1" ht="16.5" customHeight="1">
      <c r="A497" s="30" t="str">
        <f>'пр.7 вед.стр.'!A495</f>
        <v>Субсидии  бюджетным учреждениям на иные цели</v>
      </c>
      <c r="B497" s="20" t="s">
        <v>68</v>
      </c>
      <c r="C497" s="20" t="s">
        <v>66</v>
      </c>
      <c r="D497" s="243" t="str">
        <f>'пр.7 вед.стр.'!E495</f>
        <v>7Б 0 01 93300</v>
      </c>
      <c r="E497" s="225" t="str">
        <f>'пр.7 вед.стр.'!F495</f>
        <v>612</v>
      </c>
      <c r="F497" s="21">
        <f>'пр.7 вед.стр.'!G495</f>
        <v>500</v>
      </c>
      <c r="K497" s="115"/>
      <c r="L497" s="115"/>
      <c r="M497" s="115"/>
      <c r="N497" s="115"/>
      <c r="O497" s="118"/>
    </row>
    <row r="498" spans="1:15" s="32" customFormat="1" ht="18" customHeight="1">
      <c r="A498" s="201" t="str">
        <f>'пр.7 вед.стр.'!A496</f>
        <v>Муниципальная программа  "Пожарная безопасность в Сусуманском городском округе на 2018- 2020 годы"</v>
      </c>
      <c r="B498" s="202" t="s">
        <v>68</v>
      </c>
      <c r="C498" s="202" t="s">
        <v>66</v>
      </c>
      <c r="D498" s="241" t="str">
        <f>'пр.7 вед.стр.'!E496</f>
        <v>7П 0 00 00000 </v>
      </c>
      <c r="E498" s="224"/>
      <c r="F498" s="204">
        <f>F499</f>
        <v>1486</v>
      </c>
      <c r="K498" s="115"/>
      <c r="L498" s="115"/>
      <c r="M498" s="115"/>
      <c r="N498" s="115"/>
      <c r="O498" s="118"/>
    </row>
    <row r="499" spans="1:15" s="32" customFormat="1" ht="30" customHeight="1">
      <c r="A499" s="30" t="str">
        <f>'пр.7 вед.стр.'!A497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99" s="20" t="s">
        <v>68</v>
      </c>
      <c r="C499" s="20" t="s">
        <v>66</v>
      </c>
      <c r="D499" s="243" t="str">
        <f>'пр.7 вед.стр.'!E497</f>
        <v>7П 0 01 00000 </v>
      </c>
      <c r="E499" s="225"/>
      <c r="F499" s="21">
        <f>F500+F504+F508+F512+F516+F520</f>
        <v>1486</v>
      </c>
      <c r="K499" s="115"/>
      <c r="L499" s="115"/>
      <c r="M499" s="115"/>
      <c r="N499" s="115"/>
      <c r="O499" s="118"/>
    </row>
    <row r="500" spans="1:15" s="32" customFormat="1" ht="29.25" customHeight="1">
      <c r="A500" s="30" t="str">
        <f>'пр.7 вед.стр.'!A498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00" s="20" t="s">
        <v>68</v>
      </c>
      <c r="C500" s="20" t="s">
        <v>66</v>
      </c>
      <c r="D500" s="243" t="str">
        <f>'пр.7 вед.стр.'!E498</f>
        <v>7П 0 01 94100 </v>
      </c>
      <c r="E500" s="225"/>
      <c r="F500" s="21">
        <f>F501</f>
        <v>862.5</v>
      </c>
      <c r="K500" s="115"/>
      <c r="L500" s="115"/>
      <c r="M500" s="115"/>
      <c r="N500" s="115"/>
      <c r="O500" s="118"/>
    </row>
    <row r="501" spans="1:15" s="32" customFormat="1" ht="12.75">
      <c r="A501" s="30" t="str">
        <f>'пр.7 вед.стр.'!A499</f>
        <v>Предоставление субсидий бюджетным, автономным учреждениям и иным некоммерческим организациям</v>
      </c>
      <c r="B501" s="20" t="s">
        <v>68</v>
      </c>
      <c r="C501" s="20" t="s">
        <v>66</v>
      </c>
      <c r="D501" s="243" t="str">
        <f>'пр.7 вед.стр.'!E499</f>
        <v>7П 0 01 94100 </v>
      </c>
      <c r="E501" s="225" t="str">
        <f>'пр.7 вед.стр.'!F499</f>
        <v>600</v>
      </c>
      <c r="F501" s="21">
        <f>F502</f>
        <v>862.5</v>
      </c>
      <c r="K501" s="115"/>
      <c r="L501" s="115"/>
      <c r="M501" s="115"/>
      <c r="N501" s="115"/>
      <c r="O501" s="118"/>
    </row>
    <row r="502" spans="1:15" s="32" customFormat="1" ht="15" customHeight="1">
      <c r="A502" s="30" t="str">
        <f>'пр.7 вед.стр.'!A500</f>
        <v>Субсидии бюджетным учреждениям</v>
      </c>
      <c r="B502" s="20" t="s">
        <v>68</v>
      </c>
      <c r="C502" s="20" t="s">
        <v>66</v>
      </c>
      <c r="D502" s="243" t="str">
        <f>'пр.7 вед.стр.'!E500</f>
        <v>7П 0 01 94100 </v>
      </c>
      <c r="E502" s="225" t="str">
        <f>'пр.7 вед.стр.'!F500</f>
        <v>610</v>
      </c>
      <c r="F502" s="21">
        <f>F503</f>
        <v>862.5</v>
      </c>
      <c r="K502" s="115"/>
      <c r="L502" s="115"/>
      <c r="M502" s="115"/>
      <c r="N502" s="115"/>
      <c r="O502" s="118"/>
    </row>
    <row r="503" spans="1:15" s="32" customFormat="1" ht="17.25" customHeight="1">
      <c r="A503" s="30" t="str">
        <f>'пр.7 вед.стр.'!A501</f>
        <v>Субсидии  бюджетным учреждениям на иные цели</v>
      </c>
      <c r="B503" s="20" t="s">
        <v>68</v>
      </c>
      <c r="C503" s="20" t="s">
        <v>66</v>
      </c>
      <c r="D503" s="243" t="str">
        <f>'пр.7 вед.стр.'!E501</f>
        <v>7П 0 01 94100 </v>
      </c>
      <c r="E503" s="225" t="str">
        <f>'пр.7 вед.стр.'!F501</f>
        <v>612</v>
      </c>
      <c r="F503" s="21">
        <f>'пр.7 вед.стр.'!G501</f>
        <v>862.5</v>
      </c>
      <c r="K503" s="115"/>
      <c r="L503" s="115"/>
      <c r="M503" s="115"/>
      <c r="N503" s="115"/>
      <c r="O503" s="118"/>
    </row>
    <row r="504" spans="1:15" s="32" customFormat="1" ht="20.25" customHeight="1">
      <c r="A504" s="30" t="str">
        <f>'пр.7 вед.стр.'!A502</f>
        <v>Обработка сгораемых конструкций огнезащитными составами</v>
      </c>
      <c r="B504" s="20" t="s">
        <v>68</v>
      </c>
      <c r="C504" s="20" t="s">
        <v>66</v>
      </c>
      <c r="D504" s="243" t="str">
        <f>'пр.7 вед.стр.'!E502</f>
        <v>7П 0 01 94200 </v>
      </c>
      <c r="E504" s="225"/>
      <c r="F504" s="21">
        <f>F505</f>
        <v>124.2</v>
      </c>
      <c r="K504" s="115"/>
      <c r="L504" s="115"/>
      <c r="M504" s="115"/>
      <c r="N504" s="115"/>
      <c r="O504" s="118"/>
    </row>
    <row r="505" spans="1:15" s="32" customFormat="1" ht="18" customHeight="1">
      <c r="A505" s="30" t="str">
        <f>'пр.7 вед.стр.'!A503</f>
        <v>Предоставление субсидий бюджетным, автономным учреждениям и иным некоммерческим организациям</v>
      </c>
      <c r="B505" s="20" t="s">
        <v>68</v>
      </c>
      <c r="C505" s="20" t="s">
        <v>66</v>
      </c>
      <c r="D505" s="243" t="str">
        <f>'пр.7 вед.стр.'!E503</f>
        <v>7П 0 01 94200 </v>
      </c>
      <c r="E505" s="225" t="str">
        <f>'пр.7 вед.стр.'!F503</f>
        <v>600</v>
      </c>
      <c r="F505" s="21">
        <f>F506</f>
        <v>124.2</v>
      </c>
      <c r="K505" s="115"/>
      <c r="L505" s="115"/>
      <c r="M505" s="115"/>
      <c r="N505" s="115"/>
      <c r="O505" s="118"/>
    </row>
    <row r="506" spans="1:15" s="32" customFormat="1" ht="21" customHeight="1">
      <c r="A506" s="30" t="str">
        <f>'пр.7 вед.стр.'!A504</f>
        <v>Субсидии бюджетным учреждениям</v>
      </c>
      <c r="B506" s="20" t="s">
        <v>68</v>
      </c>
      <c r="C506" s="20" t="s">
        <v>66</v>
      </c>
      <c r="D506" s="243" t="str">
        <f>'пр.7 вед.стр.'!E504</f>
        <v>7П 0 01 94200 </v>
      </c>
      <c r="E506" s="225" t="str">
        <f>'пр.7 вед.стр.'!F504</f>
        <v>610</v>
      </c>
      <c r="F506" s="21">
        <f>F507</f>
        <v>124.2</v>
      </c>
      <c r="K506" s="115"/>
      <c r="L506" s="115"/>
      <c r="M506" s="115"/>
      <c r="N506" s="115"/>
      <c r="O506" s="118"/>
    </row>
    <row r="507" spans="1:15" s="32" customFormat="1" ht="17.25" customHeight="1">
      <c r="A507" s="30" t="str">
        <f>'пр.7 вед.стр.'!A505</f>
        <v>Субсидии  бюджетным учреждениям на иные цели</v>
      </c>
      <c r="B507" s="20" t="s">
        <v>68</v>
      </c>
      <c r="C507" s="20" t="s">
        <v>66</v>
      </c>
      <c r="D507" s="243" t="str">
        <f>'пр.7 вед.стр.'!E505</f>
        <v>7П 0 01 94200 </v>
      </c>
      <c r="E507" s="225" t="str">
        <f>'пр.7 вед.стр.'!F505</f>
        <v>612</v>
      </c>
      <c r="F507" s="21">
        <f>'пр.7 вед.стр.'!G505</f>
        <v>124.2</v>
      </c>
      <c r="K507" s="115"/>
      <c r="L507" s="115"/>
      <c r="M507" s="115"/>
      <c r="N507" s="115"/>
      <c r="O507" s="118"/>
    </row>
    <row r="508" spans="1:15" s="32" customFormat="1" ht="17.25" customHeight="1">
      <c r="A508" s="30" t="str">
        <f>'пр.7 вед.стр.'!A506</f>
        <v>Проведение замеров сопротивления изоляции электросетей и электрооборудования</v>
      </c>
      <c r="B508" s="20" t="s">
        <v>68</v>
      </c>
      <c r="C508" s="20" t="s">
        <v>66</v>
      </c>
      <c r="D508" s="243" t="str">
        <f>'пр.7 вед.стр.'!E506</f>
        <v>7П 0 01 94400 </v>
      </c>
      <c r="E508" s="225"/>
      <c r="F508" s="21">
        <f>F509</f>
        <v>293.5</v>
      </c>
      <c r="K508" s="115"/>
      <c r="L508" s="115"/>
      <c r="M508" s="115"/>
      <c r="N508" s="115"/>
      <c r="O508" s="118"/>
    </row>
    <row r="509" spans="1:15" s="32" customFormat="1" ht="18" customHeight="1">
      <c r="A509" s="30" t="str">
        <f>'пр.7 вед.стр.'!A507</f>
        <v>Предоставление субсидий бюджетным, автономным учреждениям и иным некоммерческим организациям</v>
      </c>
      <c r="B509" s="20" t="s">
        <v>68</v>
      </c>
      <c r="C509" s="20" t="s">
        <v>66</v>
      </c>
      <c r="D509" s="243" t="str">
        <f>'пр.7 вед.стр.'!E507</f>
        <v>7П 0 01 94400 </v>
      </c>
      <c r="E509" s="225" t="str">
        <f>'пр.7 вед.стр.'!F507</f>
        <v>600</v>
      </c>
      <c r="F509" s="21">
        <f>F510</f>
        <v>293.5</v>
      </c>
      <c r="K509" s="115"/>
      <c r="L509" s="115"/>
      <c r="M509" s="115"/>
      <c r="N509" s="115"/>
      <c r="O509" s="118"/>
    </row>
    <row r="510" spans="1:15" s="32" customFormat="1" ht="17.25" customHeight="1">
      <c r="A510" s="30" t="str">
        <f>'пр.7 вед.стр.'!A508</f>
        <v>Субсидии бюджетным учреждениям</v>
      </c>
      <c r="B510" s="20" t="s">
        <v>68</v>
      </c>
      <c r="C510" s="20" t="s">
        <v>66</v>
      </c>
      <c r="D510" s="243" t="str">
        <f>'пр.7 вед.стр.'!E508</f>
        <v>7П 0 01 94400 </v>
      </c>
      <c r="E510" s="225" t="str">
        <f>'пр.7 вед.стр.'!F508</f>
        <v>610</v>
      </c>
      <c r="F510" s="21">
        <f>F511</f>
        <v>293.5</v>
      </c>
      <c r="K510" s="115"/>
      <c r="L510" s="115"/>
      <c r="M510" s="115"/>
      <c r="N510" s="115"/>
      <c r="O510" s="118"/>
    </row>
    <row r="511" spans="1:15" s="32" customFormat="1" ht="17.25" customHeight="1">
      <c r="A511" s="30" t="str">
        <f>'пр.7 вед.стр.'!A509</f>
        <v>Субсидии  бюджетным учреждениям на иные цели</v>
      </c>
      <c r="B511" s="20" t="s">
        <v>68</v>
      </c>
      <c r="C511" s="20" t="s">
        <v>66</v>
      </c>
      <c r="D511" s="243" t="str">
        <f>'пр.7 вед.стр.'!E509</f>
        <v>7П 0 01 94400 </v>
      </c>
      <c r="E511" s="225" t="str">
        <f>'пр.7 вед.стр.'!F509</f>
        <v>612</v>
      </c>
      <c r="F511" s="21">
        <f>'пр.7 вед.стр.'!G509</f>
        <v>293.5</v>
      </c>
      <c r="K511" s="115"/>
      <c r="L511" s="115"/>
      <c r="M511" s="115"/>
      <c r="N511" s="115"/>
      <c r="O511" s="118"/>
    </row>
    <row r="512" spans="1:15" s="32" customFormat="1" ht="30" customHeight="1">
      <c r="A512" s="30" t="str">
        <f>'пр.7 вед.стр.'!A510</f>
        <v>Проведение проверок исправности и ремонт систем противопожарного водоснабжения, приобретение и обслуживание гидрантов</v>
      </c>
      <c r="B512" s="20" t="s">
        <v>68</v>
      </c>
      <c r="C512" s="20" t="s">
        <v>66</v>
      </c>
      <c r="D512" s="243" t="str">
        <f>'пр.7 вед.стр.'!E510</f>
        <v>7П 0 01 94500 </v>
      </c>
      <c r="E512" s="225"/>
      <c r="F512" s="21">
        <f>F513</f>
        <v>57.8</v>
      </c>
      <c r="K512" s="115"/>
      <c r="L512" s="115"/>
      <c r="M512" s="115"/>
      <c r="N512" s="115"/>
      <c r="O512" s="118"/>
    </row>
    <row r="513" spans="1:15" s="32" customFormat="1" ht="18" customHeight="1">
      <c r="A513" s="30" t="str">
        <f>'пр.7 вед.стр.'!A511</f>
        <v>Предоставление субсидий бюджетным, автономным учреждениям и иным некоммерческим организациям</v>
      </c>
      <c r="B513" s="20" t="s">
        <v>68</v>
      </c>
      <c r="C513" s="20" t="s">
        <v>66</v>
      </c>
      <c r="D513" s="243" t="str">
        <f>'пр.7 вед.стр.'!E511</f>
        <v>7П 0 01 94500 </v>
      </c>
      <c r="E513" s="225" t="str">
        <f>'пр.7 вед.стр.'!F511</f>
        <v>600</v>
      </c>
      <c r="F513" s="21">
        <f>F514</f>
        <v>57.8</v>
      </c>
      <c r="K513" s="115"/>
      <c r="L513" s="115"/>
      <c r="M513" s="115"/>
      <c r="N513" s="115"/>
      <c r="O513" s="118"/>
    </row>
    <row r="514" spans="1:15" s="32" customFormat="1" ht="17.25" customHeight="1">
      <c r="A514" s="30" t="str">
        <f>'пр.7 вед.стр.'!A512</f>
        <v>Субсидии бюджетным учреждениям</v>
      </c>
      <c r="B514" s="20" t="s">
        <v>68</v>
      </c>
      <c r="C514" s="20" t="s">
        <v>66</v>
      </c>
      <c r="D514" s="243" t="str">
        <f>'пр.7 вед.стр.'!E512</f>
        <v>7П 0 01 94500 </v>
      </c>
      <c r="E514" s="225" t="str">
        <f>'пр.7 вед.стр.'!F512</f>
        <v>610</v>
      </c>
      <c r="F514" s="21">
        <f>F515</f>
        <v>57.8</v>
      </c>
      <c r="K514" s="115"/>
      <c r="L514" s="115"/>
      <c r="M514" s="115"/>
      <c r="N514" s="115"/>
      <c r="O514" s="118"/>
    </row>
    <row r="515" spans="1:15" s="32" customFormat="1" ht="17.25" customHeight="1">
      <c r="A515" s="30" t="str">
        <f>'пр.7 вед.стр.'!A513</f>
        <v>Субсидии  бюджетным учреждениям на иные цели</v>
      </c>
      <c r="B515" s="20" t="s">
        <v>68</v>
      </c>
      <c r="C515" s="20" t="s">
        <v>66</v>
      </c>
      <c r="D515" s="243" t="str">
        <f>'пр.7 вед.стр.'!E513</f>
        <v>7П 0 01 94500 </v>
      </c>
      <c r="E515" s="225" t="str">
        <f>'пр.7 вед.стр.'!F513</f>
        <v>612</v>
      </c>
      <c r="F515" s="21">
        <f>'пр.7 вед.стр.'!G513</f>
        <v>57.8</v>
      </c>
      <c r="K515" s="115"/>
      <c r="L515" s="115"/>
      <c r="M515" s="115"/>
      <c r="N515" s="115"/>
      <c r="O515" s="118"/>
    </row>
    <row r="516" spans="1:15" s="32" customFormat="1" ht="18" customHeight="1">
      <c r="A516" s="30" t="str">
        <f>'пр.7 вед.стр.'!A514</f>
        <v>Обучение сотрудников по пожарной безопасности</v>
      </c>
      <c r="B516" s="20" t="s">
        <v>68</v>
      </c>
      <c r="C516" s="20" t="s">
        <v>66</v>
      </c>
      <c r="D516" s="243" t="str">
        <f>'пр.7 вед.стр.'!E514</f>
        <v>7П 0 01 94510 </v>
      </c>
      <c r="E516" s="225"/>
      <c r="F516" s="21">
        <f>F517</f>
        <v>25</v>
      </c>
      <c r="K516" s="115"/>
      <c r="L516" s="115"/>
      <c r="M516" s="115"/>
      <c r="N516" s="115"/>
      <c r="O516" s="118"/>
    </row>
    <row r="517" spans="1:15" s="32" customFormat="1" ht="17.25" customHeight="1">
      <c r="A517" s="30" t="str">
        <f>'пр.7 вед.стр.'!A515</f>
        <v>Предоставление субсидий бюджетным, автономным учреждениям и иным некоммерческим организациям</v>
      </c>
      <c r="B517" s="20" t="s">
        <v>68</v>
      </c>
      <c r="C517" s="20" t="s">
        <v>66</v>
      </c>
      <c r="D517" s="243" t="str">
        <f>'пр.7 вед.стр.'!E515</f>
        <v>7П 0 01 94510 </v>
      </c>
      <c r="E517" s="225" t="str">
        <f>'пр.7 вед.стр.'!F515</f>
        <v>600</v>
      </c>
      <c r="F517" s="21">
        <f>F518</f>
        <v>25</v>
      </c>
      <c r="K517" s="115"/>
      <c r="L517" s="115"/>
      <c r="M517" s="115"/>
      <c r="N517" s="115"/>
      <c r="O517" s="118"/>
    </row>
    <row r="518" spans="1:15" s="32" customFormat="1" ht="19.5" customHeight="1">
      <c r="A518" s="30" t="str">
        <f>'пр.7 вед.стр.'!A516</f>
        <v>Субсидии бюджетным учреждениям</v>
      </c>
      <c r="B518" s="20" t="s">
        <v>68</v>
      </c>
      <c r="C518" s="20" t="s">
        <v>66</v>
      </c>
      <c r="D518" s="243" t="str">
        <f>'пр.7 вед.стр.'!E516</f>
        <v>7П 0 01 94510 </v>
      </c>
      <c r="E518" s="225" t="str">
        <f>'пр.7 вед.стр.'!F516</f>
        <v>610</v>
      </c>
      <c r="F518" s="21">
        <f>F519</f>
        <v>25</v>
      </c>
      <c r="K518" s="115"/>
      <c r="L518" s="115"/>
      <c r="M518" s="115"/>
      <c r="N518" s="115"/>
      <c r="O518" s="118"/>
    </row>
    <row r="519" spans="1:15" s="32" customFormat="1" ht="17.25" customHeight="1">
      <c r="A519" s="30" t="str">
        <f>'пр.7 вед.стр.'!A517</f>
        <v>Субсидии  бюджетным учреждениям на иные цели</v>
      </c>
      <c r="B519" s="20" t="s">
        <v>68</v>
      </c>
      <c r="C519" s="20" t="s">
        <v>66</v>
      </c>
      <c r="D519" s="243" t="str">
        <f>'пр.7 вед.стр.'!E517</f>
        <v>7П 0 01 94510 </v>
      </c>
      <c r="E519" s="225" t="str">
        <f>'пр.7 вед.стр.'!F517</f>
        <v>612</v>
      </c>
      <c r="F519" s="21">
        <f>'пр.7 вед.стр.'!G517</f>
        <v>25</v>
      </c>
      <c r="K519" s="115"/>
      <c r="L519" s="115"/>
      <c r="M519" s="115"/>
      <c r="N519" s="115"/>
      <c r="O519" s="118"/>
    </row>
    <row r="520" spans="1:15" s="32" customFormat="1" ht="17.25" customHeight="1">
      <c r="A520" s="30" t="str">
        <f>'пр.7 вед.стр.'!A518</f>
        <v>Установка противопожарных дверей на запасных выходах</v>
      </c>
      <c r="B520" s="20" t="s">
        <v>68</v>
      </c>
      <c r="C520" s="20" t="s">
        <v>66</v>
      </c>
      <c r="D520" s="243" t="str">
        <f>'пр.7 вед.стр.'!E518</f>
        <v>7П 0 01 94600</v>
      </c>
      <c r="E520" s="225"/>
      <c r="F520" s="21">
        <f>F521</f>
        <v>123</v>
      </c>
      <c r="K520" s="115"/>
      <c r="L520" s="115"/>
      <c r="M520" s="115"/>
      <c r="N520" s="115"/>
      <c r="O520" s="118"/>
    </row>
    <row r="521" spans="1:15" s="32" customFormat="1" ht="18" customHeight="1">
      <c r="A521" s="30" t="str">
        <f>'пр.7 вед.стр.'!A519</f>
        <v>Предоставление субсидий бюджетным, автономным учреждениям и иным некоммерческим организациям</v>
      </c>
      <c r="B521" s="199" t="s">
        <v>68</v>
      </c>
      <c r="C521" s="199" t="s">
        <v>66</v>
      </c>
      <c r="D521" s="243" t="str">
        <f>'пр.7 вед.стр.'!E519</f>
        <v>7П 0 01 94600</v>
      </c>
      <c r="E521" s="239" t="str">
        <f>'пр.7 вед.стр.'!F519</f>
        <v>600</v>
      </c>
      <c r="F521" s="214">
        <f>F522</f>
        <v>123</v>
      </c>
      <c r="K521" s="115"/>
      <c r="L521" s="115"/>
      <c r="M521" s="115"/>
      <c r="N521" s="115"/>
      <c r="O521" s="118"/>
    </row>
    <row r="522" spans="1:15" s="32" customFormat="1" ht="20.25" customHeight="1">
      <c r="A522" s="30" t="str">
        <f>'пр.7 вед.стр.'!A520</f>
        <v>Субсидии бюджетным учреждениям</v>
      </c>
      <c r="B522" s="199" t="s">
        <v>68</v>
      </c>
      <c r="C522" s="199" t="s">
        <v>66</v>
      </c>
      <c r="D522" s="243" t="str">
        <f>'пр.7 вед.стр.'!E520</f>
        <v>7П 0 01 94600</v>
      </c>
      <c r="E522" s="239" t="str">
        <f>'пр.7 вед.стр.'!F520</f>
        <v>610</v>
      </c>
      <c r="F522" s="214">
        <f>F523</f>
        <v>123</v>
      </c>
      <c r="K522" s="115"/>
      <c r="L522" s="115"/>
      <c r="M522" s="115"/>
      <c r="N522" s="115"/>
      <c r="O522" s="118"/>
    </row>
    <row r="523" spans="1:15" s="32" customFormat="1" ht="17.25" customHeight="1">
      <c r="A523" s="30" t="str">
        <f>'пр.7 вед.стр.'!A521</f>
        <v>Субсидии  бюджетным учреждениям на иные цели</v>
      </c>
      <c r="B523" s="199" t="s">
        <v>68</v>
      </c>
      <c r="C523" s="199" t="s">
        <v>66</v>
      </c>
      <c r="D523" s="243" t="str">
        <f>'пр.7 вед.стр.'!E521</f>
        <v>7П 0 01 94600</v>
      </c>
      <c r="E523" s="239" t="str">
        <f>'пр.7 вед.стр.'!F521</f>
        <v>612</v>
      </c>
      <c r="F523" s="214">
        <f>'пр.7 вед.стр.'!G521</f>
        <v>123</v>
      </c>
      <c r="K523" s="115"/>
      <c r="L523" s="115"/>
      <c r="M523" s="115"/>
      <c r="N523" s="115"/>
      <c r="O523" s="118"/>
    </row>
    <row r="524" spans="1:15" s="32" customFormat="1" ht="32.25" customHeight="1">
      <c r="A524" s="201" t="str">
        <f>'пр.7 вед.стр.'!A522</f>
        <v>Муниципальная  программа  "Развитие образования в Сусуманском городском округе  на 2018- 2020 годы"</v>
      </c>
      <c r="B524" s="202" t="s">
        <v>68</v>
      </c>
      <c r="C524" s="202" t="s">
        <v>66</v>
      </c>
      <c r="D524" s="224" t="str">
        <f>'пр.7 вед.стр.'!E522</f>
        <v>7Р 0 00 00000 </v>
      </c>
      <c r="E524" s="240"/>
      <c r="F524" s="204">
        <f>F525+F558+F563</f>
        <v>133903.80000000002</v>
      </c>
      <c r="K524" s="115"/>
      <c r="L524" s="115"/>
      <c r="M524" s="115"/>
      <c r="N524" s="115"/>
      <c r="O524" s="118"/>
    </row>
    <row r="525" spans="1:15" s="32" customFormat="1" ht="18" customHeight="1">
      <c r="A525" s="16" t="str">
        <f>'пр.7 вед.стр.'!A523</f>
        <v>Основное мероприятие "Управление развитием отрасли образования"</v>
      </c>
      <c r="B525" s="20" t="s">
        <v>68</v>
      </c>
      <c r="C525" s="20" t="s">
        <v>66</v>
      </c>
      <c r="D525" s="225" t="str">
        <f>'пр.7 вед.стр.'!E523</f>
        <v>7Р 0 02 00000</v>
      </c>
      <c r="E525" s="229"/>
      <c r="F525" s="21">
        <f>F530+F534+F538+F542+F546+F526+F550+F554</f>
        <v>132460.6</v>
      </c>
      <c r="K525" s="115"/>
      <c r="L525" s="115"/>
      <c r="M525" s="115"/>
      <c r="N525" s="115"/>
      <c r="O525" s="118"/>
    </row>
    <row r="526" spans="1:15" s="32" customFormat="1" ht="57.75" customHeight="1">
      <c r="A526" s="196" t="str">
        <f>'пр.7 вед.стр.'!A524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526" s="197" t="s">
        <v>68</v>
      </c>
      <c r="C526" s="197" t="s">
        <v>66</v>
      </c>
      <c r="D526" s="230" t="str">
        <f>'пр.7 вед.стр.'!E524</f>
        <v>7Р 0 02 73С20</v>
      </c>
      <c r="E526" s="242"/>
      <c r="F526" s="198">
        <f>F527</f>
        <v>81.3</v>
      </c>
      <c r="K526" s="115"/>
      <c r="L526" s="115"/>
      <c r="M526" s="115"/>
      <c r="N526" s="115"/>
      <c r="O526" s="118"/>
    </row>
    <row r="527" spans="1:15" s="32" customFormat="1" ht="18" customHeight="1">
      <c r="A527" s="196" t="str">
        <f>'пр.7 вед.стр.'!A525</f>
        <v>Предоставление субсидий бюджетным, автономным учреждениям и иным некоммерческим организациям</v>
      </c>
      <c r="B527" s="197" t="s">
        <v>68</v>
      </c>
      <c r="C527" s="197" t="s">
        <v>66</v>
      </c>
      <c r="D527" s="230" t="str">
        <f>'пр.7 вед.стр.'!E525</f>
        <v>7Р 0 02 73С20</v>
      </c>
      <c r="E527" s="230" t="str">
        <f>'пр.7 вед.стр.'!F525</f>
        <v>600</v>
      </c>
      <c r="F527" s="198">
        <f>F528</f>
        <v>81.3</v>
      </c>
      <c r="K527" s="115"/>
      <c r="L527" s="115"/>
      <c r="M527" s="115"/>
      <c r="N527" s="115"/>
      <c r="O527" s="118"/>
    </row>
    <row r="528" spans="1:15" s="32" customFormat="1" ht="18" customHeight="1">
      <c r="A528" s="196" t="str">
        <f>'пр.7 вед.стр.'!A526</f>
        <v>Субсидии бюджетным учреждениям</v>
      </c>
      <c r="B528" s="197" t="s">
        <v>68</v>
      </c>
      <c r="C528" s="197" t="s">
        <v>66</v>
      </c>
      <c r="D528" s="230" t="str">
        <f>'пр.7 вед.стр.'!E526</f>
        <v>7Р 0 02 73С20</v>
      </c>
      <c r="E528" s="230" t="str">
        <f>'пр.7 вед.стр.'!F526</f>
        <v>610</v>
      </c>
      <c r="F528" s="198">
        <f>F529</f>
        <v>81.3</v>
      </c>
      <c r="K528" s="115"/>
      <c r="L528" s="115"/>
      <c r="M528" s="115"/>
      <c r="N528" s="115"/>
      <c r="O528" s="118"/>
    </row>
    <row r="529" spans="1:15" s="32" customFormat="1" ht="18" customHeight="1">
      <c r="A529" s="196" t="str">
        <f>'пр.7 вед.стр.'!A527</f>
        <v>Субсидии  бюджетным учреждениям на иные цели</v>
      </c>
      <c r="B529" s="197" t="s">
        <v>68</v>
      </c>
      <c r="C529" s="197" t="s">
        <v>66</v>
      </c>
      <c r="D529" s="230" t="str">
        <f>'пр.7 вед.стр.'!E527</f>
        <v>7Р 0 02 73С20</v>
      </c>
      <c r="E529" s="230" t="str">
        <f>'пр.7 вед.стр.'!F527</f>
        <v>612</v>
      </c>
      <c r="F529" s="198">
        <f>'пр.7 вед.стр.'!G527</f>
        <v>81.3</v>
      </c>
      <c r="K529" s="115"/>
      <c r="L529" s="115"/>
      <c r="M529" s="115"/>
      <c r="N529" s="115"/>
      <c r="O529" s="118"/>
    </row>
    <row r="530" spans="1:15" s="32" customFormat="1" ht="27" customHeight="1">
      <c r="A530" s="196" t="str">
        <f>'пр.7 вед.стр.'!A528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530" s="197" t="s">
        <v>68</v>
      </c>
      <c r="C530" s="197" t="s">
        <v>66</v>
      </c>
      <c r="D530" s="230" t="str">
        <f>'пр.7 вед.стр.'!E528</f>
        <v>7Р 0 02 74050</v>
      </c>
      <c r="E530" s="230"/>
      <c r="F530" s="198">
        <f>F531</f>
        <v>115723.5</v>
      </c>
      <c r="K530" s="115"/>
      <c r="L530" s="115"/>
      <c r="M530" s="115"/>
      <c r="N530" s="115"/>
      <c r="O530" s="118"/>
    </row>
    <row r="531" spans="1:15" s="32" customFormat="1" ht="21" customHeight="1">
      <c r="A531" s="196" t="str">
        <f>'пр.7 вед.стр.'!A529</f>
        <v>Предоставление субсидий бюджетным, автономным учреждениям и иным некоммерческим организациям</v>
      </c>
      <c r="B531" s="197" t="s">
        <v>68</v>
      </c>
      <c r="C531" s="197" t="s">
        <v>66</v>
      </c>
      <c r="D531" s="230" t="str">
        <f>'пр.7 вед.стр.'!E529</f>
        <v>7Р 0 02 74050</v>
      </c>
      <c r="E531" s="230" t="str">
        <f>'пр.7 вед.стр.'!F529</f>
        <v>600</v>
      </c>
      <c r="F531" s="198">
        <f>F532</f>
        <v>115723.5</v>
      </c>
      <c r="K531" s="115"/>
      <c r="L531" s="115"/>
      <c r="M531" s="115"/>
      <c r="N531" s="115"/>
      <c r="O531" s="118"/>
    </row>
    <row r="532" spans="1:15" s="32" customFormat="1" ht="17.25" customHeight="1">
      <c r="A532" s="196" t="str">
        <f>'пр.7 вед.стр.'!A530</f>
        <v>Субсидии бюджетным учреждениям</v>
      </c>
      <c r="B532" s="197" t="s">
        <v>68</v>
      </c>
      <c r="C532" s="197" t="s">
        <v>66</v>
      </c>
      <c r="D532" s="230" t="str">
        <f>'пр.7 вед.стр.'!E530</f>
        <v>7Р 0 02 74050</v>
      </c>
      <c r="E532" s="230" t="str">
        <f>'пр.7 вед.стр.'!F530</f>
        <v>610</v>
      </c>
      <c r="F532" s="198">
        <f>F533</f>
        <v>115723.5</v>
      </c>
      <c r="K532" s="115"/>
      <c r="L532" s="115"/>
      <c r="M532" s="115"/>
      <c r="N532" s="115"/>
      <c r="O532" s="118"/>
    </row>
    <row r="533" spans="1:15" s="32" customFormat="1" ht="26.25" customHeight="1">
      <c r="A533" s="196" t="str">
        <f>'пр.7 вед.стр.'!A531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33" s="197" t="s">
        <v>68</v>
      </c>
      <c r="C533" s="197" t="s">
        <v>66</v>
      </c>
      <c r="D533" s="230" t="str">
        <f>'пр.7 вед.стр.'!E531</f>
        <v>7Р 0 02 74050</v>
      </c>
      <c r="E533" s="230" t="str">
        <f>'пр.7 вед.стр.'!F531</f>
        <v>611</v>
      </c>
      <c r="F533" s="198">
        <f>'пр.7 вед.стр.'!G531</f>
        <v>115723.5</v>
      </c>
      <c r="K533" s="115"/>
      <c r="L533" s="115"/>
      <c r="M533" s="115"/>
      <c r="N533" s="115"/>
      <c r="O533" s="118"/>
    </row>
    <row r="534" spans="1:15" s="32" customFormat="1" ht="25.5" customHeight="1">
      <c r="A534" s="196" t="str">
        <f>'пр.7 вед.стр.'!A532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34" s="197" t="s">
        <v>68</v>
      </c>
      <c r="C534" s="197" t="s">
        <v>66</v>
      </c>
      <c r="D534" s="230" t="str">
        <f>'пр.7 вед.стр.'!E532</f>
        <v>7Р 0 02 74060</v>
      </c>
      <c r="E534" s="230"/>
      <c r="F534" s="198">
        <f>F535</f>
        <v>1186.1</v>
      </c>
      <c r="K534" s="115"/>
      <c r="L534" s="115"/>
      <c r="M534" s="115"/>
      <c r="N534" s="115"/>
      <c r="O534" s="118"/>
    </row>
    <row r="535" spans="1:15" s="32" customFormat="1" ht="20.25" customHeight="1">
      <c r="A535" s="196" t="str">
        <f>'пр.7 вед.стр.'!A533</f>
        <v>Предоставление субсидий бюджетным, автономным учреждениям и иным некоммерческим организациям</v>
      </c>
      <c r="B535" s="197" t="s">
        <v>68</v>
      </c>
      <c r="C535" s="197" t="s">
        <v>66</v>
      </c>
      <c r="D535" s="230" t="str">
        <f>'пр.7 вед.стр.'!E533</f>
        <v>7Р 0 02 74060</v>
      </c>
      <c r="E535" s="230" t="str">
        <f>'пр.7 вед.стр.'!F533</f>
        <v>600</v>
      </c>
      <c r="F535" s="198">
        <f>F536</f>
        <v>1186.1</v>
      </c>
      <c r="K535" s="115"/>
      <c r="L535" s="115"/>
      <c r="M535" s="115"/>
      <c r="N535" s="115"/>
      <c r="O535" s="118"/>
    </row>
    <row r="536" spans="1:15" s="32" customFormat="1" ht="17.25" customHeight="1">
      <c r="A536" s="196" t="str">
        <f>'пр.7 вед.стр.'!A534</f>
        <v>Субсидии бюджетным учреждениям</v>
      </c>
      <c r="B536" s="197" t="s">
        <v>68</v>
      </c>
      <c r="C536" s="197" t="s">
        <v>66</v>
      </c>
      <c r="D536" s="230" t="str">
        <f>'пр.7 вед.стр.'!E534</f>
        <v>7Р 0 02 74060</v>
      </c>
      <c r="E536" s="230" t="str">
        <f>'пр.7 вед.стр.'!F534</f>
        <v>610</v>
      </c>
      <c r="F536" s="198">
        <f>F537</f>
        <v>1186.1</v>
      </c>
      <c r="K536" s="115"/>
      <c r="L536" s="115"/>
      <c r="M536" s="115"/>
      <c r="N536" s="115"/>
      <c r="O536" s="118"/>
    </row>
    <row r="537" spans="1:15" s="32" customFormat="1" ht="30" customHeight="1">
      <c r="A537" s="196" t="str">
        <f>'пр.7 вед.стр.'!A535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37" s="197" t="s">
        <v>68</v>
      </c>
      <c r="C537" s="197" t="s">
        <v>66</v>
      </c>
      <c r="D537" s="230" t="str">
        <f>'пр.7 вед.стр.'!E535</f>
        <v>7Р 0 02 74060</v>
      </c>
      <c r="E537" s="230" t="str">
        <f>'пр.7 вед.стр.'!F535</f>
        <v>611</v>
      </c>
      <c r="F537" s="198">
        <f>'пр.7 вед.стр.'!G535</f>
        <v>1186.1</v>
      </c>
      <c r="K537" s="115"/>
      <c r="L537" s="115"/>
      <c r="M537" s="115"/>
      <c r="N537" s="115"/>
      <c r="O537" s="118"/>
    </row>
    <row r="538" spans="1:15" s="32" customFormat="1" ht="30.75" customHeight="1">
      <c r="A538" s="196" t="str">
        <f>'пр.7 вед.стр.'!A536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38" s="197" t="s">
        <v>68</v>
      </c>
      <c r="C538" s="197" t="s">
        <v>66</v>
      </c>
      <c r="D538" s="230" t="str">
        <f>'пр.7 вед.стр.'!E536</f>
        <v>7Р 0 02 74070</v>
      </c>
      <c r="E538" s="230"/>
      <c r="F538" s="198">
        <f>F539</f>
        <v>3329.5</v>
      </c>
      <c r="K538" s="115"/>
      <c r="L538" s="115"/>
      <c r="M538" s="115"/>
      <c r="N538" s="115"/>
      <c r="O538" s="118"/>
    </row>
    <row r="539" spans="1:15" s="32" customFormat="1" ht="21" customHeight="1">
      <c r="A539" s="196" t="str">
        <f>'пр.7 вед.стр.'!A537</f>
        <v>Предоставление субсидий бюджетным, автономным учреждениям и иным некоммерческим организациям</v>
      </c>
      <c r="B539" s="197" t="s">
        <v>68</v>
      </c>
      <c r="C539" s="197" t="s">
        <v>66</v>
      </c>
      <c r="D539" s="230" t="str">
        <f>'пр.7 вед.стр.'!E537</f>
        <v>7Р 0 02 74070</v>
      </c>
      <c r="E539" s="230" t="str">
        <f>'пр.7 вед.стр.'!F537</f>
        <v>600</v>
      </c>
      <c r="F539" s="198">
        <f>F540</f>
        <v>3329.5</v>
      </c>
      <c r="K539" s="115"/>
      <c r="L539" s="115"/>
      <c r="M539" s="115"/>
      <c r="N539" s="115"/>
      <c r="O539" s="118"/>
    </row>
    <row r="540" spans="1:15" s="32" customFormat="1" ht="17.25" customHeight="1">
      <c r="A540" s="196" t="str">
        <f>'пр.7 вед.стр.'!A538</f>
        <v>Субсидии бюджетным учреждениям</v>
      </c>
      <c r="B540" s="197" t="s">
        <v>68</v>
      </c>
      <c r="C540" s="197" t="s">
        <v>66</v>
      </c>
      <c r="D540" s="230" t="str">
        <f>'пр.7 вед.стр.'!E538</f>
        <v>7Р 0 02 74070</v>
      </c>
      <c r="E540" s="230" t="str">
        <f>'пр.7 вед.стр.'!F538</f>
        <v>610</v>
      </c>
      <c r="F540" s="198">
        <f>F541</f>
        <v>3329.5</v>
      </c>
      <c r="K540" s="115"/>
      <c r="L540" s="115"/>
      <c r="M540" s="115"/>
      <c r="N540" s="115"/>
      <c r="O540" s="118"/>
    </row>
    <row r="541" spans="1:15" s="32" customFormat="1" ht="24" customHeight="1">
      <c r="A541" s="196" t="str">
        <f>'пр.7 вед.стр.'!A539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41" s="197" t="s">
        <v>68</v>
      </c>
      <c r="C541" s="197" t="s">
        <v>66</v>
      </c>
      <c r="D541" s="230" t="str">
        <f>'пр.7 вед.стр.'!E539</f>
        <v>7Р 0 02 74070</v>
      </c>
      <c r="E541" s="230" t="str">
        <f>'пр.7 вед.стр.'!F539</f>
        <v>611</v>
      </c>
      <c r="F541" s="198">
        <f>'пр.7 вед.стр.'!G539</f>
        <v>3329.5</v>
      </c>
      <c r="K541" s="115"/>
      <c r="L541" s="115"/>
      <c r="M541" s="115"/>
      <c r="N541" s="115"/>
      <c r="O541" s="118"/>
    </row>
    <row r="542" spans="1:15" s="32" customFormat="1" ht="17.25" customHeight="1">
      <c r="A542" s="196" t="str">
        <f>'пр.7 вед.стр.'!A540</f>
        <v>Обеспечение ежемесячного денежного вознаграждения за классное руководство</v>
      </c>
      <c r="B542" s="197" t="s">
        <v>68</v>
      </c>
      <c r="C542" s="197" t="s">
        <v>66</v>
      </c>
      <c r="D542" s="230" t="str">
        <f>'пр.7 вед.стр.'!E540</f>
        <v>7Р 0 02 74130</v>
      </c>
      <c r="E542" s="230"/>
      <c r="F542" s="198">
        <f>F543</f>
        <v>1210.9</v>
      </c>
      <c r="K542" s="115"/>
      <c r="L542" s="115"/>
      <c r="M542" s="115"/>
      <c r="N542" s="115"/>
      <c r="O542" s="118"/>
    </row>
    <row r="543" spans="1:15" s="32" customFormat="1" ht="18.75" customHeight="1">
      <c r="A543" s="196" t="str">
        <f>'пр.7 вед.стр.'!A541</f>
        <v>Предоставление субсидий бюджетным, автономным учреждениям и иным некоммерческим организациям</v>
      </c>
      <c r="B543" s="197" t="s">
        <v>68</v>
      </c>
      <c r="C543" s="197" t="s">
        <v>66</v>
      </c>
      <c r="D543" s="230" t="str">
        <f>'пр.7 вед.стр.'!E541</f>
        <v>7Р 0 02 74130</v>
      </c>
      <c r="E543" s="230" t="str">
        <f>'пр.7 вед.стр.'!F541</f>
        <v>600</v>
      </c>
      <c r="F543" s="198">
        <f>F544</f>
        <v>1210.9</v>
      </c>
      <c r="K543" s="115"/>
      <c r="L543" s="115"/>
      <c r="M543" s="115"/>
      <c r="N543" s="115"/>
      <c r="O543" s="118"/>
    </row>
    <row r="544" spans="1:15" s="32" customFormat="1" ht="19.5" customHeight="1">
      <c r="A544" s="196" t="str">
        <f>'пр.7 вед.стр.'!A542</f>
        <v>Субсидии бюджетным учреждениям</v>
      </c>
      <c r="B544" s="197" t="s">
        <v>68</v>
      </c>
      <c r="C544" s="197" t="s">
        <v>66</v>
      </c>
      <c r="D544" s="230" t="str">
        <f>'пр.7 вед.стр.'!E542</f>
        <v>7Р 0 02 74130</v>
      </c>
      <c r="E544" s="230" t="str">
        <f>'пр.7 вед.стр.'!F542</f>
        <v>610</v>
      </c>
      <c r="F544" s="198">
        <f>F545</f>
        <v>1210.9</v>
      </c>
      <c r="K544" s="115"/>
      <c r="L544" s="115"/>
      <c r="M544" s="115"/>
      <c r="N544" s="115"/>
      <c r="O544" s="118"/>
    </row>
    <row r="545" spans="1:15" s="32" customFormat="1" ht="26.25" customHeight="1">
      <c r="A545" s="196" t="str">
        <f>'пр.7 вед.стр.'!A543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45" s="197" t="s">
        <v>68</v>
      </c>
      <c r="C545" s="197" t="s">
        <v>66</v>
      </c>
      <c r="D545" s="230" t="str">
        <f>'пр.7 вед.стр.'!E543</f>
        <v>7Р 0 02 74130</v>
      </c>
      <c r="E545" s="230" t="str">
        <f>'пр.7 вед.стр.'!F543</f>
        <v>611</v>
      </c>
      <c r="F545" s="198">
        <f>'пр.7 вед.стр.'!G543</f>
        <v>1210.9</v>
      </c>
      <c r="K545" s="115"/>
      <c r="L545" s="115"/>
      <c r="M545" s="115"/>
      <c r="N545" s="115"/>
      <c r="O545" s="118"/>
    </row>
    <row r="546" spans="1:15" s="32" customFormat="1" ht="30" customHeight="1">
      <c r="A546" s="196" t="str">
        <f>'пр.7 вед.стр.'!A544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46" s="197" t="s">
        <v>68</v>
      </c>
      <c r="C546" s="197" t="s">
        <v>66</v>
      </c>
      <c r="D546" s="230" t="str">
        <f>'пр.7 вед.стр.'!E544</f>
        <v>7Р 0 02 75010</v>
      </c>
      <c r="E546" s="230"/>
      <c r="F546" s="198">
        <f>F547</f>
        <v>8914.3</v>
      </c>
      <c r="K546" s="115"/>
      <c r="L546" s="115"/>
      <c r="M546" s="115"/>
      <c r="N546" s="115"/>
      <c r="O546" s="118"/>
    </row>
    <row r="547" spans="1:15" s="32" customFormat="1" ht="21" customHeight="1">
      <c r="A547" s="196" t="str">
        <f>'пр.7 вед.стр.'!A545</f>
        <v>Предоставление субсидий бюджетным, автономным учреждениям и иным некоммерческим организациям</v>
      </c>
      <c r="B547" s="197" t="s">
        <v>68</v>
      </c>
      <c r="C547" s="197" t="s">
        <v>66</v>
      </c>
      <c r="D547" s="230" t="str">
        <f>'пр.7 вед.стр.'!E545</f>
        <v>7Р 0 02 75010</v>
      </c>
      <c r="E547" s="230" t="str">
        <f>'пр.7 вед.стр.'!F545</f>
        <v>600</v>
      </c>
      <c r="F547" s="198">
        <f>F548</f>
        <v>8914.3</v>
      </c>
      <c r="K547" s="115"/>
      <c r="L547" s="115"/>
      <c r="M547" s="115"/>
      <c r="N547" s="115"/>
      <c r="O547" s="118"/>
    </row>
    <row r="548" spans="1:15" s="32" customFormat="1" ht="17.25" customHeight="1">
      <c r="A548" s="196" t="str">
        <f>'пр.7 вед.стр.'!A546</f>
        <v>Субсидии бюджетным учреждениям</v>
      </c>
      <c r="B548" s="197" t="s">
        <v>68</v>
      </c>
      <c r="C548" s="197" t="s">
        <v>66</v>
      </c>
      <c r="D548" s="230" t="str">
        <f>'пр.7 вед.стр.'!E546</f>
        <v>7Р 0 02 75010</v>
      </c>
      <c r="E548" s="230" t="str">
        <f>'пр.7 вед.стр.'!F546</f>
        <v>610</v>
      </c>
      <c r="F548" s="198">
        <f>F549</f>
        <v>8914.3</v>
      </c>
      <c r="K548" s="115"/>
      <c r="L548" s="115"/>
      <c r="M548" s="115"/>
      <c r="N548" s="115"/>
      <c r="O548" s="118"/>
    </row>
    <row r="549" spans="1:15" s="32" customFormat="1" ht="17.25" customHeight="1">
      <c r="A549" s="196" t="str">
        <f>'пр.7 вед.стр.'!A547</f>
        <v>Субсидии  бюджетным учреждениям на иные цели</v>
      </c>
      <c r="B549" s="197" t="s">
        <v>68</v>
      </c>
      <c r="C549" s="197" t="s">
        <v>66</v>
      </c>
      <c r="D549" s="230" t="str">
        <f>'пр.7 вед.стр.'!E547</f>
        <v>7Р 0 02 75010</v>
      </c>
      <c r="E549" s="230" t="str">
        <f>'пр.7 вед.стр.'!F547</f>
        <v>612</v>
      </c>
      <c r="F549" s="198">
        <f>'пр.7 вед.стр.'!G547</f>
        <v>8914.3</v>
      </c>
      <c r="K549" s="115"/>
      <c r="L549" s="115"/>
      <c r="M549" s="115"/>
      <c r="N549" s="115"/>
      <c r="O549" s="118"/>
    </row>
    <row r="550" spans="1:15" s="32" customFormat="1" ht="17.25" customHeight="1">
      <c r="A550" s="312" t="str">
        <f>'пр.7 вед.стр.'!A548</f>
        <v>Приобретение школьных автобусов</v>
      </c>
      <c r="B550" s="197" t="s">
        <v>68</v>
      </c>
      <c r="C550" s="197" t="s">
        <v>66</v>
      </c>
      <c r="D550" s="230" t="str">
        <f>'пр.7 вед.стр.'!E548</f>
        <v>7Р 0 02 73150</v>
      </c>
      <c r="E550" s="230"/>
      <c r="F550" s="198">
        <f>F551</f>
        <v>1636.4</v>
      </c>
      <c r="K550" s="115"/>
      <c r="L550" s="115"/>
      <c r="M550" s="115"/>
      <c r="N550" s="115"/>
      <c r="O550" s="118"/>
    </row>
    <row r="551" spans="1:15" s="32" customFormat="1" ht="17.25" customHeight="1">
      <c r="A551" s="312" t="str">
        <f>'пр.7 вед.стр.'!A549</f>
        <v>Предоставление субсидий бюджетным, автономным учреждениям и иным некоммерческим организациям</v>
      </c>
      <c r="B551" s="197" t="s">
        <v>68</v>
      </c>
      <c r="C551" s="197" t="s">
        <v>66</v>
      </c>
      <c r="D551" s="230" t="str">
        <f>'пр.7 вед.стр.'!E549</f>
        <v>7Р 0 02 73150</v>
      </c>
      <c r="E551" s="230" t="str">
        <f>'пр.7 вед.стр.'!F549</f>
        <v>600</v>
      </c>
      <c r="F551" s="198">
        <f>F552</f>
        <v>1636.4</v>
      </c>
      <c r="K551" s="115"/>
      <c r="L551" s="115"/>
      <c r="M551" s="115"/>
      <c r="N551" s="115"/>
      <c r="O551" s="118"/>
    </row>
    <row r="552" spans="1:15" s="32" customFormat="1" ht="17.25" customHeight="1">
      <c r="A552" s="312" t="str">
        <f>'пр.7 вед.стр.'!A550</f>
        <v>Субсидии бюджетным учреждениям</v>
      </c>
      <c r="B552" s="197" t="s">
        <v>68</v>
      </c>
      <c r="C552" s="197" t="s">
        <v>66</v>
      </c>
      <c r="D552" s="230" t="str">
        <f>'пр.7 вед.стр.'!E550</f>
        <v>7Р 0 02 73150</v>
      </c>
      <c r="E552" s="230" t="str">
        <f>'пр.7 вед.стр.'!F550</f>
        <v>610</v>
      </c>
      <c r="F552" s="198">
        <f>F553</f>
        <v>1636.4</v>
      </c>
      <c r="K552" s="115"/>
      <c r="L552" s="115"/>
      <c r="M552" s="115"/>
      <c r="N552" s="115"/>
      <c r="O552" s="118"/>
    </row>
    <row r="553" spans="1:15" s="32" customFormat="1" ht="17.25" customHeight="1">
      <c r="A553" s="312" t="str">
        <f>'пр.7 вед.стр.'!A551</f>
        <v>Субсидии  бюджетным учреждениям на иные цели</v>
      </c>
      <c r="B553" s="197" t="s">
        <v>68</v>
      </c>
      <c r="C553" s="197" t="s">
        <v>66</v>
      </c>
      <c r="D553" s="230" t="str">
        <f>'пр.7 вед.стр.'!E551</f>
        <v>7Р 0 02 73150</v>
      </c>
      <c r="E553" s="230" t="str">
        <f>'пр.7 вед.стр.'!F551</f>
        <v>612</v>
      </c>
      <c r="F553" s="198">
        <f>'пр.7 вед.стр.'!G551</f>
        <v>1636.4</v>
      </c>
      <c r="K553" s="115"/>
      <c r="L553" s="115"/>
      <c r="M553" s="115"/>
      <c r="N553" s="115"/>
      <c r="O553" s="118"/>
    </row>
    <row r="554" spans="1:15" s="32" customFormat="1" ht="17.25" customHeight="1">
      <c r="A554" s="316" t="str">
        <f>'пр.7 вед.стр.'!A552</f>
        <v>Приобретение школьных автобусов за чсет средств местного бюджета</v>
      </c>
      <c r="B554" s="20" t="s">
        <v>68</v>
      </c>
      <c r="C554" s="20" t="s">
        <v>66</v>
      </c>
      <c r="D554" s="225" t="str">
        <f>'пр.7 вед.стр.'!E552</f>
        <v>7Р 0 02 S3150</v>
      </c>
      <c r="E554" s="225"/>
      <c r="F554" s="21">
        <f>F555</f>
        <v>378.6</v>
      </c>
      <c r="K554" s="115"/>
      <c r="L554" s="115"/>
      <c r="M554" s="115"/>
      <c r="N554" s="115"/>
      <c r="O554" s="118"/>
    </row>
    <row r="555" spans="1:15" s="32" customFormat="1" ht="17.25" customHeight="1">
      <c r="A555" s="316" t="str">
        <f>'пр.7 вед.стр.'!A553</f>
        <v>Предоставление субсидий бюджетным, автономным учреждениям и иным некоммерческим организациям</v>
      </c>
      <c r="B555" s="20" t="s">
        <v>68</v>
      </c>
      <c r="C555" s="20" t="s">
        <v>66</v>
      </c>
      <c r="D555" s="225" t="str">
        <f>'пр.7 вед.стр.'!E553</f>
        <v>7Р 0 02 S3150</v>
      </c>
      <c r="E555" s="225" t="str">
        <f>'пр.7 вед.стр.'!F553</f>
        <v>600</v>
      </c>
      <c r="F555" s="21">
        <f>F556</f>
        <v>378.6</v>
      </c>
      <c r="K555" s="115"/>
      <c r="L555" s="115"/>
      <c r="M555" s="115"/>
      <c r="N555" s="115"/>
      <c r="O555" s="118"/>
    </row>
    <row r="556" spans="1:15" s="32" customFormat="1" ht="17.25" customHeight="1">
      <c r="A556" s="316" t="str">
        <f>'пр.7 вед.стр.'!A554</f>
        <v>Субсидии бюджетным учреждениям</v>
      </c>
      <c r="B556" s="20" t="s">
        <v>68</v>
      </c>
      <c r="C556" s="20" t="s">
        <v>66</v>
      </c>
      <c r="D556" s="225" t="str">
        <f>'пр.7 вед.стр.'!E554</f>
        <v>7Р 0 02 S3150</v>
      </c>
      <c r="E556" s="225" t="str">
        <f>'пр.7 вед.стр.'!F554</f>
        <v>610</v>
      </c>
      <c r="F556" s="21">
        <f>F557</f>
        <v>378.6</v>
      </c>
      <c r="K556" s="115"/>
      <c r="L556" s="115"/>
      <c r="M556" s="115"/>
      <c r="N556" s="115"/>
      <c r="O556" s="118"/>
    </row>
    <row r="557" spans="1:15" s="32" customFormat="1" ht="17.25" customHeight="1">
      <c r="A557" s="316" t="str">
        <f>'пр.7 вед.стр.'!A555</f>
        <v>Субсидии  бюджетным учреждениям на иные цели</v>
      </c>
      <c r="B557" s="20" t="s">
        <v>68</v>
      </c>
      <c r="C557" s="20" t="s">
        <v>66</v>
      </c>
      <c r="D557" s="225" t="str">
        <f>'пр.7 вед.стр.'!E555</f>
        <v>7Р 0 02 S3150</v>
      </c>
      <c r="E557" s="225" t="str">
        <f>'пр.7 вед.стр.'!F555</f>
        <v>612</v>
      </c>
      <c r="F557" s="21">
        <f>'пр.7 вед.стр.'!G555</f>
        <v>378.6</v>
      </c>
      <c r="K557" s="115"/>
      <c r="L557" s="115"/>
      <c r="M557" s="115"/>
      <c r="N557" s="115"/>
      <c r="O557" s="118"/>
    </row>
    <row r="558" spans="1:6" ht="23.25" customHeight="1">
      <c r="A558" s="16" t="str">
        <f>'пр.7 вед.стр.'!A556</f>
        <v>Основное мероприятие "Формирование доступной среды в образовательных учреждениях Сусуманского городского округа"</v>
      </c>
      <c r="B558" s="20" t="s">
        <v>68</v>
      </c>
      <c r="C558" s="20" t="s">
        <v>66</v>
      </c>
      <c r="D558" s="225" t="str">
        <f>'пр.7 вед.стр.'!E556</f>
        <v>7Р 0 05 00000</v>
      </c>
      <c r="E558" s="225"/>
      <c r="F558" s="21">
        <f>F559</f>
        <v>275</v>
      </c>
    </row>
    <row r="559" spans="1:6" ht="23.25" customHeight="1">
      <c r="A559" s="16" t="str">
        <f>'пр.7 вед.стр.'!A557</f>
        <v>Адаптация социально- значимых объектов для инвалидов и маломобильных групп населения </v>
      </c>
      <c r="B559" s="20" t="s">
        <v>68</v>
      </c>
      <c r="C559" s="20" t="s">
        <v>66</v>
      </c>
      <c r="D559" s="225" t="str">
        <f>'пр.7 вед.стр.'!E557</f>
        <v>7Р 0 05 91500</v>
      </c>
      <c r="E559" s="225"/>
      <c r="F559" s="21">
        <f>F560</f>
        <v>275</v>
      </c>
    </row>
    <row r="560" spans="1:15" s="32" customFormat="1" ht="15.75" customHeight="1">
      <c r="A560" s="16" t="str">
        <f>'пр.7 вед.стр.'!A558</f>
        <v>Предоставление субсидий бюджетным, автономным учреждениям и иным некоммерческим организациям</v>
      </c>
      <c r="B560" s="20" t="s">
        <v>68</v>
      </c>
      <c r="C560" s="20" t="s">
        <v>66</v>
      </c>
      <c r="D560" s="225" t="str">
        <f>'пр.7 вед.стр.'!E558</f>
        <v>7Р 0 05 91500</v>
      </c>
      <c r="E560" s="225" t="str">
        <f>'пр.7 вед.стр.'!F558</f>
        <v>600</v>
      </c>
      <c r="F560" s="21">
        <f>F561</f>
        <v>275</v>
      </c>
      <c r="K560" s="115"/>
      <c r="L560" s="115"/>
      <c r="M560" s="115"/>
      <c r="N560" s="115"/>
      <c r="O560" s="118"/>
    </row>
    <row r="561" spans="1:15" s="32" customFormat="1" ht="15.75" customHeight="1">
      <c r="A561" s="16" t="str">
        <f>'пр.7 вед.стр.'!A559</f>
        <v>Субсидии бюджетным учреждениям</v>
      </c>
      <c r="B561" s="20" t="s">
        <v>68</v>
      </c>
      <c r="C561" s="20" t="s">
        <v>66</v>
      </c>
      <c r="D561" s="225" t="str">
        <f>'пр.7 вед.стр.'!E559</f>
        <v>7Р 0 05 91500</v>
      </c>
      <c r="E561" s="225" t="str">
        <f>'пр.7 вед.стр.'!F559</f>
        <v>610</v>
      </c>
      <c r="F561" s="21">
        <f>F562</f>
        <v>275</v>
      </c>
      <c r="K561" s="115"/>
      <c r="L561" s="115"/>
      <c r="M561" s="115"/>
      <c r="N561" s="115"/>
      <c r="O561" s="118"/>
    </row>
    <row r="562" spans="1:15" s="32" customFormat="1" ht="17.25" customHeight="1">
      <c r="A562" s="16" t="str">
        <f>'пр.7 вед.стр.'!A560</f>
        <v>Субсидии  бюджетным учреждениям на иные цели</v>
      </c>
      <c r="B562" s="20" t="s">
        <v>68</v>
      </c>
      <c r="C562" s="20" t="s">
        <v>66</v>
      </c>
      <c r="D562" s="225" t="str">
        <f>'пр.7 вед.стр.'!E560</f>
        <v>7Р 0 05 91500</v>
      </c>
      <c r="E562" s="225" t="str">
        <f>'пр.7 вед.стр.'!F560</f>
        <v>612</v>
      </c>
      <c r="F562" s="21">
        <f>'пр.7 вед.стр.'!G560</f>
        <v>275</v>
      </c>
      <c r="K562" s="115"/>
      <c r="L562" s="115"/>
      <c r="M562" s="115"/>
      <c r="N562" s="115"/>
      <c r="O562" s="118"/>
    </row>
    <row r="563" spans="1:15" s="32" customFormat="1" ht="24.75" customHeight="1">
      <c r="A563" s="145" t="e">
        <f>'пр.7 вед.стр.'!#REF!</f>
        <v>#REF!</v>
      </c>
      <c r="B563" s="334" t="s">
        <v>68</v>
      </c>
      <c r="C563" s="334" t="s">
        <v>66</v>
      </c>
      <c r="D563" s="234" t="e">
        <f>'пр.7 вед.стр.'!#REF!</f>
        <v>#REF!</v>
      </c>
      <c r="E563" s="234"/>
      <c r="F563" s="336">
        <f>F564</f>
        <v>1168.2</v>
      </c>
      <c r="K563" s="115"/>
      <c r="L563" s="115"/>
      <c r="M563" s="115"/>
      <c r="N563" s="115"/>
      <c r="O563" s="118"/>
    </row>
    <row r="564" spans="1:15" s="32" customFormat="1" ht="30" customHeight="1">
      <c r="A564" s="145" t="str">
        <f>'пр.7 вед.стр.'!A561</f>
        <v>Обновление материально-технической базы для формирования у обучающихся современных технологических и гуманитарных навыков </v>
      </c>
      <c r="B564" s="334" t="s">
        <v>68</v>
      </c>
      <c r="C564" s="334" t="s">
        <v>66</v>
      </c>
      <c r="D564" s="234" t="str">
        <f>'пр.7 вед.стр.'!E561</f>
        <v>7Р 0 05 16090</v>
      </c>
      <c r="E564" s="234"/>
      <c r="F564" s="336">
        <f>F565</f>
        <v>1168.2</v>
      </c>
      <c r="K564" s="115"/>
      <c r="L564" s="115"/>
      <c r="M564" s="115"/>
      <c r="N564" s="115"/>
      <c r="O564" s="118"/>
    </row>
    <row r="565" spans="1:15" s="32" customFormat="1" ht="30" customHeight="1">
      <c r="A565" s="145" t="str">
        <f>'пр.7 вед.стр.'!A562</f>
        <v>Предоставление субсидий бюджетным, автономным учреждениям и иным некоммерческим организациям</v>
      </c>
      <c r="B565" s="334" t="s">
        <v>68</v>
      </c>
      <c r="C565" s="334" t="s">
        <v>66</v>
      </c>
      <c r="D565" s="234" t="str">
        <f>'пр.7 вед.стр.'!E562</f>
        <v>7Р 0 05 16090</v>
      </c>
      <c r="E565" s="234" t="str">
        <f>'пр.7 вед.стр.'!F562</f>
        <v>600</v>
      </c>
      <c r="F565" s="336">
        <f>F566</f>
        <v>1168.2</v>
      </c>
      <c r="K565" s="115"/>
      <c r="L565" s="115"/>
      <c r="M565" s="115"/>
      <c r="N565" s="115"/>
      <c r="O565" s="118"/>
    </row>
    <row r="566" spans="1:15" s="32" customFormat="1" ht="17.25" customHeight="1">
      <c r="A566" s="145" t="str">
        <f>'пр.7 вед.стр.'!A563</f>
        <v>Субсидии бюджетным учреждениям</v>
      </c>
      <c r="B566" s="334" t="s">
        <v>68</v>
      </c>
      <c r="C566" s="334" t="s">
        <v>66</v>
      </c>
      <c r="D566" s="234" t="str">
        <f>'пр.7 вед.стр.'!E563</f>
        <v>7Р 0 05 16090</v>
      </c>
      <c r="E566" s="234" t="str">
        <f>'пр.7 вед.стр.'!F563</f>
        <v>610</v>
      </c>
      <c r="F566" s="336">
        <f>F567</f>
        <v>1168.2</v>
      </c>
      <c r="K566" s="115"/>
      <c r="L566" s="115"/>
      <c r="M566" s="115"/>
      <c r="N566" s="115"/>
      <c r="O566" s="118"/>
    </row>
    <row r="567" spans="1:15" s="32" customFormat="1" ht="17.25" customHeight="1">
      <c r="A567" s="145" t="str">
        <f>'пр.7 вед.стр.'!A564</f>
        <v>Субсидии  бюджетным учреждениям на иные цели</v>
      </c>
      <c r="B567" s="334" t="s">
        <v>68</v>
      </c>
      <c r="C567" s="334" t="s">
        <v>66</v>
      </c>
      <c r="D567" s="234" t="str">
        <f>'пр.7 вед.стр.'!E564</f>
        <v>7Р 0 05 16090</v>
      </c>
      <c r="E567" s="234" t="str">
        <f>'пр.7 вед.стр.'!F564</f>
        <v>612</v>
      </c>
      <c r="F567" s="336">
        <f>'пр.7 вед.стр.'!G564</f>
        <v>1168.2</v>
      </c>
      <c r="K567" s="115"/>
      <c r="L567" s="115"/>
      <c r="M567" s="115"/>
      <c r="N567" s="115"/>
      <c r="O567" s="118"/>
    </row>
    <row r="568" spans="1:15" s="32" customFormat="1" ht="28.5" customHeight="1">
      <c r="A568" s="201" t="str">
        <f>'пр.7 вед.стр.'!A565</f>
        <v>Муниципальная  программа  "Здоровье обучающихся и воспитанников в Сусуманском городском округе  на 2018- 2020 годы"</v>
      </c>
      <c r="B568" s="206" t="s">
        <v>68</v>
      </c>
      <c r="C568" s="206" t="s">
        <v>66</v>
      </c>
      <c r="D568" s="241" t="str">
        <f>'пр.7 вед.стр.'!E565</f>
        <v>7Ю 0 00 00000 </v>
      </c>
      <c r="E568" s="241"/>
      <c r="F568" s="204">
        <f>F569</f>
        <v>4546.599999999999</v>
      </c>
      <c r="K568" s="115"/>
      <c r="L568" s="115"/>
      <c r="M568" s="115"/>
      <c r="N568" s="115"/>
      <c r="O568" s="118"/>
    </row>
    <row r="569" spans="1:15" s="32" customFormat="1" ht="29.25" customHeight="1">
      <c r="A569" s="30" t="str">
        <f>'пр.7 вед.стр.'!A566</f>
        <v>Основное мероприятие "Совершенствование системы укрепления здоровья учащихся и воспитанников образовательных учреждений"</v>
      </c>
      <c r="B569" s="20" t="s">
        <v>68</v>
      </c>
      <c r="C569" s="20" t="s">
        <v>66</v>
      </c>
      <c r="D569" s="243" t="str">
        <f>'пр.7 вед.стр.'!E566</f>
        <v>7Ю 0 01 00000 </v>
      </c>
      <c r="E569" s="225"/>
      <c r="F569" s="21">
        <f>F570+F574+F578+F582+F590+F586</f>
        <v>4546.599999999999</v>
      </c>
      <c r="K569" s="115"/>
      <c r="L569" s="115"/>
      <c r="M569" s="115"/>
      <c r="N569" s="115"/>
      <c r="O569" s="118"/>
    </row>
    <row r="570" spans="1:15" s="32" customFormat="1" ht="18.75" customHeight="1">
      <c r="A570" s="30" t="str">
        <f>'пр.7 вед.стр.'!A567</f>
        <v>Укрепление материально- технической базы медицинских кабинетов</v>
      </c>
      <c r="B570" s="20" t="s">
        <v>68</v>
      </c>
      <c r="C570" s="20" t="s">
        <v>66</v>
      </c>
      <c r="D570" s="243" t="str">
        <f>'пр.7 вед.стр.'!E567</f>
        <v>7Ю 0 01 92520 </v>
      </c>
      <c r="E570" s="225"/>
      <c r="F570" s="21">
        <f>F571</f>
        <v>276</v>
      </c>
      <c r="K570" s="115"/>
      <c r="L570" s="115"/>
      <c r="M570" s="115"/>
      <c r="N570" s="115"/>
      <c r="O570" s="118"/>
    </row>
    <row r="571" spans="1:15" s="32" customFormat="1" ht="17.25" customHeight="1">
      <c r="A571" s="30" t="str">
        <f>'пр.7 вед.стр.'!A568</f>
        <v>Предоставление субсидий бюджетным, автономным учреждениям и иным некоммерческим организациям</v>
      </c>
      <c r="B571" s="20" t="s">
        <v>68</v>
      </c>
      <c r="C571" s="20" t="s">
        <v>66</v>
      </c>
      <c r="D571" s="243" t="str">
        <f>'пр.7 вед.стр.'!E568</f>
        <v>7Ю 0 01 92520 </v>
      </c>
      <c r="E571" s="225" t="str">
        <f>'пр.7 вед.стр.'!F568</f>
        <v>600</v>
      </c>
      <c r="F571" s="21">
        <f>F572</f>
        <v>276</v>
      </c>
      <c r="K571" s="115"/>
      <c r="L571" s="115"/>
      <c r="M571" s="115"/>
      <c r="N571" s="115"/>
      <c r="O571" s="118"/>
    </row>
    <row r="572" spans="1:15" s="32" customFormat="1" ht="17.25" customHeight="1">
      <c r="A572" s="30" t="str">
        <f>'пр.7 вед.стр.'!A569</f>
        <v>Субсидии бюджетным учреждениям</v>
      </c>
      <c r="B572" s="20" t="s">
        <v>68</v>
      </c>
      <c r="C572" s="20" t="s">
        <v>66</v>
      </c>
      <c r="D572" s="243" t="str">
        <f>'пр.7 вед.стр.'!E569</f>
        <v>7Ю 0 01 92520 </v>
      </c>
      <c r="E572" s="225" t="str">
        <f>'пр.7 вед.стр.'!F569</f>
        <v>610</v>
      </c>
      <c r="F572" s="21">
        <f>F573</f>
        <v>276</v>
      </c>
      <c r="K572" s="115"/>
      <c r="L572" s="115"/>
      <c r="M572" s="115"/>
      <c r="N572" s="115"/>
      <c r="O572" s="118"/>
    </row>
    <row r="573" spans="1:15" s="32" customFormat="1" ht="15" customHeight="1">
      <c r="A573" s="30" t="str">
        <f>'пр.7 вед.стр.'!A570</f>
        <v>Субсидии  бюджетным учреждениям на иные цели</v>
      </c>
      <c r="B573" s="20" t="s">
        <v>68</v>
      </c>
      <c r="C573" s="20" t="s">
        <v>66</v>
      </c>
      <c r="D573" s="243" t="str">
        <f>'пр.7 вед.стр.'!E570</f>
        <v>7Ю 0 01 92520 </v>
      </c>
      <c r="E573" s="225" t="str">
        <f>'пр.7 вед.стр.'!F570</f>
        <v>612</v>
      </c>
      <c r="F573" s="21">
        <f>'пр.7 вед.стр.'!G570</f>
        <v>276</v>
      </c>
      <c r="K573" s="115"/>
      <c r="L573" s="115"/>
      <c r="M573" s="115"/>
      <c r="N573" s="115"/>
      <c r="O573" s="118"/>
    </row>
    <row r="574" spans="1:15" s="80" customFormat="1" ht="17.25" customHeight="1">
      <c r="A574" s="196" t="str">
        <f>'пр.7 вед.стр.'!A571</f>
        <v>Совершенствование системы укрепления здоровья учащихся в общеобразовательных учреждениях </v>
      </c>
      <c r="B574" s="197" t="s">
        <v>68</v>
      </c>
      <c r="C574" s="197" t="s">
        <v>66</v>
      </c>
      <c r="D574" s="230" t="str">
        <f>'пр.7 вед.стр.'!E571</f>
        <v>7Ю 0 01 73440</v>
      </c>
      <c r="E574" s="242"/>
      <c r="F574" s="198">
        <f>F575</f>
        <v>1330.3</v>
      </c>
      <c r="K574" s="261"/>
      <c r="L574" s="261"/>
      <c r="M574" s="261"/>
      <c r="N574" s="261"/>
      <c r="O574" s="261"/>
    </row>
    <row r="575" spans="1:15" s="80" customFormat="1" ht="18" customHeight="1">
      <c r="A575" s="196" t="str">
        <f>'пр.7 вед.стр.'!A572</f>
        <v>Предоставление субсидий бюджетным, автономным учреждениям и иным некоммерческим организациям</v>
      </c>
      <c r="B575" s="197" t="s">
        <v>68</v>
      </c>
      <c r="C575" s="197" t="s">
        <v>66</v>
      </c>
      <c r="D575" s="230" t="str">
        <f>'пр.7 вед.стр.'!E572</f>
        <v>7Ю 0 01 73440</v>
      </c>
      <c r="E575" s="230" t="str">
        <f>'пр.7 вед.стр.'!F572</f>
        <v>600</v>
      </c>
      <c r="F575" s="198">
        <f>F576</f>
        <v>1330.3</v>
      </c>
      <c r="K575" s="261"/>
      <c r="L575" s="261"/>
      <c r="M575" s="261"/>
      <c r="N575" s="261"/>
      <c r="O575" s="261"/>
    </row>
    <row r="576" spans="1:15" s="32" customFormat="1" ht="20.25" customHeight="1">
      <c r="A576" s="196" t="str">
        <f>'пр.7 вед.стр.'!A573</f>
        <v>Субсидии бюджетным учреждениям</v>
      </c>
      <c r="B576" s="197" t="s">
        <v>68</v>
      </c>
      <c r="C576" s="197" t="s">
        <v>66</v>
      </c>
      <c r="D576" s="230" t="str">
        <f>'пр.7 вед.стр.'!E573</f>
        <v>7Ю 0 01 73440</v>
      </c>
      <c r="E576" s="230" t="str">
        <f>'пр.7 вед.стр.'!F573</f>
        <v>610</v>
      </c>
      <c r="F576" s="198">
        <f>F577</f>
        <v>1330.3</v>
      </c>
      <c r="K576" s="115"/>
      <c r="L576" s="115"/>
      <c r="M576" s="115"/>
      <c r="N576" s="115"/>
      <c r="O576" s="118"/>
    </row>
    <row r="577" spans="1:15" s="32" customFormat="1" ht="17.25" customHeight="1">
      <c r="A577" s="196" t="str">
        <f>'пр.7 вед.стр.'!A574</f>
        <v>Субсидии  бюджетным учреждениям на иные цели</v>
      </c>
      <c r="B577" s="197" t="s">
        <v>68</v>
      </c>
      <c r="C577" s="197" t="s">
        <v>66</v>
      </c>
      <c r="D577" s="230" t="str">
        <f>'пр.7 вед.стр.'!E574</f>
        <v>7Ю 0 01 73440</v>
      </c>
      <c r="E577" s="230" t="str">
        <f>'пр.7 вед.стр.'!F574</f>
        <v>612</v>
      </c>
      <c r="F577" s="198">
        <f>'пр.7 вед.стр.'!G574</f>
        <v>1330.3</v>
      </c>
      <c r="K577" s="115"/>
      <c r="L577" s="115"/>
      <c r="M577" s="115"/>
      <c r="N577" s="115"/>
      <c r="O577" s="118"/>
    </row>
    <row r="578" spans="1:6" ht="24" customHeight="1">
      <c r="A578" s="16" t="str">
        <f>'пр.7 вед.стр.'!A575</f>
        <v>Совершенствование системы укрепления здоровья учащихся в общеобразовательных учреждениях  за счет средств местного бюджета</v>
      </c>
      <c r="B578" s="20" t="s">
        <v>68</v>
      </c>
      <c r="C578" s="20" t="s">
        <v>66</v>
      </c>
      <c r="D578" s="225" t="str">
        <f>'пр.7 вед.стр.'!E575</f>
        <v>7Ю 0 01 S3440</v>
      </c>
      <c r="E578" s="225"/>
      <c r="F578" s="21">
        <f>F579</f>
        <v>2000</v>
      </c>
    </row>
    <row r="579" spans="1:15" s="32" customFormat="1" ht="15" customHeight="1">
      <c r="A579" s="16" t="str">
        <f>'пр.7 вед.стр.'!A576</f>
        <v>Предоставление субсидий бюджетным, автономным учреждениям и иным некоммерческим организациям</v>
      </c>
      <c r="B579" s="20" t="s">
        <v>68</v>
      </c>
      <c r="C579" s="20" t="s">
        <v>66</v>
      </c>
      <c r="D579" s="225" t="str">
        <f>'пр.7 вед.стр.'!E576</f>
        <v>7Ю 0 01 S3440</v>
      </c>
      <c r="E579" s="225" t="str">
        <f>'пр.7 вед.стр.'!F576</f>
        <v>600</v>
      </c>
      <c r="F579" s="21">
        <f>F580</f>
        <v>2000</v>
      </c>
      <c r="K579" s="115"/>
      <c r="L579" s="115"/>
      <c r="M579" s="115"/>
      <c r="N579" s="115"/>
      <c r="O579" s="118"/>
    </row>
    <row r="580" spans="1:15" s="32" customFormat="1" ht="17.25" customHeight="1">
      <c r="A580" s="16" t="str">
        <f>'пр.7 вед.стр.'!A577</f>
        <v>Субсидии бюджетным учреждениям</v>
      </c>
      <c r="B580" s="20" t="s">
        <v>68</v>
      </c>
      <c r="C580" s="20" t="s">
        <v>66</v>
      </c>
      <c r="D580" s="225" t="str">
        <f>'пр.7 вед.стр.'!E577</f>
        <v>7Ю 0 01 S3440</v>
      </c>
      <c r="E580" s="225" t="str">
        <f>'пр.7 вед.стр.'!F577</f>
        <v>610</v>
      </c>
      <c r="F580" s="21">
        <f>F581</f>
        <v>2000</v>
      </c>
      <c r="K580" s="115"/>
      <c r="L580" s="115"/>
      <c r="M580" s="115"/>
      <c r="N580" s="115"/>
      <c r="O580" s="118"/>
    </row>
    <row r="581" spans="1:15" s="32" customFormat="1" ht="15" customHeight="1">
      <c r="A581" s="16" t="str">
        <f>'пр.7 вед.стр.'!A578</f>
        <v>Субсидии  бюджетным учреждениям на иные цели</v>
      </c>
      <c r="B581" s="20" t="s">
        <v>68</v>
      </c>
      <c r="C581" s="20" t="s">
        <v>66</v>
      </c>
      <c r="D581" s="225" t="str">
        <f>'пр.7 вед.стр.'!E578</f>
        <v>7Ю 0 01 S3440</v>
      </c>
      <c r="E581" s="225" t="str">
        <f>'пр.7 вед.стр.'!F578</f>
        <v>612</v>
      </c>
      <c r="F581" s="21">
        <f>'пр.7 вед.стр.'!G578</f>
        <v>2000</v>
      </c>
      <c r="K581" s="115"/>
      <c r="L581" s="115"/>
      <c r="M581" s="115"/>
      <c r="N581" s="115"/>
      <c r="O581" s="118"/>
    </row>
    <row r="582" spans="1:15" s="80" customFormat="1" ht="24.75" customHeight="1">
      <c r="A582" s="253" t="str">
        <f>'пр.7 вед.стр.'!A579</f>
        <v>Расходы на питание (завтрак или полдник) детей из многодетных семей, обучающихся в общеобразовательных учреждениях </v>
      </c>
      <c r="B582" s="197" t="s">
        <v>68</v>
      </c>
      <c r="C582" s="197" t="s">
        <v>66</v>
      </c>
      <c r="D582" s="245" t="str">
        <f>'пр.7 вед.стр.'!E579</f>
        <v>7Ю 0 01 73950 </v>
      </c>
      <c r="E582" s="230"/>
      <c r="F582" s="198">
        <f>F583</f>
        <v>510.9</v>
      </c>
      <c r="K582" s="261"/>
      <c r="L582" s="261"/>
      <c r="M582" s="261"/>
      <c r="N582" s="261"/>
      <c r="O582" s="261"/>
    </row>
    <row r="583" spans="1:15" s="32" customFormat="1" ht="26.25" customHeight="1">
      <c r="A583" s="253" t="str">
        <f>'пр.7 вед.стр.'!A580</f>
        <v>Предоставление субсидий бюджетным, автономным учреждениям и иным некоммерческим организациям</v>
      </c>
      <c r="B583" s="197" t="s">
        <v>68</v>
      </c>
      <c r="C583" s="197" t="s">
        <v>66</v>
      </c>
      <c r="D583" s="245" t="str">
        <f>'пр.7 вед.стр.'!E580</f>
        <v>7Ю 0 01 73950 </v>
      </c>
      <c r="E583" s="230" t="str">
        <f>'пр.7 вед.стр.'!F580</f>
        <v>600</v>
      </c>
      <c r="F583" s="198">
        <f>F584</f>
        <v>510.9</v>
      </c>
      <c r="K583" s="115"/>
      <c r="L583" s="115"/>
      <c r="M583" s="115"/>
      <c r="N583" s="115"/>
      <c r="O583" s="118"/>
    </row>
    <row r="584" spans="1:15" s="32" customFormat="1" ht="17.25" customHeight="1">
      <c r="A584" s="253" t="str">
        <f>'пр.7 вед.стр.'!A581</f>
        <v>Субсидии бюджетным учреждениям</v>
      </c>
      <c r="B584" s="197" t="s">
        <v>68</v>
      </c>
      <c r="C584" s="197" t="s">
        <v>66</v>
      </c>
      <c r="D584" s="245" t="str">
        <f>'пр.7 вед.стр.'!E581</f>
        <v>7Ю 0 01 73950 </v>
      </c>
      <c r="E584" s="230" t="str">
        <f>'пр.7 вед.стр.'!F581</f>
        <v>610</v>
      </c>
      <c r="F584" s="198">
        <f>F585</f>
        <v>510.9</v>
      </c>
      <c r="K584" s="115"/>
      <c r="L584" s="115"/>
      <c r="M584" s="115"/>
      <c r="N584" s="115"/>
      <c r="O584" s="118"/>
    </row>
    <row r="585" spans="1:15" s="32" customFormat="1" ht="17.25" customHeight="1">
      <c r="A585" s="253" t="str">
        <f>'пр.7 вед.стр.'!A582</f>
        <v>Субсидии  бюджетным учреждениям на иные цели</v>
      </c>
      <c r="B585" s="197" t="s">
        <v>68</v>
      </c>
      <c r="C585" s="197" t="s">
        <v>66</v>
      </c>
      <c r="D585" s="245" t="str">
        <f>'пр.7 вед.стр.'!E582</f>
        <v>7Ю 0 01 73950 </v>
      </c>
      <c r="E585" s="230" t="str">
        <f>'пр.7 вед.стр.'!F582</f>
        <v>612</v>
      </c>
      <c r="F585" s="198">
        <f>'пр.7 вед.стр.'!G582</f>
        <v>510.9</v>
      </c>
      <c r="K585" s="115"/>
      <c r="L585" s="115"/>
      <c r="M585" s="115"/>
      <c r="N585" s="115"/>
      <c r="O585" s="118"/>
    </row>
    <row r="586" spans="1:6" ht="28.5" customHeight="1">
      <c r="A586" s="30" t="str">
        <f>'пр.7 вед.стр.'!A583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586" s="20" t="s">
        <v>68</v>
      </c>
      <c r="C586" s="20" t="s">
        <v>66</v>
      </c>
      <c r="D586" s="243" t="str">
        <f>'пр.7 вед.стр.'!E583</f>
        <v>7Ю 0 01 S3950 </v>
      </c>
      <c r="E586" s="225"/>
      <c r="F586" s="21">
        <f>F587</f>
        <v>336</v>
      </c>
    </row>
    <row r="587" spans="1:15" s="32" customFormat="1" ht="18" customHeight="1">
      <c r="A587" s="30" t="str">
        <f>'пр.7 вед.стр.'!A584</f>
        <v>Предоставление субсидий бюджетным, автономным учреждениям и иным некоммерческим организациям</v>
      </c>
      <c r="B587" s="199" t="s">
        <v>68</v>
      </c>
      <c r="C587" s="199" t="s">
        <v>66</v>
      </c>
      <c r="D587" s="246" t="str">
        <f>'пр.7 вед.стр.'!E584</f>
        <v>7Ю 0 01 S3950 </v>
      </c>
      <c r="E587" s="239" t="str">
        <f>'пр.7 вед.стр.'!F584</f>
        <v>600</v>
      </c>
      <c r="F587" s="214">
        <f>F588</f>
        <v>336</v>
      </c>
      <c r="K587" s="115"/>
      <c r="L587" s="115"/>
      <c r="M587" s="115"/>
      <c r="N587" s="115"/>
      <c r="O587" s="118"/>
    </row>
    <row r="588" spans="1:15" s="32" customFormat="1" ht="17.25" customHeight="1">
      <c r="A588" s="30" t="str">
        <f>'пр.7 вед.стр.'!A585</f>
        <v>Субсидии бюджетным учреждениям</v>
      </c>
      <c r="B588" s="199" t="s">
        <v>68</v>
      </c>
      <c r="C588" s="199" t="s">
        <v>66</v>
      </c>
      <c r="D588" s="246" t="str">
        <f>'пр.7 вед.стр.'!E585</f>
        <v>7Ю 0 01 S3950 </v>
      </c>
      <c r="E588" s="239" t="str">
        <f>'пр.7 вед.стр.'!F585</f>
        <v>610</v>
      </c>
      <c r="F588" s="214">
        <f>F589</f>
        <v>336</v>
      </c>
      <c r="K588" s="115"/>
      <c r="L588" s="115"/>
      <c r="M588" s="115"/>
      <c r="N588" s="115"/>
      <c r="O588" s="118"/>
    </row>
    <row r="589" spans="1:15" s="32" customFormat="1" ht="17.25" customHeight="1">
      <c r="A589" s="30" t="str">
        <f>'пр.7 вед.стр.'!A586</f>
        <v>Субсидии  бюджетным учреждениям на иные цели</v>
      </c>
      <c r="B589" s="199" t="s">
        <v>68</v>
      </c>
      <c r="C589" s="199" t="s">
        <v>66</v>
      </c>
      <c r="D589" s="246" t="str">
        <f>'пр.7 вед.стр.'!E586</f>
        <v>7Ю 0 01 S3950 </v>
      </c>
      <c r="E589" s="239" t="str">
        <f>'пр.7 вед.стр.'!F586</f>
        <v>612</v>
      </c>
      <c r="F589" s="214">
        <f>'пр.7 вед.стр.'!G586</f>
        <v>336</v>
      </c>
      <c r="K589" s="115"/>
      <c r="L589" s="115"/>
      <c r="M589" s="115"/>
      <c r="N589" s="115"/>
      <c r="O589" s="118"/>
    </row>
    <row r="590" spans="1:15" s="32" customFormat="1" ht="15.75" customHeight="1">
      <c r="A590" s="30" t="str">
        <f>'пр.7 вед.стр.'!A587</f>
        <v>Проведение конкурсов, спартакиад, соревнований, акций и других мероприятий</v>
      </c>
      <c r="B590" s="20" t="s">
        <v>68</v>
      </c>
      <c r="C590" s="20" t="s">
        <v>66</v>
      </c>
      <c r="D590" s="246" t="str">
        <f>'пр.7 вед.стр.'!E587</f>
        <v>7Ю 0 01 93800 </v>
      </c>
      <c r="E590" s="225"/>
      <c r="F590" s="21">
        <f>F591</f>
        <v>93.4</v>
      </c>
      <c r="K590" s="115"/>
      <c r="L590" s="115"/>
      <c r="M590" s="115"/>
      <c r="N590" s="115"/>
      <c r="O590" s="118"/>
    </row>
    <row r="591" spans="1:15" s="32" customFormat="1" ht="15" customHeight="1">
      <c r="A591" s="30" t="str">
        <f>'пр.7 вед.стр.'!A588</f>
        <v>Предоставление субсидий бюджетным, автономным учреждениям и иным некоммерческим организациям</v>
      </c>
      <c r="B591" s="20" t="s">
        <v>68</v>
      </c>
      <c r="C591" s="20" t="s">
        <v>66</v>
      </c>
      <c r="D591" s="246" t="str">
        <f>'пр.7 вед.стр.'!E588</f>
        <v>7Ю 0 01 93800 </v>
      </c>
      <c r="E591" s="225" t="str">
        <f>'пр.7 вед.стр.'!F588</f>
        <v>600</v>
      </c>
      <c r="F591" s="21">
        <f>F592</f>
        <v>93.4</v>
      </c>
      <c r="K591" s="115"/>
      <c r="L591" s="115"/>
      <c r="M591" s="115"/>
      <c r="N591" s="115"/>
      <c r="O591" s="118"/>
    </row>
    <row r="592" spans="1:15" s="32" customFormat="1" ht="17.25" customHeight="1">
      <c r="A592" s="30" t="str">
        <f>'пр.7 вед.стр.'!A589</f>
        <v>Субсидии бюджетным учреждениям</v>
      </c>
      <c r="B592" s="20" t="s">
        <v>68</v>
      </c>
      <c r="C592" s="20" t="s">
        <v>66</v>
      </c>
      <c r="D592" s="246" t="str">
        <f>'пр.7 вед.стр.'!E589</f>
        <v>7Ю 0 01 93800 </v>
      </c>
      <c r="E592" s="225" t="str">
        <f>'пр.7 вед.стр.'!F589</f>
        <v>610</v>
      </c>
      <c r="F592" s="21">
        <f>F593</f>
        <v>93.4</v>
      </c>
      <c r="K592" s="115"/>
      <c r="L592" s="115"/>
      <c r="M592" s="115"/>
      <c r="N592" s="115"/>
      <c r="O592" s="118"/>
    </row>
    <row r="593" spans="1:15" s="32" customFormat="1" ht="17.25" customHeight="1">
      <c r="A593" s="30" t="str">
        <f>'пр.7 вед.стр.'!A590</f>
        <v>Субсидии  бюджетным учреждениям на иные цели</v>
      </c>
      <c r="B593" s="20" t="s">
        <v>68</v>
      </c>
      <c r="C593" s="20" t="s">
        <v>66</v>
      </c>
      <c r="D593" s="246" t="str">
        <f>'пр.7 вед.стр.'!E590</f>
        <v>7Ю 0 01 93800 </v>
      </c>
      <c r="E593" s="225" t="str">
        <f>'пр.7 вед.стр.'!F590</f>
        <v>612</v>
      </c>
      <c r="F593" s="21">
        <f>'пр.7 вед.стр.'!G590</f>
        <v>93.4</v>
      </c>
      <c r="K593" s="115"/>
      <c r="L593" s="115"/>
      <c r="M593" s="115"/>
      <c r="N593" s="115"/>
      <c r="O593" s="118"/>
    </row>
    <row r="594" spans="1:15" s="32" customFormat="1" ht="18.75" customHeight="1">
      <c r="A594" s="16" t="s">
        <v>59</v>
      </c>
      <c r="B594" s="20" t="s">
        <v>68</v>
      </c>
      <c r="C594" s="20" t="s">
        <v>66</v>
      </c>
      <c r="D594" s="225" t="s">
        <v>634</v>
      </c>
      <c r="E594" s="225"/>
      <c r="F594" s="21">
        <f>F595+F599+F603</f>
        <v>35027.600000000006</v>
      </c>
      <c r="K594" s="115"/>
      <c r="L594" s="115"/>
      <c r="M594" s="115"/>
      <c r="N594" s="115"/>
      <c r="O594" s="118"/>
    </row>
    <row r="595" spans="1:15" s="32" customFormat="1" ht="17.25" customHeight="1">
      <c r="A595" s="16" t="s">
        <v>214</v>
      </c>
      <c r="B595" s="20" t="s">
        <v>68</v>
      </c>
      <c r="C595" s="20" t="s">
        <v>66</v>
      </c>
      <c r="D595" s="225" t="s">
        <v>635</v>
      </c>
      <c r="E595" s="225"/>
      <c r="F595" s="21">
        <f>F596</f>
        <v>29857.600000000002</v>
      </c>
      <c r="K595" s="115"/>
      <c r="L595" s="115"/>
      <c r="M595" s="115"/>
      <c r="N595" s="115"/>
      <c r="O595" s="118"/>
    </row>
    <row r="596" spans="1:15" s="32" customFormat="1" ht="15" customHeight="1">
      <c r="A596" s="16" t="s">
        <v>102</v>
      </c>
      <c r="B596" s="20" t="s">
        <v>68</v>
      </c>
      <c r="C596" s="20" t="s">
        <v>66</v>
      </c>
      <c r="D596" s="225" t="s">
        <v>635</v>
      </c>
      <c r="E596" s="225" t="s">
        <v>103</v>
      </c>
      <c r="F596" s="21">
        <f>F597</f>
        <v>29857.600000000002</v>
      </c>
      <c r="K596" s="115"/>
      <c r="L596" s="115"/>
      <c r="M596" s="115"/>
      <c r="N596" s="115"/>
      <c r="O596" s="118"/>
    </row>
    <row r="597" spans="1:15" s="32" customFormat="1" ht="14.25" customHeight="1">
      <c r="A597" s="16" t="s">
        <v>108</v>
      </c>
      <c r="B597" s="20" t="s">
        <v>68</v>
      </c>
      <c r="C597" s="20" t="s">
        <v>66</v>
      </c>
      <c r="D597" s="225" t="s">
        <v>635</v>
      </c>
      <c r="E597" s="225" t="s">
        <v>109</v>
      </c>
      <c r="F597" s="21">
        <f>F598</f>
        <v>29857.600000000002</v>
      </c>
      <c r="K597" s="115"/>
      <c r="L597" s="115"/>
      <c r="M597" s="115"/>
      <c r="N597" s="115"/>
      <c r="O597" s="118"/>
    </row>
    <row r="598" spans="1:15" s="32" customFormat="1" ht="27" customHeight="1">
      <c r="A598" s="16" t="s">
        <v>110</v>
      </c>
      <c r="B598" s="20" t="s">
        <v>68</v>
      </c>
      <c r="C598" s="20" t="s">
        <v>66</v>
      </c>
      <c r="D598" s="225" t="s">
        <v>635</v>
      </c>
      <c r="E598" s="225" t="s">
        <v>111</v>
      </c>
      <c r="F598" s="21">
        <f>'пр.7 вед.стр.'!G595</f>
        <v>29857.600000000002</v>
      </c>
      <c r="K598" s="115"/>
      <c r="L598" s="115"/>
      <c r="M598" s="115"/>
      <c r="N598" s="115"/>
      <c r="O598" s="118"/>
    </row>
    <row r="599" spans="1:15" s="32" customFormat="1" ht="39" customHeight="1">
      <c r="A599" s="16" t="s">
        <v>235</v>
      </c>
      <c r="B599" s="20" t="s">
        <v>68</v>
      </c>
      <c r="C599" s="20" t="s">
        <v>66</v>
      </c>
      <c r="D599" s="225" t="s">
        <v>636</v>
      </c>
      <c r="E599" s="225"/>
      <c r="F599" s="21">
        <f>F600</f>
        <v>3900</v>
      </c>
      <c r="K599" s="115"/>
      <c r="L599" s="115"/>
      <c r="M599" s="115"/>
      <c r="N599" s="115"/>
      <c r="O599" s="118"/>
    </row>
    <row r="600" spans="1:15" s="32" customFormat="1" ht="15" customHeight="1">
      <c r="A600" s="16" t="s">
        <v>102</v>
      </c>
      <c r="B600" s="20" t="s">
        <v>68</v>
      </c>
      <c r="C600" s="20" t="s">
        <v>66</v>
      </c>
      <c r="D600" s="225" t="s">
        <v>636</v>
      </c>
      <c r="E600" s="225" t="s">
        <v>103</v>
      </c>
      <c r="F600" s="21">
        <f>F601</f>
        <v>3900</v>
      </c>
      <c r="K600" s="115"/>
      <c r="L600" s="115"/>
      <c r="M600" s="115"/>
      <c r="N600" s="115"/>
      <c r="O600" s="118"/>
    </row>
    <row r="601" spans="1:15" s="32" customFormat="1" ht="17.25" customHeight="1">
      <c r="A601" s="16" t="s">
        <v>108</v>
      </c>
      <c r="B601" s="20" t="s">
        <v>68</v>
      </c>
      <c r="C601" s="20" t="s">
        <v>66</v>
      </c>
      <c r="D601" s="225" t="s">
        <v>636</v>
      </c>
      <c r="E601" s="225" t="s">
        <v>109</v>
      </c>
      <c r="F601" s="21">
        <f>F602</f>
        <v>3900</v>
      </c>
      <c r="K601" s="115"/>
      <c r="L601" s="115"/>
      <c r="M601" s="115"/>
      <c r="N601" s="115"/>
      <c r="O601" s="118"/>
    </row>
    <row r="602" spans="1:15" s="32" customFormat="1" ht="18.75" customHeight="1">
      <c r="A602" s="16" t="s">
        <v>112</v>
      </c>
      <c r="B602" s="20" t="s">
        <v>68</v>
      </c>
      <c r="C602" s="20" t="s">
        <v>66</v>
      </c>
      <c r="D602" s="225" t="s">
        <v>636</v>
      </c>
      <c r="E602" s="225" t="s">
        <v>113</v>
      </c>
      <c r="F602" s="21">
        <f>'пр.7 вед.стр.'!G599</f>
        <v>3900</v>
      </c>
      <c r="K602" s="115"/>
      <c r="L602" s="115"/>
      <c r="M602" s="115"/>
      <c r="N602" s="115"/>
      <c r="O602" s="118"/>
    </row>
    <row r="603" spans="1:15" s="32" customFormat="1" ht="17.25" customHeight="1">
      <c r="A603" s="16" t="s">
        <v>204</v>
      </c>
      <c r="B603" s="20" t="s">
        <v>68</v>
      </c>
      <c r="C603" s="20" t="s">
        <v>66</v>
      </c>
      <c r="D603" s="225" t="s">
        <v>637</v>
      </c>
      <c r="E603" s="225"/>
      <c r="F603" s="21">
        <f>F604</f>
        <v>1270</v>
      </c>
      <c r="K603" s="115"/>
      <c r="L603" s="115"/>
      <c r="M603" s="115"/>
      <c r="N603" s="115"/>
      <c r="O603" s="118"/>
    </row>
    <row r="604" spans="1:15" s="32" customFormat="1" ht="15" customHeight="1">
      <c r="A604" s="16" t="s">
        <v>102</v>
      </c>
      <c r="B604" s="20" t="s">
        <v>68</v>
      </c>
      <c r="C604" s="20" t="s">
        <v>66</v>
      </c>
      <c r="D604" s="225" t="s">
        <v>637</v>
      </c>
      <c r="E604" s="225" t="s">
        <v>103</v>
      </c>
      <c r="F604" s="21">
        <f>F605</f>
        <v>1270</v>
      </c>
      <c r="K604" s="115"/>
      <c r="L604" s="115"/>
      <c r="M604" s="115"/>
      <c r="N604" s="115"/>
      <c r="O604" s="118"/>
    </row>
    <row r="605" spans="1:15" s="32" customFormat="1" ht="18" customHeight="1">
      <c r="A605" s="16" t="s">
        <v>108</v>
      </c>
      <c r="B605" s="20" t="s">
        <v>68</v>
      </c>
      <c r="C605" s="20" t="s">
        <v>66</v>
      </c>
      <c r="D605" s="225" t="s">
        <v>637</v>
      </c>
      <c r="E605" s="225" t="s">
        <v>109</v>
      </c>
      <c r="F605" s="21">
        <f>F606</f>
        <v>1270</v>
      </c>
      <c r="K605" s="115"/>
      <c r="L605" s="115"/>
      <c r="M605" s="115"/>
      <c r="N605" s="115"/>
      <c r="O605" s="118"/>
    </row>
    <row r="606" spans="1:15" s="32" customFormat="1" ht="19.5" customHeight="1">
      <c r="A606" s="16" t="s">
        <v>112</v>
      </c>
      <c r="B606" s="20" t="s">
        <v>68</v>
      </c>
      <c r="C606" s="20" t="s">
        <v>66</v>
      </c>
      <c r="D606" s="225" t="s">
        <v>637</v>
      </c>
      <c r="E606" s="225" t="s">
        <v>113</v>
      </c>
      <c r="F606" s="21">
        <f>'пр.7 вед.стр.'!G603</f>
        <v>1270</v>
      </c>
      <c r="K606" s="115"/>
      <c r="L606" s="115"/>
      <c r="M606" s="115"/>
      <c r="N606" s="115"/>
      <c r="O606" s="118"/>
    </row>
    <row r="607" spans="1:15" s="32" customFormat="1" ht="17.25" customHeight="1">
      <c r="A607" s="15" t="s">
        <v>352</v>
      </c>
      <c r="B607" s="35" t="s">
        <v>68</v>
      </c>
      <c r="C607" s="35" t="s">
        <v>69</v>
      </c>
      <c r="D607" s="229"/>
      <c r="E607" s="229"/>
      <c r="F607" s="36">
        <f>F609+F619+F645+F659</f>
        <v>59087.399999999994</v>
      </c>
      <c r="K607" s="115"/>
      <c r="L607" s="115"/>
      <c r="M607" s="115"/>
      <c r="N607" s="115"/>
      <c r="O607" s="118"/>
    </row>
    <row r="608" spans="1:15" s="32" customFormat="1" ht="15" customHeight="1">
      <c r="A608" s="16" t="s">
        <v>601</v>
      </c>
      <c r="B608" s="20" t="s">
        <v>68</v>
      </c>
      <c r="C608" s="20" t="s">
        <v>69</v>
      </c>
      <c r="D608" s="243" t="s">
        <v>602</v>
      </c>
      <c r="E608" s="225"/>
      <c r="F608" s="21">
        <f>F609+F619+F645</f>
        <v>4598.2</v>
      </c>
      <c r="K608" s="115"/>
      <c r="L608" s="115"/>
      <c r="M608" s="115"/>
      <c r="N608" s="115"/>
      <c r="O608" s="118"/>
    </row>
    <row r="609" spans="1:15" s="32" customFormat="1" ht="33" customHeight="1">
      <c r="A609" s="201" t="str">
        <f>'пр.7 вед.стр.'!A606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609" s="202" t="s">
        <v>68</v>
      </c>
      <c r="C609" s="206" t="s">
        <v>69</v>
      </c>
      <c r="D609" s="241" t="str">
        <f>'пр.7 вед.стр.'!E606</f>
        <v>7Б 0 00 00000 </v>
      </c>
      <c r="E609" s="224"/>
      <c r="F609" s="204">
        <f>F610</f>
        <v>182.39999999999998</v>
      </c>
      <c r="K609" s="115"/>
      <c r="L609" s="115"/>
      <c r="M609" s="115"/>
      <c r="N609" s="115"/>
      <c r="O609" s="118"/>
    </row>
    <row r="610" spans="1:15" s="32" customFormat="1" ht="33" customHeight="1">
      <c r="A610" s="30" t="str">
        <f>'пр.7 вед.стр.'!A607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610" s="20" t="s">
        <v>68</v>
      </c>
      <c r="C610" s="20" t="s">
        <v>69</v>
      </c>
      <c r="D610" s="243" t="str">
        <f>'пр.7 вед.стр.'!E607</f>
        <v>7Б 0 01 00000 </v>
      </c>
      <c r="E610" s="225"/>
      <c r="F610" s="21">
        <f>F611+F615</f>
        <v>182.39999999999998</v>
      </c>
      <c r="K610" s="115"/>
      <c r="L610" s="115"/>
      <c r="M610" s="115"/>
      <c r="N610" s="115"/>
      <c r="O610" s="118"/>
    </row>
    <row r="611" spans="1:15" s="32" customFormat="1" ht="16.5" customHeight="1">
      <c r="A611" s="30" t="str">
        <f>'пр.7 вед.стр.'!A608</f>
        <v>Обслуживание систем видеонаблюдения, охранной сигнализации</v>
      </c>
      <c r="B611" s="20" t="s">
        <v>68</v>
      </c>
      <c r="C611" s="20" t="s">
        <v>69</v>
      </c>
      <c r="D611" s="243" t="str">
        <f>'пр.7 вед.стр.'!E608</f>
        <v>7Б 0 01 91600 </v>
      </c>
      <c r="E611" s="225"/>
      <c r="F611" s="21">
        <f>F612</f>
        <v>145.6</v>
      </c>
      <c r="K611" s="115"/>
      <c r="L611" s="115"/>
      <c r="M611" s="115"/>
      <c r="N611" s="115"/>
      <c r="O611" s="118"/>
    </row>
    <row r="612" spans="1:15" s="32" customFormat="1" ht="17.25" customHeight="1">
      <c r="A612" s="30" t="str">
        <f>'пр.7 вед.стр.'!A609</f>
        <v>Предоставление субсидий бюджетным, автономным учреждениям и иным некоммерческим организациям</v>
      </c>
      <c r="B612" s="20" t="s">
        <v>68</v>
      </c>
      <c r="C612" s="20" t="s">
        <v>69</v>
      </c>
      <c r="D612" s="243" t="str">
        <f>'пр.7 вед.стр.'!E609</f>
        <v>7Б 0 01 91600 </v>
      </c>
      <c r="E612" s="225" t="str">
        <f>'пр.7 вед.стр.'!F609</f>
        <v>600</v>
      </c>
      <c r="F612" s="21">
        <f>F613</f>
        <v>145.6</v>
      </c>
      <c r="K612" s="115"/>
      <c r="L612" s="115"/>
      <c r="M612" s="115"/>
      <c r="N612" s="115"/>
      <c r="O612" s="118"/>
    </row>
    <row r="613" spans="1:15" s="32" customFormat="1" ht="18" customHeight="1">
      <c r="A613" s="30" t="str">
        <f>'пр.7 вед.стр.'!A610</f>
        <v>Субсидии бюджетным учреждениям</v>
      </c>
      <c r="B613" s="20" t="s">
        <v>68</v>
      </c>
      <c r="C613" s="20" t="s">
        <v>69</v>
      </c>
      <c r="D613" s="243" t="str">
        <f>'пр.7 вед.стр.'!E610</f>
        <v>7Б 0 01 91600 </v>
      </c>
      <c r="E613" s="225" t="str">
        <f>'пр.7 вед.стр.'!F610</f>
        <v>610</v>
      </c>
      <c r="F613" s="21">
        <f>F614</f>
        <v>145.6</v>
      </c>
      <c r="K613" s="115"/>
      <c r="L613" s="115"/>
      <c r="M613" s="115"/>
      <c r="N613" s="115"/>
      <c r="O613" s="118"/>
    </row>
    <row r="614" spans="1:15" s="32" customFormat="1" ht="18" customHeight="1">
      <c r="A614" s="30" t="str">
        <f>'пр.7 вед.стр.'!A611</f>
        <v>Субсидии  бюджетным учреждениям на иные цели</v>
      </c>
      <c r="B614" s="20" t="s">
        <v>68</v>
      </c>
      <c r="C614" s="20" t="s">
        <v>69</v>
      </c>
      <c r="D614" s="243" t="str">
        <f>'пр.7 вед.стр.'!E611</f>
        <v>7Б 0 01 91600 </v>
      </c>
      <c r="E614" s="225" t="str">
        <f>'пр.7 вед.стр.'!F611</f>
        <v>612</v>
      </c>
      <c r="F614" s="21">
        <f>'пр.7 вед.стр.'!G611</f>
        <v>145.6</v>
      </c>
      <c r="K614" s="115"/>
      <c r="L614" s="115"/>
      <c r="M614" s="115"/>
      <c r="N614" s="115"/>
      <c r="O614" s="118"/>
    </row>
    <row r="615" spans="1:15" s="32" customFormat="1" ht="17.25" customHeight="1">
      <c r="A615" s="30" t="str">
        <f>'пр.7 вед.стр.'!A612</f>
        <v>Укрепление материально- технической базы </v>
      </c>
      <c r="B615" s="20" t="s">
        <v>68</v>
      </c>
      <c r="C615" s="20" t="s">
        <v>69</v>
      </c>
      <c r="D615" s="243" t="str">
        <f>'пр.7 вед.стр.'!E612</f>
        <v>7Б 0 01 92500</v>
      </c>
      <c r="E615" s="225"/>
      <c r="F615" s="21">
        <f>F616</f>
        <v>36.8</v>
      </c>
      <c r="K615" s="115"/>
      <c r="L615" s="115"/>
      <c r="M615" s="115"/>
      <c r="N615" s="115"/>
      <c r="O615" s="118"/>
    </row>
    <row r="616" spans="1:15" s="32" customFormat="1" ht="14.25" customHeight="1">
      <c r="A616" s="30" t="str">
        <f>'пр.7 вед.стр.'!A613</f>
        <v>Предоставление субсидий бюджетным, автономным учреждениям и иным некоммерческим организациям</v>
      </c>
      <c r="B616" s="20" t="s">
        <v>68</v>
      </c>
      <c r="C616" s="20" t="s">
        <v>69</v>
      </c>
      <c r="D616" s="243" t="str">
        <f>'пр.7 вед.стр.'!E613</f>
        <v>7Б 0 01 92500</v>
      </c>
      <c r="E616" s="225" t="str">
        <f>'пр.7 вед.стр.'!F613</f>
        <v>600</v>
      </c>
      <c r="F616" s="21">
        <f>F617</f>
        <v>36.8</v>
      </c>
      <c r="K616" s="115"/>
      <c r="L616" s="115"/>
      <c r="M616" s="115"/>
      <c r="N616" s="115"/>
      <c r="O616" s="118"/>
    </row>
    <row r="617" spans="1:15" s="32" customFormat="1" ht="15.75" customHeight="1">
      <c r="A617" s="30" t="str">
        <f>'пр.7 вед.стр.'!A614</f>
        <v>Субсидии бюджетным учреждениям</v>
      </c>
      <c r="B617" s="20" t="s">
        <v>68</v>
      </c>
      <c r="C617" s="20" t="s">
        <v>69</v>
      </c>
      <c r="D617" s="243" t="str">
        <f>'пр.7 вед.стр.'!E614</f>
        <v>7Б 0 01 92500</v>
      </c>
      <c r="E617" s="225" t="str">
        <f>'пр.7 вед.стр.'!F614</f>
        <v>610</v>
      </c>
      <c r="F617" s="21">
        <f>F618</f>
        <v>36.8</v>
      </c>
      <c r="K617" s="115"/>
      <c r="L617" s="115"/>
      <c r="M617" s="115"/>
      <c r="N617" s="115"/>
      <c r="O617" s="118"/>
    </row>
    <row r="618" spans="1:15" s="32" customFormat="1" ht="17.25" customHeight="1">
      <c r="A618" s="30" t="str">
        <f>'пр.7 вед.стр.'!A615</f>
        <v>Субсидии  бюджетным учреждениям на иные цели</v>
      </c>
      <c r="B618" s="20" t="s">
        <v>68</v>
      </c>
      <c r="C618" s="20" t="s">
        <v>69</v>
      </c>
      <c r="D618" s="243" t="str">
        <f>'пр.7 вед.стр.'!E615</f>
        <v>7Б 0 01 92500</v>
      </c>
      <c r="E618" s="225" t="str">
        <f>'пр.7 вед.стр.'!F615</f>
        <v>612</v>
      </c>
      <c r="F618" s="21">
        <f>'пр.7 вед.стр.'!G615</f>
        <v>36.8</v>
      </c>
      <c r="K618" s="115"/>
      <c r="L618" s="115"/>
      <c r="M618" s="115"/>
      <c r="N618" s="115"/>
      <c r="O618" s="118"/>
    </row>
    <row r="619" spans="1:15" s="32" customFormat="1" ht="18.75" customHeight="1">
      <c r="A619" s="201" t="str">
        <f>'пр.7 вед.стр.'!A616</f>
        <v>Муниципальная программа  "Пожарная безопасность в Сусуманском городском округе на 2018- 2020 годы"</v>
      </c>
      <c r="B619" s="202" t="s">
        <v>68</v>
      </c>
      <c r="C619" s="202" t="s">
        <v>69</v>
      </c>
      <c r="D619" s="241" t="str">
        <f>'пр.7 вед.стр.'!E616</f>
        <v>7П 0 00 00000 </v>
      </c>
      <c r="E619" s="224"/>
      <c r="F619" s="204">
        <f>F620</f>
        <v>646.6999999999999</v>
      </c>
      <c r="K619" s="115"/>
      <c r="L619" s="115"/>
      <c r="M619" s="115"/>
      <c r="N619" s="115"/>
      <c r="O619" s="118"/>
    </row>
    <row r="620" spans="1:15" s="32" customFormat="1" ht="27.75" customHeight="1">
      <c r="A620" s="30" t="str">
        <f>'пр.7 вед.стр.'!A617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20" s="20" t="s">
        <v>68</v>
      </c>
      <c r="C620" s="20" t="s">
        <v>69</v>
      </c>
      <c r="D620" s="243" t="str">
        <f>'пр.7 вед.стр.'!E617</f>
        <v>7П 0 01 00000 </v>
      </c>
      <c r="E620" s="225"/>
      <c r="F620" s="21">
        <f>F621+F625+F629+F633+F637+F641</f>
        <v>646.6999999999999</v>
      </c>
      <c r="K620" s="115"/>
      <c r="L620" s="115"/>
      <c r="M620" s="115"/>
      <c r="N620" s="115"/>
      <c r="O620" s="118"/>
    </row>
    <row r="621" spans="1:15" s="32" customFormat="1" ht="30" customHeight="1">
      <c r="A621" s="30" t="str">
        <f>'пр.7 вед.стр.'!A618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21" s="20" t="s">
        <v>68</v>
      </c>
      <c r="C621" s="20" t="s">
        <v>69</v>
      </c>
      <c r="D621" s="243" t="str">
        <f>'пр.7 вед.стр.'!E618</f>
        <v>7П 0 01 94100 </v>
      </c>
      <c r="E621" s="225"/>
      <c r="F621" s="21">
        <f>F622</f>
        <v>472.5</v>
      </c>
      <c r="K621" s="115"/>
      <c r="L621" s="115"/>
      <c r="M621" s="115"/>
      <c r="N621" s="115"/>
      <c r="O621" s="118"/>
    </row>
    <row r="622" spans="1:15" s="32" customFormat="1" ht="15.75" customHeight="1">
      <c r="A622" s="30" t="str">
        <f>'пр.7 вед.стр.'!A619</f>
        <v>Предоставление субсидий бюджетным, автономным учреждениям и иным некоммерческим организациям</v>
      </c>
      <c r="B622" s="20" t="s">
        <v>68</v>
      </c>
      <c r="C622" s="20" t="s">
        <v>69</v>
      </c>
      <c r="D622" s="243" t="str">
        <f>'пр.7 вед.стр.'!E619</f>
        <v>7П 0 01 94100 </v>
      </c>
      <c r="E622" s="225" t="str">
        <f>'пр.7 вед.стр.'!F619</f>
        <v>600</v>
      </c>
      <c r="F622" s="21">
        <f>F623</f>
        <v>472.5</v>
      </c>
      <c r="K622" s="115"/>
      <c r="L622" s="115"/>
      <c r="M622" s="115"/>
      <c r="N622" s="115"/>
      <c r="O622" s="118"/>
    </row>
    <row r="623" spans="1:15" s="32" customFormat="1" ht="16.5" customHeight="1">
      <c r="A623" s="30" t="str">
        <f>'пр.7 вед.стр.'!A620</f>
        <v>Субсидии бюджетным учреждениям</v>
      </c>
      <c r="B623" s="20" t="s">
        <v>68</v>
      </c>
      <c r="C623" s="20" t="s">
        <v>69</v>
      </c>
      <c r="D623" s="243" t="str">
        <f>'пр.7 вед.стр.'!E620</f>
        <v>7П 0 01 94100 </v>
      </c>
      <c r="E623" s="225" t="str">
        <f>'пр.7 вед.стр.'!F620</f>
        <v>610</v>
      </c>
      <c r="F623" s="21">
        <f>F624</f>
        <v>472.5</v>
      </c>
      <c r="K623" s="115"/>
      <c r="L623" s="115"/>
      <c r="M623" s="115"/>
      <c r="N623" s="115"/>
      <c r="O623" s="118"/>
    </row>
    <row r="624" spans="1:15" s="32" customFormat="1" ht="17.25" customHeight="1">
      <c r="A624" s="30" t="str">
        <f>'пр.7 вед.стр.'!A621</f>
        <v>Субсидии  бюджетным учреждениям на иные цели</v>
      </c>
      <c r="B624" s="20" t="s">
        <v>68</v>
      </c>
      <c r="C624" s="20" t="s">
        <v>69</v>
      </c>
      <c r="D624" s="243" t="str">
        <f>'пр.7 вед.стр.'!E621</f>
        <v>7П 0 01 94100 </v>
      </c>
      <c r="E624" s="225" t="str">
        <f>'пр.7 вед.стр.'!F621</f>
        <v>612</v>
      </c>
      <c r="F624" s="21">
        <f>'пр.7 вед.стр.'!G621+'пр.7 вед.стр.'!G794</f>
        <v>472.5</v>
      </c>
      <c r="K624" s="115"/>
      <c r="L624" s="115"/>
      <c r="M624" s="115"/>
      <c r="N624" s="115"/>
      <c r="O624" s="118"/>
    </row>
    <row r="625" spans="1:15" s="32" customFormat="1" ht="18.75" customHeight="1">
      <c r="A625" s="30" t="str">
        <f>'пр.7 вед.стр.'!A795</f>
        <v>Обработка сгораемых конструкций огнезащитными составами</v>
      </c>
      <c r="B625" s="20" t="s">
        <v>68</v>
      </c>
      <c r="C625" s="20" t="s">
        <v>69</v>
      </c>
      <c r="D625" s="243" t="str">
        <f>'пр.7 вед.стр.'!E795</f>
        <v>7П 0 01 94200 </v>
      </c>
      <c r="E625" s="225"/>
      <c r="F625" s="21">
        <f>F626</f>
        <v>70</v>
      </c>
      <c r="K625" s="115"/>
      <c r="L625" s="115"/>
      <c r="M625" s="115"/>
      <c r="N625" s="115"/>
      <c r="O625" s="118"/>
    </row>
    <row r="626" spans="1:15" s="32" customFormat="1" ht="16.5" customHeight="1">
      <c r="A626" s="30" t="str">
        <f>'пр.7 вед.стр.'!A796</f>
        <v>Предоставление субсидий бюджетным, автономным учреждениям и иным некоммерческим организациям</v>
      </c>
      <c r="B626" s="20" t="s">
        <v>68</v>
      </c>
      <c r="C626" s="20" t="s">
        <v>69</v>
      </c>
      <c r="D626" s="243" t="str">
        <f>'пр.7 вед.стр.'!E796</f>
        <v>7П 0 01 94200 </v>
      </c>
      <c r="E626" s="225" t="str">
        <f>'пр.7 вед.стр.'!F796</f>
        <v>600</v>
      </c>
      <c r="F626" s="21">
        <f>F627</f>
        <v>70</v>
      </c>
      <c r="K626" s="115"/>
      <c r="L626" s="115"/>
      <c r="M626" s="115"/>
      <c r="N626" s="115"/>
      <c r="O626" s="118"/>
    </row>
    <row r="627" spans="1:15" s="32" customFormat="1" ht="17.25" customHeight="1">
      <c r="A627" s="30" t="str">
        <f>'пр.7 вед.стр.'!A797</f>
        <v>Субсидии бюджетным учреждениям</v>
      </c>
      <c r="B627" s="20" t="s">
        <v>68</v>
      </c>
      <c r="C627" s="20" t="s">
        <v>69</v>
      </c>
      <c r="D627" s="243" t="str">
        <f>'пр.7 вед.стр.'!E797</f>
        <v>7П 0 01 94200 </v>
      </c>
      <c r="E627" s="225" t="str">
        <f>'пр.7 вед.стр.'!F797</f>
        <v>610</v>
      </c>
      <c r="F627" s="21">
        <f>F628</f>
        <v>70</v>
      </c>
      <c r="K627" s="115"/>
      <c r="L627" s="115"/>
      <c r="M627" s="115"/>
      <c r="N627" s="115"/>
      <c r="O627" s="118"/>
    </row>
    <row r="628" spans="1:15" s="32" customFormat="1" ht="17.25" customHeight="1">
      <c r="A628" s="30" t="str">
        <f>'пр.7 вед.стр.'!A798</f>
        <v>Субсидии  бюджетным учреждениям на иные цели</v>
      </c>
      <c r="B628" s="20" t="s">
        <v>68</v>
      </c>
      <c r="C628" s="20" t="s">
        <v>69</v>
      </c>
      <c r="D628" s="243" t="str">
        <f>'пр.7 вед.стр.'!E798</f>
        <v>7П 0 01 94200 </v>
      </c>
      <c r="E628" s="225" t="str">
        <f>'пр.7 вед.стр.'!F798</f>
        <v>612</v>
      </c>
      <c r="F628" s="21">
        <f>'пр.7 вед.стр.'!G798</f>
        <v>70</v>
      </c>
      <c r="K628" s="115"/>
      <c r="L628" s="115"/>
      <c r="M628" s="115"/>
      <c r="N628" s="115"/>
      <c r="O628" s="118"/>
    </row>
    <row r="629" spans="1:15" s="32" customFormat="1" ht="16.5" customHeight="1">
      <c r="A629" s="30" t="str">
        <f>'пр.7 вед.стр.'!A799</f>
        <v>Приобретение и заправка огнетушителей, средств индивидуальной защиты</v>
      </c>
      <c r="B629" s="20" t="s">
        <v>68</v>
      </c>
      <c r="C629" s="20" t="s">
        <v>69</v>
      </c>
      <c r="D629" s="243" t="str">
        <f>'пр.7 вед.стр.'!E799</f>
        <v>7П 0 01 94300 </v>
      </c>
      <c r="E629" s="225"/>
      <c r="F629" s="21">
        <f>F630</f>
        <v>40</v>
      </c>
      <c r="K629" s="115"/>
      <c r="L629" s="115"/>
      <c r="M629" s="115"/>
      <c r="N629" s="115"/>
      <c r="O629" s="118"/>
    </row>
    <row r="630" spans="1:15" s="32" customFormat="1" ht="15" customHeight="1">
      <c r="A630" s="30" t="str">
        <f>'пр.7 вед.стр.'!A800</f>
        <v>Предоставление субсидий бюджетным, автономным учреждениям и иным некоммерческим организациям</v>
      </c>
      <c r="B630" s="20" t="s">
        <v>68</v>
      </c>
      <c r="C630" s="20" t="s">
        <v>69</v>
      </c>
      <c r="D630" s="243" t="str">
        <f>'пр.7 вед.стр.'!E800</f>
        <v>7П 0 01 94300 </v>
      </c>
      <c r="E630" s="225" t="str">
        <f>'пр.7 вед.стр.'!F800</f>
        <v>600</v>
      </c>
      <c r="F630" s="21">
        <f>F631</f>
        <v>40</v>
      </c>
      <c r="K630" s="115"/>
      <c r="L630" s="115"/>
      <c r="M630" s="115"/>
      <c r="N630" s="115"/>
      <c r="O630" s="118"/>
    </row>
    <row r="631" spans="1:15" s="32" customFormat="1" ht="14.25" customHeight="1">
      <c r="A631" s="30" t="str">
        <f>'пр.7 вед.стр.'!A801</f>
        <v>Субсидии бюджетным учреждениям</v>
      </c>
      <c r="B631" s="20" t="s">
        <v>68</v>
      </c>
      <c r="C631" s="20" t="s">
        <v>69</v>
      </c>
      <c r="D631" s="243" t="str">
        <f>'пр.7 вед.стр.'!E801</f>
        <v>7П 0 01 94300 </v>
      </c>
      <c r="E631" s="225" t="str">
        <f>'пр.7 вед.стр.'!F801</f>
        <v>610</v>
      </c>
      <c r="F631" s="21">
        <f>F632</f>
        <v>40</v>
      </c>
      <c r="K631" s="115"/>
      <c r="L631" s="115"/>
      <c r="M631" s="115"/>
      <c r="N631" s="115"/>
      <c r="O631" s="118"/>
    </row>
    <row r="632" spans="1:15" s="32" customFormat="1" ht="13.5" customHeight="1">
      <c r="A632" s="30" t="str">
        <f>'пр.7 вед.стр.'!A802</f>
        <v>Субсидии  бюджетным учреждениям на иные цели</v>
      </c>
      <c r="B632" s="20" t="s">
        <v>68</v>
      </c>
      <c r="C632" s="20" t="s">
        <v>69</v>
      </c>
      <c r="D632" s="243" t="str">
        <f>'пр.7 вед.стр.'!E802</f>
        <v>7П 0 01 94300 </v>
      </c>
      <c r="E632" s="225" t="str">
        <f>'пр.7 вед.стр.'!F802</f>
        <v>612</v>
      </c>
      <c r="F632" s="21">
        <f>'пр.7 вед.стр.'!G802</f>
        <v>40</v>
      </c>
      <c r="K632" s="115"/>
      <c r="L632" s="115"/>
      <c r="M632" s="115"/>
      <c r="N632" s="115"/>
      <c r="O632" s="118"/>
    </row>
    <row r="633" spans="1:15" s="32" customFormat="1" ht="17.25" customHeight="1">
      <c r="A633" s="30" t="str">
        <f>'пр.7 вед.стр.'!A622</f>
        <v>Проведение замеров сопротивления изоляции электросетей и электрооборудования</v>
      </c>
      <c r="B633" s="20" t="s">
        <v>68</v>
      </c>
      <c r="C633" s="20" t="s">
        <v>69</v>
      </c>
      <c r="D633" s="243" t="str">
        <f>'пр.7 вед.стр.'!E622</f>
        <v>7П 0 01 94400 </v>
      </c>
      <c r="E633" s="225"/>
      <c r="F633" s="21">
        <f>F634</f>
        <v>38.4</v>
      </c>
      <c r="K633" s="115"/>
      <c r="L633" s="115"/>
      <c r="M633" s="115"/>
      <c r="N633" s="115"/>
      <c r="O633" s="118"/>
    </row>
    <row r="634" spans="1:15" s="32" customFormat="1" ht="14.25" customHeight="1">
      <c r="A634" s="30" t="str">
        <f>'пр.7 вед.стр.'!A623</f>
        <v>Предоставление субсидий бюджетным, автономным учреждениям и иным некоммерческим организациям</v>
      </c>
      <c r="B634" s="20" t="s">
        <v>68</v>
      </c>
      <c r="C634" s="20" t="s">
        <v>69</v>
      </c>
      <c r="D634" s="243" t="str">
        <f>'пр.7 вед.стр.'!E623</f>
        <v>7П 0 01 94400 </v>
      </c>
      <c r="E634" s="225" t="str">
        <f>'пр.7 вед.стр.'!F623</f>
        <v>600</v>
      </c>
      <c r="F634" s="21">
        <f>F635</f>
        <v>38.4</v>
      </c>
      <c r="K634" s="115"/>
      <c r="L634" s="115"/>
      <c r="M634" s="115"/>
      <c r="N634" s="115"/>
      <c r="O634" s="118"/>
    </row>
    <row r="635" spans="1:15" s="32" customFormat="1" ht="17.25" customHeight="1">
      <c r="A635" s="30" t="str">
        <f>'пр.7 вед.стр.'!A624</f>
        <v>Субсидии бюджетным учреждениям</v>
      </c>
      <c r="B635" s="20" t="s">
        <v>68</v>
      </c>
      <c r="C635" s="20" t="s">
        <v>69</v>
      </c>
      <c r="D635" s="243" t="str">
        <f>'пр.7 вед.стр.'!E624</f>
        <v>7П 0 01 94400 </v>
      </c>
      <c r="E635" s="225" t="str">
        <f>'пр.7 вед.стр.'!F624</f>
        <v>610</v>
      </c>
      <c r="F635" s="21">
        <f>F636</f>
        <v>38.4</v>
      </c>
      <c r="K635" s="115"/>
      <c r="L635" s="115"/>
      <c r="M635" s="115"/>
      <c r="N635" s="115"/>
      <c r="O635" s="118"/>
    </row>
    <row r="636" spans="1:15" s="32" customFormat="1" ht="17.25" customHeight="1">
      <c r="A636" s="30" t="str">
        <f>'пр.7 вед.стр.'!A625</f>
        <v>Субсидии  бюджетным учреждениям на иные цели</v>
      </c>
      <c r="B636" s="20" t="s">
        <v>68</v>
      </c>
      <c r="C636" s="20" t="s">
        <v>69</v>
      </c>
      <c r="D636" s="243" t="str">
        <f>'пр.7 вед.стр.'!E625</f>
        <v>7П 0 01 94400 </v>
      </c>
      <c r="E636" s="225" t="str">
        <f>'пр.7 вед.стр.'!F625</f>
        <v>612</v>
      </c>
      <c r="F636" s="21">
        <f>'пр.7 вед.стр.'!G625</f>
        <v>38.4</v>
      </c>
      <c r="K636" s="115"/>
      <c r="L636" s="115"/>
      <c r="M636" s="115"/>
      <c r="N636" s="115"/>
      <c r="O636" s="118"/>
    </row>
    <row r="637" spans="1:15" s="32" customFormat="1" ht="30" customHeight="1">
      <c r="A637" s="30" t="str">
        <f>'пр.7 вед.стр.'!A626</f>
        <v>Проведение проверок исправности и ремонт систем противопожарного водоснабжения, приобретение и обслуживание гидрантов</v>
      </c>
      <c r="B637" s="20" t="s">
        <v>68</v>
      </c>
      <c r="C637" s="20" t="s">
        <v>69</v>
      </c>
      <c r="D637" s="243" t="str">
        <f>'пр.7 вед.стр.'!E626</f>
        <v>7П 0 01 94500 </v>
      </c>
      <c r="E637" s="225"/>
      <c r="F637" s="21">
        <f>F638</f>
        <v>15.8</v>
      </c>
      <c r="K637" s="115"/>
      <c r="L637" s="115"/>
      <c r="M637" s="115"/>
      <c r="N637" s="115"/>
      <c r="O637" s="118"/>
    </row>
    <row r="638" spans="1:15" s="32" customFormat="1" ht="20.25" customHeight="1">
      <c r="A638" s="30" t="str">
        <f>'пр.7 вед.стр.'!A627</f>
        <v>Предоставление субсидий бюджетным, автономным учреждениям и иным некоммерческим организациям</v>
      </c>
      <c r="B638" s="20" t="s">
        <v>68</v>
      </c>
      <c r="C638" s="20" t="s">
        <v>69</v>
      </c>
      <c r="D638" s="243" t="str">
        <f>'пр.7 вед.стр.'!E627</f>
        <v>7П 0 01 94500 </v>
      </c>
      <c r="E638" s="225" t="str">
        <f>'пр.7 вед.стр.'!F627</f>
        <v>600</v>
      </c>
      <c r="F638" s="21">
        <f>F639</f>
        <v>15.8</v>
      </c>
      <c r="K638" s="115"/>
      <c r="L638" s="115"/>
      <c r="M638" s="115"/>
      <c r="N638" s="115"/>
      <c r="O638" s="118"/>
    </row>
    <row r="639" spans="1:15" s="32" customFormat="1" ht="17.25" customHeight="1">
      <c r="A639" s="30" t="str">
        <f>'пр.7 вед.стр.'!A628</f>
        <v>Субсидии бюджетным учреждениям</v>
      </c>
      <c r="B639" s="20" t="s">
        <v>68</v>
      </c>
      <c r="C639" s="20" t="s">
        <v>69</v>
      </c>
      <c r="D639" s="243" t="str">
        <f>'пр.7 вед.стр.'!E628</f>
        <v>7П 0 01 94500 </v>
      </c>
      <c r="E639" s="225" t="str">
        <f>'пр.7 вед.стр.'!F628</f>
        <v>610</v>
      </c>
      <c r="F639" s="21">
        <f>F640</f>
        <v>15.8</v>
      </c>
      <c r="K639" s="115"/>
      <c r="L639" s="115"/>
      <c r="M639" s="115"/>
      <c r="N639" s="115"/>
      <c r="O639" s="118"/>
    </row>
    <row r="640" spans="1:15" s="32" customFormat="1" ht="17.25" customHeight="1">
      <c r="A640" s="30" t="str">
        <f>'пр.7 вед.стр.'!A629</f>
        <v>Субсидии  бюджетным учреждениям на иные цели</v>
      </c>
      <c r="B640" s="20" t="s">
        <v>68</v>
      </c>
      <c r="C640" s="20" t="s">
        <v>69</v>
      </c>
      <c r="D640" s="243" t="str">
        <f>'пр.7 вед.стр.'!E629</f>
        <v>7П 0 01 94500 </v>
      </c>
      <c r="E640" s="225" t="str">
        <f>'пр.7 вед.стр.'!F629</f>
        <v>612</v>
      </c>
      <c r="F640" s="21">
        <f>'пр.7 вед.стр.'!G629</f>
        <v>15.8</v>
      </c>
      <c r="K640" s="115"/>
      <c r="L640" s="115"/>
      <c r="M640" s="115"/>
      <c r="N640" s="115"/>
      <c r="O640" s="118"/>
    </row>
    <row r="641" spans="1:15" s="32" customFormat="1" ht="20.25" customHeight="1">
      <c r="A641" s="16" t="str">
        <f>'пр.7 вед.стр.'!A630</f>
        <v>Обучение сотрудников по пожарной безопасности</v>
      </c>
      <c r="B641" s="20" t="s">
        <v>68</v>
      </c>
      <c r="C641" s="20" t="s">
        <v>69</v>
      </c>
      <c r="D641" s="243" t="str">
        <f>'пр.7 вед.стр.'!E630</f>
        <v>7П 0 01 94510 </v>
      </c>
      <c r="E641" s="225"/>
      <c r="F641" s="21">
        <f>F642</f>
        <v>10</v>
      </c>
      <c r="K641" s="115"/>
      <c r="L641" s="115"/>
      <c r="M641" s="115"/>
      <c r="N641" s="115"/>
      <c r="O641" s="118"/>
    </row>
    <row r="642" spans="1:15" s="32" customFormat="1" ht="15.75" customHeight="1">
      <c r="A642" s="16" t="str">
        <f>'пр.7 вед.стр.'!A631</f>
        <v>Предоставление субсидий бюджетным, автономным учреждениям и иным некоммерческим организациям</v>
      </c>
      <c r="B642" s="20" t="s">
        <v>68</v>
      </c>
      <c r="C642" s="20" t="s">
        <v>69</v>
      </c>
      <c r="D642" s="243" t="str">
        <f>'пр.7 вед.стр.'!E631</f>
        <v>7П 0 01 94510 </v>
      </c>
      <c r="E642" s="225" t="str">
        <f>'пр.7 вед.стр.'!F631</f>
        <v>600</v>
      </c>
      <c r="F642" s="21">
        <f>F643</f>
        <v>10</v>
      </c>
      <c r="K642" s="115"/>
      <c r="L642" s="115"/>
      <c r="M642" s="115"/>
      <c r="N642" s="115"/>
      <c r="O642" s="118"/>
    </row>
    <row r="643" spans="1:15" s="32" customFormat="1" ht="17.25" customHeight="1">
      <c r="A643" s="16" t="str">
        <f>'пр.7 вед.стр.'!A632</f>
        <v>Субсидии бюджетным учреждениям</v>
      </c>
      <c r="B643" s="20" t="s">
        <v>68</v>
      </c>
      <c r="C643" s="20" t="s">
        <v>69</v>
      </c>
      <c r="D643" s="243" t="str">
        <f>'пр.7 вед.стр.'!E632</f>
        <v>7П 0 01 94510 </v>
      </c>
      <c r="E643" s="225" t="str">
        <f>'пр.7 вед.стр.'!F632</f>
        <v>610</v>
      </c>
      <c r="F643" s="21">
        <f>F644</f>
        <v>10</v>
      </c>
      <c r="K643" s="115"/>
      <c r="L643" s="115"/>
      <c r="M643" s="115"/>
      <c r="N643" s="115"/>
      <c r="O643" s="118"/>
    </row>
    <row r="644" spans="1:15" s="32" customFormat="1" ht="17.25" customHeight="1">
      <c r="A644" s="16" t="str">
        <f>'пр.7 вед.стр.'!A633</f>
        <v>Субсидии  бюджетным учреждениям на иные цели</v>
      </c>
      <c r="B644" s="20" t="s">
        <v>68</v>
      </c>
      <c r="C644" s="20" t="s">
        <v>69</v>
      </c>
      <c r="D644" s="243" t="str">
        <f>'пр.7 вед.стр.'!E633</f>
        <v>7П 0 01 94510 </v>
      </c>
      <c r="E644" s="225" t="str">
        <f>'пр.7 вед.стр.'!F633</f>
        <v>612</v>
      </c>
      <c r="F644" s="21">
        <f>'пр.7 вед.стр.'!G633</f>
        <v>10</v>
      </c>
      <c r="K644" s="115"/>
      <c r="L644" s="115"/>
      <c r="M644" s="115"/>
      <c r="N644" s="115"/>
      <c r="O644" s="118"/>
    </row>
    <row r="645" spans="1:15" s="32" customFormat="1" ht="20.25" customHeight="1">
      <c r="A645" s="201" t="str">
        <f>'пр.7 вед.стр.'!A634</f>
        <v>Муниципальная  программа  "Развитие образования в Сусуманском городском округе  на 2018- 2020 годы"</v>
      </c>
      <c r="B645" s="202" t="s">
        <v>68</v>
      </c>
      <c r="C645" s="202" t="s">
        <v>69</v>
      </c>
      <c r="D645" s="224" t="str">
        <f>'пр.7 вед.стр.'!E634</f>
        <v>7Р 0 00 00000 </v>
      </c>
      <c r="E645" s="240"/>
      <c r="F645" s="204">
        <f>F646</f>
        <v>3769.1</v>
      </c>
      <c r="K645" s="115"/>
      <c r="L645" s="115"/>
      <c r="M645" s="115"/>
      <c r="N645" s="115"/>
      <c r="O645" s="118"/>
    </row>
    <row r="646" spans="1:15" s="32" customFormat="1" ht="19.5" customHeight="1">
      <c r="A646" s="16" t="str">
        <f>'пр.7 вед.стр.'!A635</f>
        <v>Основное мероприятие "Управление развитием отрасли образования"</v>
      </c>
      <c r="B646" s="20" t="s">
        <v>68</v>
      </c>
      <c r="C646" s="20" t="s">
        <v>69</v>
      </c>
      <c r="D646" s="225" t="str">
        <f>'пр.7 вед.стр.'!E635</f>
        <v>7Р 0 02 00000</v>
      </c>
      <c r="E646" s="229"/>
      <c r="F646" s="21">
        <f>F647+F651+F655</f>
        <v>3769.1</v>
      </c>
      <c r="K646" s="115"/>
      <c r="L646" s="115"/>
      <c r="M646" s="115"/>
      <c r="N646" s="115"/>
      <c r="O646" s="118"/>
    </row>
    <row r="647" spans="1:15" s="32" customFormat="1" ht="32.25" customHeight="1">
      <c r="A647" s="196" t="str">
        <f>'пр.7 вед.стр.'!A636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47" s="197" t="s">
        <v>68</v>
      </c>
      <c r="C647" s="197" t="s">
        <v>69</v>
      </c>
      <c r="D647" s="230" t="str">
        <f>'пр.7 вед.стр.'!E636</f>
        <v>7Р 0 02 74060</v>
      </c>
      <c r="E647" s="230"/>
      <c r="F647" s="198">
        <f>F648</f>
        <v>408.5</v>
      </c>
      <c r="K647" s="115"/>
      <c r="L647" s="115"/>
      <c r="M647" s="115"/>
      <c r="N647" s="115"/>
      <c r="O647" s="118"/>
    </row>
    <row r="648" spans="1:15" s="32" customFormat="1" ht="15" customHeight="1">
      <c r="A648" s="196" t="str">
        <f>'пр.7 вед.стр.'!A637</f>
        <v>Предоставление субсидий бюджетным, автономным учреждениям и иным некоммерческим организациям</v>
      </c>
      <c r="B648" s="197" t="s">
        <v>68</v>
      </c>
      <c r="C648" s="197" t="s">
        <v>69</v>
      </c>
      <c r="D648" s="230" t="str">
        <f>'пр.7 вед.стр.'!E637</f>
        <v>7Р 0 02 74060</v>
      </c>
      <c r="E648" s="230" t="str">
        <f>'пр.7 вед.стр.'!F637</f>
        <v>600</v>
      </c>
      <c r="F648" s="198">
        <f>F649</f>
        <v>408.5</v>
      </c>
      <c r="K648" s="115"/>
      <c r="L648" s="115"/>
      <c r="M648" s="115"/>
      <c r="N648" s="115"/>
      <c r="O648" s="118"/>
    </row>
    <row r="649" spans="1:15" s="32" customFormat="1" ht="17.25" customHeight="1">
      <c r="A649" s="196" t="str">
        <f>'пр.7 вед.стр.'!A638</f>
        <v>Субсидии бюджетным учреждениям</v>
      </c>
      <c r="B649" s="197" t="s">
        <v>68</v>
      </c>
      <c r="C649" s="197" t="s">
        <v>69</v>
      </c>
      <c r="D649" s="230" t="str">
        <f>'пр.7 вед.стр.'!E638</f>
        <v>7Р 0 02 74060</v>
      </c>
      <c r="E649" s="230" t="str">
        <f>'пр.7 вед.стр.'!F638</f>
        <v>610</v>
      </c>
      <c r="F649" s="198">
        <f>F650</f>
        <v>408.5</v>
      </c>
      <c r="K649" s="115"/>
      <c r="L649" s="115"/>
      <c r="M649" s="115"/>
      <c r="N649" s="115"/>
      <c r="O649" s="118"/>
    </row>
    <row r="650" spans="1:15" s="32" customFormat="1" ht="27.75" customHeight="1">
      <c r="A650" s="196" t="str">
        <f>'пр.7 вед.стр.'!A639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50" s="197" t="s">
        <v>68</v>
      </c>
      <c r="C650" s="197" t="s">
        <v>69</v>
      </c>
      <c r="D650" s="230" t="str">
        <f>'пр.7 вед.стр.'!E639</f>
        <v>7Р 0 02 74060</v>
      </c>
      <c r="E650" s="230" t="str">
        <f>'пр.7 вед.стр.'!F639</f>
        <v>611</v>
      </c>
      <c r="F650" s="198">
        <f>'пр.7 вед.стр.'!G808+'пр.7 вед.стр.'!G639</f>
        <v>408.5</v>
      </c>
      <c r="K650" s="115"/>
      <c r="L650" s="115"/>
      <c r="M650" s="115"/>
      <c r="N650" s="115"/>
      <c r="O650" s="118"/>
    </row>
    <row r="651" spans="1:15" s="32" customFormat="1" ht="27.75" customHeight="1">
      <c r="A651" s="196" t="str">
        <f>'пр.7 вед.стр.'!A640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51" s="197" t="s">
        <v>68</v>
      </c>
      <c r="C651" s="197" t="s">
        <v>69</v>
      </c>
      <c r="D651" s="230" t="str">
        <f>'пр.7 вед.стр.'!E640</f>
        <v>7Р 0 02 74070</v>
      </c>
      <c r="E651" s="230"/>
      <c r="F651" s="198">
        <f>F652</f>
        <v>1300.6</v>
      </c>
      <c r="K651" s="115"/>
      <c r="L651" s="115"/>
      <c r="M651" s="115"/>
      <c r="N651" s="115"/>
      <c r="O651" s="118"/>
    </row>
    <row r="652" spans="1:15" s="32" customFormat="1" ht="21" customHeight="1">
      <c r="A652" s="196" t="str">
        <f>'пр.7 вед.стр.'!A641</f>
        <v>Предоставление субсидий бюджетным, автономным учреждениям и иным некоммерческим организациям</v>
      </c>
      <c r="B652" s="197" t="s">
        <v>68</v>
      </c>
      <c r="C652" s="197" t="s">
        <v>69</v>
      </c>
      <c r="D652" s="230" t="str">
        <f>'пр.7 вед.стр.'!E641</f>
        <v>7Р 0 02 74070</v>
      </c>
      <c r="E652" s="230" t="str">
        <f>'пр.7 вед.стр.'!F641</f>
        <v>600</v>
      </c>
      <c r="F652" s="198">
        <f>F653</f>
        <v>1300.6</v>
      </c>
      <c r="K652" s="115"/>
      <c r="L652" s="115"/>
      <c r="M652" s="115"/>
      <c r="N652" s="115"/>
      <c r="O652" s="118"/>
    </row>
    <row r="653" spans="1:15" s="32" customFormat="1" ht="18" customHeight="1">
      <c r="A653" s="196" t="str">
        <f>'пр.7 вед.стр.'!A642</f>
        <v>Субсидии бюджетным учреждениям</v>
      </c>
      <c r="B653" s="197" t="s">
        <v>68</v>
      </c>
      <c r="C653" s="197" t="s">
        <v>69</v>
      </c>
      <c r="D653" s="230" t="str">
        <f>'пр.7 вед.стр.'!E642</f>
        <v>7Р 0 02 74070</v>
      </c>
      <c r="E653" s="230" t="str">
        <f>'пр.7 вед.стр.'!F642</f>
        <v>610</v>
      </c>
      <c r="F653" s="198">
        <f>F654</f>
        <v>1300.6</v>
      </c>
      <c r="K653" s="115"/>
      <c r="L653" s="115"/>
      <c r="M653" s="115"/>
      <c r="N653" s="115"/>
      <c r="O653" s="118"/>
    </row>
    <row r="654" spans="1:15" s="32" customFormat="1" ht="32.25" customHeight="1">
      <c r="A654" s="196" t="str">
        <f>'пр.7 вед.стр.'!A643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54" s="197" t="s">
        <v>68</v>
      </c>
      <c r="C654" s="197" t="s">
        <v>69</v>
      </c>
      <c r="D654" s="230" t="str">
        <f>'пр.7 вед.стр.'!E643</f>
        <v>7Р 0 02 74070</v>
      </c>
      <c r="E654" s="230" t="str">
        <f>'пр.7 вед.стр.'!F643</f>
        <v>611</v>
      </c>
      <c r="F654" s="198">
        <f>'пр.7 вед.стр.'!G643+'пр.7 вед.стр.'!G812</f>
        <v>1300.6</v>
      </c>
      <c r="K654" s="115"/>
      <c r="L654" s="115"/>
      <c r="M654" s="115"/>
      <c r="N654" s="115"/>
      <c r="O654" s="118"/>
    </row>
    <row r="655" spans="1:15" s="32" customFormat="1" ht="30" customHeight="1">
      <c r="A655" s="196" t="str">
        <f>'пр.7 вед.стр.'!A644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55" s="197" t="s">
        <v>68</v>
      </c>
      <c r="C655" s="197" t="s">
        <v>69</v>
      </c>
      <c r="D655" s="230" t="str">
        <f>'пр.7 вед.стр.'!E644</f>
        <v>7Р 0 02 75010</v>
      </c>
      <c r="E655" s="230"/>
      <c r="F655" s="198">
        <f>F656</f>
        <v>2060</v>
      </c>
      <c r="K655" s="115"/>
      <c r="L655" s="115"/>
      <c r="M655" s="115"/>
      <c r="N655" s="115"/>
      <c r="O655" s="118"/>
    </row>
    <row r="656" spans="1:15" s="32" customFormat="1" ht="18" customHeight="1">
      <c r="A656" s="196" t="str">
        <f>'пр.7 вед.стр.'!A645</f>
        <v>Предоставление субсидий бюджетным, автономным учреждениям и иным некоммерческим организациям</v>
      </c>
      <c r="B656" s="197" t="s">
        <v>68</v>
      </c>
      <c r="C656" s="197" t="s">
        <v>69</v>
      </c>
      <c r="D656" s="230" t="str">
        <f>'пр.7 вед.стр.'!E645</f>
        <v>7Р 0 02 75010</v>
      </c>
      <c r="E656" s="230" t="str">
        <f>'пр.7 вед.стр.'!F645</f>
        <v>600</v>
      </c>
      <c r="F656" s="198">
        <f>F657</f>
        <v>2060</v>
      </c>
      <c r="K656" s="115"/>
      <c r="L656" s="115"/>
      <c r="M656" s="115"/>
      <c r="N656" s="115"/>
      <c r="O656" s="118"/>
    </row>
    <row r="657" spans="1:15" s="32" customFormat="1" ht="17.25" customHeight="1">
      <c r="A657" s="196" t="str">
        <f>'пр.7 вед.стр.'!A646</f>
        <v>Субсидии бюджетным учреждениям</v>
      </c>
      <c r="B657" s="197" t="s">
        <v>68</v>
      </c>
      <c r="C657" s="197" t="s">
        <v>69</v>
      </c>
      <c r="D657" s="230" t="str">
        <f>'пр.7 вед.стр.'!E646</f>
        <v>7Р 0 02 75010</v>
      </c>
      <c r="E657" s="230" t="str">
        <f>'пр.7 вед.стр.'!F646</f>
        <v>610</v>
      </c>
      <c r="F657" s="198">
        <f>F658</f>
        <v>2060</v>
      </c>
      <c r="K657" s="115"/>
      <c r="L657" s="115"/>
      <c r="M657" s="115"/>
      <c r="N657" s="115"/>
      <c r="O657" s="118"/>
    </row>
    <row r="658" spans="1:15" s="32" customFormat="1" ht="17.25" customHeight="1">
      <c r="A658" s="196" t="str">
        <f>'пр.7 вед.стр.'!A647</f>
        <v>Субсидии  бюджетным учреждениям на иные цели</v>
      </c>
      <c r="B658" s="197" t="s">
        <v>68</v>
      </c>
      <c r="C658" s="197" t="s">
        <v>69</v>
      </c>
      <c r="D658" s="230" t="str">
        <f>'пр.7 вед.стр.'!E647</f>
        <v>7Р 0 02 75010</v>
      </c>
      <c r="E658" s="230" t="str">
        <f>'пр.7 вед.стр.'!F647</f>
        <v>612</v>
      </c>
      <c r="F658" s="198">
        <f>'пр.7 вед.стр.'!G816+'пр.7 вед.стр.'!G644</f>
        <v>2060</v>
      </c>
      <c r="K658" s="115"/>
      <c r="L658" s="115"/>
      <c r="M658" s="115"/>
      <c r="N658" s="115"/>
      <c r="O658" s="118"/>
    </row>
    <row r="659" spans="1:15" s="32" customFormat="1" ht="17.25" customHeight="1">
      <c r="A659" s="16" t="s">
        <v>262</v>
      </c>
      <c r="B659" s="20" t="s">
        <v>68</v>
      </c>
      <c r="C659" s="20" t="s">
        <v>69</v>
      </c>
      <c r="D659" s="225" t="s">
        <v>638</v>
      </c>
      <c r="E659" s="225"/>
      <c r="F659" s="21">
        <f>F660+F664+F668</f>
        <v>54489.2</v>
      </c>
      <c r="K659" s="115"/>
      <c r="L659" s="115"/>
      <c r="M659" s="115"/>
      <c r="N659" s="115"/>
      <c r="O659" s="118"/>
    </row>
    <row r="660" spans="1:15" s="32" customFormat="1" ht="16.5" customHeight="1">
      <c r="A660" s="31" t="s">
        <v>214</v>
      </c>
      <c r="B660" s="68" t="s">
        <v>68</v>
      </c>
      <c r="C660" s="68" t="s">
        <v>69</v>
      </c>
      <c r="D660" s="236" t="s">
        <v>639</v>
      </c>
      <c r="E660" s="236"/>
      <c r="F660" s="67">
        <f>F661</f>
        <v>53357.2</v>
      </c>
      <c r="K660" s="115"/>
      <c r="L660" s="115"/>
      <c r="M660" s="115"/>
      <c r="N660" s="115"/>
      <c r="O660" s="118"/>
    </row>
    <row r="661" spans="1:15" s="32" customFormat="1" ht="18" customHeight="1">
      <c r="A661" s="31" t="s">
        <v>102</v>
      </c>
      <c r="B661" s="68" t="s">
        <v>68</v>
      </c>
      <c r="C661" s="68" t="s">
        <v>69</v>
      </c>
      <c r="D661" s="236" t="s">
        <v>639</v>
      </c>
      <c r="E661" s="236" t="s">
        <v>103</v>
      </c>
      <c r="F661" s="67">
        <f>F662</f>
        <v>53357.2</v>
      </c>
      <c r="K661" s="115"/>
      <c r="L661" s="115"/>
      <c r="M661" s="115"/>
      <c r="N661" s="115"/>
      <c r="O661" s="118"/>
    </row>
    <row r="662" spans="1:15" s="32" customFormat="1" ht="17.25" customHeight="1">
      <c r="A662" s="31" t="s">
        <v>108</v>
      </c>
      <c r="B662" s="68" t="s">
        <v>68</v>
      </c>
      <c r="C662" s="68" t="s">
        <v>69</v>
      </c>
      <c r="D662" s="236" t="s">
        <v>639</v>
      </c>
      <c r="E662" s="236" t="s">
        <v>109</v>
      </c>
      <c r="F662" s="67">
        <f>F663</f>
        <v>53357.2</v>
      </c>
      <c r="K662" s="115"/>
      <c r="L662" s="115"/>
      <c r="M662" s="115"/>
      <c r="N662" s="115"/>
      <c r="O662" s="118"/>
    </row>
    <row r="663" spans="1:15" s="32" customFormat="1" ht="31.5" customHeight="1">
      <c r="A663" s="31" t="s">
        <v>110</v>
      </c>
      <c r="B663" s="68" t="s">
        <v>68</v>
      </c>
      <c r="C663" s="68" t="s">
        <v>69</v>
      </c>
      <c r="D663" s="236" t="s">
        <v>639</v>
      </c>
      <c r="E663" s="236" t="s">
        <v>111</v>
      </c>
      <c r="F663" s="67">
        <f>'пр.7 вед.стр.'!G821+'пр.7 вед.стр.'!G652</f>
        <v>53357.2</v>
      </c>
      <c r="K663" s="115"/>
      <c r="L663" s="115"/>
      <c r="M663" s="115"/>
      <c r="N663" s="115"/>
      <c r="O663" s="118"/>
    </row>
    <row r="664" spans="1:15" s="32" customFormat="1" ht="42.75" customHeight="1">
      <c r="A664" s="31" t="s">
        <v>235</v>
      </c>
      <c r="B664" s="68" t="s">
        <v>68</v>
      </c>
      <c r="C664" s="68" t="s">
        <v>69</v>
      </c>
      <c r="D664" s="236" t="s">
        <v>640</v>
      </c>
      <c r="E664" s="236"/>
      <c r="F664" s="67">
        <f>F665</f>
        <v>1020</v>
      </c>
      <c r="K664" s="115"/>
      <c r="L664" s="115"/>
      <c r="M664" s="115"/>
      <c r="N664" s="115"/>
      <c r="O664" s="118"/>
    </row>
    <row r="665" spans="1:15" s="32" customFormat="1" ht="18" customHeight="1">
      <c r="A665" s="31" t="s">
        <v>102</v>
      </c>
      <c r="B665" s="68" t="s">
        <v>68</v>
      </c>
      <c r="C665" s="68" t="s">
        <v>69</v>
      </c>
      <c r="D665" s="236" t="s">
        <v>640</v>
      </c>
      <c r="E665" s="236" t="s">
        <v>103</v>
      </c>
      <c r="F665" s="67">
        <f>F666</f>
        <v>1020</v>
      </c>
      <c r="K665" s="115"/>
      <c r="L665" s="115"/>
      <c r="M665" s="115"/>
      <c r="N665" s="115"/>
      <c r="O665" s="118"/>
    </row>
    <row r="666" spans="1:15" s="32" customFormat="1" ht="18" customHeight="1">
      <c r="A666" s="31" t="s">
        <v>108</v>
      </c>
      <c r="B666" s="68" t="s">
        <v>68</v>
      </c>
      <c r="C666" s="68" t="s">
        <v>69</v>
      </c>
      <c r="D666" s="236" t="s">
        <v>640</v>
      </c>
      <c r="E666" s="236" t="s">
        <v>109</v>
      </c>
      <c r="F666" s="67">
        <f>F667</f>
        <v>1020</v>
      </c>
      <c r="K666" s="115"/>
      <c r="L666" s="115"/>
      <c r="M666" s="115"/>
      <c r="N666" s="115"/>
      <c r="O666" s="118"/>
    </row>
    <row r="667" spans="1:15" s="32" customFormat="1" ht="21" customHeight="1">
      <c r="A667" s="31" t="s">
        <v>112</v>
      </c>
      <c r="B667" s="68" t="s">
        <v>68</v>
      </c>
      <c r="C667" s="68" t="s">
        <v>69</v>
      </c>
      <c r="D667" s="236" t="s">
        <v>640</v>
      </c>
      <c r="E667" s="236" t="s">
        <v>113</v>
      </c>
      <c r="F667" s="67">
        <f>'пр.7 вед.стр.'!G656+'пр.7 вед.стр.'!G825</f>
        <v>1020</v>
      </c>
      <c r="K667" s="115"/>
      <c r="L667" s="115"/>
      <c r="M667" s="115"/>
      <c r="N667" s="115"/>
      <c r="O667" s="118"/>
    </row>
    <row r="668" spans="1:15" s="32" customFormat="1" ht="17.25" customHeight="1">
      <c r="A668" s="31" t="s">
        <v>204</v>
      </c>
      <c r="B668" s="68" t="s">
        <v>68</v>
      </c>
      <c r="C668" s="68" t="s">
        <v>69</v>
      </c>
      <c r="D668" s="236" t="s">
        <v>641</v>
      </c>
      <c r="E668" s="236"/>
      <c r="F668" s="67">
        <f>F669</f>
        <v>112</v>
      </c>
      <c r="K668" s="115"/>
      <c r="L668" s="115"/>
      <c r="M668" s="115"/>
      <c r="N668" s="115"/>
      <c r="O668" s="118"/>
    </row>
    <row r="669" spans="1:15" s="32" customFormat="1" ht="18" customHeight="1">
      <c r="A669" s="31" t="s">
        <v>102</v>
      </c>
      <c r="B669" s="68" t="s">
        <v>68</v>
      </c>
      <c r="C669" s="68" t="s">
        <v>69</v>
      </c>
      <c r="D669" s="236" t="s">
        <v>641</v>
      </c>
      <c r="E669" s="236" t="s">
        <v>103</v>
      </c>
      <c r="F669" s="67">
        <f>F670</f>
        <v>112</v>
      </c>
      <c r="K669" s="115"/>
      <c r="L669" s="115"/>
      <c r="M669" s="115"/>
      <c r="N669" s="115"/>
      <c r="O669" s="118"/>
    </row>
    <row r="670" spans="1:15" s="32" customFormat="1" ht="17.25" customHeight="1">
      <c r="A670" s="31" t="s">
        <v>108</v>
      </c>
      <c r="B670" s="68" t="s">
        <v>68</v>
      </c>
      <c r="C670" s="68" t="s">
        <v>69</v>
      </c>
      <c r="D670" s="236" t="s">
        <v>641</v>
      </c>
      <c r="E670" s="236" t="s">
        <v>109</v>
      </c>
      <c r="F670" s="67">
        <f>F671</f>
        <v>112</v>
      </c>
      <c r="K670" s="115"/>
      <c r="L670" s="115"/>
      <c r="M670" s="115"/>
      <c r="N670" s="115"/>
      <c r="O670" s="118"/>
    </row>
    <row r="671" spans="1:15" s="32" customFormat="1" ht="15" customHeight="1">
      <c r="A671" s="31" t="s">
        <v>112</v>
      </c>
      <c r="B671" s="68" t="s">
        <v>68</v>
      </c>
      <c r="C671" s="68" t="s">
        <v>69</v>
      </c>
      <c r="D671" s="236" t="s">
        <v>641</v>
      </c>
      <c r="E671" s="236" t="s">
        <v>113</v>
      </c>
      <c r="F671" s="67">
        <f>'пр.7 вед.стр.'!G829+'пр.7 вед.стр.'!G660</f>
        <v>112</v>
      </c>
      <c r="K671" s="115"/>
      <c r="L671" s="115"/>
      <c r="M671" s="115"/>
      <c r="N671" s="115"/>
      <c r="O671" s="118"/>
    </row>
    <row r="672" spans="1:15" s="32" customFormat="1" ht="17.25" customHeight="1">
      <c r="A672" s="14" t="s">
        <v>395</v>
      </c>
      <c r="B672" s="35" t="s">
        <v>68</v>
      </c>
      <c r="C672" s="35" t="s">
        <v>68</v>
      </c>
      <c r="D672" s="229"/>
      <c r="E672" s="229"/>
      <c r="F672" s="36">
        <f>F673+F748</f>
        <v>8878</v>
      </c>
      <c r="K672" s="115"/>
      <c r="L672" s="115"/>
      <c r="M672" s="115"/>
      <c r="N672" s="115"/>
      <c r="O672" s="118"/>
    </row>
    <row r="673" spans="1:15" s="32" customFormat="1" ht="17.25" customHeight="1">
      <c r="A673" s="33" t="s">
        <v>601</v>
      </c>
      <c r="B673" s="20" t="s">
        <v>68</v>
      </c>
      <c r="C673" s="20" t="s">
        <v>68</v>
      </c>
      <c r="D673" s="243" t="s">
        <v>602</v>
      </c>
      <c r="E673" s="225"/>
      <c r="F673" s="21">
        <f>F674+F683+F698+F708+F732+F738</f>
        <v>8843</v>
      </c>
      <c r="K673" s="115"/>
      <c r="L673" s="115"/>
      <c r="M673" s="115"/>
      <c r="N673" s="115"/>
      <c r="O673" s="118"/>
    </row>
    <row r="674" spans="1:15" s="32" customFormat="1" ht="30" customHeight="1">
      <c r="A674" s="201" t="str">
        <f>'пр.7 вед.стр.'!A663</f>
        <v>Муниципальная программа "Патриотическое воспитание  жителей Сусуманского городского округа  на 2018- 2020 годы"</v>
      </c>
      <c r="B674" s="202" t="s">
        <v>68</v>
      </c>
      <c r="C674" s="202" t="s">
        <v>68</v>
      </c>
      <c r="D674" s="241" t="str">
        <f>'пр.7 вед.стр.'!E663</f>
        <v>7В 0 00 00000 </v>
      </c>
      <c r="E674" s="224"/>
      <c r="F674" s="204">
        <f aca="true" t="shared" si="3" ref="F674:F681">F675</f>
        <v>493.3</v>
      </c>
      <c r="K674" s="115"/>
      <c r="L674" s="115"/>
      <c r="M674" s="115"/>
      <c r="N674" s="115"/>
      <c r="O674" s="118"/>
    </row>
    <row r="675" spans="1:15" s="32" customFormat="1" ht="24" customHeight="1">
      <c r="A675" s="30" t="str">
        <f>'пр.7 вед.стр.'!A664</f>
        <v>Основное мероприятие "Организация работы по совершенствованию системы патриотического воспитания жителей"</v>
      </c>
      <c r="B675" s="20" t="s">
        <v>68</v>
      </c>
      <c r="C675" s="20" t="s">
        <v>68</v>
      </c>
      <c r="D675" s="243" t="str">
        <f>'пр.7 вед.стр.'!E664</f>
        <v>7В 0 01 00000 </v>
      </c>
      <c r="E675" s="225"/>
      <c r="F675" s="21">
        <f t="shared" si="3"/>
        <v>493.3</v>
      </c>
      <c r="K675" s="115"/>
      <c r="L675" s="115"/>
      <c r="M675" s="115"/>
      <c r="N675" s="115"/>
      <c r="O675" s="118"/>
    </row>
    <row r="676" spans="1:15" s="32" customFormat="1" ht="18.75" customHeight="1">
      <c r="A676" s="30" t="str">
        <f>'пр.7 вед.стр.'!A665</f>
        <v>Мероприятия патриотической направленности</v>
      </c>
      <c r="B676" s="20" t="s">
        <v>68</v>
      </c>
      <c r="C676" s="20" t="s">
        <v>68</v>
      </c>
      <c r="D676" s="243" t="str">
        <f>'пр.7 вед.стр.'!E665</f>
        <v>7В 0 01 92400 </v>
      </c>
      <c r="E676" s="225"/>
      <c r="F676" s="21">
        <f>F680+F677</f>
        <v>493.3</v>
      </c>
      <c r="K676" s="115"/>
      <c r="L676" s="115"/>
      <c r="M676" s="115"/>
      <c r="N676" s="115"/>
      <c r="O676" s="118"/>
    </row>
    <row r="677" spans="1:15" s="32" customFormat="1" ht="18.75" customHeight="1">
      <c r="A677" s="30" t="str">
        <f>'пр.7 вед.стр.'!A835</f>
        <v>Закупка товаров, работ и услуг для обеспечения государственных (муниципальных) нужд</v>
      </c>
      <c r="B677" s="20" t="s">
        <v>68</v>
      </c>
      <c r="C677" s="20" t="s">
        <v>68</v>
      </c>
      <c r="D677" s="243" t="str">
        <f>'пр.7 вед.стр.'!E666</f>
        <v>7В 0 01 92400 </v>
      </c>
      <c r="E677" s="225" t="str">
        <f>'пр.7 вед.стр.'!F835</f>
        <v>200</v>
      </c>
      <c r="F677" s="21">
        <f>F678</f>
        <v>384.8</v>
      </c>
      <c r="K677" s="115"/>
      <c r="L677" s="115"/>
      <c r="M677" s="115"/>
      <c r="N677" s="115"/>
      <c r="O677" s="118"/>
    </row>
    <row r="678" spans="1:15" s="32" customFormat="1" ht="18.75" customHeight="1">
      <c r="A678" s="16" t="s">
        <v>770</v>
      </c>
      <c r="B678" s="20" t="s">
        <v>68</v>
      </c>
      <c r="C678" s="20" t="s">
        <v>68</v>
      </c>
      <c r="D678" s="243" t="str">
        <f>'пр.7 вед.стр.'!E667</f>
        <v>7В 0 01 92400 </v>
      </c>
      <c r="E678" s="225" t="str">
        <f>'пр.7 вед.стр.'!F836</f>
        <v>240</v>
      </c>
      <c r="F678" s="21">
        <f>F679</f>
        <v>384.8</v>
      </c>
      <c r="K678" s="115"/>
      <c r="L678" s="115"/>
      <c r="M678" s="115"/>
      <c r="N678" s="115"/>
      <c r="O678" s="118"/>
    </row>
    <row r="679" spans="1:15" s="32" customFormat="1" ht="18.75" customHeight="1">
      <c r="A679" s="30" t="str">
        <f>'пр.7 вед.стр.'!A837</f>
        <v>Прочая закупка товаров, работ и услуг</v>
      </c>
      <c r="B679" s="20" t="s">
        <v>68</v>
      </c>
      <c r="C679" s="20" t="s">
        <v>68</v>
      </c>
      <c r="D679" s="243" t="str">
        <f>'пр.7 вед.стр.'!E668</f>
        <v>7В 0 01 92400 </v>
      </c>
      <c r="E679" s="225" t="str">
        <f>'пр.7 вед.стр.'!F837</f>
        <v>244</v>
      </c>
      <c r="F679" s="21">
        <f>'пр.7 вед.стр.'!G837</f>
        <v>384.8</v>
      </c>
      <c r="K679" s="115"/>
      <c r="L679" s="115"/>
      <c r="M679" s="115"/>
      <c r="N679" s="115"/>
      <c r="O679" s="118"/>
    </row>
    <row r="680" spans="1:15" s="32" customFormat="1" ht="20.25" customHeight="1">
      <c r="A680" s="30" t="str">
        <f>'пр.7 вед.стр.'!A666</f>
        <v>Предоставление субсидий бюджетным, автономным учреждениям и иным некоммерческим организациям</v>
      </c>
      <c r="B680" s="20" t="s">
        <v>68</v>
      </c>
      <c r="C680" s="20" t="s">
        <v>68</v>
      </c>
      <c r="D680" s="243" t="str">
        <f>'пр.7 вед.стр.'!E666</f>
        <v>7В 0 01 92400 </v>
      </c>
      <c r="E680" s="225" t="str">
        <f>'пр.7 вед.стр.'!F666</f>
        <v>600</v>
      </c>
      <c r="F680" s="21">
        <f t="shared" si="3"/>
        <v>108.5</v>
      </c>
      <c r="K680" s="115"/>
      <c r="L680" s="115"/>
      <c r="M680" s="115"/>
      <c r="N680" s="115"/>
      <c r="O680" s="118"/>
    </row>
    <row r="681" spans="1:15" s="32" customFormat="1" ht="17.25" customHeight="1">
      <c r="A681" s="30" t="str">
        <f>'пр.7 вед.стр.'!A667</f>
        <v>Субсидии бюджетным учреждениям</v>
      </c>
      <c r="B681" s="20" t="s">
        <v>68</v>
      </c>
      <c r="C681" s="20" t="s">
        <v>68</v>
      </c>
      <c r="D681" s="243" t="str">
        <f>'пр.7 вед.стр.'!E667</f>
        <v>7В 0 01 92400 </v>
      </c>
      <c r="E681" s="225" t="str">
        <f>'пр.7 вед.стр.'!F667</f>
        <v>610</v>
      </c>
      <c r="F681" s="21">
        <f t="shared" si="3"/>
        <v>108.5</v>
      </c>
      <c r="K681" s="115"/>
      <c r="L681" s="115"/>
      <c r="M681" s="115"/>
      <c r="N681" s="115"/>
      <c r="O681" s="118"/>
    </row>
    <row r="682" spans="1:15" s="32" customFormat="1" ht="17.25" customHeight="1">
      <c r="A682" s="30" t="str">
        <f>'пр.7 вед.стр.'!A668</f>
        <v>Субсидии  бюджетным учреждениям на иные цели</v>
      </c>
      <c r="B682" s="20" t="s">
        <v>68</v>
      </c>
      <c r="C682" s="20" t="s">
        <v>68</v>
      </c>
      <c r="D682" s="243" t="str">
        <f>'пр.7 вед.стр.'!E668</f>
        <v>7В 0 01 92400 </v>
      </c>
      <c r="E682" s="225" t="str">
        <f>'пр.7 вед.стр.'!F668</f>
        <v>612</v>
      </c>
      <c r="F682" s="21">
        <f>'пр.7 вед.стр.'!G668</f>
        <v>108.5</v>
      </c>
      <c r="K682" s="115"/>
      <c r="L682" s="115"/>
      <c r="M682" s="115"/>
      <c r="N682" s="115"/>
      <c r="O682" s="118"/>
    </row>
    <row r="683" spans="1:15" s="32" customFormat="1" ht="17.25" customHeight="1">
      <c r="A683" s="201" t="str">
        <f>'пр.7 вед.стр.'!A669</f>
        <v>Муниципальная  программа "Одарённые дети  на 2018- 2020 годы"</v>
      </c>
      <c r="B683" s="202" t="s">
        <v>68</v>
      </c>
      <c r="C683" s="202" t="s">
        <v>68</v>
      </c>
      <c r="D683" s="241" t="str">
        <f>'пр.7 вед.стр.'!E669</f>
        <v>7Д 0 00 00000 </v>
      </c>
      <c r="E683" s="224"/>
      <c r="F683" s="204">
        <f>F684</f>
        <v>543.8</v>
      </c>
      <c r="K683" s="115"/>
      <c r="L683" s="115"/>
      <c r="M683" s="115"/>
      <c r="N683" s="115"/>
      <c r="O683" s="118"/>
    </row>
    <row r="684" spans="1:15" s="32" customFormat="1" ht="17.25" customHeight="1">
      <c r="A684" s="30" t="str">
        <f>'пр.7 вед.стр.'!A670</f>
        <v>Основное мероприятие "Создание условий для выявления, поддержки и развития одаренных детей"</v>
      </c>
      <c r="B684" s="20" t="s">
        <v>68</v>
      </c>
      <c r="C684" s="20" t="s">
        <v>68</v>
      </c>
      <c r="D684" s="243" t="str">
        <f>'пр.7 вед.стр.'!E670</f>
        <v>7Д 0 01 00000 </v>
      </c>
      <c r="E684" s="225"/>
      <c r="F684" s="21">
        <f>F685+F694</f>
        <v>543.8</v>
      </c>
      <c r="K684" s="115"/>
      <c r="L684" s="115"/>
      <c r="M684" s="115"/>
      <c r="N684" s="115"/>
      <c r="O684" s="118"/>
    </row>
    <row r="685" spans="1:15" s="32" customFormat="1" ht="19.5" customHeight="1">
      <c r="A685" s="30" t="str">
        <f>'пр.7 вед.стр.'!A671</f>
        <v>Осуществление поддержки одаренных детей </v>
      </c>
      <c r="B685" s="20" t="s">
        <v>68</v>
      </c>
      <c r="C685" s="20" t="s">
        <v>68</v>
      </c>
      <c r="D685" s="243" t="str">
        <f>'пр.7 вед.стр.'!E671</f>
        <v>7Д 0 01 92200 </v>
      </c>
      <c r="E685" s="225"/>
      <c r="F685" s="21">
        <f>F686+F689+F691</f>
        <v>461.8</v>
      </c>
      <c r="K685" s="115"/>
      <c r="L685" s="115"/>
      <c r="M685" s="115"/>
      <c r="N685" s="115"/>
      <c r="O685" s="118"/>
    </row>
    <row r="686" spans="1:15" s="32" customFormat="1" ht="18.75" customHeight="1">
      <c r="A686" s="30" t="str">
        <f>'пр.7 вед.стр.'!A672</f>
        <v>Закупка товаров, работ и услуг для обеспечения государственных (муниципальных) нужд</v>
      </c>
      <c r="B686" s="20" t="s">
        <v>68</v>
      </c>
      <c r="C686" s="20" t="s">
        <v>68</v>
      </c>
      <c r="D686" s="243" t="str">
        <f>'пр.7 вед.стр.'!E672</f>
        <v>7Д 0 01 92200 </v>
      </c>
      <c r="E686" s="225" t="str">
        <f>'пр.7 вед.стр.'!F672</f>
        <v>200</v>
      </c>
      <c r="F686" s="21">
        <f>F687</f>
        <v>26.3</v>
      </c>
      <c r="K686" s="115"/>
      <c r="L686" s="115"/>
      <c r="M686" s="115"/>
      <c r="N686" s="115"/>
      <c r="O686" s="118"/>
    </row>
    <row r="687" spans="1:15" s="32" customFormat="1" ht="17.25" customHeight="1">
      <c r="A687" s="16" t="s">
        <v>770</v>
      </c>
      <c r="B687" s="20" t="s">
        <v>68</v>
      </c>
      <c r="C687" s="20" t="s">
        <v>68</v>
      </c>
      <c r="D687" s="243" t="str">
        <f>'пр.7 вед.стр.'!E673</f>
        <v>7Д 0 01 92200 </v>
      </c>
      <c r="E687" s="225" t="str">
        <f>'пр.7 вед.стр.'!F673</f>
        <v>240</v>
      </c>
      <c r="F687" s="21">
        <f>F688</f>
        <v>26.3</v>
      </c>
      <c r="K687" s="115"/>
      <c r="L687" s="115"/>
      <c r="M687" s="115"/>
      <c r="N687" s="115"/>
      <c r="O687" s="118"/>
    </row>
    <row r="688" spans="1:15" s="32" customFormat="1" ht="17.25" customHeight="1">
      <c r="A688" s="30" t="str">
        <f>'пр.7 вед.стр.'!A674</f>
        <v>Прочая закупка товаров, работ и услуг</v>
      </c>
      <c r="B688" s="20" t="s">
        <v>68</v>
      </c>
      <c r="C688" s="20" t="s">
        <v>68</v>
      </c>
      <c r="D688" s="243" t="str">
        <f>'пр.7 вед.стр.'!E674</f>
        <v>7Д 0 01 92200 </v>
      </c>
      <c r="E688" s="225" t="str">
        <f>'пр.7 вед.стр.'!F674</f>
        <v>244</v>
      </c>
      <c r="F688" s="21">
        <f>'пр.7 вед.стр.'!G674</f>
        <v>26.3</v>
      </c>
      <c r="K688" s="115"/>
      <c r="L688" s="115"/>
      <c r="M688" s="115"/>
      <c r="N688" s="115"/>
      <c r="O688" s="118"/>
    </row>
    <row r="689" spans="1:15" s="32" customFormat="1" ht="17.25" customHeight="1">
      <c r="A689" s="30" t="str">
        <f>'пр.7 вед.стр.'!A675</f>
        <v>Социальное обеспечение и иные выплаты населению</v>
      </c>
      <c r="B689" s="20" t="s">
        <v>68</v>
      </c>
      <c r="C689" s="20" t="s">
        <v>68</v>
      </c>
      <c r="D689" s="243" t="str">
        <f>'пр.7 вед.стр.'!E675</f>
        <v>7Д 0 01 92200 </v>
      </c>
      <c r="E689" s="225" t="str">
        <f>'пр.7 вед.стр.'!F675</f>
        <v>300</v>
      </c>
      <c r="F689" s="21">
        <f>F690</f>
        <v>315.5</v>
      </c>
      <c r="K689" s="115"/>
      <c r="L689" s="115"/>
      <c r="M689" s="115"/>
      <c r="N689" s="115"/>
      <c r="O689" s="118"/>
    </row>
    <row r="690" spans="1:15" s="32" customFormat="1" ht="15.75" customHeight="1">
      <c r="A690" s="30" t="str">
        <f>'пр.7 вед.стр.'!A676</f>
        <v>Стипендии</v>
      </c>
      <c r="B690" s="20" t="s">
        <v>68</v>
      </c>
      <c r="C690" s="20" t="s">
        <v>68</v>
      </c>
      <c r="D690" s="243" t="str">
        <f>'пр.7 вед.стр.'!E676</f>
        <v>7Д 0 01 92200 </v>
      </c>
      <c r="E690" s="225" t="str">
        <f>'пр.7 вед.стр.'!F676</f>
        <v>340</v>
      </c>
      <c r="F690" s="21">
        <f>'пр.7 вед.стр.'!G676</f>
        <v>315.5</v>
      </c>
      <c r="K690" s="115"/>
      <c r="L690" s="115"/>
      <c r="M690" s="115"/>
      <c r="N690" s="115"/>
      <c r="O690" s="118"/>
    </row>
    <row r="691" spans="1:15" s="32" customFormat="1" ht="18" customHeight="1">
      <c r="A691" s="30" t="str">
        <f>'пр.7 вед.стр.'!A677</f>
        <v>Предоставление субсидий бюджетным, автономным учреждениям и иным некоммерческим организациям</v>
      </c>
      <c r="B691" s="20" t="s">
        <v>68</v>
      </c>
      <c r="C691" s="20" t="s">
        <v>68</v>
      </c>
      <c r="D691" s="243" t="str">
        <f>'пр.7 вед.стр.'!E677</f>
        <v>7Д 0 01 92200 </v>
      </c>
      <c r="E691" s="225" t="str">
        <f>'пр.7 вед.стр.'!F677</f>
        <v>600</v>
      </c>
      <c r="F691" s="21">
        <f>F692</f>
        <v>120</v>
      </c>
      <c r="K691" s="115"/>
      <c r="L691" s="115"/>
      <c r="M691" s="115"/>
      <c r="N691" s="115"/>
      <c r="O691" s="118"/>
    </row>
    <row r="692" spans="1:15" s="32" customFormat="1" ht="17.25" customHeight="1">
      <c r="A692" s="30" t="str">
        <f>'пр.7 вед.стр.'!A678</f>
        <v>Субсидии бюджетным учреждениям</v>
      </c>
      <c r="B692" s="20" t="s">
        <v>68</v>
      </c>
      <c r="C692" s="20" t="s">
        <v>68</v>
      </c>
      <c r="D692" s="243" t="str">
        <f>'пр.7 вед.стр.'!E678</f>
        <v>7Д 0 01 92200 </v>
      </c>
      <c r="E692" s="225" t="str">
        <f>'пр.7 вед.стр.'!F678</f>
        <v>610</v>
      </c>
      <c r="F692" s="21">
        <f>F693</f>
        <v>120</v>
      </c>
      <c r="K692" s="115"/>
      <c r="L692" s="115"/>
      <c r="M692" s="115"/>
      <c r="N692" s="115"/>
      <c r="O692" s="118"/>
    </row>
    <row r="693" spans="1:15" s="32" customFormat="1" ht="17.25" customHeight="1">
      <c r="A693" s="30" t="str">
        <f>'пр.7 вед.стр.'!A679</f>
        <v>Субсидии  бюджетным учреждениям на иные цели</v>
      </c>
      <c r="B693" s="20" t="s">
        <v>68</v>
      </c>
      <c r="C693" s="20" t="s">
        <v>68</v>
      </c>
      <c r="D693" s="243" t="str">
        <f>'пр.7 вед.стр.'!E679</f>
        <v>7Д 0 01 92200 </v>
      </c>
      <c r="E693" s="225" t="str">
        <f>'пр.7 вед.стр.'!F679</f>
        <v>612</v>
      </c>
      <c r="F693" s="21">
        <f>'пр.7 вед.стр.'!G679</f>
        <v>120</v>
      </c>
      <c r="K693" s="115"/>
      <c r="L693" s="115"/>
      <c r="M693" s="115"/>
      <c r="N693" s="115"/>
      <c r="O693" s="118"/>
    </row>
    <row r="694" spans="1:15" s="32" customFormat="1" ht="17.25" customHeight="1">
      <c r="A694" s="16" t="s">
        <v>353</v>
      </c>
      <c r="B694" s="20" t="s">
        <v>68</v>
      </c>
      <c r="C694" s="20" t="s">
        <v>68</v>
      </c>
      <c r="D694" s="243" t="s">
        <v>354</v>
      </c>
      <c r="E694" s="225"/>
      <c r="F694" s="21">
        <f>F695</f>
        <v>82</v>
      </c>
      <c r="K694" s="115"/>
      <c r="L694" s="115"/>
      <c r="M694" s="115"/>
      <c r="N694" s="115"/>
      <c r="O694" s="118"/>
    </row>
    <row r="695" spans="1:15" s="32" customFormat="1" ht="17.25" customHeight="1">
      <c r="A695" s="16" t="s">
        <v>393</v>
      </c>
      <c r="B695" s="20" t="s">
        <v>68</v>
      </c>
      <c r="C695" s="20" t="s">
        <v>68</v>
      </c>
      <c r="D695" s="243" t="s">
        <v>354</v>
      </c>
      <c r="E695" s="225" t="str">
        <f>'пр.7 вед.стр.'!F681</f>
        <v>200</v>
      </c>
      <c r="F695" s="21">
        <f>F696</f>
        <v>82</v>
      </c>
      <c r="K695" s="115"/>
      <c r="L695" s="115"/>
      <c r="M695" s="115"/>
      <c r="N695" s="115"/>
      <c r="O695" s="118"/>
    </row>
    <row r="696" spans="1:15" s="32" customFormat="1" ht="21" customHeight="1">
      <c r="A696" s="16" t="s">
        <v>770</v>
      </c>
      <c r="B696" s="20" t="s">
        <v>68</v>
      </c>
      <c r="C696" s="20" t="s">
        <v>68</v>
      </c>
      <c r="D696" s="243" t="s">
        <v>354</v>
      </c>
      <c r="E696" s="225" t="str">
        <f>'пр.7 вед.стр.'!F682</f>
        <v>240</v>
      </c>
      <c r="F696" s="21">
        <f>F697</f>
        <v>82</v>
      </c>
      <c r="K696" s="115"/>
      <c r="L696" s="115"/>
      <c r="M696" s="115"/>
      <c r="N696" s="115"/>
      <c r="O696" s="118"/>
    </row>
    <row r="697" spans="1:15" s="32" customFormat="1" ht="17.25" customHeight="1">
      <c r="A697" s="16" t="str">
        <f>'пр.7 вед.стр.'!A683</f>
        <v>Прочая закупка товаров, работ и услуг</v>
      </c>
      <c r="B697" s="20" t="s">
        <v>68</v>
      </c>
      <c r="C697" s="20" t="s">
        <v>68</v>
      </c>
      <c r="D697" s="243" t="s">
        <v>354</v>
      </c>
      <c r="E697" s="225" t="str">
        <f>'пр.7 вед.стр.'!F683</f>
        <v>244</v>
      </c>
      <c r="F697" s="21">
        <f>'пр.7 вед.стр.'!G683</f>
        <v>82</v>
      </c>
      <c r="K697" s="115"/>
      <c r="L697" s="115"/>
      <c r="M697" s="115"/>
      <c r="N697" s="115"/>
      <c r="O697" s="118"/>
    </row>
    <row r="698" spans="1:15" s="32" customFormat="1" ht="21" customHeight="1">
      <c r="A698" s="201" t="str">
        <f>'пр.7 вед.стр.'!A684</f>
        <v>Муниципальная программа "Лето-детям  на 2018- 2020 годы"</v>
      </c>
      <c r="B698" s="202" t="s">
        <v>68</v>
      </c>
      <c r="C698" s="202" t="s">
        <v>68</v>
      </c>
      <c r="D698" s="241" t="str">
        <f>'пр.7 вед.стр.'!E684</f>
        <v>7Л 0 00 00000 </v>
      </c>
      <c r="E698" s="224"/>
      <c r="F698" s="204">
        <f>F699</f>
        <v>6312</v>
      </c>
      <c r="K698" s="115"/>
      <c r="L698" s="115"/>
      <c r="M698" s="115"/>
      <c r="N698" s="115"/>
      <c r="O698" s="118"/>
    </row>
    <row r="699" spans="1:15" s="32" customFormat="1" ht="17.25" customHeight="1">
      <c r="A699" s="30" t="str">
        <f>'пр.7 вед.стр.'!A685</f>
        <v>Основное мероприятие "Организация и обеспечение отдыха и оздоровления детей и подростков"</v>
      </c>
      <c r="B699" s="20" t="s">
        <v>68</v>
      </c>
      <c r="C699" s="20" t="s">
        <v>68</v>
      </c>
      <c r="D699" s="243" t="str">
        <f>'пр.7 вед.стр.'!E685</f>
        <v>7Л 0 01 00000 </v>
      </c>
      <c r="E699" s="225"/>
      <c r="F699" s="21">
        <f>F700+F704</f>
        <v>6312</v>
      </c>
      <c r="K699" s="115"/>
      <c r="L699" s="115"/>
      <c r="M699" s="115"/>
      <c r="N699" s="115"/>
      <c r="O699" s="118"/>
    </row>
    <row r="700" spans="1:15" s="32" customFormat="1" ht="17.25" customHeight="1">
      <c r="A700" s="196" t="str">
        <f>'пр.7 вед.стр.'!A686</f>
        <v>Организация отдыха и оздоровления детей в лагерях дневного пребывания </v>
      </c>
      <c r="B700" s="197" t="s">
        <v>68</v>
      </c>
      <c r="C700" s="197" t="s">
        <v>68</v>
      </c>
      <c r="D700" s="245" t="str">
        <f>'пр.7 вед.стр.'!E686</f>
        <v>7Л 0 01 73210 </v>
      </c>
      <c r="E700" s="230"/>
      <c r="F700" s="198">
        <f>F701</f>
        <v>2825.1</v>
      </c>
      <c r="K700" s="115"/>
      <c r="L700" s="115"/>
      <c r="M700" s="115"/>
      <c r="N700" s="115"/>
      <c r="O700" s="118"/>
    </row>
    <row r="701" spans="1:15" s="32" customFormat="1" ht="20.25" customHeight="1">
      <c r="A701" s="196" t="str">
        <f>'пр.7 вед.стр.'!A687</f>
        <v>Предоставление субсидий бюджетным, автономным учреждениям и иным некоммерческим организациям</v>
      </c>
      <c r="B701" s="197" t="s">
        <v>68</v>
      </c>
      <c r="C701" s="197" t="s">
        <v>68</v>
      </c>
      <c r="D701" s="245" t="str">
        <f>'пр.7 вед.стр.'!E687</f>
        <v>7Л 0 01 73210 </v>
      </c>
      <c r="E701" s="230" t="str">
        <f>'пр.7 вед.стр.'!F687</f>
        <v>600</v>
      </c>
      <c r="F701" s="198">
        <f>F702</f>
        <v>2825.1</v>
      </c>
      <c r="K701" s="115"/>
      <c r="L701" s="115"/>
      <c r="M701" s="115"/>
      <c r="N701" s="115"/>
      <c r="O701" s="118"/>
    </row>
    <row r="702" spans="1:15" s="32" customFormat="1" ht="17.25" customHeight="1">
      <c r="A702" s="196" t="str">
        <f>'пр.7 вед.стр.'!A688</f>
        <v>Субсидии бюджетным учреждениям</v>
      </c>
      <c r="B702" s="197" t="s">
        <v>68</v>
      </c>
      <c r="C702" s="197" t="s">
        <v>68</v>
      </c>
      <c r="D702" s="245" t="str">
        <f>'пр.7 вед.стр.'!E688</f>
        <v>7Л 0 01 73210 </v>
      </c>
      <c r="E702" s="230" t="str">
        <f>'пр.7 вед.стр.'!F688</f>
        <v>610</v>
      </c>
      <c r="F702" s="198">
        <f>F703</f>
        <v>2825.1</v>
      </c>
      <c r="K702" s="115"/>
      <c r="L702" s="115"/>
      <c r="M702" s="115"/>
      <c r="N702" s="115"/>
      <c r="O702" s="118"/>
    </row>
    <row r="703" spans="1:15" s="32" customFormat="1" ht="19.5" customHeight="1">
      <c r="A703" s="196" t="str">
        <f>'пр.7 вед.стр.'!A689</f>
        <v>Субсидии  бюджетным учреждениям на иные цели</v>
      </c>
      <c r="B703" s="197" t="s">
        <v>68</v>
      </c>
      <c r="C703" s="197" t="s">
        <v>68</v>
      </c>
      <c r="D703" s="245" t="str">
        <f>'пр.7 вед.стр.'!E689</f>
        <v>7Л 0 01 73210 </v>
      </c>
      <c r="E703" s="230" t="str">
        <f>'пр.7 вед.стр.'!F689</f>
        <v>612</v>
      </c>
      <c r="F703" s="198">
        <f>'пр.7 вед.стр.'!G689</f>
        <v>2825.1</v>
      </c>
      <c r="K703" s="115"/>
      <c r="L703" s="115"/>
      <c r="M703" s="115"/>
      <c r="N703" s="115"/>
      <c r="O703" s="118"/>
    </row>
    <row r="704" spans="1:15" s="32" customFormat="1" ht="30.75" customHeight="1">
      <c r="A704" s="16" t="str">
        <f>'пр.7 вед.стр.'!A690</f>
        <v>Организация отдыха и оздоровления детей в лагерях дневного пребывания  за счет средств местного бюджета</v>
      </c>
      <c r="B704" s="20" t="s">
        <v>68</v>
      </c>
      <c r="C704" s="20" t="s">
        <v>68</v>
      </c>
      <c r="D704" s="243" t="str">
        <f>'пр.7 вед.стр.'!E690</f>
        <v>7Л 0 01 S3210 </v>
      </c>
      <c r="E704" s="225"/>
      <c r="F704" s="21">
        <f>F705</f>
        <v>3486.9</v>
      </c>
      <c r="K704" s="115"/>
      <c r="L704" s="115"/>
      <c r="M704" s="115"/>
      <c r="N704" s="115"/>
      <c r="O704" s="118"/>
    </row>
    <row r="705" spans="1:15" s="32" customFormat="1" ht="19.5" customHeight="1">
      <c r="A705" s="16" t="str">
        <f>'пр.7 вед.стр.'!A691</f>
        <v>Предоставление субсидий бюджетным, автономным учреждениям и иным некоммерческим организациям</v>
      </c>
      <c r="B705" s="20" t="s">
        <v>68</v>
      </c>
      <c r="C705" s="20" t="s">
        <v>68</v>
      </c>
      <c r="D705" s="243" t="str">
        <f>'пр.7 вед.стр.'!E691</f>
        <v>7Л 0 01 S3210 </v>
      </c>
      <c r="E705" s="225" t="str">
        <f>'пр.7 вед.стр.'!F691</f>
        <v>600</v>
      </c>
      <c r="F705" s="21">
        <f>F706</f>
        <v>3486.9</v>
      </c>
      <c r="K705" s="115"/>
      <c r="L705" s="115"/>
      <c r="M705" s="115"/>
      <c r="N705" s="115"/>
      <c r="O705" s="118"/>
    </row>
    <row r="706" spans="1:15" s="32" customFormat="1" ht="18" customHeight="1">
      <c r="A706" s="16" t="str">
        <f>'пр.7 вед.стр.'!A692</f>
        <v>Субсидии бюджетным учреждениям</v>
      </c>
      <c r="B706" s="20" t="s">
        <v>68</v>
      </c>
      <c r="C706" s="20" t="s">
        <v>68</v>
      </c>
      <c r="D706" s="243" t="str">
        <f>'пр.7 вед.стр.'!E692</f>
        <v>7Л 0 01 S3210 </v>
      </c>
      <c r="E706" s="225" t="str">
        <f>'пр.7 вед.стр.'!F692</f>
        <v>610</v>
      </c>
      <c r="F706" s="21">
        <f>F707</f>
        <v>3486.9</v>
      </c>
      <c r="K706" s="115"/>
      <c r="L706" s="115"/>
      <c r="M706" s="115"/>
      <c r="N706" s="115"/>
      <c r="O706" s="118"/>
    </row>
    <row r="707" spans="1:15" s="32" customFormat="1" ht="18" customHeight="1">
      <c r="A707" s="16" t="str">
        <f>'пр.7 вед.стр.'!A693</f>
        <v>Субсидии  бюджетным учреждениям на иные цели</v>
      </c>
      <c r="B707" s="20" t="s">
        <v>68</v>
      </c>
      <c r="C707" s="20" t="s">
        <v>68</v>
      </c>
      <c r="D707" s="243" t="str">
        <f>'пр.7 вед.стр.'!E693</f>
        <v>7Л 0 01 S3210 </v>
      </c>
      <c r="E707" s="225" t="str">
        <f>'пр.7 вед.стр.'!F693</f>
        <v>612</v>
      </c>
      <c r="F707" s="21">
        <f>'пр.7 вед.стр.'!G693</f>
        <v>3486.9</v>
      </c>
      <c r="K707" s="115"/>
      <c r="L707" s="115"/>
      <c r="M707" s="115"/>
      <c r="N707" s="115"/>
      <c r="O707" s="118"/>
    </row>
    <row r="708" spans="1:15" s="32" customFormat="1" ht="30" customHeight="1">
      <c r="A708" s="201" t="str">
        <f>'пр.7 вед.стр.'!A838</f>
        <v>Муниципальная программа  "Развитие молодежной политики в Сусуманском городском округе  на 2018-2020 годы"</v>
      </c>
      <c r="B708" s="202" t="s">
        <v>68</v>
      </c>
      <c r="C708" s="202" t="s">
        <v>68</v>
      </c>
      <c r="D708" s="241" t="str">
        <f>'пр.7 вед.стр.'!E838</f>
        <v>7М 0 00 00000 </v>
      </c>
      <c r="E708" s="224"/>
      <c r="F708" s="204">
        <f>F709+F714</f>
        <v>300</v>
      </c>
      <c r="K708" s="115"/>
      <c r="L708" s="115"/>
      <c r="M708" s="115"/>
      <c r="N708" s="115"/>
      <c r="O708" s="118"/>
    </row>
    <row r="709" spans="1:15" s="32" customFormat="1" ht="14.25" customHeight="1">
      <c r="A709" s="30" t="str">
        <f>'пр.7 вед.стр.'!A839</f>
        <v>Основное мероприятие "Организационная работа"</v>
      </c>
      <c r="B709" s="20" t="s">
        <v>68</v>
      </c>
      <c r="C709" s="20" t="s">
        <v>68</v>
      </c>
      <c r="D709" s="243" t="str">
        <f>'пр.7 вед.стр.'!E839</f>
        <v>7М 0 01 00000 </v>
      </c>
      <c r="E709" s="225"/>
      <c r="F709" s="21">
        <f>F710</f>
        <v>50</v>
      </c>
      <c r="K709" s="115"/>
      <c r="L709" s="115"/>
      <c r="M709" s="115"/>
      <c r="N709" s="115"/>
      <c r="O709" s="118"/>
    </row>
    <row r="710" spans="1:6" ht="16.5" customHeight="1">
      <c r="A710" s="30" t="str">
        <f>'пр.7 вед.стр.'!A840</f>
        <v>Материально- техническое и методологическое обеспечение в сфере молодежной политики</v>
      </c>
      <c r="B710" s="20" t="s">
        <v>68</v>
      </c>
      <c r="C710" s="20" t="s">
        <v>68</v>
      </c>
      <c r="D710" s="243" t="str">
        <f>'пр.7 вед.стр.'!E840</f>
        <v>7М 0 01 92530 </v>
      </c>
      <c r="E710" s="225"/>
      <c r="F710" s="21">
        <f>F711</f>
        <v>50</v>
      </c>
    </row>
    <row r="711" spans="1:15" s="32" customFormat="1" ht="15" customHeight="1">
      <c r="A711" s="30" t="str">
        <f>'пр.7 вед.стр.'!A841</f>
        <v>Закупка товаров, работ и услуг для обеспечения государственных (муниципальных) нужд</v>
      </c>
      <c r="B711" s="20" t="s">
        <v>68</v>
      </c>
      <c r="C711" s="20" t="s">
        <v>68</v>
      </c>
      <c r="D711" s="243" t="str">
        <f>'пр.7 вед.стр.'!E841</f>
        <v>7М 0 01 92530 </v>
      </c>
      <c r="E711" s="225" t="str">
        <f>'пр.7 вед.стр.'!F841</f>
        <v>200</v>
      </c>
      <c r="F711" s="21">
        <f>F712</f>
        <v>50</v>
      </c>
      <c r="K711" s="115"/>
      <c r="L711" s="115"/>
      <c r="M711" s="115"/>
      <c r="N711" s="115"/>
      <c r="O711" s="118"/>
    </row>
    <row r="712" spans="1:15" s="32" customFormat="1" ht="20.25" customHeight="1">
      <c r="A712" s="16" t="s">
        <v>770</v>
      </c>
      <c r="B712" s="20" t="s">
        <v>68</v>
      </c>
      <c r="C712" s="20" t="s">
        <v>68</v>
      </c>
      <c r="D712" s="243" t="str">
        <f>'пр.7 вед.стр.'!E842</f>
        <v>7М 0 01 92530 </v>
      </c>
      <c r="E712" s="225" t="str">
        <f>'пр.7 вед.стр.'!F842</f>
        <v>240</v>
      </c>
      <c r="F712" s="21">
        <f>F713</f>
        <v>50</v>
      </c>
      <c r="K712" s="115"/>
      <c r="L712" s="115"/>
      <c r="M712" s="115"/>
      <c r="N712" s="115"/>
      <c r="O712" s="118"/>
    </row>
    <row r="713" spans="1:15" s="32" customFormat="1" ht="18.75" customHeight="1">
      <c r="A713" s="30" t="str">
        <f>'пр.7 вед.стр.'!A843</f>
        <v>Прочая закупка товаров, работ и услуг </v>
      </c>
      <c r="B713" s="20" t="s">
        <v>68</v>
      </c>
      <c r="C713" s="20" t="s">
        <v>68</v>
      </c>
      <c r="D713" s="243" t="str">
        <f>'пр.7 вед.стр.'!E843</f>
        <v>7М 0 01 92530 </v>
      </c>
      <c r="E713" s="225" t="str">
        <f>'пр.7 вед.стр.'!F843</f>
        <v>244</v>
      </c>
      <c r="F713" s="21">
        <f>'пр.7 вед.стр.'!G843</f>
        <v>50</v>
      </c>
      <c r="K713" s="115"/>
      <c r="L713" s="115"/>
      <c r="M713" s="115"/>
      <c r="N713" s="115"/>
      <c r="O713" s="118"/>
    </row>
    <row r="714" spans="1:15" s="32" customFormat="1" ht="18" customHeight="1">
      <c r="A714" s="30" t="str">
        <f>'пр.7 вед.стр.'!A844</f>
        <v>Основное мероприятие "Культурно- массовая работа"</v>
      </c>
      <c r="B714" s="20" t="s">
        <v>68</v>
      </c>
      <c r="C714" s="20" t="s">
        <v>68</v>
      </c>
      <c r="D714" s="243" t="str">
        <f>'пр.7 вед.стр.'!E844</f>
        <v>7М 0 02 00000 </v>
      </c>
      <c r="E714" s="225"/>
      <c r="F714" s="21">
        <f>F715+F719+F724+F728</f>
        <v>250</v>
      </c>
      <c r="K714" s="115"/>
      <c r="L714" s="115"/>
      <c r="M714" s="115"/>
      <c r="N714" s="115"/>
      <c r="O714" s="118"/>
    </row>
    <row r="715" spans="1:15" s="32" customFormat="1" ht="15" customHeight="1">
      <c r="A715" s="30" t="str">
        <f>'пр.7 вед.стр.'!A845</f>
        <v>Мероприятия, проводимые с участием молодежи</v>
      </c>
      <c r="B715" s="20" t="s">
        <v>68</v>
      </c>
      <c r="C715" s="20" t="s">
        <v>68</v>
      </c>
      <c r="D715" s="243" t="str">
        <f>'пр.7 вед.стр.'!E845</f>
        <v>7М 0 02 92600 </v>
      </c>
      <c r="E715" s="225"/>
      <c r="F715" s="21">
        <f>F716</f>
        <v>95</v>
      </c>
      <c r="K715" s="115"/>
      <c r="L715" s="115"/>
      <c r="M715" s="115"/>
      <c r="N715" s="115"/>
      <c r="O715" s="118"/>
    </row>
    <row r="716" spans="1:15" s="32" customFormat="1" ht="15.75" customHeight="1">
      <c r="A716" s="30" t="str">
        <f>'пр.7 вед.стр.'!A846</f>
        <v>Закупка товаров, работ и услуг для обеспечения государственных (муниципальных) нужд</v>
      </c>
      <c r="B716" s="20" t="s">
        <v>68</v>
      </c>
      <c r="C716" s="20" t="s">
        <v>68</v>
      </c>
      <c r="D716" s="243" t="str">
        <f>'пр.7 вед.стр.'!E846</f>
        <v>7М 0 02 92600 </v>
      </c>
      <c r="E716" s="225" t="str">
        <f>'пр.7 вед.стр.'!F846</f>
        <v>200</v>
      </c>
      <c r="F716" s="21">
        <f>F717</f>
        <v>95</v>
      </c>
      <c r="K716" s="115"/>
      <c r="L716" s="115"/>
      <c r="M716" s="115"/>
      <c r="N716" s="115"/>
      <c r="O716" s="118"/>
    </row>
    <row r="717" spans="1:15" s="32" customFormat="1" ht="18" customHeight="1">
      <c r="A717" s="16" t="s">
        <v>770</v>
      </c>
      <c r="B717" s="20" t="s">
        <v>68</v>
      </c>
      <c r="C717" s="20" t="s">
        <v>68</v>
      </c>
      <c r="D717" s="243" t="str">
        <f>'пр.7 вед.стр.'!E847</f>
        <v>7М 0 02 92600 </v>
      </c>
      <c r="E717" s="225" t="str">
        <f>'пр.7 вед.стр.'!F847</f>
        <v>240</v>
      </c>
      <c r="F717" s="21">
        <f>F718</f>
        <v>95</v>
      </c>
      <c r="K717" s="115"/>
      <c r="L717" s="115"/>
      <c r="M717" s="115"/>
      <c r="N717" s="115"/>
      <c r="O717" s="118"/>
    </row>
    <row r="718" spans="1:15" s="32" customFormat="1" ht="16.5" customHeight="1">
      <c r="A718" s="30" t="str">
        <f>'пр.7 вед.стр.'!A848</f>
        <v>Прочая закупка товаров, работ и услуг </v>
      </c>
      <c r="B718" s="20" t="s">
        <v>68</v>
      </c>
      <c r="C718" s="20" t="s">
        <v>68</v>
      </c>
      <c r="D718" s="243" t="str">
        <f>'пр.7 вед.стр.'!E848</f>
        <v>7М 0 02 92600 </v>
      </c>
      <c r="E718" s="225" t="str">
        <f>'пр.7 вед.стр.'!F848</f>
        <v>244</v>
      </c>
      <c r="F718" s="21">
        <f>'пр.7 вед.стр.'!G848</f>
        <v>95</v>
      </c>
      <c r="K718" s="115"/>
      <c r="L718" s="115"/>
      <c r="M718" s="115"/>
      <c r="N718" s="115"/>
      <c r="O718" s="118"/>
    </row>
    <row r="719" spans="1:15" s="32" customFormat="1" ht="15.75" customHeight="1">
      <c r="A719" s="30" t="str">
        <f>'пр.7 вед.стр.'!A849</f>
        <v>Участие в областных и районных мероприятиях, семинарах, сборах, конкурсах</v>
      </c>
      <c r="B719" s="20" t="s">
        <v>68</v>
      </c>
      <c r="C719" s="20" t="s">
        <v>68</v>
      </c>
      <c r="D719" s="243" t="str">
        <f>'пр.7 вед.стр.'!E849</f>
        <v>7М 0 02 92700 </v>
      </c>
      <c r="E719" s="225"/>
      <c r="F719" s="21">
        <f>F720</f>
        <v>100</v>
      </c>
      <c r="K719" s="115"/>
      <c r="L719" s="115"/>
      <c r="M719" s="115"/>
      <c r="N719" s="115"/>
      <c r="O719" s="118"/>
    </row>
    <row r="720" spans="1:15" s="32" customFormat="1" ht="43.5" customHeight="1">
      <c r="A720" s="30" t="str">
        <f>'пр.7 вед.стр.'!A850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20" s="20" t="s">
        <v>68</v>
      </c>
      <c r="C720" s="20" t="s">
        <v>68</v>
      </c>
      <c r="D720" s="243" t="str">
        <f>'пр.7 вед.стр.'!E850</f>
        <v>7М 0 02 92700 </v>
      </c>
      <c r="E720" s="225" t="str">
        <f>'пр.7 вед.стр.'!F850</f>
        <v>100</v>
      </c>
      <c r="F720" s="21">
        <f>F721</f>
        <v>100</v>
      </c>
      <c r="K720" s="115"/>
      <c r="L720" s="115"/>
      <c r="M720" s="115"/>
      <c r="N720" s="115"/>
      <c r="O720" s="118"/>
    </row>
    <row r="721" spans="1:15" s="32" customFormat="1" ht="17.25" customHeight="1">
      <c r="A721" s="30" t="str">
        <f>'пр.7 вед.стр.'!A851</f>
        <v>Расходы на выплаты персоналу казенных учреждений</v>
      </c>
      <c r="B721" s="20" t="s">
        <v>68</v>
      </c>
      <c r="C721" s="20" t="s">
        <v>68</v>
      </c>
      <c r="D721" s="243" t="str">
        <f>'пр.7 вед.стр.'!E851</f>
        <v>7М 0 02 92700 </v>
      </c>
      <c r="E721" s="225" t="str">
        <f>'пр.7 вед.стр.'!F851</f>
        <v>110</v>
      </c>
      <c r="F721" s="21">
        <f>F722+F723</f>
        <v>100</v>
      </c>
      <c r="K721" s="115"/>
      <c r="L721" s="115"/>
      <c r="M721" s="115"/>
      <c r="N721" s="115"/>
      <c r="O721" s="118"/>
    </row>
    <row r="722" spans="1:15" s="32" customFormat="1" ht="14.25" customHeight="1">
      <c r="A722" s="16" t="s">
        <v>326</v>
      </c>
      <c r="B722" s="20" t="s">
        <v>68</v>
      </c>
      <c r="C722" s="20" t="s">
        <v>68</v>
      </c>
      <c r="D722" s="243" t="str">
        <f>'пр.7 вед.стр.'!E852</f>
        <v>7М 0 02 92700 </v>
      </c>
      <c r="E722" s="225" t="str">
        <f>'пр.7 вед.стр.'!F852</f>
        <v>112</v>
      </c>
      <c r="F722" s="21">
        <f>'пр.7 вед.стр.'!G852</f>
        <v>40</v>
      </c>
      <c r="K722" s="115"/>
      <c r="L722" s="115"/>
      <c r="M722" s="115"/>
      <c r="N722" s="115"/>
      <c r="O722" s="118"/>
    </row>
    <row r="723" spans="1:15" s="32" customFormat="1" ht="30" customHeight="1">
      <c r="A723" s="30" t="str">
        <f>'пр.7 вед.стр.'!A853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723" s="20" t="s">
        <v>68</v>
      </c>
      <c r="C723" s="20" t="s">
        <v>68</v>
      </c>
      <c r="D723" s="243" t="str">
        <f>'пр.7 вед.стр.'!E853</f>
        <v>7М 0 02 92700 </v>
      </c>
      <c r="E723" s="225" t="str">
        <f>'пр.7 вед.стр.'!F853</f>
        <v>113</v>
      </c>
      <c r="F723" s="21">
        <f>'пр.7 вед.стр.'!G853</f>
        <v>60</v>
      </c>
      <c r="K723" s="115"/>
      <c r="L723" s="115"/>
      <c r="M723" s="115"/>
      <c r="N723" s="115"/>
      <c r="O723" s="118"/>
    </row>
    <row r="724" spans="1:15" s="32" customFormat="1" ht="17.25" customHeight="1">
      <c r="A724" s="30" t="str">
        <f>'пр.7 вед.стр.'!A854</f>
        <v>Работа с молодыми семьями</v>
      </c>
      <c r="B724" s="20" t="s">
        <v>68</v>
      </c>
      <c r="C724" s="20" t="s">
        <v>68</v>
      </c>
      <c r="D724" s="243" t="str">
        <f>'пр.7 вед.стр.'!E854</f>
        <v>7М 0 02 92800</v>
      </c>
      <c r="E724" s="225"/>
      <c r="F724" s="21">
        <f>F725</f>
        <v>35</v>
      </c>
      <c r="K724" s="115"/>
      <c r="L724" s="115"/>
      <c r="M724" s="115"/>
      <c r="N724" s="115"/>
      <c r="O724" s="118"/>
    </row>
    <row r="725" spans="1:15" s="32" customFormat="1" ht="17.25" customHeight="1">
      <c r="A725" s="30" t="str">
        <f>'пр.7 вед.стр.'!A855</f>
        <v>Закупка товаров, работ и услуг для обеспечения государственных (муниципальных) нужд</v>
      </c>
      <c r="B725" s="20" t="s">
        <v>68</v>
      </c>
      <c r="C725" s="20" t="s">
        <v>68</v>
      </c>
      <c r="D725" s="243" t="str">
        <f>'пр.7 вед.стр.'!E855</f>
        <v>7М 0 02 92800</v>
      </c>
      <c r="E725" s="225" t="str">
        <f>'пр.7 вед.стр.'!F855</f>
        <v>200</v>
      </c>
      <c r="F725" s="21">
        <f>F726</f>
        <v>35</v>
      </c>
      <c r="K725" s="115"/>
      <c r="L725" s="115"/>
      <c r="M725" s="115"/>
      <c r="N725" s="115"/>
      <c r="O725" s="118"/>
    </row>
    <row r="726" spans="1:15" s="32" customFormat="1" ht="22.5" customHeight="1">
      <c r="A726" s="16" t="s">
        <v>770</v>
      </c>
      <c r="B726" s="20" t="s">
        <v>68</v>
      </c>
      <c r="C726" s="20" t="s">
        <v>68</v>
      </c>
      <c r="D726" s="243" t="str">
        <f>'пр.7 вед.стр.'!E856</f>
        <v>7М 0 02 92800</v>
      </c>
      <c r="E726" s="225" t="str">
        <f>'пр.7 вед.стр.'!F856</f>
        <v>240</v>
      </c>
      <c r="F726" s="21">
        <f>F727</f>
        <v>35</v>
      </c>
      <c r="K726" s="115"/>
      <c r="L726" s="115"/>
      <c r="M726" s="115"/>
      <c r="N726" s="115"/>
      <c r="O726" s="118"/>
    </row>
    <row r="727" spans="1:15" s="32" customFormat="1" ht="17.25" customHeight="1">
      <c r="A727" s="30" t="str">
        <f>'пр.7 вед.стр.'!A857</f>
        <v>Прочая закупка товаров, работ и услуг </v>
      </c>
      <c r="B727" s="20" t="s">
        <v>68</v>
      </c>
      <c r="C727" s="20" t="s">
        <v>68</v>
      </c>
      <c r="D727" s="243" t="str">
        <f>'пр.7 вед.стр.'!E857</f>
        <v>7М 0 02 92800</v>
      </c>
      <c r="E727" s="225" t="str">
        <f>'пр.7 вед.стр.'!F857</f>
        <v>244</v>
      </c>
      <c r="F727" s="21">
        <f>'пр.7 вед.стр.'!G857</f>
        <v>35</v>
      </c>
      <c r="K727" s="115"/>
      <c r="L727" s="115"/>
      <c r="M727" s="115"/>
      <c r="N727" s="115"/>
      <c r="O727" s="118"/>
    </row>
    <row r="728" spans="1:15" s="32" customFormat="1" ht="17.25" customHeight="1">
      <c r="A728" s="30" t="str">
        <f>'пр.7 вед.стр.'!A858</f>
        <v>Работа по пропаганде здорового образа жизни и профилактике правонарушений</v>
      </c>
      <c r="B728" s="20" t="s">
        <v>68</v>
      </c>
      <c r="C728" s="20" t="s">
        <v>68</v>
      </c>
      <c r="D728" s="243" t="str">
        <f>'пр.7 вед.стр.'!E858</f>
        <v>7М 0 02 93000</v>
      </c>
      <c r="E728" s="225"/>
      <c r="F728" s="21">
        <f>F729</f>
        <v>20</v>
      </c>
      <c r="K728" s="115"/>
      <c r="L728" s="115"/>
      <c r="M728" s="115"/>
      <c r="N728" s="115"/>
      <c r="O728" s="118"/>
    </row>
    <row r="729" spans="1:15" s="32" customFormat="1" ht="18.75" customHeight="1">
      <c r="A729" s="30" t="str">
        <f>'пр.7 вед.стр.'!A859</f>
        <v>Закупка товаров, работ и услуг для обеспечения государственных (муниципальных) нужд</v>
      </c>
      <c r="B729" s="20" t="s">
        <v>68</v>
      </c>
      <c r="C729" s="20" t="s">
        <v>68</v>
      </c>
      <c r="D729" s="243" t="str">
        <f>'пр.7 вед.стр.'!E859</f>
        <v>7М 0 02 93000</v>
      </c>
      <c r="E729" s="225" t="str">
        <f>'пр.7 вед.стр.'!F859</f>
        <v>200</v>
      </c>
      <c r="F729" s="21">
        <f>F730</f>
        <v>20</v>
      </c>
      <c r="K729" s="115"/>
      <c r="L729" s="115"/>
      <c r="M729" s="115"/>
      <c r="N729" s="115"/>
      <c r="O729" s="118"/>
    </row>
    <row r="730" spans="1:15" s="32" customFormat="1" ht="18" customHeight="1">
      <c r="A730" s="16" t="s">
        <v>770</v>
      </c>
      <c r="B730" s="20" t="s">
        <v>68</v>
      </c>
      <c r="C730" s="20" t="s">
        <v>68</v>
      </c>
      <c r="D730" s="243" t="str">
        <f>'пр.7 вед.стр.'!E860</f>
        <v>7М 0 02 93000</v>
      </c>
      <c r="E730" s="225" t="str">
        <f>'пр.7 вед.стр.'!F860</f>
        <v>240</v>
      </c>
      <c r="F730" s="21">
        <f>F731</f>
        <v>20</v>
      </c>
      <c r="K730" s="115"/>
      <c r="L730" s="115"/>
      <c r="M730" s="115"/>
      <c r="N730" s="115"/>
      <c r="O730" s="118"/>
    </row>
    <row r="731" spans="1:15" s="32" customFormat="1" ht="17.25" customHeight="1">
      <c r="A731" s="30" t="str">
        <f>'пр.7 вед.стр.'!A861</f>
        <v>Прочая закупка товаров, работ и услуг </v>
      </c>
      <c r="B731" s="20" t="s">
        <v>68</v>
      </c>
      <c r="C731" s="20" t="s">
        <v>68</v>
      </c>
      <c r="D731" s="243" t="str">
        <f>'пр.7 вед.стр.'!E861</f>
        <v>7М 0 02 93000</v>
      </c>
      <c r="E731" s="225" t="str">
        <f>'пр.7 вед.стр.'!F861</f>
        <v>244</v>
      </c>
      <c r="F731" s="21">
        <f>'пр.7 вед.стр.'!G861</f>
        <v>20</v>
      </c>
      <c r="K731" s="115"/>
      <c r="L731" s="115"/>
      <c r="M731" s="115"/>
      <c r="N731" s="115"/>
      <c r="O731" s="118"/>
    </row>
    <row r="732" spans="1:15" s="32" customFormat="1" ht="27" customHeight="1">
      <c r="A732" s="201" t="str">
        <f>'пр.7 вед.стр.'!A694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732" s="202" t="s">
        <v>68</v>
      </c>
      <c r="C732" s="202" t="s">
        <v>68</v>
      </c>
      <c r="D732" s="241" t="str">
        <f>'пр.7 вед.стр.'!E694</f>
        <v>7Т 0 00 00000 </v>
      </c>
      <c r="E732" s="224"/>
      <c r="F732" s="204">
        <f>F733</f>
        <v>170.3</v>
      </c>
      <c r="K732" s="115"/>
      <c r="L732" s="115"/>
      <c r="M732" s="115"/>
      <c r="N732" s="115"/>
      <c r="O732" s="118"/>
    </row>
    <row r="733" spans="1:15" s="32" customFormat="1" ht="17.25" customHeight="1">
      <c r="A733" s="16" t="str">
        <f>'пр.7 вед.стр.'!A695</f>
        <v>Основное мероприятие "Профилактика  правонарушений среди несовершеннолетних и молодежи"</v>
      </c>
      <c r="B733" s="20" t="s">
        <v>68</v>
      </c>
      <c r="C733" s="20" t="s">
        <v>68</v>
      </c>
      <c r="D733" s="243" t="str">
        <f>'пр.7 вед.стр.'!E695</f>
        <v>7Т 0 07 00000 </v>
      </c>
      <c r="E733" s="225"/>
      <c r="F733" s="21">
        <f>F734</f>
        <v>170.3</v>
      </c>
      <c r="K733" s="115"/>
      <c r="L733" s="115"/>
      <c r="M733" s="115"/>
      <c r="N733" s="115"/>
      <c r="O733" s="118"/>
    </row>
    <row r="734" spans="1:15" s="32" customFormat="1" ht="18" customHeight="1">
      <c r="A734" s="16" t="str">
        <f>'пр.7 вед.стр.'!A696</f>
        <v>Профилактика безнадзорности, правонарушений и вредных привычек несовершеннолетних</v>
      </c>
      <c r="B734" s="20" t="s">
        <v>68</v>
      </c>
      <c r="C734" s="20" t="s">
        <v>68</v>
      </c>
      <c r="D734" s="243" t="str">
        <f>'пр.7 вед.стр.'!E696</f>
        <v>7Т 0 07 93810 </v>
      </c>
      <c r="E734" s="225"/>
      <c r="F734" s="21">
        <f>F735</f>
        <v>170.3</v>
      </c>
      <c r="K734" s="115"/>
      <c r="L734" s="115"/>
      <c r="M734" s="115"/>
      <c r="N734" s="115"/>
      <c r="O734" s="118"/>
    </row>
    <row r="735" spans="1:15" s="32" customFormat="1" ht="15" customHeight="1">
      <c r="A735" s="16" t="str">
        <f>'пр.7 вед.стр.'!A697</f>
        <v>Предоставление субсидий бюджетным, автономным учреждениям и иным некоммерческим организациям</v>
      </c>
      <c r="B735" s="20" t="s">
        <v>68</v>
      </c>
      <c r="C735" s="20" t="s">
        <v>68</v>
      </c>
      <c r="D735" s="243" t="str">
        <f>'пр.7 вед.стр.'!E697</f>
        <v>7Т 0 07 93810 </v>
      </c>
      <c r="E735" s="225" t="str">
        <f>'пр.7 вед.стр.'!F697</f>
        <v>600</v>
      </c>
      <c r="F735" s="21">
        <f>F736</f>
        <v>170.3</v>
      </c>
      <c r="K735" s="115"/>
      <c r="L735" s="115"/>
      <c r="M735" s="115"/>
      <c r="N735" s="115"/>
      <c r="O735" s="118"/>
    </row>
    <row r="736" spans="1:15" s="32" customFormat="1" ht="18" customHeight="1">
      <c r="A736" s="16" t="str">
        <f>'пр.7 вед.стр.'!A698</f>
        <v>Субсидии бюджетным учреждениям</v>
      </c>
      <c r="B736" s="20" t="s">
        <v>68</v>
      </c>
      <c r="C736" s="20" t="s">
        <v>68</v>
      </c>
      <c r="D736" s="243" t="str">
        <f>'пр.7 вед.стр.'!E698</f>
        <v>7Т 0 07 93810 </v>
      </c>
      <c r="E736" s="225" t="str">
        <f>'пр.7 вед.стр.'!F698</f>
        <v>610</v>
      </c>
      <c r="F736" s="21">
        <f>F737</f>
        <v>170.3</v>
      </c>
      <c r="K736" s="119"/>
      <c r="L736" s="119"/>
      <c r="M736" s="119"/>
      <c r="N736" s="119"/>
      <c r="O736" s="118"/>
    </row>
    <row r="737" spans="1:15" s="32" customFormat="1" ht="17.25" customHeight="1">
      <c r="A737" s="16" t="str">
        <f>'пр.7 вед.стр.'!A699</f>
        <v>Субсидии  бюджетным учреждениям на иные цели</v>
      </c>
      <c r="B737" s="20" t="s">
        <v>68</v>
      </c>
      <c r="C737" s="20" t="s">
        <v>68</v>
      </c>
      <c r="D737" s="243" t="str">
        <f>'пр.7 вед.стр.'!E699</f>
        <v>7Т 0 07 93810 </v>
      </c>
      <c r="E737" s="225" t="str">
        <f>'пр.7 вед.стр.'!F699</f>
        <v>612</v>
      </c>
      <c r="F737" s="21">
        <f>'пр.7 вед.стр.'!G699</f>
        <v>170.3</v>
      </c>
      <c r="K737" s="119"/>
      <c r="L737" s="119"/>
      <c r="M737" s="119"/>
      <c r="N737" s="119"/>
      <c r="O737" s="118"/>
    </row>
    <row r="738" spans="1:15" s="32" customFormat="1" ht="33" customHeight="1">
      <c r="A738" s="201" t="str">
        <f>'пр.7 вед.стр.'!A700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738" s="202" t="s">
        <v>68</v>
      </c>
      <c r="C738" s="202" t="s">
        <v>68</v>
      </c>
      <c r="D738" s="241" t="str">
        <f>'пр.7 вед.стр.'!E700</f>
        <v>7У 0 00 00000 </v>
      </c>
      <c r="E738" s="224"/>
      <c r="F738" s="204">
        <f>F739</f>
        <v>1023.6</v>
      </c>
      <c r="K738" s="115"/>
      <c r="L738" s="115"/>
      <c r="M738" s="115"/>
      <c r="N738" s="115"/>
      <c r="O738" s="118"/>
    </row>
    <row r="739" spans="1:15" s="32" customFormat="1" ht="44.25" customHeight="1">
      <c r="A739" s="30" t="str">
        <f>'пр.7 вед.стр.'!A701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739" s="20" t="s">
        <v>68</v>
      </c>
      <c r="C739" s="20" t="s">
        <v>68</v>
      </c>
      <c r="D739" s="243" t="str">
        <f>'пр.7 вед.стр.'!E701</f>
        <v>7У 0 01 00000 </v>
      </c>
      <c r="E739" s="225"/>
      <c r="F739" s="21">
        <f>F740</f>
        <v>1023.6</v>
      </c>
      <c r="K739" s="115"/>
      <c r="L739" s="115"/>
      <c r="M739" s="115"/>
      <c r="N739" s="115"/>
      <c r="O739" s="118"/>
    </row>
    <row r="740" spans="1:15" s="32" customFormat="1" ht="17.25" customHeight="1">
      <c r="A740" s="30" t="str">
        <f>'пр.7 вед.стр.'!A702</f>
        <v>Расходы на выплаты по оплате труда несовершеннолетних граждан</v>
      </c>
      <c r="B740" s="20" t="s">
        <v>68</v>
      </c>
      <c r="C740" s="20" t="s">
        <v>68</v>
      </c>
      <c r="D740" s="243" t="str">
        <f>'пр.7 вед.стр.'!E702</f>
        <v>7У 0 01 92300</v>
      </c>
      <c r="E740" s="225"/>
      <c r="F740" s="21">
        <f>F745+F741</f>
        <v>1023.6</v>
      </c>
      <c r="K740" s="115"/>
      <c r="L740" s="115"/>
      <c r="M740" s="115"/>
      <c r="N740" s="115"/>
      <c r="O740" s="118"/>
    </row>
    <row r="741" spans="1:15" s="32" customFormat="1" ht="42" customHeight="1">
      <c r="A741" s="30" t="str">
        <f>'пр.7 вед.стр.'!A865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41" s="45" t="s">
        <v>68</v>
      </c>
      <c r="C741" s="45" t="s">
        <v>68</v>
      </c>
      <c r="D741" s="243" t="str">
        <f>'пр.7 вед.стр.'!E865</f>
        <v>7У 0 01 92300</v>
      </c>
      <c r="E741" s="225" t="str">
        <f>'пр.7 вед.стр.'!F865</f>
        <v>100</v>
      </c>
      <c r="F741" s="21">
        <f>F742</f>
        <v>109.9</v>
      </c>
      <c r="K741" s="115"/>
      <c r="L741" s="115"/>
      <c r="M741" s="115"/>
      <c r="N741" s="115"/>
      <c r="O741" s="118"/>
    </row>
    <row r="742" spans="1:15" s="32" customFormat="1" ht="16.5" customHeight="1">
      <c r="A742" s="30" t="str">
        <f>'пр.7 вед.стр.'!A866</f>
        <v>Расходы на выплаты персоналу казенных учреждений</v>
      </c>
      <c r="B742" s="45" t="s">
        <v>68</v>
      </c>
      <c r="C742" s="45" t="s">
        <v>68</v>
      </c>
      <c r="D742" s="243" t="str">
        <f>'пр.7 вед.стр.'!E866</f>
        <v>7У 0 01 92300</v>
      </c>
      <c r="E742" s="225" t="str">
        <f>'пр.7 вед.стр.'!F866</f>
        <v>110</v>
      </c>
      <c r="F742" s="21">
        <f>F743+F744</f>
        <v>109.9</v>
      </c>
      <c r="K742" s="115"/>
      <c r="L742" s="115"/>
      <c r="M742" s="115"/>
      <c r="N742" s="115"/>
      <c r="O742" s="118"/>
    </row>
    <row r="743" spans="1:15" s="32" customFormat="1" ht="20.25" customHeight="1">
      <c r="A743" s="30" t="str">
        <f>'пр.7 вед.стр.'!A867</f>
        <v>Фонд оплаты труда учреждений </v>
      </c>
      <c r="B743" s="45" t="s">
        <v>68</v>
      </c>
      <c r="C743" s="45" t="s">
        <v>68</v>
      </c>
      <c r="D743" s="243" t="str">
        <f>'пр.7 вед.стр.'!E867</f>
        <v>7У 0 01 92300</v>
      </c>
      <c r="E743" s="225" t="str">
        <f>'пр.7 вед.стр.'!F867</f>
        <v>111</v>
      </c>
      <c r="F743" s="21">
        <f>'пр.7 вед.стр.'!G867</f>
        <v>84.4</v>
      </c>
      <c r="K743" s="115"/>
      <c r="L743" s="115"/>
      <c r="M743" s="115"/>
      <c r="N743" s="115"/>
      <c r="O743" s="118"/>
    </row>
    <row r="744" spans="1:15" s="32" customFormat="1" ht="30" customHeight="1">
      <c r="A744" s="30" t="str">
        <f>'пр.7 вед.стр.'!A868</f>
        <v>Взносы по обязательному социальному страхованию на выплаты по оплате труда работников и иные выплаты работникам учреждений</v>
      </c>
      <c r="B744" s="45" t="s">
        <v>68</v>
      </c>
      <c r="C744" s="45" t="s">
        <v>68</v>
      </c>
      <c r="D744" s="243" t="str">
        <f>'пр.7 вед.стр.'!E868</f>
        <v>7У 0 01 92300</v>
      </c>
      <c r="E744" s="225" t="str">
        <f>'пр.7 вед.стр.'!F868</f>
        <v>119</v>
      </c>
      <c r="F744" s="21">
        <f>'пр.7 вед.стр.'!G868</f>
        <v>25.5</v>
      </c>
      <c r="K744" s="115"/>
      <c r="L744" s="115"/>
      <c r="M744" s="115"/>
      <c r="N744" s="115"/>
      <c r="O744" s="118"/>
    </row>
    <row r="745" spans="1:15" s="32" customFormat="1" ht="20.25" customHeight="1">
      <c r="A745" s="16" t="str">
        <f>'пр.7 вед.стр.'!A703</f>
        <v>Предоставление субсидий бюджетным, автономным учреждениям и иным некоммерческим организациям</v>
      </c>
      <c r="B745" s="20" t="s">
        <v>68</v>
      </c>
      <c r="C745" s="20" t="s">
        <v>68</v>
      </c>
      <c r="D745" s="243" t="str">
        <f>'пр.7 вед.стр.'!E702</f>
        <v>7У 0 01 92300</v>
      </c>
      <c r="E745" s="225" t="str">
        <f>'пр.7 вед.стр.'!F703</f>
        <v>600</v>
      </c>
      <c r="F745" s="21">
        <f>F746</f>
        <v>913.7</v>
      </c>
      <c r="K745" s="115"/>
      <c r="L745" s="115"/>
      <c r="M745" s="115"/>
      <c r="N745" s="115"/>
      <c r="O745" s="118"/>
    </row>
    <row r="746" spans="1:15" s="32" customFormat="1" ht="21" customHeight="1">
      <c r="A746" s="16" t="str">
        <f>'пр.7 вед.стр.'!A704</f>
        <v>Субсидии бюджетным учреждениям</v>
      </c>
      <c r="B746" s="20" t="s">
        <v>68</v>
      </c>
      <c r="C746" s="20" t="s">
        <v>68</v>
      </c>
      <c r="D746" s="243" t="str">
        <f>'пр.7 вед.стр.'!E703</f>
        <v>7У 0 01 92300</v>
      </c>
      <c r="E746" s="225" t="str">
        <f>'пр.7 вед.стр.'!F704</f>
        <v>610</v>
      </c>
      <c r="F746" s="21">
        <f>F747</f>
        <v>913.7</v>
      </c>
      <c r="K746" s="115"/>
      <c r="L746" s="115"/>
      <c r="M746" s="115"/>
      <c r="N746" s="115"/>
      <c r="O746" s="118"/>
    </row>
    <row r="747" spans="1:15" s="32" customFormat="1" ht="17.25" customHeight="1">
      <c r="A747" s="16" t="str">
        <f>'пр.7 вед.стр.'!A705</f>
        <v>Субсидии  бюджетным учреждениям на иные цели</v>
      </c>
      <c r="B747" s="20" t="s">
        <v>68</v>
      </c>
      <c r="C747" s="20" t="s">
        <v>68</v>
      </c>
      <c r="D747" s="243" t="str">
        <f>'пр.7 вед.стр.'!E704</f>
        <v>7У 0 01 92300</v>
      </c>
      <c r="E747" s="225" t="str">
        <f>'пр.7 вед.стр.'!F705</f>
        <v>612</v>
      </c>
      <c r="F747" s="21">
        <f>'пр.7 вед.стр.'!G705</f>
        <v>913.7</v>
      </c>
      <c r="K747" s="115"/>
      <c r="L747" s="115"/>
      <c r="M747" s="115"/>
      <c r="N747" s="115"/>
      <c r="O747" s="118"/>
    </row>
    <row r="748" spans="1:15" s="32" customFormat="1" ht="15" customHeight="1">
      <c r="A748" s="16" t="s">
        <v>50</v>
      </c>
      <c r="B748" s="20" t="s">
        <v>68</v>
      </c>
      <c r="C748" s="20" t="s">
        <v>68</v>
      </c>
      <c r="D748" s="225" t="s">
        <v>651</v>
      </c>
      <c r="E748" s="225"/>
      <c r="F748" s="21">
        <f>F749</f>
        <v>35</v>
      </c>
      <c r="K748" s="115"/>
      <c r="L748" s="115"/>
      <c r="M748" s="115"/>
      <c r="N748" s="115"/>
      <c r="O748" s="118"/>
    </row>
    <row r="749" spans="1:15" s="32" customFormat="1" ht="17.25" customHeight="1">
      <c r="A749" s="16" t="s">
        <v>302</v>
      </c>
      <c r="B749" s="20" t="s">
        <v>68</v>
      </c>
      <c r="C749" s="20" t="s">
        <v>68</v>
      </c>
      <c r="D749" s="225" t="s">
        <v>652</v>
      </c>
      <c r="E749" s="225"/>
      <c r="F749" s="21">
        <f>F750</f>
        <v>35</v>
      </c>
      <c r="K749" s="115"/>
      <c r="L749" s="115"/>
      <c r="M749" s="115"/>
      <c r="N749" s="115"/>
      <c r="O749" s="118"/>
    </row>
    <row r="750" spans="1:15" s="32" customFormat="1" ht="18" customHeight="1">
      <c r="A750" s="31" t="s">
        <v>393</v>
      </c>
      <c r="B750" s="68" t="s">
        <v>68</v>
      </c>
      <c r="C750" s="68" t="s">
        <v>68</v>
      </c>
      <c r="D750" s="236" t="s">
        <v>652</v>
      </c>
      <c r="E750" s="236" t="s">
        <v>101</v>
      </c>
      <c r="F750" s="67">
        <f>F751</f>
        <v>35</v>
      </c>
      <c r="K750" s="115"/>
      <c r="L750" s="115"/>
      <c r="M750" s="115"/>
      <c r="N750" s="115"/>
      <c r="O750" s="118"/>
    </row>
    <row r="751" spans="1:15" s="32" customFormat="1" ht="18" customHeight="1">
      <c r="A751" s="16" t="s">
        <v>770</v>
      </c>
      <c r="B751" s="68" t="s">
        <v>68</v>
      </c>
      <c r="C751" s="68" t="s">
        <v>68</v>
      </c>
      <c r="D751" s="236" t="s">
        <v>652</v>
      </c>
      <c r="E751" s="236" t="s">
        <v>97</v>
      </c>
      <c r="F751" s="67">
        <f>F752</f>
        <v>35</v>
      </c>
      <c r="K751" s="115"/>
      <c r="L751" s="115"/>
      <c r="M751" s="115"/>
      <c r="N751" s="115"/>
      <c r="O751" s="118"/>
    </row>
    <row r="752" spans="1:15" s="32" customFormat="1" ht="18.75" customHeight="1">
      <c r="A752" s="31" t="s">
        <v>723</v>
      </c>
      <c r="B752" s="68" t="s">
        <v>68</v>
      </c>
      <c r="C752" s="68" t="s">
        <v>68</v>
      </c>
      <c r="D752" s="236" t="s">
        <v>652</v>
      </c>
      <c r="E752" s="236" t="s">
        <v>98</v>
      </c>
      <c r="F752" s="67">
        <f>'пр.7 вед.стр.'!G873</f>
        <v>35</v>
      </c>
      <c r="K752" s="115"/>
      <c r="L752" s="115"/>
      <c r="M752" s="115"/>
      <c r="N752" s="115"/>
      <c r="O752" s="118"/>
    </row>
    <row r="753" spans="1:15" s="32" customFormat="1" ht="18" customHeight="1">
      <c r="A753" s="15" t="s">
        <v>11</v>
      </c>
      <c r="B753" s="35" t="s">
        <v>68</v>
      </c>
      <c r="C753" s="35" t="s">
        <v>74</v>
      </c>
      <c r="D753" s="229"/>
      <c r="E753" s="229"/>
      <c r="F753" s="36">
        <f>F755+F776+F800+F822</f>
        <v>42192.3</v>
      </c>
      <c r="K753" s="115"/>
      <c r="L753" s="115"/>
      <c r="M753" s="115"/>
      <c r="N753" s="115"/>
      <c r="O753" s="118"/>
    </row>
    <row r="754" spans="1:15" s="32" customFormat="1" ht="17.25" customHeight="1">
      <c r="A754" s="16" t="s">
        <v>601</v>
      </c>
      <c r="B754" s="20" t="s">
        <v>68</v>
      </c>
      <c r="C754" s="20" t="s">
        <v>74</v>
      </c>
      <c r="D754" s="243" t="s">
        <v>602</v>
      </c>
      <c r="E754" s="225"/>
      <c r="F754" s="21">
        <f>F755</f>
        <v>3028</v>
      </c>
      <c r="K754" s="115"/>
      <c r="L754" s="115"/>
      <c r="M754" s="115"/>
      <c r="N754" s="115"/>
      <c r="O754" s="118"/>
    </row>
    <row r="755" spans="1:15" s="32" customFormat="1" ht="18" customHeight="1">
      <c r="A755" s="201" t="str">
        <f>'пр.7 вед.стр.'!A708</f>
        <v>Муниципальная  программа  "Развитие образования в Сусуманском городском округе  на 2018- 2020 годы"</v>
      </c>
      <c r="B755" s="202" t="s">
        <v>68</v>
      </c>
      <c r="C755" s="202" t="s">
        <v>74</v>
      </c>
      <c r="D755" s="241" t="str">
        <f>'пр.7 вед.стр.'!E708</f>
        <v>7Р 0 00 00000 </v>
      </c>
      <c r="E755" s="224"/>
      <c r="F755" s="204">
        <f>F756+F767</f>
        <v>3028</v>
      </c>
      <c r="K755" s="115"/>
      <c r="L755" s="115"/>
      <c r="M755" s="115"/>
      <c r="N755" s="115"/>
      <c r="O755" s="118"/>
    </row>
    <row r="756" spans="1:15" s="32" customFormat="1" ht="17.25" customHeight="1">
      <c r="A756" s="30" t="str">
        <f>'пр.7 вед.стр.'!A709</f>
        <v>Основное мероприятие "Модернизация системы образования"</v>
      </c>
      <c r="B756" s="20" t="s">
        <v>68</v>
      </c>
      <c r="C756" s="20" t="s">
        <v>74</v>
      </c>
      <c r="D756" s="243" t="str">
        <f>'пр.7 вед.стр.'!E709</f>
        <v>7Р 0 01 00000 </v>
      </c>
      <c r="E756" s="225"/>
      <c r="F756" s="21">
        <f>F761+F757</f>
        <v>157</v>
      </c>
      <c r="K756" s="115"/>
      <c r="L756" s="115"/>
      <c r="M756" s="115"/>
      <c r="N756" s="115"/>
      <c r="O756" s="118"/>
    </row>
    <row r="757" spans="1:15" s="32" customFormat="1" ht="18" customHeight="1">
      <c r="A757" s="30" t="str">
        <f>'пр.7 вед.стр.'!A710</f>
        <v>Совершенствование содержания и технологий образования </v>
      </c>
      <c r="B757" s="20" t="s">
        <v>68</v>
      </c>
      <c r="C757" s="20" t="s">
        <v>74</v>
      </c>
      <c r="D757" s="243" t="str">
        <f>'пр.7 вед.стр.'!E710</f>
        <v>7Р 0 01 91900 </v>
      </c>
      <c r="E757" s="225"/>
      <c r="F757" s="21">
        <f>F758</f>
        <v>42</v>
      </c>
      <c r="K757" s="115"/>
      <c r="L757" s="115"/>
      <c r="M757" s="115"/>
      <c r="N757" s="115"/>
      <c r="O757" s="118"/>
    </row>
    <row r="758" spans="1:15" s="32" customFormat="1" ht="17.25" customHeight="1">
      <c r="A758" s="30" t="str">
        <f>'пр.7 вед.стр.'!A711</f>
        <v>Закупка товаров, работ и услуг для обеспечения государственных (муниципальных) нужд</v>
      </c>
      <c r="B758" s="20" t="s">
        <v>68</v>
      </c>
      <c r="C758" s="20" t="s">
        <v>74</v>
      </c>
      <c r="D758" s="243" t="str">
        <f>'пр.7 вед.стр.'!E711</f>
        <v>7Р 0 01 91900 </v>
      </c>
      <c r="E758" s="225" t="str">
        <f>'пр.7 вед.стр.'!F711</f>
        <v>200</v>
      </c>
      <c r="F758" s="21">
        <f>F759</f>
        <v>42</v>
      </c>
      <c r="K758" s="115"/>
      <c r="L758" s="115"/>
      <c r="M758" s="115"/>
      <c r="N758" s="115"/>
      <c r="O758" s="118"/>
    </row>
    <row r="759" spans="1:15" s="32" customFormat="1" ht="17.25" customHeight="1">
      <c r="A759" s="16" t="s">
        <v>770</v>
      </c>
      <c r="B759" s="20" t="s">
        <v>68</v>
      </c>
      <c r="C759" s="20" t="s">
        <v>74</v>
      </c>
      <c r="D759" s="243" t="str">
        <f>'пр.7 вед.стр.'!E712</f>
        <v>7Р 0 01 91900 </v>
      </c>
      <c r="E759" s="225" t="str">
        <f>'пр.7 вед.стр.'!F712</f>
        <v>240</v>
      </c>
      <c r="F759" s="21">
        <f>F760</f>
        <v>42</v>
      </c>
      <c r="K759" s="115"/>
      <c r="L759" s="115"/>
      <c r="M759" s="115"/>
      <c r="N759" s="115"/>
      <c r="O759" s="118"/>
    </row>
    <row r="760" spans="1:15" s="32" customFormat="1" ht="17.25" customHeight="1">
      <c r="A760" s="30" t="str">
        <f>'пр.7 вед.стр.'!A713</f>
        <v>Прочая закупка товаров, работ и услуг </v>
      </c>
      <c r="B760" s="20" t="s">
        <v>68</v>
      </c>
      <c r="C760" s="20" t="s">
        <v>74</v>
      </c>
      <c r="D760" s="243" t="str">
        <f>'пр.7 вед.стр.'!E713</f>
        <v>7Р 0 01 91900 </v>
      </c>
      <c r="E760" s="225" t="str">
        <f>'пр.7 вед.стр.'!F713</f>
        <v>244</v>
      </c>
      <c r="F760" s="21">
        <f>'пр.7 вед.стр.'!G713</f>
        <v>42</v>
      </c>
      <c r="K760" s="115"/>
      <c r="L760" s="115"/>
      <c r="M760" s="115"/>
      <c r="N760" s="115"/>
      <c r="O760" s="118"/>
    </row>
    <row r="761" spans="1:15" s="32" customFormat="1" ht="27.75" customHeight="1">
      <c r="A761" s="30" t="str">
        <f>'пр.7 вед.стр.'!A714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761" s="20" t="s">
        <v>68</v>
      </c>
      <c r="C761" s="20" t="s">
        <v>74</v>
      </c>
      <c r="D761" s="243" t="str">
        <f>'пр.7 вед.стр.'!E714</f>
        <v>7Р 0 01 92100 </v>
      </c>
      <c r="E761" s="225"/>
      <c r="F761" s="21">
        <f>F762+F765</f>
        <v>115</v>
      </c>
      <c r="K761" s="115"/>
      <c r="L761" s="115"/>
      <c r="M761" s="115"/>
      <c r="N761" s="115"/>
      <c r="O761" s="118"/>
    </row>
    <row r="762" spans="1:15" s="32" customFormat="1" ht="17.25" customHeight="1">
      <c r="A762" s="30" t="str">
        <f>'пр.7 вед.стр.'!A715</f>
        <v>Закупка товаров, работ и услуг для обеспечения государственных (муниципальных) нужд</v>
      </c>
      <c r="B762" s="20" t="s">
        <v>68</v>
      </c>
      <c r="C762" s="20" t="s">
        <v>74</v>
      </c>
      <c r="D762" s="243" t="str">
        <f>'пр.7 вед.стр.'!E715</f>
        <v>7Р 0 01 92100 </v>
      </c>
      <c r="E762" s="225" t="str">
        <f>'пр.7 вед.стр.'!F715</f>
        <v>200</v>
      </c>
      <c r="F762" s="21">
        <f>F763</f>
        <v>75</v>
      </c>
      <c r="K762" s="115"/>
      <c r="L762" s="115"/>
      <c r="M762" s="115"/>
      <c r="N762" s="115"/>
      <c r="O762" s="118"/>
    </row>
    <row r="763" spans="1:15" s="32" customFormat="1" ht="17.25" customHeight="1">
      <c r="A763" s="16" t="s">
        <v>770</v>
      </c>
      <c r="B763" s="20" t="s">
        <v>68</v>
      </c>
      <c r="C763" s="20" t="s">
        <v>74</v>
      </c>
      <c r="D763" s="243" t="str">
        <f>'пр.7 вед.стр.'!E716</f>
        <v>7Р 0 01 92100 </v>
      </c>
      <c r="E763" s="225" t="str">
        <f>'пр.7 вед.стр.'!F716</f>
        <v>240</v>
      </c>
      <c r="F763" s="21">
        <f>F764</f>
        <v>75</v>
      </c>
      <c r="K763" s="115"/>
      <c r="L763" s="115"/>
      <c r="M763" s="115"/>
      <c r="N763" s="115"/>
      <c r="O763" s="118"/>
    </row>
    <row r="764" spans="1:15" s="32" customFormat="1" ht="17.25" customHeight="1">
      <c r="A764" s="30" t="str">
        <f>'пр.7 вед.стр.'!A717</f>
        <v>Прочая закупка товаров, работ и услуг </v>
      </c>
      <c r="B764" s="20" t="s">
        <v>68</v>
      </c>
      <c r="C764" s="20" t="s">
        <v>74</v>
      </c>
      <c r="D764" s="243" t="str">
        <f>'пр.7 вед.стр.'!E717</f>
        <v>7Р 0 01 92100 </v>
      </c>
      <c r="E764" s="225" t="str">
        <f>'пр.7 вед.стр.'!F717</f>
        <v>244</v>
      </c>
      <c r="F764" s="21">
        <f>'пр.7 вед.стр.'!G717</f>
        <v>75</v>
      </c>
      <c r="K764" s="115"/>
      <c r="L764" s="115"/>
      <c r="M764" s="115"/>
      <c r="N764" s="115"/>
      <c r="O764" s="118"/>
    </row>
    <row r="765" spans="1:15" s="32" customFormat="1" ht="20.25" customHeight="1">
      <c r="A765" s="30" t="str">
        <f>'пр.7 вед.стр.'!A718</f>
        <v>Социальное обеспечение и иные выплаты населению</v>
      </c>
      <c r="B765" s="20" t="s">
        <v>68</v>
      </c>
      <c r="C765" s="20" t="s">
        <v>74</v>
      </c>
      <c r="D765" s="243" t="str">
        <f>'пр.7 вед.стр.'!E718</f>
        <v>7Р 0 01 92100 </v>
      </c>
      <c r="E765" s="225" t="str">
        <f>'пр.7 вед.стр.'!F718</f>
        <v>300</v>
      </c>
      <c r="F765" s="21">
        <f>F766</f>
        <v>40</v>
      </c>
      <c r="K765" s="115"/>
      <c r="L765" s="115"/>
      <c r="M765" s="115"/>
      <c r="N765" s="115"/>
      <c r="O765" s="118"/>
    </row>
    <row r="766" spans="1:15" s="32" customFormat="1" ht="17.25" customHeight="1">
      <c r="A766" s="30" t="str">
        <f>'пр.7 вед.стр.'!A719</f>
        <v>Премии и гранты</v>
      </c>
      <c r="B766" s="20" t="s">
        <v>68</v>
      </c>
      <c r="C766" s="20" t="s">
        <v>74</v>
      </c>
      <c r="D766" s="243" t="str">
        <f>'пр.7 вед.стр.'!E719</f>
        <v>7Р 0 01 92100 </v>
      </c>
      <c r="E766" s="225" t="str">
        <f>'пр.7 вед.стр.'!F719</f>
        <v>350</v>
      </c>
      <c r="F766" s="21">
        <f>'пр.7 вед.стр.'!G719</f>
        <v>40</v>
      </c>
      <c r="K766" s="115"/>
      <c r="L766" s="115"/>
      <c r="M766" s="115"/>
      <c r="N766" s="115"/>
      <c r="O766" s="118"/>
    </row>
    <row r="767" spans="1:15" s="80" customFormat="1" ht="30" customHeight="1">
      <c r="A767" s="196" t="str">
        <f>'пр.7 вед.стр.'!A193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767" s="197" t="s">
        <v>68</v>
      </c>
      <c r="C767" s="197" t="s">
        <v>74</v>
      </c>
      <c r="D767" s="230" t="str">
        <f>'пр.7 вед.стр.'!E193</f>
        <v>7Р 0 03 00000</v>
      </c>
      <c r="E767" s="230"/>
      <c r="F767" s="198">
        <f>F768</f>
        <v>2871</v>
      </c>
      <c r="K767" s="261"/>
      <c r="L767" s="261"/>
      <c r="M767" s="261"/>
      <c r="N767" s="261"/>
      <c r="O767" s="261"/>
    </row>
    <row r="768" spans="1:15" s="80" customFormat="1" ht="32.25" customHeight="1">
      <c r="A768" s="196" t="str">
        <f>'пр.7 вед.стр.'!A194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768" s="197" t="s">
        <v>68</v>
      </c>
      <c r="C768" s="197" t="s">
        <v>74</v>
      </c>
      <c r="D768" s="230" t="str">
        <f>'пр.7 вед.стр.'!E194</f>
        <v>7Р 0 03 74020</v>
      </c>
      <c r="E768" s="230"/>
      <c r="F768" s="198">
        <f>F769+F773</f>
        <v>2871</v>
      </c>
      <c r="K768" s="261"/>
      <c r="L768" s="261"/>
      <c r="M768" s="261"/>
      <c r="N768" s="261"/>
      <c r="O768" s="261"/>
    </row>
    <row r="769" spans="1:14" ht="41.25" customHeight="1">
      <c r="A769" s="196" t="str">
        <f>'пр.7 вед.стр.'!A195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69" s="197" t="s">
        <v>68</v>
      </c>
      <c r="C769" s="197" t="s">
        <v>74</v>
      </c>
      <c r="D769" s="230" t="str">
        <f>'пр.7 вед.стр.'!E195</f>
        <v>7Р 0 03 74020</v>
      </c>
      <c r="E769" s="230" t="str">
        <f>'пр.7 вед.стр.'!F195</f>
        <v>100</v>
      </c>
      <c r="F769" s="198">
        <f>F770</f>
        <v>2500.6</v>
      </c>
      <c r="K769" s="118"/>
      <c r="L769" s="118"/>
      <c r="M769" s="118"/>
      <c r="N769" s="118"/>
    </row>
    <row r="770" spans="1:14" ht="15" customHeight="1">
      <c r="A770" s="196" t="str">
        <f>'пр.7 вед.стр.'!A196</f>
        <v>Расходы на выплаты персоналу государственных (муниципальных) органов</v>
      </c>
      <c r="B770" s="197" t="s">
        <v>68</v>
      </c>
      <c r="C770" s="197" t="s">
        <v>74</v>
      </c>
      <c r="D770" s="230" t="str">
        <f>'пр.7 вед.стр.'!E196</f>
        <v>7Р 0 03 74020</v>
      </c>
      <c r="E770" s="230" t="str">
        <f>'пр.7 вед.стр.'!F196</f>
        <v>120</v>
      </c>
      <c r="F770" s="198">
        <f>F771+F772</f>
        <v>2500.6</v>
      </c>
      <c r="K770" s="118"/>
      <c r="L770" s="118"/>
      <c r="M770" s="118"/>
      <c r="N770" s="118"/>
    </row>
    <row r="771" spans="1:14" ht="15" customHeight="1">
      <c r="A771" s="196" t="str">
        <f>'пр.7 вед.стр.'!A197</f>
        <v>Фонд оплаты труда государственных (муниципальных) органов </v>
      </c>
      <c r="B771" s="197" t="s">
        <v>68</v>
      </c>
      <c r="C771" s="197" t="s">
        <v>74</v>
      </c>
      <c r="D771" s="230" t="str">
        <f>'пр.7 вед.стр.'!E197</f>
        <v>7Р 0 03 74020</v>
      </c>
      <c r="E771" s="230" t="str">
        <f>'пр.7 вед.стр.'!F197</f>
        <v>121</v>
      </c>
      <c r="F771" s="198">
        <f>'пр.7 вед.стр.'!G197</f>
        <v>1929.7</v>
      </c>
      <c r="K771" s="118"/>
      <c r="L771" s="118"/>
      <c r="M771" s="118"/>
      <c r="N771" s="118"/>
    </row>
    <row r="772" spans="1:14" ht="28.5" customHeight="1">
      <c r="A772" s="196" t="str">
        <f>'пр.7 вед.стр.'!A198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772" s="197" t="s">
        <v>68</v>
      </c>
      <c r="C772" s="197" t="s">
        <v>74</v>
      </c>
      <c r="D772" s="230" t="str">
        <f>'пр.7 вед.стр.'!E198</f>
        <v>7Р 0 03 74020</v>
      </c>
      <c r="E772" s="230" t="str">
        <f>'пр.7 вед.стр.'!F198</f>
        <v>129</v>
      </c>
      <c r="F772" s="198">
        <f>'пр.7 вед.стр.'!G198</f>
        <v>570.9</v>
      </c>
      <c r="K772" s="118"/>
      <c r="L772" s="118"/>
      <c r="M772" s="118"/>
      <c r="N772" s="118"/>
    </row>
    <row r="773" spans="1:14" ht="28.5" customHeight="1">
      <c r="A773" s="196" t="str">
        <f>'пр.7 вед.стр.'!A199</f>
        <v>Закупка товаров, работ и услуг для обеспечения государственных (муниципальных) нужд</v>
      </c>
      <c r="B773" s="197" t="s">
        <v>68</v>
      </c>
      <c r="C773" s="197" t="s">
        <v>74</v>
      </c>
      <c r="D773" s="230" t="str">
        <f>'пр.7 вед.стр.'!E199</f>
        <v>7Р 0 03 74020</v>
      </c>
      <c r="E773" s="230" t="str">
        <f>'пр.7 вед.стр.'!F199</f>
        <v>200</v>
      </c>
      <c r="F773" s="198">
        <f>F774</f>
        <v>370.4</v>
      </c>
      <c r="K773" s="118"/>
      <c r="L773" s="118"/>
      <c r="M773" s="118"/>
      <c r="N773" s="118"/>
    </row>
    <row r="774" spans="1:14" ht="28.5" customHeight="1">
      <c r="A774" s="16" t="s">
        <v>770</v>
      </c>
      <c r="B774" s="197" t="s">
        <v>68</v>
      </c>
      <c r="C774" s="197" t="s">
        <v>74</v>
      </c>
      <c r="D774" s="230" t="str">
        <f>'пр.7 вед.стр.'!E200</f>
        <v>7Р 0 03 74020</v>
      </c>
      <c r="E774" s="230" t="str">
        <f>'пр.7 вед.стр.'!F200</f>
        <v>240</v>
      </c>
      <c r="F774" s="198">
        <f>F775</f>
        <v>370.4</v>
      </c>
      <c r="K774" s="118"/>
      <c r="L774" s="118"/>
      <c r="M774" s="118"/>
      <c r="N774" s="118"/>
    </row>
    <row r="775" spans="1:14" ht="28.5" customHeight="1">
      <c r="A775" s="196" t="str">
        <f>'пр.7 вед.стр.'!A201</f>
        <v>Прочая закупка товаров, работ и услуг</v>
      </c>
      <c r="B775" s="197" t="s">
        <v>68</v>
      </c>
      <c r="C775" s="197" t="s">
        <v>74</v>
      </c>
      <c r="D775" s="230" t="str">
        <f>'пр.7 вед.стр.'!E201</f>
        <v>7Р 0 03 74020</v>
      </c>
      <c r="E775" s="230" t="str">
        <f>'пр.7 вед.стр.'!F201</f>
        <v>244</v>
      </c>
      <c r="F775" s="198">
        <f>'пр.7 вед.стр.'!G201</f>
        <v>370.4</v>
      </c>
      <c r="K775" s="118"/>
      <c r="L775" s="118"/>
      <c r="M775" s="118"/>
      <c r="N775" s="118"/>
    </row>
    <row r="776" spans="1:15" s="32" customFormat="1" ht="27" customHeight="1">
      <c r="A776" s="16" t="s">
        <v>315</v>
      </c>
      <c r="B776" s="20" t="s">
        <v>68</v>
      </c>
      <c r="C776" s="20" t="s">
        <v>74</v>
      </c>
      <c r="D776" s="225" t="s">
        <v>203</v>
      </c>
      <c r="E776" s="225"/>
      <c r="F776" s="21">
        <f>F777</f>
        <v>9448.900000000001</v>
      </c>
      <c r="K776" s="115"/>
      <c r="L776" s="115"/>
      <c r="M776" s="115"/>
      <c r="N776" s="115"/>
      <c r="O776" s="118"/>
    </row>
    <row r="777" spans="1:15" s="32" customFormat="1" ht="19.5" customHeight="1">
      <c r="A777" s="16" t="s">
        <v>49</v>
      </c>
      <c r="B777" s="20" t="s">
        <v>68</v>
      </c>
      <c r="C777" s="20" t="s">
        <v>74</v>
      </c>
      <c r="D777" s="225" t="s">
        <v>209</v>
      </c>
      <c r="E777" s="225"/>
      <c r="F777" s="21">
        <f>F778+F784+F792+F796</f>
        <v>9448.900000000001</v>
      </c>
      <c r="K777" s="115"/>
      <c r="L777" s="115"/>
      <c r="M777" s="115"/>
      <c r="N777" s="115"/>
      <c r="O777" s="118"/>
    </row>
    <row r="778" spans="1:15" s="32" customFormat="1" ht="18.75" customHeight="1">
      <c r="A778" s="16" t="s">
        <v>205</v>
      </c>
      <c r="B778" s="20" t="s">
        <v>68</v>
      </c>
      <c r="C778" s="20" t="s">
        <v>74</v>
      </c>
      <c r="D778" s="225" t="s">
        <v>210</v>
      </c>
      <c r="E778" s="225"/>
      <c r="F778" s="21">
        <f>F779</f>
        <v>8933.800000000001</v>
      </c>
      <c r="K778" s="115"/>
      <c r="L778" s="115"/>
      <c r="M778" s="115"/>
      <c r="N778" s="115"/>
      <c r="O778" s="118"/>
    </row>
    <row r="779" spans="1:15" s="32" customFormat="1" ht="43.5" customHeight="1">
      <c r="A779" s="16" t="s">
        <v>99</v>
      </c>
      <c r="B779" s="20" t="s">
        <v>68</v>
      </c>
      <c r="C779" s="20" t="s">
        <v>74</v>
      </c>
      <c r="D779" s="225" t="s">
        <v>210</v>
      </c>
      <c r="E779" s="225" t="s">
        <v>100</v>
      </c>
      <c r="F779" s="21">
        <f>F780</f>
        <v>8933.800000000001</v>
      </c>
      <c r="K779" s="115"/>
      <c r="L779" s="115"/>
      <c r="M779" s="115"/>
      <c r="N779" s="115"/>
      <c r="O779" s="118"/>
    </row>
    <row r="780" spans="1:15" s="32" customFormat="1" ht="17.25" customHeight="1">
      <c r="A780" s="16" t="s">
        <v>92</v>
      </c>
      <c r="B780" s="20" t="s">
        <v>68</v>
      </c>
      <c r="C780" s="20" t="s">
        <v>74</v>
      </c>
      <c r="D780" s="225" t="s">
        <v>210</v>
      </c>
      <c r="E780" s="225" t="s">
        <v>93</v>
      </c>
      <c r="F780" s="21">
        <f>F781+F782+F783</f>
        <v>8933.800000000001</v>
      </c>
      <c r="K780" s="115"/>
      <c r="L780" s="115"/>
      <c r="M780" s="115"/>
      <c r="N780" s="115"/>
      <c r="O780" s="118"/>
    </row>
    <row r="781" spans="1:15" s="32" customFormat="1" ht="17.25" customHeight="1">
      <c r="A781" s="16" t="s">
        <v>154</v>
      </c>
      <c r="B781" s="20" t="s">
        <v>68</v>
      </c>
      <c r="C781" s="20" t="s">
        <v>74</v>
      </c>
      <c r="D781" s="225" t="s">
        <v>210</v>
      </c>
      <c r="E781" s="225" t="s">
        <v>94</v>
      </c>
      <c r="F781" s="21">
        <f>'пр.7 вед.стр.'!G725</f>
        <v>7054.8</v>
      </c>
      <c r="K781" s="115"/>
      <c r="L781" s="115"/>
      <c r="M781" s="115"/>
      <c r="N781" s="115"/>
      <c r="O781" s="118"/>
    </row>
    <row r="782" spans="1:15" s="32" customFormat="1" ht="21" customHeight="1">
      <c r="A782" s="16" t="s">
        <v>95</v>
      </c>
      <c r="B782" s="20" t="s">
        <v>68</v>
      </c>
      <c r="C782" s="20" t="s">
        <v>74</v>
      </c>
      <c r="D782" s="225" t="s">
        <v>210</v>
      </c>
      <c r="E782" s="225" t="s">
        <v>96</v>
      </c>
      <c r="F782" s="21">
        <f>'пр.7 вед.стр.'!G726</f>
        <v>115.3</v>
      </c>
      <c r="K782" s="115"/>
      <c r="L782" s="115"/>
      <c r="M782" s="115"/>
      <c r="N782" s="115"/>
      <c r="O782" s="118"/>
    </row>
    <row r="783" spans="1:15" s="32" customFormat="1" ht="31.5" customHeight="1">
      <c r="A783" s="16" t="s">
        <v>156</v>
      </c>
      <c r="B783" s="20" t="s">
        <v>68</v>
      </c>
      <c r="C783" s="20" t="s">
        <v>74</v>
      </c>
      <c r="D783" s="225" t="s">
        <v>210</v>
      </c>
      <c r="E783" s="225" t="s">
        <v>155</v>
      </c>
      <c r="F783" s="21">
        <f>'пр.7 вед.стр.'!G727</f>
        <v>1763.7</v>
      </c>
      <c r="K783" s="115"/>
      <c r="L783" s="115"/>
      <c r="M783" s="115"/>
      <c r="N783" s="115"/>
      <c r="O783" s="118"/>
    </row>
    <row r="784" spans="1:15" s="32" customFormat="1" ht="17.25" customHeight="1">
      <c r="A784" s="16" t="s">
        <v>206</v>
      </c>
      <c r="B784" s="20" t="s">
        <v>68</v>
      </c>
      <c r="C784" s="20" t="s">
        <v>74</v>
      </c>
      <c r="D784" s="225" t="s">
        <v>211</v>
      </c>
      <c r="E784" s="225"/>
      <c r="F784" s="21">
        <f>F785+F788</f>
        <v>300.1</v>
      </c>
      <c r="K784" s="115"/>
      <c r="L784" s="115"/>
      <c r="M784" s="115"/>
      <c r="N784" s="115"/>
      <c r="O784" s="118"/>
    </row>
    <row r="785" spans="1:15" s="32" customFormat="1" ht="19.5" customHeight="1">
      <c r="A785" s="16" t="s">
        <v>393</v>
      </c>
      <c r="B785" s="20" t="s">
        <v>68</v>
      </c>
      <c r="C785" s="20" t="s">
        <v>74</v>
      </c>
      <c r="D785" s="225" t="s">
        <v>211</v>
      </c>
      <c r="E785" s="225" t="s">
        <v>101</v>
      </c>
      <c r="F785" s="21">
        <f>F786</f>
        <v>298.1</v>
      </c>
      <c r="K785" s="115"/>
      <c r="L785" s="115"/>
      <c r="M785" s="115"/>
      <c r="N785" s="115"/>
      <c r="O785" s="118"/>
    </row>
    <row r="786" spans="1:15" s="32" customFormat="1" ht="17.25" customHeight="1">
      <c r="A786" s="16" t="s">
        <v>770</v>
      </c>
      <c r="B786" s="20" t="s">
        <v>68</v>
      </c>
      <c r="C786" s="20" t="s">
        <v>74</v>
      </c>
      <c r="D786" s="225" t="s">
        <v>211</v>
      </c>
      <c r="E786" s="225" t="s">
        <v>97</v>
      </c>
      <c r="F786" s="21">
        <f>F787</f>
        <v>298.1</v>
      </c>
      <c r="K786" s="115"/>
      <c r="L786" s="115"/>
      <c r="M786" s="115"/>
      <c r="N786" s="115"/>
      <c r="O786" s="118"/>
    </row>
    <row r="787" spans="1:15" s="32" customFormat="1" ht="19.5" customHeight="1">
      <c r="A787" s="16" t="s">
        <v>723</v>
      </c>
      <c r="B787" s="20" t="s">
        <v>68</v>
      </c>
      <c r="C787" s="20" t="s">
        <v>74</v>
      </c>
      <c r="D787" s="225" t="s">
        <v>211</v>
      </c>
      <c r="E787" s="225" t="s">
        <v>98</v>
      </c>
      <c r="F787" s="21">
        <f>'пр.7 вед.стр.'!G731</f>
        <v>298.1</v>
      </c>
      <c r="K787" s="115"/>
      <c r="L787" s="115"/>
      <c r="M787" s="115"/>
      <c r="N787" s="115"/>
      <c r="O787" s="118"/>
    </row>
    <row r="788" spans="1:15" s="32" customFormat="1" ht="15" customHeight="1">
      <c r="A788" s="16" t="s">
        <v>125</v>
      </c>
      <c r="B788" s="20" t="s">
        <v>68</v>
      </c>
      <c r="C788" s="20" t="s">
        <v>74</v>
      </c>
      <c r="D788" s="225" t="s">
        <v>211</v>
      </c>
      <c r="E788" s="225" t="s">
        <v>126</v>
      </c>
      <c r="F788" s="21">
        <f>F789</f>
        <v>2</v>
      </c>
      <c r="K788" s="115"/>
      <c r="L788" s="115"/>
      <c r="M788" s="115"/>
      <c r="N788" s="115"/>
      <c r="O788" s="118"/>
    </row>
    <row r="789" spans="1:15" s="32" customFormat="1" ht="17.25" customHeight="1">
      <c r="A789" s="16" t="s">
        <v>128</v>
      </c>
      <c r="B789" s="20" t="s">
        <v>68</v>
      </c>
      <c r="C789" s="20" t="s">
        <v>74</v>
      </c>
      <c r="D789" s="225" t="s">
        <v>211</v>
      </c>
      <c r="E789" s="225" t="s">
        <v>129</v>
      </c>
      <c r="F789" s="21">
        <f>F790+F791</f>
        <v>2</v>
      </c>
      <c r="K789" s="115"/>
      <c r="L789" s="115"/>
      <c r="M789" s="115"/>
      <c r="N789" s="115"/>
      <c r="O789" s="118"/>
    </row>
    <row r="790" spans="1:15" s="32" customFormat="1" ht="17.25" customHeight="1">
      <c r="A790" s="16" t="s">
        <v>130</v>
      </c>
      <c r="B790" s="20" t="s">
        <v>68</v>
      </c>
      <c r="C790" s="20" t="s">
        <v>74</v>
      </c>
      <c r="D790" s="225" t="s">
        <v>211</v>
      </c>
      <c r="E790" s="225" t="s">
        <v>131</v>
      </c>
      <c r="F790" s="21">
        <f>'пр.7 вед.стр.'!G734</f>
        <v>1</v>
      </c>
      <c r="K790" s="115"/>
      <c r="L790" s="115"/>
      <c r="M790" s="115"/>
      <c r="N790" s="115"/>
      <c r="O790" s="118"/>
    </row>
    <row r="791" spans="1:15" s="32" customFormat="1" ht="17.25" customHeight="1">
      <c r="A791" s="16" t="s">
        <v>157</v>
      </c>
      <c r="B791" s="20" t="s">
        <v>68</v>
      </c>
      <c r="C791" s="20" t="s">
        <v>74</v>
      </c>
      <c r="D791" s="225" t="s">
        <v>211</v>
      </c>
      <c r="E791" s="225" t="s">
        <v>132</v>
      </c>
      <c r="F791" s="21">
        <f>'пр.7 вед.стр.'!G735</f>
        <v>1</v>
      </c>
      <c r="K791" s="115"/>
      <c r="L791" s="115"/>
      <c r="M791" s="115"/>
      <c r="N791" s="115"/>
      <c r="O791" s="118"/>
    </row>
    <row r="792" spans="1:15" s="32" customFormat="1" ht="44.25" customHeight="1">
      <c r="A792" s="16" t="s">
        <v>235</v>
      </c>
      <c r="B792" s="20" t="s">
        <v>68</v>
      </c>
      <c r="C792" s="20" t="s">
        <v>74</v>
      </c>
      <c r="D792" s="225" t="s">
        <v>584</v>
      </c>
      <c r="E792" s="225"/>
      <c r="F792" s="21">
        <f>F793</f>
        <v>200</v>
      </c>
      <c r="K792" s="115"/>
      <c r="L792" s="115"/>
      <c r="M792" s="115"/>
      <c r="N792" s="115"/>
      <c r="O792" s="118"/>
    </row>
    <row r="793" spans="1:15" s="32" customFormat="1" ht="42.75" customHeight="1">
      <c r="A793" s="16" t="s">
        <v>99</v>
      </c>
      <c r="B793" s="20" t="s">
        <v>68</v>
      </c>
      <c r="C793" s="20" t="s">
        <v>74</v>
      </c>
      <c r="D793" s="225" t="s">
        <v>584</v>
      </c>
      <c r="E793" s="225" t="s">
        <v>100</v>
      </c>
      <c r="F793" s="214">
        <f>F794</f>
        <v>200</v>
      </c>
      <c r="K793" s="115"/>
      <c r="L793" s="115"/>
      <c r="M793" s="115"/>
      <c r="N793" s="115"/>
      <c r="O793" s="118"/>
    </row>
    <row r="794" spans="1:15" s="32" customFormat="1" ht="17.25" customHeight="1">
      <c r="A794" s="16" t="s">
        <v>92</v>
      </c>
      <c r="B794" s="20" t="s">
        <v>68</v>
      </c>
      <c r="C794" s="20" t="s">
        <v>74</v>
      </c>
      <c r="D794" s="225" t="s">
        <v>584</v>
      </c>
      <c r="E794" s="225" t="s">
        <v>93</v>
      </c>
      <c r="F794" s="21">
        <f>F795</f>
        <v>200</v>
      </c>
      <c r="K794" s="115"/>
      <c r="L794" s="115"/>
      <c r="M794" s="115"/>
      <c r="N794" s="115"/>
      <c r="O794" s="118"/>
    </row>
    <row r="795" spans="1:15" s="32" customFormat="1" ht="19.5" customHeight="1">
      <c r="A795" s="16" t="s">
        <v>95</v>
      </c>
      <c r="B795" s="20" t="s">
        <v>68</v>
      </c>
      <c r="C795" s="20" t="s">
        <v>74</v>
      </c>
      <c r="D795" s="225" t="s">
        <v>584</v>
      </c>
      <c r="E795" s="225" t="s">
        <v>96</v>
      </c>
      <c r="F795" s="21">
        <f>'пр.7 вед.стр.'!G739</f>
        <v>200</v>
      </c>
      <c r="K795" s="115"/>
      <c r="L795" s="115"/>
      <c r="M795" s="115"/>
      <c r="N795" s="115"/>
      <c r="O795" s="118"/>
    </row>
    <row r="796" spans="1:15" s="32" customFormat="1" ht="17.25" customHeight="1">
      <c r="A796" s="16" t="s">
        <v>204</v>
      </c>
      <c r="B796" s="20" t="s">
        <v>68</v>
      </c>
      <c r="C796" s="20" t="s">
        <v>74</v>
      </c>
      <c r="D796" s="225" t="s">
        <v>585</v>
      </c>
      <c r="E796" s="225"/>
      <c r="F796" s="21">
        <f>F797</f>
        <v>15</v>
      </c>
      <c r="K796" s="115"/>
      <c r="L796" s="115"/>
      <c r="M796" s="115"/>
      <c r="N796" s="115"/>
      <c r="O796" s="118"/>
    </row>
    <row r="797" spans="1:15" s="32" customFormat="1" ht="44.25" customHeight="1">
      <c r="A797" s="16" t="s">
        <v>99</v>
      </c>
      <c r="B797" s="20" t="s">
        <v>68</v>
      </c>
      <c r="C797" s="20" t="s">
        <v>74</v>
      </c>
      <c r="D797" s="225" t="s">
        <v>585</v>
      </c>
      <c r="E797" s="225" t="s">
        <v>100</v>
      </c>
      <c r="F797" s="21">
        <f>F798</f>
        <v>15</v>
      </c>
      <c r="K797" s="115"/>
      <c r="L797" s="115"/>
      <c r="M797" s="115"/>
      <c r="N797" s="115"/>
      <c r="O797" s="118"/>
    </row>
    <row r="798" spans="1:15" s="32" customFormat="1" ht="18" customHeight="1">
      <c r="A798" s="16" t="s">
        <v>92</v>
      </c>
      <c r="B798" s="20" t="s">
        <v>68</v>
      </c>
      <c r="C798" s="20" t="s">
        <v>74</v>
      </c>
      <c r="D798" s="225" t="s">
        <v>585</v>
      </c>
      <c r="E798" s="225" t="s">
        <v>93</v>
      </c>
      <c r="F798" s="214">
        <f>F799</f>
        <v>15</v>
      </c>
      <c r="K798" s="115"/>
      <c r="L798" s="115"/>
      <c r="M798" s="115"/>
      <c r="N798" s="115"/>
      <c r="O798" s="118"/>
    </row>
    <row r="799" spans="1:15" s="32" customFormat="1" ht="18" customHeight="1">
      <c r="A799" s="16" t="s">
        <v>95</v>
      </c>
      <c r="B799" s="20" t="s">
        <v>68</v>
      </c>
      <c r="C799" s="20" t="s">
        <v>74</v>
      </c>
      <c r="D799" s="225" t="s">
        <v>585</v>
      </c>
      <c r="E799" s="225" t="s">
        <v>96</v>
      </c>
      <c r="F799" s="214">
        <f>'пр.7 вед.стр.'!G743</f>
        <v>15</v>
      </c>
      <c r="K799" s="115"/>
      <c r="L799" s="115"/>
      <c r="M799" s="115"/>
      <c r="N799" s="115"/>
      <c r="O799" s="118"/>
    </row>
    <row r="800" spans="1:6" ht="17.25" customHeight="1">
      <c r="A800" s="16" t="s">
        <v>642</v>
      </c>
      <c r="B800" s="20" t="s">
        <v>68</v>
      </c>
      <c r="C800" s="20" t="s">
        <v>74</v>
      </c>
      <c r="D800" s="225" t="s">
        <v>643</v>
      </c>
      <c r="E800" s="225"/>
      <c r="F800" s="21">
        <f>F801+F814+F818</f>
        <v>15742.300000000001</v>
      </c>
    </row>
    <row r="801" spans="1:15" s="32" customFormat="1" ht="17.25" customHeight="1">
      <c r="A801" s="16" t="s">
        <v>301</v>
      </c>
      <c r="B801" s="20" t="s">
        <v>68</v>
      </c>
      <c r="C801" s="20" t="s">
        <v>74</v>
      </c>
      <c r="D801" s="225" t="s">
        <v>644</v>
      </c>
      <c r="E801" s="225"/>
      <c r="F801" s="21">
        <f>F802+F807+F810</f>
        <v>14691.2</v>
      </c>
      <c r="K801" s="115"/>
      <c r="L801" s="115"/>
      <c r="M801" s="115"/>
      <c r="N801" s="115"/>
      <c r="O801" s="118"/>
    </row>
    <row r="802" spans="1:15" s="32" customFormat="1" ht="36.75" customHeight="1">
      <c r="A802" s="16" t="s">
        <v>99</v>
      </c>
      <c r="B802" s="20" t="s">
        <v>68</v>
      </c>
      <c r="C802" s="20" t="s">
        <v>74</v>
      </c>
      <c r="D802" s="225" t="s">
        <v>644</v>
      </c>
      <c r="E802" s="225" t="s">
        <v>100</v>
      </c>
      <c r="F802" s="21">
        <f>F803</f>
        <v>14204.6</v>
      </c>
      <c r="K802" s="115"/>
      <c r="L802" s="115"/>
      <c r="M802" s="115"/>
      <c r="N802" s="115"/>
      <c r="O802" s="118"/>
    </row>
    <row r="803" spans="1:15" s="32" customFormat="1" ht="17.25" customHeight="1">
      <c r="A803" s="16" t="s">
        <v>239</v>
      </c>
      <c r="B803" s="20" t="s">
        <v>68</v>
      </c>
      <c r="C803" s="20" t="s">
        <v>74</v>
      </c>
      <c r="D803" s="225" t="s">
        <v>644</v>
      </c>
      <c r="E803" s="225" t="s">
        <v>241</v>
      </c>
      <c r="F803" s="21">
        <f>F804+F805+F806</f>
        <v>14204.6</v>
      </c>
      <c r="K803" s="115"/>
      <c r="L803" s="115"/>
      <c r="M803" s="115"/>
      <c r="N803" s="115"/>
      <c r="O803" s="118"/>
    </row>
    <row r="804" spans="1:15" s="32" customFormat="1" ht="15.75" customHeight="1">
      <c r="A804" s="16" t="s">
        <v>360</v>
      </c>
      <c r="B804" s="20" t="s">
        <v>68</v>
      </c>
      <c r="C804" s="20" t="s">
        <v>74</v>
      </c>
      <c r="D804" s="225" t="s">
        <v>644</v>
      </c>
      <c r="E804" s="225" t="s">
        <v>242</v>
      </c>
      <c r="F804" s="21">
        <f>'пр.7 вед.стр.'!G748</f>
        <v>11000</v>
      </c>
      <c r="K804" s="115"/>
      <c r="L804" s="115"/>
      <c r="M804" s="115"/>
      <c r="N804" s="115"/>
      <c r="O804" s="118"/>
    </row>
    <row r="805" spans="1:15" s="32" customFormat="1" ht="17.25" customHeight="1">
      <c r="A805" s="16" t="s">
        <v>326</v>
      </c>
      <c r="B805" s="20" t="s">
        <v>68</v>
      </c>
      <c r="C805" s="20" t="s">
        <v>74</v>
      </c>
      <c r="D805" s="225" t="s">
        <v>644</v>
      </c>
      <c r="E805" s="225" t="s">
        <v>240</v>
      </c>
      <c r="F805" s="21">
        <f>'пр.7 вед.стр.'!G749</f>
        <v>14.6</v>
      </c>
      <c r="K805" s="115"/>
      <c r="L805" s="115"/>
      <c r="M805" s="115"/>
      <c r="N805" s="115"/>
      <c r="O805" s="118"/>
    </row>
    <row r="806" spans="1:15" s="32" customFormat="1" ht="27" customHeight="1">
      <c r="A806" s="16" t="s">
        <v>329</v>
      </c>
      <c r="B806" s="20" t="s">
        <v>68</v>
      </c>
      <c r="C806" s="20" t="s">
        <v>74</v>
      </c>
      <c r="D806" s="225" t="s">
        <v>644</v>
      </c>
      <c r="E806" s="225" t="s">
        <v>243</v>
      </c>
      <c r="F806" s="21">
        <f>'пр.7 вед.стр.'!G750</f>
        <v>3190</v>
      </c>
      <c r="K806" s="115"/>
      <c r="L806" s="115"/>
      <c r="M806" s="115"/>
      <c r="N806" s="115"/>
      <c r="O806" s="118"/>
    </row>
    <row r="807" spans="1:15" s="32" customFormat="1" ht="17.25" customHeight="1">
      <c r="A807" s="16" t="s">
        <v>393</v>
      </c>
      <c r="B807" s="20" t="s">
        <v>68</v>
      </c>
      <c r="C807" s="20" t="s">
        <v>74</v>
      </c>
      <c r="D807" s="225" t="s">
        <v>644</v>
      </c>
      <c r="E807" s="225" t="s">
        <v>101</v>
      </c>
      <c r="F807" s="21">
        <f>F808</f>
        <v>481.6</v>
      </c>
      <c r="K807" s="115"/>
      <c r="L807" s="115"/>
      <c r="M807" s="115"/>
      <c r="N807" s="115"/>
      <c r="O807" s="118"/>
    </row>
    <row r="808" spans="1:15" s="32" customFormat="1" ht="17.25" customHeight="1">
      <c r="A808" s="16" t="s">
        <v>770</v>
      </c>
      <c r="B808" s="20" t="s">
        <v>68</v>
      </c>
      <c r="C808" s="20" t="s">
        <v>74</v>
      </c>
      <c r="D808" s="225" t="s">
        <v>644</v>
      </c>
      <c r="E808" s="225" t="s">
        <v>97</v>
      </c>
      <c r="F808" s="21">
        <f>F809</f>
        <v>481.6</v>
      </c>
      <c r="K808" s="115"/>
      <c r="L808" s="115"/>
      <c r="M808" s="115"/>
      <c r="N808" s="115"/>
      <c r="O808" s="118"/>
    </row>
    <row r="809" spans="1:15" s="32" customFormat="1" ht="17.25" customHeight="1">
      <c r="A809" s="16" t="s">
        <v>723</v>
      </c>
      <c r="B809" s="20" t="s">
        <v>68</v>
      </c>
      <c r="C809" s="20" t="s">
        <v>74</v>
      </c>
      <c r="D809" s="225" t="s">
        <v>644</v>
      </c>
      <c r="E809" s="225" t="s">
        <v>98</v>
      </c>
      <c r="F809" s="21">
        <f>'пр.7 вед.стр.'!G753</f>
        <v>481.6</v>
      </c>
      <c r="K809" s="115"/>
      <c r="L809" s="115"/>
      <c r="M809" s="115"/>
      <c r="N809" s="115"/>
      <c r="O809" s="118"/>
    </row>
    <row r="810" spans="1:15" s="32" customFormat="1" ht="18.75" customHeight="1">
      <c r="A810" s="16" t="s">
        <v>125</v>
      </c>
      <c r="B810" s="20" t="s">
        <v>68</v>
      </c>
      <c r="C810" s="20" t="s">
        <v>74</v>
      </c>
      <c r="D810" s="225" t="s">
        <v>644</v>
      </c>
      <c r="E810" s="225" t="s">
        <v>126</v>
      </c>
      <c r="F810" s="21">
        <f>F811</f>
        <v>5</v>
      </c>
      <c r="K810" s="115"/>
      <c r="L810" s="115"/>
      <c r="M810" s="115"/>
      <c r="N810" s="115"/>
      <c r="O810" s="118"/>
    </row>
    <row r="811" spans="1:15" s="32" customFormat="1" ht="17.25" customHeight="1">
      <c r="A811" s="16" t="s">
        <v>128</v>
      </c>
      <c r="B811" s="20" t="s">
        <v>68</v>
      </c>
      <c r="C811" s="20" t="s">
        <v>74</v>
      </c>
      <c r="D811" s="225" t="s">
        <v>644</v>
      </c>
      <c r="E811" s="225" t="s">
        <v>129</v>
      </c>
      <c r="F811" s="21">
        <f>F812+F813</f>
        <v>5</v>
      </c>
      <c r="K811" s="115"/>
      <c r="L811" s="115"/>
      <c r="M811" s="115"/>
      <c r="N811" s="115"/>
      <c r="O811" s="118"/>
    </row>
    <row r="812" spans="1:15" s="32" customFormat="1" ht="17.25" customHeight="1">
      <c r="A812" s="16" t="s">
        <v>130</v>
      </c>
      <c r="B812" s="20" t="s">
        <v>68</v>
      </c>
      <c r="C812" s="20" t="s">
        <v>74</v>
      </c>
      <c r="D812" s="225" t="s">
        <v>644</v>
      </c>
      <c r="E812" s="225" t="s">
        <v>131</v>
      </c>
      <c r="F812" s="21">
        <f>'пр.7 вед.стр.'!G756</f>
        <v>4</v>
      </c>
      <c r="K812" s="115"/>
      <c r="L812" s="115"/>
      <c r="M812" s="115"/>
      <c r="N812" s="115"/>
      <c r="O812" s="118"/>
    </row>
    <row r="813" spans="1:15" s="32" customFormat="1" ht="17.25" customHeight="1">
      <c r="A813" s="16" t="s">
        <v>157</v>
      </c>
      <c r="B813" s="20" t="s">
        <v>68</v>
      </c>
      <c r="C813" s="20" t="s">
        <v>74</v>
      </c>
      <c r="D813" s="225" t="s">
        <v>644</v>
      </c>
      <c r="E813" s="225" t="s">
        <v>132</v>
      </c>
      <c r="F813" s="21">
        <f>'пр.7 вед.стр.'!G757</f>
        <v>1</v>
      </c>
      <c r="K813" s="115"/>
      <c r="L813" s="115"/>
      <c r="M813" s="115"/>
      <c r="N813" s="115"/>
      <c r="O813" s="118"/>
    </row>
    <row r="814" spans="1:15" s="32" customFormat="1" ht="42" customHeight="1">
      <c r="A814" s="16" t="s">
        <v>235</v>
      </c>
      <c r="B814" s="20" t="s">
        <v>68</v>
      </c>
      <c r="C814" s="20" t="s">
        <v>74</v>
      </c>
      <c r="D814" s="225" t="s">
        <v>645</v>
      </c>
      <c r="E814" s="225"/>
      <c r="F814" s="21">
        <f>F815</f>
        <v>1000</v>
      </c>
      <c r="K814" s="115"/>
      <c r="L814" s="115"/>
      <c r="M814" s="115"/>
      <c r="N814" s="115"/>
      <c r="O814" s="118"/>
    </row>
    <row r="815" spans="1:15" s="32" customFormat="1" ht="42.75" customHeight="1">
      <c r="A815" s="16" t="s">
        <v>99</v>
      </c>
      <c r="B815" s="20" t="s">
        <v>68</v>
      </c>
      <c r="C815" s="20" t="s">
        <v>74</v>
      </c>
      <c r="D815" s="225" t="s">
        <v>645</v>
      </c>
      <c r="E815" s="225" t="s">
        <v>100</v>
      </c>
      <c r="F815" s="214">
        <f>F816</f>
        <v>1000</v>
      </c>
      <c r="K815" s="115"/>
      <c r="L815" s="115"/>
      <c r="M815" s="115"/>
      <c r="N815" s="115"/>
      <c r="O815" s="118"/>
    </row>
    <row r="816" spans="1:15" s="32" customFormat="1" ht="17.25" customHeight="1">
      <c r="A816" s="16" t="s">
        <v>239</v>
      </c>
      <c r="B816" s="20" t="s">
        <v>68</v>
      </c>
      <c r="C816" s="20" t="s">
        <v>74</v>
      </c>
      <c r="D816" s="225" t="s">
        <v>645</v>
      </c>
      <c r="E816" s="225" t="s">
        <v>241</v>
      </c>
      <c r="F816" s="21">
        <f>F817</f>
        <v>1000</v>
      </c>
      <c r="K816" s="115"/>
      <c r="L816" s="115"/>
      <c r="M816" s="115"/>
      <c r="N816" s="115"/>
      <c r="O816" s="118"/>
    </row>
    <row r="817" spans="1:15" s="32" customFormat="1" ht="17.25" customHeight="1">
      <c r="A817" s="16" t="s">
        <v>326</v>
      </c>
      <c r="B817" s="20" t="s">
        <v>68</v>
      </c>
      <c r="C817" s="20" t="s">
        <v>74</v>
      </c>
      <c r="D817" s="225" t="s">
        <v>645</v>
      </c>
      <c r="E817" s="225" t="s">
        <v>240</v>
      </c>
      <c r="F817" s="214">
        <f>'пр.7 вед.стр.'!G761</f>
        <v>1000</v>
      </c>
      <c r="K817" s="115"/>
      <c r="L817" s="115"/>
      <c r="M817" s="115"/>
      <c r="N817" s="115"/>
      <c r="O817" s="118"/>
    </row>
    <row r="818" spans="1:15" s="32" customFormat="1" ht="17.25" customHeight="1">
      <c r="A818" s="16" t="s">
        <v>204</v>
      </c>
      <c r="B818" s="20" t="s">
        <v>68</v>
      </c>
      <c r="C818" s="20" t="s">
        <v>74</v>
      </c>
      <c r="D818" s="225" t="s">
        <v>646</v>
      </c>
      <c r="E818" s="225"/>
      <c r="F818" s="21">
        <f>F819</f>
        <v>51.1</v>
      </c>
      <c r="K818" s="115"/>
      <c r="L818" s="115"/>
      <c r="M818" s="115"/>
      <c r="N818" s="115"/>
      <c r="O818" s="118"/>
    </row>
    <row r="819" spans="1:15" s="32" customFormat="1" ht="41.25" customHeight="1">
      <c r="A819" s="16" t="s">
        <v>99</v>
      </c>
      <c r="B819" s="20" t="s">
        <v>68</v>
      </c>
      <c r="C819" s="20" t="s">
        <v>74</v>
      </c>
      <c r="D819" s="225" t="s">
        <v>646</v>
      </c>
      <c r="E819" s="225" t="s">
        <v>100</v>
      </c>
      <c r="F819" s="21">
        <f>F820</f>
        <v>51.1</v>
      </c>
      <c r="K819" s="115"/>
      <c r="L819" s="115"/>
      <c r="M819" s="115"/>
      <c r="N819" s="115"/>
      <c r="O819" s="118"/>
    </row>
    <row r="820" spans="1:15" s="32" customFormat="1" ht="17.25" customHeight="1">
      <c r="A820" s="16" t="s">
        <v>239</v>
      </c>
      <c r="B820" s="20" t="s">
        <v>68</v>
      </c>
      <c r="C820" s="20" t="s">
        <v>74</v>
      </c>
      <c r="D820" s="225" t="s">
        <v>646</v>
      </c>
      <c r="E820" s="225" t="s">
        <v>241</v>
      </c>
      <c r="F820" s="21">
        <f>F821</f>
        <v>51.1</v>
      </c>
      <c r="K820" s="115"/>
      <c r="L820" s="115"/>
      <c r="M820" s="115"/>
      <c r="N820" s="115"/>
      <c r="O820" s="118"/>
    </row>
    <row r="821" spans="1:15" s="32" customFormat="1" ht="17.25" customHeight="1">
      <c r="A821" s="16" t="s">
        <v>326</v>
      </c>
      <c r="B821" s="20" t="s">
        <v>68</v>
      </c>
      <c r="C821" s="20" t="s">
        <v>74</v>
      </c>
      <c r="D821" s="225" t="s">
        <v>646</v>
      </c>
      <c r="E821" s="225" t="s">
        <v>240</v>
      </c>
      <c r="F821" s="21">
        <f>'пр.7 вед.стр.'!G765</f>
        <v>51.1</v>
      </c>
      <c r="K821" s="115"/>
      <c r="L821" s="115"/>
      <c r="M821" s="115"/>
      <c r="N821" s="115"/>
      <c r="O821" s="118"/>
    </row>
    <row r="822" spans="1:6" ht="17.25" customHeight="1">
      <c r="A822" s="16" t="s">
        <v>647</v>
      </c>
      <c r="B822" s="20" t="s">
        <v>68</v>
      </c>
      <c r="C822" s="20" t="s">
        <v>74</v>
      </c>
      <c r="D822" s="225" t="s">
        <v>648</v>
      </c>
      <c r="E822" s="225"/>
      <c r="F822" s="21">
        <f>F823+F837</f>
        <v>13973.1</v>
      </c>
    </row>
    <row r="823" spans="1:15" s="32" customFormat="1" ht="17.25" customHeight="1">
      <c r="A823" s="31" t="s">
        <v>303</v>
      </c>
      <c r="B823" s="68" t="s">
        <v>68</v>
      </c>
      <c r="C823" s="68" t="s">
        <v>74</v>
      </c>
      <c r="D823" s="236" t="s">
        <v>649</v>
      </c>
      <c r="E823" s="236"/>
      <c r="F823" s="67">
        <f>F824+F829+F832</f>
        <v>13573.1</v>
      </c>
      <c r="K823" s="115"/>
      <c r="L823" s="115"/>
      <c r="M823" s="115"/>
      <c r="N823" s="115"/>
      <c r="O823" s="118"/>
    </row>
    <row r="824" spans="1:15" s="32" customFormat="1" ht="46.5" customHeight="1">
      <c r="A824" s="31" t="s">
        <v>99</v>
      </c>
      <c r="B824" s="68" t="s">
        <v>68</v>
      </c>
      <c r="C824" s="68" t="s">
        <v>74</v>
      </c>
      <c r="D824" s="236" t="s">
        <v>649</v>
      </c>
      <c r="E824" s="236" t="s">
        <v>100</v>
      </c>
      <c r="F824" s="67">
        <f>F825</f>
        <v>10452.4</v>
      </c>
      <c r="K824" s="115"/>
      <c r="L824" s="115"/>
      <c r="M824" s="115"/>
      <c r="N824" s="115"/>
      <c r="O824" s="118"/>
    </row>
    <row r="825" spans="1:15" s="32" customFormat="1" ht="20.25" customHeight="1">
      <c r="A825" s="31" t="s">
        <v>239</v>
      </c>
      <c r="B825" s="68" t="s">
        <v>68</v>
      </c>
      <c r="C825" s="68" t="s">
        <v>74</v>
      </c>
      <c r="D825" s="236" t="s">
        <v>649</v>
      </c>
      <c r="E825" s="236" t="s">
        <v>241</v>
      </c>
      <c r="F825" s="67">
        <f>F826+F827+F828</f>
        <v>10452.4</v>
      </c>
      <c r="K825" s="115"/>
      <c r="L825" s="115"/>
      <c r="M825" s="115"/>
      <c r="N825" s="115"/>
      <c r="O825" s="118"/>
    </row>
    <row r="826" spans="1:15" s="32" customFormat="1" ht="15.75" customHeight="1">
      <c r="A826" s="31" t="s">
        <v>360</v>
      </c>
      <c r="B826" s="68" t="s">
        <v>68</v>
      </c>
      <c r="C826" s="68" t="s">
        <v>74</v>
      </c>
      <c r="D826" s="236" t="s">
        <v>649</v>
      </c>
      <c r="E826" s="236" t="s">
        <v>242</v>
      </c>
      <c r="F826" s="67">
        <f>'пр.7 вед.стр.'!G770</f>
        <v>7800</v>
      </c>
      <c r="K826" s="115"/>
      <c r="L826" s="115"/>
      <c r="M826" s="115"/>
      <c r="N826" s="115"/>
      <c r="O826" s="118"/>
    </row>
    <row r="827" spans="1:15" s="32" customFormat="1" ht="20.25" customHeight="1">
      <c r="A827" s="16" t="s">
        <v>326</v>
      </c>
      <c r="B827" s="68" t="s">
        <v>68</v>
      </c>
      <c r="C827" s="68" t="s">
        <v>74</v>
      </c>
      <c r="D827" s="236" t="s">
        <v>649</v>
      </c>
      <c r="E827" s="236" t="s">
        <v>240</v>
      </c>
      <c r="F827" s="67">
        <f>'пр.7 вед.стр.'!G771</f>
        <v>390.4</v>
      </c>
      <c r="K827" s="115"/>
      <c r="L827" s="115"/>
      <c r="M827" s="115"/>
      <c r="N827" s="115"/>
      <c r="O827" s="118"/>
    </row>
    <row r="828" spans="1:15" s="32" customFormat="1" ht="29.25" customHeight="1">
      <c r="A828" s="31" t="s">
        <v>329</v>
      </c>
      <c r="B828" s="68" t="s">
        <v>68</v>
      </c>
      <c r="C828" s="68" t="s">
        <v>74</v>
      </c>
      <c r="D828" s="236" t="s">
        <v>649</v>
      </c>
      <c r="E828" s="236" t="s">
        <v>243</v>
      </c>
      <c r="F828" s="67">
        <f>'пр.7 вед.стр.'!G772</f>
        <v>2262</v>
      </c>
      <c r="K828" s="115"/>
      <c r="L828" s="115"/>
      <c r="M828" s="115"/>
      <c r="N828" s="115"/>
      <c r="O828" s="118"/>
    </row>
    <row r="829" spans="1:15" s="32" customFormat="1" ht="20.25" customHeight="1">
      <c r="A829" s="31" t="s">
        <v>393</v>
      </c>
      <c r="B829" s="68" t="s">
        <v>68</v>
      </c>
      <c r="C829" s="68" t="s">
        <v>74</v>
      </c>
      <c r="D829" s="236" t="s">
        <v>649</v>
      </c>
      <c r="E829" s="236" t="s">
        <v>101</v>
      </c>
      <c r="F829" s="67">
        <f>F830</f>
        <v>2806.6000000000004</v>
      </c>
      <c r="K829" s="115"/>
      <c r="L829" s="115"/>
      <c r="M829" s="115"/>
      <c r="N829" s="115"/>
      <c r="O829" s="118"/>
    </row>
    <row r="830" spans="1:15" s="32" customFormat="1" ht="18.75" customHeight="1">
      <c r="A830" s="16" t="s">
        <v>770</v>
      </c>
      <c r="B830" s="68" t="s">
        <v>68</v>
      </c>
      <c r="C830" s="68" t="s">
        <v>74</v>
      </c>
      <c r="D830" s="236" t="s">
        <v>649</v>
      </c>
      <c r="E830" s="236" t="s">
        <v>97</v>
      </c>
      <c r="F830" s="67">
        <f>F831</f>
        <v>2806.6000000000004</v>
      </c>
      <c r="K830" s="115"/>
      <c r="L830" s="115"/>
      <c r="M830" s="115"/>
      <c r="N830" s="115"/>
      <c r="O830" s="118"/>
    </row>
    <row r="831" spans="1:15" s="32" customFormat="1" ht="22.5" customHeight="1">
      <c r="A831" s="31" t="s">
        <v>723</v>
      </c>
      <c r="B831" s="68" t="s">
        <v>68</v>
      </c>
      <c r="C831" s="68" t="s">
        <v>74</v>
      </c>
      <c r="D831" s="236" t="s">
        <v>649</v>
      </c>
      <c r="E831" s="236" t="s">
        <v>98</v>
      </c>
      <c r="F831" s="67">
        <f>'пр.7 вед.стр.'!G775</f>
        <v>2806.6000000000004</v>
      </c>
      <c r="K831" s="115"/>
      <c r="L831" s="115"/>
      <c r="M831" s="115"/>
      <c r="N831" s="115"/>
      <c r="O831" s="118"/>
    </row>
    <row r="832" spans="1:15" s="32" customFormat="1" ht="19.5" customHeight="1">
      <c r="A832" s="31" t="s">
        <v>125</v>
      </c>
      <c r="B832" s="68" t="s">
        <v>68</v>
      </c>
      <c r="C832" s="68" t="s">
        <v>74</v>
      </c>
      <c r="D832" s="236" t="s">
        <v>649</v>
      </c>
      <c r="E832" s="236" t="s">
        <v>126</v>
      </c>
      <c r="F832" s="67">
        <f>F833</f>
        <v>314.1</v>
      </c>
      <c r="K832" s="115"/>
      <c r="L832" s="115"/>
      <c r="M832" s="115"/>
      <c r="N832" s="115"/>
      <c r="O832" s="118"/>
    </row>
    <row r="833" spans="1:15" s="32" customFormat="1" ht="17.25" customHeight="1">
      <c r="A833" s="31" t="s">
        <v>128</v>
      </c>
      <c r="B833" s="68" t="s">
        <v>68</v>
      </c>
      <c r="C833" s="68" t="s">
        <v>74</v>
      </c>
      <c r="D833" s="236" t="s">
        <v>649</v>
      </c>
      <c r="E833" s="236" t="s">
        <v>129</v>
      </c>
      <c r="F833" s="67">
        <f>F834+F835+F836</f>
        <v>314.1</v>
      </c>
      <c r="K833" s="115"/>
      <c r="L833" s="115"/>
      <c r="M833" s="115"/>
      <c r="N833" s="115"/>
      <c r="O833" s="118"/>
    </row>
    <row r="834" spans="1:15" s="32" customFormat="1" ht="17.25" customHeight="1">
      <c r="A834" s="31" t="s">
        <v>130</v>
      </c>
      <c r="B834" s="68" t="s">
        <v>68</v>
      </c>
      <c r="C834" s="68" t="s">
        <v>74</v>
      </c>
      <c r="D834" s="236" t="s">
        <v>649</v>
      </c>
      <c r="E834" s="236" t="s">
        <v>131</v>
      </c>
      <c r="F834" s="67">
        <f>'пр.7 вед.стр.'!G778</f>
        <v>220</v>
      </c>
      <c r="K834" s="115"/>
      <c r="L834" s="115"/>
      <c r="M834" s="115"/>
      <c r="N834" s="115"/>
      <c r="O834" s="118"/>
    </row>
    <row r="835" spans="1:15" s="32" customFormat="1" ht="16.5" customHeight="1">
      <c r="A835" s="31" t="s">
        <v>157</v>
      </c>
      <c r="B835" s="68" t="s">
        <v>68</v>
      </c>
      <c r="C835" s="68" t="s">
        <v>74</v>
      </c>
      <c r="D835" s="236" t="s">
        <v>649</v>
      </c>
      <c r="E835" s="236" t="s">
        <v>132</v>
      </c>
      <c r="F835" s="67">
        <f>'пр.7 вед.стр.'!G779</f>
        <v>20</v>
      </c>
      <c r="K835" s="115"/>
      <c r="L835" s="115"/>
      <c r="M835" s="115"/>
      <c r="N835" s="115"/>
      <c r="O835" s="118"/>
    </row>
    <row r="836" spans="1:15" s="32" customFormat="1" ht="19.5" customHeight="1">
      <c r="A836" s="31" t="s">
        <v>158</v>
      </c>
      <c r="B836" s="68" t="s">
        <v>68</v>
      </c>
      <c r="C836" s="68" t="s">
        <v>74</v>
      </c>
      <c r="D836" s="236" t="s">
        <v>649</v>
      </c>
      <c r="E836" s="236" t="s">
        <v>159</v>
      </c>
      <c r="F836" s="67">
        <f>'пр.7 вед.стр.'!G780</f>
        <v>74.1</v>
      </c>
      <c r="K836" s="115"/>
      <c r="L836" s="115"/>
      <c r="M836" s="115"/>
      <c r="N836" s="115"/>
      <c r="O836" s="118"/>
    </row>
    <row r="837" spans="1:15" s="32" customFormat="1" ht="42" customHeight="1">
      <c r="A837" s="31" t="s">
        <v>235</v>
      </c>
      <c r="B837" s="68" t="s">
        <v>68</v>
      </c>
      <c r="C837" s="68" t="s">
        <v>74</v>
      </c>
      <c r="D837" s="236" t="s">
        <v>650</v>
      </c>
      <c r="E837" s="236"/>
      <c r="F837" s="67">
        <f>F838</f>
        <v>400</v>
      </c>
      <c r="K837" s="115"/>
      <c r="L837" s="115"/>
      <c r="M837" s="115"/>
      <c r="N837" s="115"/>
      <c r="O837" s="118"/>
    </row>
    <row r="838" spans="1:15" s="32" customFormat="1" ht="39" customHeight="1">
      <c r="A838" s="31" t="s">
        <v>99</v>
      </c>
      <c r="B838" s="68" t="s">
        <v>68</v>
      </c>
      <c r="C838" s="68" t="s">
        <v>74</v>
      </c>
      <c r="D838" s="236" t="s">
        <v>650</v>
      </c>
      <c r="E838" s="236" t="s">
        <v>100</v>
      </c>
      <c r="F838" s="215">
        <f>F839</f>
        <v>400</v>
      </c>
      <c r="K838" s="115"/>
      <c r="L838" s="115"/>
      <c r="M838" s="115"/>
      <c r="N838" s="115"/>
      <c r="O838" s="118"/>
    </row>
    <row r="839" spans="1:15" s="32" customFormat="1" ht="17.25" customHeight="1">
      <c r="A839" s="31" t="s">
        <v>239</v>
      </c>
      <c r="B839" s="68" t="s">
        <v>68</v>
      </c>
      <c r="C839" s="68" t="s">
        <v>74</v>
      </c>
      <c r="D839" s="236" t="s">
        <v>650</v>
      </c>
      <c r="E839" s="236" t="s">
        <v>241</v>
      </c>
      <c r="F839" s="67">
        <f>F840</f>
        <v>400</v>
      </c>
      <c r="K839" s="115"/>
      <c r="L839" s="115"/>
      <c r="M839" s="115"/>
      <c r="N839" s="115"/>
      <c r="O839" s="118"/>
    </row>
    <row r="840" spans="1:15" s="32" customFormat="1" ht="17.25" customHeight="1">
      <c r="A840" s="16" t="s">
        <v>326</v>
      </c>
      <c r="B840" s="68" t="s">
        <v>68</v>
      </c>
      <c r="C840" s="68" t="s">
        <v>74</v>
      </c>
      <c r="D840" s="236" t="s">
        <v>650</v>
      </c>
      <c r="E840" s="236" t="s">
        <v>240</v>
      </c>
      <c r="F840" s="215">
        <f>'пр.7 вед.стр.'!G784</f>
        <v>400</v>
      </c>
      <c r="K840" s="115"/>
      <c r="L840" s="115"/>
      <c r="M840" s="115"/>
      <c r="N840" s="115"/>
      <c r="O840" s="118"/>
    </row>
    <row r="841" spans="1:15" s="32" customFormat="1" ht="17.25" customHeight="1">
      <c r="A841" s="15" t="s">
        <v>141</v>
      </c>
      <c r="B841" s="35" t="s">
        <v>72</v>
      </c>
      <c r="C841" s="35" t="s">
        <v>35</v>
      </c>
      <c r="D841" s="229"/>
      <c r="E841" s="229"/>
      <c r="F841" s="36">
        <f>F842+F938</f>
        <v>48267.700000000004</v>
      </c>
      <c r="K841" s="115"/>
      <c r="L841" s="115"/>
      <c r="M841" s="115"/>
      <c r="N841" s="115"/>
      <c r="O841" s="118"/>
    </row>
    <row r="842" spans="1:15" s="32" customFormat="1" ht="17.25" customHeight="1">
      <c r="A842" s="15" t="s">
        <v>12</v>
      </c>
      <c r="B842" s="35" t="s">
        <v>72</v>
      </c>
      <c r="C842" s="35" t="s">
        <v>65</v>
      </c>
      <c r="D842" s="229"/>
      <c r="E842" s="229"/>
      <c r="F842" s="36">
        <f>F844+F869+F891+F904+F917</f>
        <v>34805.9</v>
      </c>
      <c r="K842" s="115"/>
      <c r="L842" s="115"/>
      <c r="M842" s="115"/>
      <c r="N842" s="115"/>
      <c r="O842" s="118"/>
    </row>
    <row r="843" spans="1:15" s="32" customFormat="1" ht="18.75" customHeight="1">
      <c r="A843" s="16" t="s">
        <v>601</v>
      </c>
      <c r="B843" s="20" t="s">
        <v>72</v>
      </c>
      <c r="C843" s="20" t="s">
        <v>65</v>
      </c>
      <c r="D843" s="243" t="s">
        <v>602</v>
      </c>
      <c r="E843" s="225"/>
      <c r="F843" s="21">
        <f>F844+F869</f>
        <v>1977</v>
      </c>
      <c r="K843" s="115"/>
      <c r="L843" s="115"/>
      <c r="M843" s="115"/>
      <c r="N843" s="115"/>
      <c r="O843" s="118"/>
    </row>
    <row r="844" spans="1:15" s="32" customFormat="1" ht="17.25" customHeight="1">
      <c r="A844" s="201" t="str">
        <f>'пр.7 вед.стр.'!A877</f>
        <v>Муниципальная программа "Развитие культуры в Сусуманском городском округе на 2018- 2020 годы"</v>
      </c>
      <c r="B844" s="202" t="s">
        <v>72</v>
      </c>
      <c r="C844" s="202" t="s">
        <v>65</v>
      </c>
      <c r="D844" s="241" t="str">
        <f>'пр.7 вед.стр.'!E877</f>
        <v>7Е 0 00 00000 </v>
      </c>
      <c r="E844" s="224"/>
      <c r="F844" s="204">
        <f>F845+F859+F854+F864</f>
        <v>1477.5</v>
      </c>
      <c r="K844" s="115"/>
      <c r="L844" s="115"/>
      <c r="M844" s="115"/>
      <c r="N844" s="115"/>
      <c r="O844" s="118"/>
    </row>
    <row r="845" spans="1:15" s="32" customFormat="1" ht="15" customHeight="1">
      <c r="A845" s="16" t="str">
        <f>'пр.7 вед.стр.'!A878</f>
        <v>Основное мероприятие "Комплектование книжных фондов библиотек Сусуманского городского округа"</v>
      </c>
      <c r="B845" s="20" t="s">
        <v>72</v>
      </c>
      <c r="C845" s="20" t="s">
        <v>65</v>
      </c>
      <c r="D845" s="243" t="str">
        <f>'пр.7 вед.стр.'!E878</f>
        <v>7Е 0 01 00000 </v>
      </c>
      <c r="E845" s="225"/>
      <c r="F845" s="21">
        <f>F846+F850</f>
        <v>51.4</v>
      </c>
      <c r="K845" s="115"/>
      <c r="L845" s="115"/>
      <c r="M845" s="115"/>
      <c r="N845" s="115"/>
      <c r="O845" s="118"/>
    </row>
    <row r="846" spans="1:15" s="32" customFormat="1" ht="17.25" customHeight="1">
      <c r="A846" s="196" t="str">
        <f>'пр.7 вед.стр.'!A879</f>
        <v>Приобретение литературно- художественных изданий</v>
      </c>
      <c r="B846" s="197" t="s">
        <v>72</v>
      </c>
      <c r="C846" s="197" t="s">
        <v>65</v>
      </c>
      <c r="D846" s="230" t="str">
        <f>'пр.7 вед.стр.'!E879</f>
        <v>7Е 0 01 73160</v>
      </c>
      <c r="E846" s="230"/>
      <c r="F846" s="198">
        <f>F847</f>
        <v>41.4</v>
      </c>
      <c r="K846" s="115"/>
      <c r="L846" s="115"/>
      <c r="M846" s="115"/>
      <c r="N846" s="115"/>
      <c r="O846" s="118"/>
    </row>
    <row r="847" spans="1:15" s="32" customFormat="1" ht="16.5" customHeight="1">
      <c r="A847" s="196" t="str">
        <f>'пр.7 вед.стр.'!A880</f>
        <v>Предоставление субсидий бюджетным, автономным учреждениям и иным некоммерческим организациям</v>
      </c>
      <c r="B847" s="197" t="s">
        <v>72</v>
      </c>
      <c r="C847" s="197" t="s">
        <v>65</v>
      </c>
      <c r="D847" s="230" t="str">
        <f>'пр.7 вед.стр.'!E880</f>
        <v>7Е 0 01 73160</v>
      </c>
      <c r="E847" s="230" t="str">
        <f>'пр.7 вед.стр.'!F880</f>
        <v>600</v>
      </c>
      <c r="F847" s="198">
        <f>F848</f>
        <v>41.4</v>
      </c>
      <c r="K847" s="115"/>
      <c r="L847" s="115"/>
      <c r="M847" s="115"/>
      <c r="N847" s="115"/>
      <c r="O847" s="118"/>
    </row>
    <row r="848" spans="1:15" s="32" customFormat="1" ht="17.25" customHeight="1">
      <c r="A848" s="196" t="str">
        <f>'пр.7 вед.стр.'!A881</f>
        <v>Субсидии бюджетным учреждениям</v>
      </c>
      <c r="B848" s="197" t="s">
        <v>72</v>
      </c>
      <c r="C848" s="197" t="s">
        <v>65</v>
      </c>
      <c r="D848" s="230" t="str">
        <f>'пр.7 вед.стр.'!E881</f>
        <v>7Е 0 01 73160</v>
      </c>
      <c r="E848" s="230" t="str">
        <f>'пр.7 вед.стр.'!F881</f>
        <v>610</v>
      </c>
      <c r="F848" s="198">
        <f>F849</f>
        <v>41.4</v>
      </c>
      <c r="K848" s="115"/>
      <c r="L848" s="115"/>
      <c r="M848" s="115"/>
      <c r="N848" s="115"/>
      <c r="O848" s="118"/>
    </row>
    <row r="849" spans="1:15" s="32" customFormat="1" ht="17.25" customHeight="1">
      <c r="A849" s="196" t="str">
        <f>'пр.7 вед.стр.'!A882</f>
        <v>Субсидии  бюджетным учреждениям на иные цели</v>
      </c>
      <c r="B849" s="197" t="s">
        <v>72</v>
      </c>
      <c r="C849" s="197" t="s">
        <v>65</v>
      </c>
      <c r="D849" s="230" t="str">
        <f>'пр.7 вед.стр.'!E882</f>
        <v>7Е 0 01 73160</v>
      </c>
      <c r="E849" s="230" t="str">
        <f>'пр.7 вед.стр.'!F882</f>
        <v>612</v>
      </c>
      <c r="F849" s="198">
        <f>'пр.7 вед.стр.'!G882</f>
        <v>41.4</v>
      </c>
      <c r="K849" s="115"/>
      <c r="L849" s="115"/>
      <c r="M849" s="115"/>
      <c r="N849" s="115"/>
      <c r="O849" s="118"/>
    </row>
    <row r="850" spans="1:15" s="32" customFormat="1" ht="17.25" customHeight="1">
      <c r="A850" s="207" t="str">
        <f>'пр.7 вед.стр.'!A883</f>
        <v>Приобретение литературно- художественных изданий за счет средств местного бюджета</v>
      </c>
      <c r="B850" s="20" t="s">
        <v>72</v>
      </c>
      <c r="C850" s="20" t="s">
        <v>65</v>
      </c>
      <c r="D850" s="225" t="str">
        <f>'пр.7 вед.стр.'!E883</f>
        <v>7Е 0 01 S3160</v>
      </c>
      <c r="E850" s="234"/>
      <c r="F850" s="21">
        <f>F851</f>
        <v>10</v>
      </c>
      <c r="K850" s="115"/>
      <c r="L850" s="115"/>
      <c r="M850" s="115"/>
      <c r="N850" s="115"/>
      <c r="O850" s="118"/>
    </row>
    <row r="851" spans="1:15" s="32" customFormat="1" ht="13.5" customHeight="1">
      <c r="A851" s="207" t="str">
        <f>'пр.7 вед.стр.'!A884</f>
        <v>Предоставление субсидий бюджетным, автономным учреждениям и иным некоммерческим организациям</v>
      </c>
      <c r="B851" s="20" t="s">
        <v>72</v>
      </c>
      <c r="C851" s="20" t="s">
        <v>65</v>
      </c>
      <c r="D851" s="225" t="str">
        <f>'пр.7 вед.стр.'!E884</f>
        <v>7Е 0 01 S3160</v>
      </c>
      <c r="E851" s="225" t="str">
        <f>'пр.7 вед.стр.'!F884</f>
        <v>600</v>
      </c>
      <c r="F851" s="21">
        <f>F852</f>
        <v>10</v>
      </c>
      <c r="K851" s="115"/>
      <c r="L851" s="115"/>
      <c r="M851" s="115"/>
      <c r="N851" s="115"/>
      <c r="O851" s="118"/>
    </row>
    <row r="852" spans="1:15" s="32" customFormat="1" ht="18.75" customHeight="1">
      <c r="A852" s="207" t="str">
        <f>'пр.7 вед.стр.'!A885</f>
        <v>Субсидии бюджетным учреждениям</v>
      </c>
      <c r="B852" s="20" t="s">
        <v>72</v>
      </c>
      <c r="C852" s="20" t="s">
        <v>65</v>
      </c>
      <c r="D852" s="225" t="str">
        <f>'пр.7 вед.стр.'!E885</f>
        <v>7Е 0 01 S3160</v>
      </c>
      <c r="E852" s="225" t="str">
        <f>'пр.7 вед.стр.'!F885</f>
        <v>610</v>
      </c>
      <c r="F852" s="21">
        <f>F853</f>
        <v>10</v>
      </c>
      <c r="K852" s="115"/>
      <c r="L852" s="115"/>
      <c r="M852" s="115"/>
      <c r="N852" s="115"/>
      <c r="O852" s="118"/>
    </row>
    <row r="853" spans="1:15" s="32" customFormat="1" ht="17.25" customHeight="1">
      <c r="A853" s="207" t="str">
        <f>'пр.7 вед.стр.'!A886</f>
        <v>Субсидии  бюджетным учреждениям на иные цели</v>
      </c>
      <c r="B853" s="20" t="s">
        <v>72</v>
      </c>
      <c r="C853" s="20" t="s">
        <v>65</v>
      </c>
      <c r="D853" s="225" t="str">
        <f>'пр.7 вед.стр.'!E886</f>
        <v>7Е 0 01 S3160</v>
      </c>
      <c r="E853" s="225" t="str">
        <f>'пр.7 вед.стр.'!F886</f>
        <v>612</v>
      </c>
      <c r="F853" s="21">
        <f>'пр.7 вед.стр.'!G886</f>
        <v>10</v>
      </c>
      <c r="K853" s="115"/>
      <c r="L853" s="115"/>
      <c r="M853" s="115"/>
      <c r="N853" s="115"/>
      <c r="O853" s="118"/>
    </row>
    <row r="854" spans="1:15" s="32" customFormat="1" ht="17.25" customHeight="1">
      <c r="A854" s="30" t="str">
        <f>'пр.7 вед.стр.'!A887</f>
        <v>Основное мероприятие "Сохранение культурного наследия и развитие творческого потенциала"</v>
      </c>
      <c r="B854" s="20" t="s">
        <v>72</v>
      </c>
      <c r="C854" s="20" t="s">
        <v>65</v>
      </c>
      <c r="D854" s="243" t="str">
        <f>'пр.7 вед.стр.'!E887</f>
        <v>7Е 0 02 00000 </v>
      </c>
      <c r="E854" s="225"/>
      <c r="F854" s="21">
        <f>F855</f>
        <v>74.5</v>
      </c>
      <c r="K854" s="115"/>
      <c r="L854" s="115"/>
      <c r="M854" s="115"/>
      <c r="N854" s="115"/>
      <c r="O854" s="118"/>
    </row>
    <row r="855" spans="1:15" s="32" customFormat="1" ht="17.25" customHeight="1">
      <c r="A855" s="30" t="str">
        <f>'пр.7 вед.стр.'!A888</f>
        <v>Укрепление материально- технической базы учреждений культуры</v>
      </c>
      <c r="B855" s="20" t="s">
        <v>72</v>
      </c>
      <c r="C855" s="20" t="s">
        <v>65</v>
      </c>
      <c r="D855" s="243" t="str">
        <f>'пр.7 вед.стр.'!E888</f>
        <v>7Е 0 02 92510 </v>
      </c>
      <c r="E855" s="225"/>
      <c r="F855" s="21">
        <f>F856</f>
        <v>74.5</v>
      </c>
      <c r="K855" s="115"/>
      <c r="L855" s="115"/>
      <c r="M855" s="115"/>
      <c r="N855" s="115"/>
      <c r="O855" s="118"/>
    </row>
    <row r="856" spans="1:15" s="32" customFormat="1" ht="17.25" customHeight="1">
      <c r="A856" s="30" t="str">
        <f>'пр.7 вед.стр.'!A889</f>
        <v>Предоставление субсидий бюджетным, автономным учреждениям и иным некоммерческим организациям</v>
      </c>
      <c r="B856" s="20" t="s">
        <v>72</v>
      </c>
      <c r="C856" s="20" t="s">
        <v>65</v>
      </c>
      <c r="D856" s="243" t="str">
        <f>'пр.7 вед.стр.'!E889</f>
        <v>7Е 0 02 92510 </v>
      </c>
      <c r="E856" s="225" t="str">
        <f>'пр.7 вед.стр.'!F889</f>
        <v>600</v>
      </c>
      <c r="F856" s="21">
        <f>F857</f>
        <v>74.5</v>
      </c>
      <c r="K856" s="115"/>
      <c r="L856" s="115"/>
      <c r="M856" s="115"/>
      <c r="N856" s="115"/>
      <c r="O856" s="118"/>
    </row>
    <row r="857" spans="1:15" s="32" customFormat="1" ht="17.25" customHeight="1">
      <c r="A857" s="30" t="str">
        <f>'пр.7 вед.стр.'!A890</f>
        <v>Субсидии бюджетным учреждениям</v>
      </c>
      <c r="B857" s="20" t="s">
        <v>72</v>
      </c>
      <c r="C857" s="20" t="s">
        <v>65</v>
      </c>
      <c r="D857" s="243" t="str">
        <f>'пр.7 вед.стр.'!E890</f>
        <v>7Е 0 02 92510 </v>
      </c>
      <c r="E857" s="225" t="str">
        <f>'пр.7 вед.стр.'!F890</f>
        <v>610</v>
      </c>
      <c r="F857" s="21">
        <f>F858</f>
        <v>74.5</v>
      </c>
      <c r="K857" s="115"/>
      <c r="L857" s="115"/>
      <c r="M857" s="115"/>
      <c r="N857" s="115"/>
      <c r="O857" s="118"/>
    </row>
    <row r="858" spans="1:15" s="32" customFormat="1" ht="17.25" customHeight="1">
      <c r="A858" s="30" t="str">
        <f>'пр.7 вед.стр.'!A891</f>
        <v>Субсидии  бюджетным учреждениям на иные цели</v>
      </c>
      <c r="B858" s="20" t="s">
        <v>72</v>
      </c>
      <c r="C858" s="20" t="s">
        <v>65</v>
      </c>
      <c r="D858" s="243" t="str">
        <f>'пр.7 вед.стр.'!E891</f>
        <v>7Е 0 02 92510 </v>
      </c>
      <c r="E858" s="225" t="str">
        <f>'пр.7 вед.стр.'!F891</f>
        <v>612</v>
      </c>
      <c r="F858" s="21">
        <f>'пр.7 вед.стр.'!G891</f>
        <v>74.5</v>
      </c>
      <c r="K858" s="115"/>
      <c r="L858" s="115"/>
      <c r="M858" s="115"/>
      <c r="N858" s="115"/>
      <c r="O858" s="118"/>
    </row>
    <row r="859" spans="1:15" s="32" customFormat="1" ht="30.75" customHeight="1">
      <c r="A859" s="196" t="str">
        <f>'пр.7 вед.стр.'!A892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859" s="197" t="s">
        <v>72</v>
      </c>
      <c r="C859" s="197" t="s">
        <v>65</v>
      </c>
      <c r="D859" s="245" t="str">
        <f>'пр.7 вед.стр.'!E892</f>
        <v>7Е 0 03 00000 </v>
      </c>
      <c r="E859" s="230"/>
      <c r="F859" s="198">
        <f>F860</f>
        <v>1101.6</v>
      </c>
      <c r="K859" s="115"/>
      <c r="L859" s="115"/>
      <c r="M859" s="115"/>
      <c r="N859" s="115"/>
      <c r="O859" s="118"/>
    </row>
    <row r="860" spans="1:15" s="32" customFormat="1" ht="32.25" customHeight="1">
      <c r="A860" s="196" t="str">
        <f>'пр.7 вед.стр.'!A893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60" s="197" t="s">
        <v>72</v>
      </c>
      <c r="C860" s="197" t="s">
        <v>65</v>
      </c>
      <c r="D860" s="245" t="str">
        <f>'пр.7 вед.стр.'!E893</f>
        <v>7Е 0 03 75010 </v>
      </c>
      <c r="E860" s="230"/>
      <c r="F860" s="198">
        <f>F861</f>
        <v>1101.6</v>
      </c>
      <c r="K860" s="115"/>
      <c r="L860" s="115"/>
      <c r="M860" s="115"/>
      <c r="N860" s="115"/>
      <c r="O860" s="118"/>
    </row>
    <row r="861" spans="1:15" s="32" customFormat="1" ht="13.5" customHeight="1">
      <c r="A861" s="196" t="str">
        <f>'пр.7 вед.стр.'!A894</f>
        <v>Предоставление субсидий бюджетным, автономным учреждениям и иным некоммерческим организациям</v>
      </c>
      <c r="B861" s="197" t="s">
        <v>72</v>
      </c>
      <c r="C861" s="197" t="s">
        <v>65</v>
      </c>
      <c r="D861" s="245" t="str">
        <f>'пр.7 вед.стр.'!E894</f>
        <v>7Е 0 03 75010 </v>
      </c>
      <c r="E861" s="230" t="str">
        <f>'пр.7 вед.стр.'!F894</f>
        <v>600</v>
      </c>
      <c r="F861" s="198">
        <f>F862</f>
        <v>1101.6</v>
      </c>
      <c r="K861" s="115"/>
      <c r="L861" s="115"/>
      <c r="M861" s="115"/>
      <c r="N861" s="115"/>
      <c r="O861" s="118"/>
    </row>
    <row r="862" spans="1:15" s="32" customFormat="1" ht="17.25" customHeight="1">
      <c r="A862" s="196" t="str">
        <f>'пр.7 вед.стр.'!A895</f>
        <v>Субсидии бюджетным учреждениям</v>
      </c>
      <c r="B862" s="197" t="s">
        <v>72</v>
      </c>
      <c r="C862" s="197" t="s">
        <v>65</v>
      </c>
      <c r="D862" s="245" t="str">
        <f>'пр.7 вед.стр.'!E895</f>
        <v>7Е 0 03 75010 </v>
      </c>
      <c r="E862" s="230" t="str">
        <f>'пр.7 вед.стр.'!F895</f>
        <v>610</v>
      </c>
      <c r="F862" s="198">
        <f>F863</f>
        <v>1101.6</v>
      </c>
      <c r="K862" s="115"/>
      <c r="L862" s="115"/>
      <c r="M862" s="115"/>
      <c r="N862" s="115"/>
      <c r="O862" s="118"/>
    </row>
    <row r="863" spans="1:15" s="32" customFormat="1" ht="17.25" customHeight="1">
      <c r="A863" s="196" t="str">
        <f>'пр.7 вед.стр.'!A896</f>
        <v>Субсидии  бюджетным учреждениям на иные цели</v>
      </c>
      <c r="B863" s="197" t="s">
        <v>72</v>
      </c>
      <c r="C863" s="197" t="s">
        <v>65</v>
      </c>
      <c r="D863" s="245" t="str">
        <f>'пр.7 вед.стр.'!E896</f>
        <v>7Е 0 03 75010 </v>
      </c>
      <c r="E863" s="230" t="str">
        <f>'пр.7 вед.стр.'!F896</f>
        <v>612</v>
      </c>
      <c r="F863" s="198">
        <f>'пр.7 вед.стр.'!G896</f>
        <v>1101.6</v>
      </c>
      <c r="K863" s="115"/>
      <c r="L863" s="115"/>
      <c r="M863" s="115"/>
      <c r="N863" s="115"/>
      <c r="O863" s="118"/>
    </row>
    <row r="864" spans="1:6" ht="17.25" customHeight="1">
      <c r="A864" s="16" t="str">
        <f>'пр.7 вед.стр.'!A897</f>
        <v>Основное мероприятие "Формирование доступной среды в учреждениях культуры и искусства"</v>
      </c>
      <c r="B864" s="20" t="s">
        <v>72</v>
      </c>
      <c r="C864" s="20" t="s">
        <v>65</v>
      </c>
      <c r="D864" s="243" t="str">
        <f>'пр.7 вед.стр.'!E897</f>
        <v>7Е 0 04 00000 </v>
      </c>
      <c r="E864" s="225"/>
      <c r="F864" s="21">
        <f>F865</f>
        <v>250</v>
      </c>
    </row>
    <row r="865" spans="1:6" ht="31.5" customHeight="1">
      <c r="A865" s="16" t="str">
        <f>'пр.7 вед.стр.'!A898</f>
        <v>Адаптация социально- значимых объектов для инвалидов и маломобильных групп населения</v>
      </c>
      <c r="B865" s="20" t="s">
        <v>72</v>
      </c>
      <c r="C865" s="20" t="s">
        <v>65</v>
      </c>
      <c r="D865" s="243" t="str">
        <f>'пр.7 вед.стр.'!E898</f>
        <v>7Е 0 04 91500 </v>
      </c>
      <c r="E865" s="225"/>
      <c r="F865" s="21">
        <f>F866</f>
        <v>250</v>
      </c>
    </row>
    <row r="866" spans="1:6" ht="19.5" customHeight="1">
      <c r="A866" s="16" t="str">
        <f>'пр.7 вед.стр.'!A899</f>
        <v>Предоставление субсидий бюджетным, автономным учреждениям и иным некоммерческим организациям</v>
      </c>
      <c r="B866" s="20" t="s">
        <v>72</v>
      </c>
      <c r="C866" s="20" t="s">
        <v>65</v>
      </c>
      <c r="D866" s="243" t="str">
        <f>'пр.7 вед.стр.'!E899</f>
        <v>7Е 0 04 91500 </v>
      </c>
      <c r="E866" s="225" t="str">
        <f>'пр.7 вед.стр.'!F899</f>
        <v>600</v>
      </c>
      <c r="F866" s="21">
        <f>F867</f>
        <v>250</v>
      </c>
    </row>
    <row r="867" spans="1:6" ht="17.25" customHeight="1">
      <c r="A867" s="16" t="str">
        <f>'пр.7 вед.стр.'!A900</f>
        <v>Субсидии бюджетным учреждениям</v>
      </c>
      <c r="B867" s="20" t="s">
        <v>72</v>
      </c>
      <c r="C867" s="20" t="s">
        <v>65</v>
      </c>
      <c r="D867" s="243" t="str">
        <f>'пр.7 вед.стр.'!E900</f>
        <v>7Е 0 04 91500 </v>
      </c>
      <c r="E867" s="225" t="str">
        <f>'пр.7 вед.стр.'!F900</f>
        <v>610</v>
      </c>
      <c r="F867" s="21">
        <f>F868</f>
        <v>250</v>
      </c>
    </row>
    <row r="868" spans="1:6" ht="17.25" customHeight="1">
      <c r="A868" s="16" t="str">
        <f>'пр.7 вед.стр.'!A901</f>
        <v>Субсидии  бюджетным учреждениям на иные цели</v>
      </c>
      <c r="B868" s="20" t="s">
        <v>72</v>
      </c>
      <c r="C868" s="20" t="s">
        <v>65</v>
      </c>
      <c r="D868" s="243" t="str">
        <f>'пр.7 вед.стр.'!E901</f>
        <v>7Е 0 04 91500 </v>
      </c>
      <c r="E868" s="225" t="str">
        <f>'пр.7 вед.стр.'!F901</f>
        <v>612</v>
      </c>
      <c r="F868" s="21">
        <f>'пр.7 вед.стр.'!G901</f>
        <v>250</v>
      </c>
    </row>
    <row r="869" spans="1:15" s="32" customFormat="1" ht="18" customHeight="1">
      <c r="A869" s="201" t="str">
        <f>'пр.7 вед.стр.'!A902</f>
        <v>Муниципальная программа  "Пожарная безопасность в Сусуманском городском округе на 2018- 2020 годы"</v>
      </c>
      <c r="B869" s="202" t="s">
        <v>72</v>
      </c>
      <c r="C869" s="202" t="s">
        <v>65</v>
      </c>
      <c r="D869" s="241" t="str">
        <f>'пр.7 вед.стр.'!E902</f>
        <v>7П 0 00 00000 </v>
      </c>
      <c r="E869" s="224"/>
      <c r="F869" s="204">
        <f>F870</f>
        <v>499.5</v>
      </c>
      <c r="K869" s="115"/>
      <c r="L869" s="115"/>
      <c r="M869" s="115"/>
      <c r="N869" s="115"/>
      <c r="O869" s="118"/>
    </row>
    <row r="870" spans="1:15" s="32" customFormat="1" ht="24.75" customHeight="1">
      <c r="A870" s="30" t="str">
        <f>'пр.7 вед.стр.'!A903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70" s="20" t="s">
        <v>72</v>
      </c>
      <c r="C870" s="20" t="s">
        <v>65</v>
      </c>
      <c r="D870" s="243" t="str">
        <f>'пр.7 вед.стр.'!E903</f>
        <v>7П 0 01 00000 </v>
      </c>
      <c r="E870" s="225"/>
      <c r="F870" s="21">
        <f>F871+F875+F879+F887+F883</f>
        <v>499.5</v>
      </c>
      <c r="K870" s="115"/>
      <c r="L870" s="115"/>
      <c r="M870" s="115"/>
      <c r="N870" s="115"/>
      <c r="O870" s="118"/>
    </row>
    <row r="871" spans="1:15" s="32" customFormat="1" ht="24.75" customHeight="1">
      <c r="A871" s="30" t="str">
        <f>'пр.7 вед.стр.'!A904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71" s="20" t="s">
        <v>72</v>
      </c>
      <c r="C871" s="20" t="s">
        <v>65</v>
      </c>
      <c r="D871" s="243" t="str">
        <f>'пр.7 вед.стр.'!E904</f>
        <v>7П 0 01 94100 </v>
      </c>
      <c r="E871" s="225"/>
      <c r="F871" s="21">
        <f>F872</f>
        <v>295</v>
      </c>
      <c r="K871" s="115"/>
      <c r="L871" s="115"/>
      <c r="M871" s="115"/>
      <c r="N871" s="115"/>
      <c r="O871" s="118"/>
    </row>
    <row r="872" spans="1:15" s="32" customFormat="1" ht="17.25" customHeight="1">
      <c r="A872" s="30" t="str">
        <f>'пр.7 вед.стр.'!A905</f>
        <v>Предоставление субсидий бюджетным, автономным учреждениям и иным некоммерческим организациям</v>
      </c>
      <c r="B872" s="20" t="s">
        <v>72</v>
      </c>
      <c r="C872" s="20" t="s">
        <v>65</v>
      </c>
      <c r="D872" s="243" t="str">
        <f>'пр.7 вед.стр.'!E905</f>
        <v>7П 0 01 94100 </v>
      </c>
      <c r="E872" s="225" t="str">
        <f>'пр.7 вед.стр.'!F905</f>
        <v>600</v>
      </c>
      <c r="F872" s="21">
        <f>F873</f>
        <v>295</v>
      </c>
      <c r="K872" s="115"/>
      <c r="L872" s="115"/>
      <c r="M872" s="115"/>
      <c r="N872" s="115"/>
      <c r="O872" s="118"/>
    </row>
    <row r="873" spans="1:15" s="32" customFormat="1" ht="17.25" customHeight="1">
      <c r="A873" s="30" t="str">
        <f>'пр.7 вед.стр.'!A906</f>
        <v>Субсидии бюджетным учреждениям</v>
      </c>
      <c r="B873" s="20" t="s">
        <v>72</v>
      </c>
      <c r="C873" s="20" t="s">
        <v>65</v>
      </c>
      <c r="D873" s="243" t="str">
        <f>'пр.7 вед.стр.'!E906</f>
        <v>7П 0 01 94100 </v>
      </c>
      <c r="E873" s="225" t="str">
        <f>'пр.7 вед.стр.'!F906</f>
        <v>610</v>
      </c>
      <c r="F873" s="21">
        <f>F874</f>
        <v>295</v>
      </c>
      <c r="K873" s="115"/>
      <c r="L873" s="115"/>
      <c r="M873" s="115"/>
      <c r="N873" s="115"/>
      <c r="O873" s="118"/>
    </row>
    <row r="874" spans="1:15" s="32" customFormat="1" ht="17.25" customHeight="1">
      <c r="A874" s="30" t="str">
        <f>'пр.7 вед.стр.'!A907</f>
        <v>Субсидии  бюджетным учреждениям на иные цели</v>
      </c>
      <c r="B874" s="20" t="s">
        <v>72</v>
      </c>
      <c r="C874" s="20" t="s">
        <v>65</v>
      </c>
      <c r="D874" s="243" t="str">
        <f>'пр.7 вед.стр.'!E907</f>
        <v>7П 0 01 94100 </v>
      </c>
      <c r="E874" s="225" t="str">
        <f>'пр.7 вед.стр.'!F907</f>
        <v>612</v>
      </c>
      <c r="F874" s="21">
        <f>'пр.7 вед.стр.'!G907</f>
        <v>295</v>
      </c>
      <c r="K874" s="115"/>
      <c r="L874" s="115"/>
      <c r="M874" s="115"/>
      <c r="N874" s="115"/>
      <c r="O874" s="118"/>
    </row>
    <row r="875" spans="1:15" s="32" customFormat="1" ht="17.25" customHeight="1">
      <c r="A875" s="30" t="str">
        <f>'пр.7 вед.стр.'!A908</f>
        <v>Обработка сгораемых конструкций огнезащитными составами</v>
      </c>
      <c r="B875" s="20" t="s">
        <v>72</v>
      </c>
      <c r="C875" s="20" t="s">
        <v>65</v>
      </c>
      <c r="D875" s="243" t="str">
        <f>'пр.7 вед.стр.'!E908</f>
        <v>7П 0 01 94200 </v>
      </c>
      <c r="E875" s="225"/>
      <c r="F875" s="21">
        <f>F876</f>
        <v>80</v>
      </c>
      <c r="K875" s="115"/>
      <c r="L875" s="115"/>
      <c r="M875" s="115"/>
      <c r="N875" s="115"/>
      <c r="O875" s="118"/>
    </row>
    <row r="876" spans="1:15" s="32" customFormat="1" ht="16.5" customHeight="1">
      <c r="A876" s="30" t="str">
        <f>'пр.7 вед.стр.'!A909</f>
        <v>Предоставление субсидий бюджетным, автономным учреждениям и иным некоммерческим организациям</v>
      </c>
      <c r="B876" s="20" t="s">
        <v>72</v>
      </c>
      <c r="C876" s="20" t="s">
        <v>65</v>
      </c>
      <c r="D876" s="243" t="str">
        <f>'пр.7 вед.стр.'!E909</f>
        <v>7П 0 01 94200 </v>
      </c>
      <c r="E876" s="225" t="str">
        <f>'пр.7 вед.стр.'!F909</f>
        <v>600</v>
      </c>
      <c r="F876" s="21">
        <f>F877</f>
        <v>80</v>
      </c>
      <c r="K876" s="115"/>
      <c r="L876" s="115"/>
      <c r="M876" s="115"/>
      <c r="N876" s="115"/>
      <c r="O876" s="118"/>
    </row>
    <row r="877" spans="1:15" s="32" customFormat="1" ht="17.25" customHeight="1">
      <c r="A877" s="30" t="str">
        <f>'пр.7 вед.стр.'!A910</f>
        <v>Субсидии бюджетным учреждениям</v>
      </c>
      <c r="B877" s="20" t="s">
        <v>72</v>
      </c>
      <c r="C877" s="20" t="s">
        <v>65</v>
      </c>
      <c r="D877" s="243" t="str">
        <f>'пр.7 вед.стр.'!E910</f>
        <v>7П 0 01 94200 </v>
      </c>
      <c r="E877" s="225" t="str">
        <f>'пр.7 вед.стр.'!F910</f>
        <v>610</v>
      </c>
      <c r="F877" s="21">
        <f>F878</f>
        <v>80</v>
      </c>
      <c r="K877" s="115"/>
      <c r="L877" s="115"/>
      <c r="M877" s="115"/>
      <c r="N877" s="115"/>
      <c r="O877" s="118"/>
    </row>
    <row r="878" spans="1:15" s="32" customFormat="1" ht="17.25" customHeight="1">
      <c r="A878" s="30" t="str">
        <f>'пр.7 вед.стр.'!A911</f>
        <v>Субсидии  бюджетным учреждениям на иные цели</v>
      </c>
      <c r="B878" s="20" t="s">
        <v>72</v>
      </c>
      <c r="C878" s="20" t="s">
        <v>65</v>
      </c>
      <c r="D878" s="243" t="str">
        <f>'пр.7 вед.стр.'!E911</f>
        <v>7П 0 01 94200 </v>
      </c>
      <c r="E878" s="225" t="str">
        <f>'пр.7 вед.стр.'!F911</f>
        <v>612</v>
      </c>
      <c r="F878" s="21">
        <f>'пр.7 вед.стр.'!G911</f>
        <v>80</v>
      </c>
      <c r="K878" s="115"/>
      <c r="L878" s="115"/>
      <c r="M878" s="115"/>
      <c r="N878" s="115"/>
      <c r="O878" s="118"/>
    </row>
    <row r="879" spans="1:15" s="32" customFormat="1" ht="17.25" customHeight="1">
      <c r="A879" s="30" t="str">
        <f>'пр.7 вед.стр.'!A912</f>
        <v>Приобретение и заправка огнетушителей, средств индивидуальной защиты</v>
      </c>
      <c r="B879" s="20" t="s">
        <v>72</v>
      </c>
      <c r="C879" s="20" t="s">
        <v>65</v>
      </c>
      <c r="D879" s="243" t="str">
        <f>'пр.7 вед.стр.'!E912</f>
        <v>7П 0 01 94300 </v>
      </c>
      <c r="E879" s="225"/>
      <c r="F879" s="21">
        <f>F880</f>
        <v>54.5</v>
      </c>
      <c r="K879" s="115"/>
      <c r="L879" s="115"/>
      <c r="M879" s="115"/>
      <c r="N879" s="115"/>
      <c r="O879" s="118"/>
    </row>
    <row r="880" spans="1:15" s="32" customFormat="1" ht="15" customHeight="1">
      <c r="A880" s="30" t="str">
        <f>'пр.7 вед.стр.'!A913</f>
        <v>Предоставление субсидий бюджетным, автономным учреждениям и иным некоммерческим организациям</v>
      </c>
      <c r="B880" s="20" t="s">
        <v>72</v>
      </c>
      <c r="C880" s="20" t="s">
        <v>65</v>
      </c>
      <c r="D880" s="243" t="str">
        <f>'пр.7 вед.стр.'!E913</f>
        <v>7П 0 01 94300 </v>
      </c>
      <c r="E880" s="225" t="str">
        <f>'пр.7 вед.стр.'!F913</f>
        <v>600</v>
      </c>
      <c r="F880" s="21">
        <f>F881</f>
        <v>54.5</v>
      </c>
      <c r="K880" s="115"/>
      <c r="L880" s="115"/>
      <c r="M880" s="115"/>
      <c r="N880" s="115"/>
      <c r="O880" s="118"/>
    </row>
    <row r="881" spans="1:15" s="32" customFormat="1" ht="17.25" customHeight="1">
      <c r="A881" s="30" t="str">
        <f>'пр.7 вед.стр.'!A914</f>
        <v>Субсидии бюджетным учреждениям</v>
      </c>
      <c r="B881" s="20" t="s">
        <v>72</v>
      </c>
      <c r="C881" s="20" t="s">
        <v>65</v>
      </c>
      <c r="D881" s="243" t="str">
        <f>'пр.7 вед.стр.'!E914</f>
        <v>7П 0 01 94300 </v>
      </c>
      <c r="E881" s="225" t="str">
        <f>'пр.7 вед.стр.'!F914</f>
        <v>610</v>
      </c>
      <c r="F881" s="21">
        <f>F882</f>
        <v>54.5</v>
      </c>
      <c r="K881" s="115"/>
      <c r="L881" s="115"/>
      <c r="M881" s="115"/>
      <c r="N881" s="115"/>
      <c r="O881" s="118"/>
    </row>
    <row r="882" spans="1:15" s="32" customFormat="1" ht="18" customHeight="1">
      <c r="A882" s="30" t="str">
        <f>'пр.7 вед.стр.'!A915</f>
        <v>Субсидии  бюджетным учреждениям на иные цели</v>
      </c>
      <c r="B882" s="20" t="s">
        <v>72</v>
      </c>
      <c r="C882" s="20" t="s">
        <v>65</v>
      </c>
      <c r="D882" s="243" t="str">
        <f>'пр.7 вед.стр.'!E915</f>
        <v>7П 0 01 94300 </v>
      </c>
      <c r="E882" s="225" t="str">
        <f>'пр.7 вед.стр.'!F915</f>
        <v>612</v>
      </c>
      <c r="F882" s="21">
        <f>'пр.7 вед.стр.'!G915</f>
        <v>54.5</v>
      </c>
      <c r="K882" s="115"/>
      <c r="L882" s="115"/>
      <c r="M882" s="115"/>
      <c r="N882" s="115"/>
      <c r="O882" s="118"/>
    </row>
    <row r="883" spans="1:15" s="32" customFormat="1" ht="15.75" customHeight="1">
      <c r="A883" s="30" t="str">
        <f>'пр.7 вед.стр.'!A916</f>
        <v>Проведение замеров сопротивления изоляции электросетей и электрооборудования</v>
      </c>
      <c r="B883" s="20" t="s">
        <v>72</v>
      </c>
      <c r="C883" s="20" t="s">
        <v>65</v>
      </c>
      <c r="D883" s="243" t="str">
        <f>'пр.7 вед.стр.'!E916</f>
        <v>7П 0 01 94400 </v>
      </c>
      <c r="E883" s="225"/>
      <c r="F883" s="21">
        <f>F884</f>
        <v>50</v>
      </c>
      <c r="K883" s="115"/>
      <c r="L883" s="115"/>
      <c r="M883" s="115"/>
      <c r="N883" s="115"/>
      <c r="O883" s="118"/>
    </row>
    <row r="884" spans="1:15" s="32" customFormat="1" ht="17.25" customHeight="1">
      <c r="A884" s="30" t="str">
        <f>'пр.7 вед.стр.'!A917</f>
        <v>Предоставление субсидий бюджетным, автономным учреждениям и иным некоммерческим организациям</v>
      </c>
      <c r="B884" s="20" t="s">
        <v>72</v>
      </c>
      <c r="C884" s="20" t="s">
        <v>65</v>
      </c>
      <c r="D884" s="243" t="str">
        <f>'пр.7 вед.стр.'!E917</f>
        <v>7П 0 01 94400 </v>
      </c>
      <c r="E884" s="225" t="str">
        <f>'пр.7 вед.стр.'!F917</f>
        <v>600</v>
      </c>
      <c r="F884" s="21">
        <f>F885</f>
        <v>50</v>
      </c>
      <c r="K884" s="115"/>
      <c r="L884" s="115"/>
      <c r="M884" s="115"/>
      <c r="N884" s="115"/>
      <c r="O884" s="118"/>
    </row>
    <row r="885" spans="1:15" s="32" customFormat="1" ht="17.25" customHeight="1">
      <c r="A885" s="30" t="str">
        <f>'пр.7 вед.стр.'!A918</f>
        <v>Субсидии бюджетным учреждениям</v>
      </c>
      <c r="B885" s="20" t="s">
        <v>72</v>
      </c>
      <c r="C885" s="20" t="s">
        <v>65</v>
      </c>
      <c r="D885" s="243" t="str">
        <f>'пр.7 вед.стр.'!E918</f>
        <v>7П 0 01 94400 </v>
      </c>
      <c r="E885" s="225" t="str">
        <f>'пр.7 вед.стр.'!F918</f>
        <v>610</v>
      </c>
      <c r="F885" s="21">
        <f>F886</f>
        <v>50</v>
      </c>
      <c r="K885" s="115"/>
      <c r="L885" s="115"/>
      <c r="M885" s="115"/>
      <c r="N885" s="115"/>
      <c r="O885" s="118"/>
    </row>
    <row r="886" spans="1:15" s="32" customFormat="1" ht="17.25" customHeight="1">
      <c r="A886" s="30" t="str">
        <f>'пр.7 вед.стр.'!A919</f>
        <v>Субсидии  бюджетным учреждениям на иные цели</v>
      </c>
      <c r="B886" s="20" t="s">
        <v>72</v>
      </c>
      <c r="C886" s="20" t="s">
        <v>65</v>
      </c>
      <c r="D886" s="243" t="str">
        <f>'пр.7 вед.стр.'!E919</f>
        <v>7П 0 01 94400 </v>
      </c>
      <c r="E886" s="225" t="str">
        <f>'пр.7 вед.стр.'!F919</f>
        <v>612</v>
      </c>
      <c r="F886" s="21">
        <f>'пр.7 вед.стр.'!G919</f>
        <v>50</v>
      </c>
      <c r="K886" s="115"/>
      <c r="L886" s="115"/>
      <c r="M886" s="115"/>
      <c r="N886" s="115"/>
      <c r="O886" s="118"/>
    </row>
    <row r="887" spans="1:15" s="32" customFormat="1" ht="26.25" customHeight="1">
      <c r="A887" s="30" t="str">
        <f>'пр.7 вед.стр.'!A920</f>
        <v>Проведение проверок исправности и ремонт систем противопожарного водоснабжения, приобретение и обслуживание гидрантов</v>
      </c>
      <c r="B887" s="20" t="s">
        <v>72</v>
      </c>
      <c r="C887" s="20" t="s">
        <v>65</v>
      </c>
      <c r="D887" s="243" t="str">
        <f>'пр.7 вед.стр.'!E920</f>
        <v>7П 0 01 94500 </v>
      </c>
      <c r="E887" s="225"/>
      <c r="F887" s="21">
        <f>F888</f>
        <v>20</v>
      </c>
      <c r="K887" s="115"/>
      <c r="L887" s="115"/>
      <c r="M887" s="115"/>
      <c r="N887" s="115"/>
      <c r="O887" s="118"/>
    </row>
    <row r="888" spans="1:15" s="32" customFormat="1" ht="12.75" customHeight="1">
      <c r="A888" s="30" t="str">
        <f>'пр.7 вед.стр.'!A921</f>
        <v>Предоставление субсидий бюджетным, автономным учреждениям и иным некоммерческим организациям</v>
      </c>
      <c r="B888" s="20" t="s">
        <v>72</v>
      </c>
      <c r="C888" s="20" t="s">
        <v>65</v>
      </c>
      <c r="D888" s="243" t="str">
        <f>'пр.7 вед.стр.'!E921</f>
        <v>7П 0 01 94500 </v>
      </c>
      <c r="E888" s="225" t="str">
        <f>'пр.7 вед.стр.'!F921</f>
        <v>600</v>
      </c>
      <c r="F888" s="21">
        <f>F889</f>
        <v>20</v>
      </c>
      <c r="K888" s="115"/>
      <c r="L888" s="115"/>
      <c r="M888" s="115"/>
      <c r="N888" s="115"/>
      <c r="O888" s="118"/>
    </row>
    <row r="889" spans="1:15" s="32" customFormat="1" ht="17.25" customHeight="1">
      <c r="A889" s="30" t="str">
        <f>'пр.7 вед.стр.'!A922</f>
        <v>Субсидии бюджетным учреждениям</v>
      </c>
      <c r="B889" s="20" t="s">
        <v>72</v>
      </c>
      <c r="C889" s="20" t="s">
        <v>65</v>
      </c>
      <c r="D889" s="243" t="str">
        <f>'пр.7 вед.стр.'!E922</f>
        <v>7П 0 01 94500 </v>
      </c>
      <c r="E889" s="225" t="str">
        <f>'пр.7 вед.стр.'!F922</f>
        <v>610</v>
      </c>
      <c r="F889" s="21">
        <f>F890</f>
        <v>20</v>
      </c>
      <c r="K889" s="115"/>
      <c r="L889" s="115"/>
      <c r="M889" s="115"/>
      <c r="N889" s="115"/>
      <c r="O889" s="118"/>
    </row>
    <row r="890" spans="1:15" s="32" customFormat="1" ht="17.25" customHeight="1">
      <c r="A890" s="30" t="str">
        <f>'пр.7 вед.стр.'!A923</f>
        <v>Субсидии  бюджетным учреждениям на иные цели</v>
      </c>
      <c r="B890" s="20" t="s">
        <v>72</v>
      </c>
      <c r="C890" s="20" t="s">
        <v>65</v>
      </c>
      <c r="D890" s="243" t="str">
        <f>'пр.7 вед.стр.'!E923</f>
        <v>7П 0 01 94500 </v>
      </c>
      <c r="E890" s="225" t="str">
        <f>'пр.7 вед.стр.'!F923</f>
        <v>612</v>
      </c>
      <c r="F890" s="21">
        <f>'пр.7 вед.стр.'!G923</f>
        <v>20</v>
      </c>
      <c r="K890" s="115"/>
      <c r="L890" s="115"/>
      <c r="M890" s="115"/>
      <c r="N890" s="115"/>
      <c r="O890" s="118"/>
    </row>
    <row r="891" spans="1:15" s="32" customFormat="1" ht="16.5" customHeight="1">
      <c r="A891" s="16" t="s">
        <v>161</v>
      </c>
      <c r="B891" s="20" t="s">
        <v>72</v>
      </c>
      <c r="C891" s="20" t="s">
        <v>65</v>
      </c>
      <c r="D891" s="225" t="s">
        <v>654</v>
      </c>
      <c r="E891" s="225"/>
      <c r="F891" s="21">
        <f>F892+F896+F900</f>
        <v>11578.5</v>
      </c>
      <c r="K891" s="115"/>
      <c r="L891" s="115"/>
      <c r="M891" s="115"/>
      <c r="N891" s="115"/>
      <c r="O891" s="118"/>
    </row>
    <row r="892" spans="1:15" s="32" customFormat="1" ht="17.25" customHeight="1">
      <c r="A892" s="31" t="s">
        <v>214</v>
      </c>
      <c r="B892" s="68" t="s">
        <v>72</v>
      </c>
      <c r="C892" s="68" t="s">
        <v>65</v>
      </c>
      <c r="D892" s="236" t="s">
        <v>655</v>
      </c>
      <c r="E892" s="236"/>
      <c r="F892" s="67">
        <f>F893</f>
        <v>11166.5</v>
      </c>
      <c r="K892" s="115"/>
      <c r="L892" s="115"/>
      <c r="M892" s="115"/>
      <c r="N892" s="115"/>
      <c r="O892" s="118"/>
    </row>
    <row r="893" spans="1:15" s="32" customFormat="1" ht="16.5" customHeight="1">
      <c r="A893" s="31" t="s">
        <v>102</v>
      </c>
      <c r="B893" s="68" t="s">
        <v>72</v>
      </c>
      <c r="C893" s="68" t="s">
        <v>65</v>
      </c>
      <c r="D893" s="236" t="s">
        <v>655</v>
      </c>
      <c r="E893" s="236" t="s">
        <v>103</v>
      </c>
      <c r="F893" s="67">
        <f>F894</f>
        <v>11166.5</v>
      </c>
      <c r="K893" s="115"/>
      <c r="L893" s="115"/>
      <c r="M893" s="115"/>
      <c r="N893" s="115"/>
      <c r="O893" s="118"/>
    </row>
    <row r="894" spans="1:15" s="32" customFormat="1" ht="17.25" customHeight="1">
      <c r="A894" s="31" t="s">
        <v>108</v>
      </c>
      <c r="B894" s="68" t="s">
        <v>72</v>
      </c>
      <c r="C894" s="68" t="s">
        <v>65</v>
      </c>
      <c r="D894" s="236" t="s">
        <v>655</v>
      </c>
      <c r="E894" s="236" t="s">
        <v>109</v>
      </c>
      <c r="F894" s="67">
        <f>F895</f>
        <v>11166.5</v>
      </c>
      <c r="K894" s="115"/>
      <c r="L894" s="115"/>
      <c r="M894" s="115"/>
      <c r="N894" s="115"/>
      <c r="O894" s="118"/>
    </row>
    <row r="895" spans="1:15" s="32" customFormat="1" ht="27" customHeight="1">
      <c r="A895" s="31" t="s">
        <v>110</v>
      </c>
      <c r="B895" s="68" t="s">
        <v>72</v>
      </c>
      <c r="C895" s="68" t="s">
        <v>65</v>
      </c>
      <c r="D895" s="236" t="s">
        <v>655</v>
      </c>
      <c r="E895" s="236" t="s">
        <v>111</v>
      </c>
      <c r="F895" s="67">
        <f>'пр.7 вед.стр.'!G928</f>
        <v>11166.5</v>
      </c>
      <c r="K895" s="115"/>
      <c r="L895" s="115"/>
      <c r="M895" s="115"/>
      <c r="N895" s="115"/>
      <c r="O895" s="118"/>
    </row>
    <row r="896" spans="1:15" s="32" customFormat="1" ht="45" customHeight="1">
      <c r="A896" s="31" t="s">
        <v>235</v>
      </c>
      <c r="B896" s="68" t="s">
        <v>72</v>
      </c>
      <c r="C896" s="68" t="s">
        <v>65</v>
      </c>
      <c r="D896" s="236" t="s">
        <v>656</v>
      </c>
      <c r="E896" s="236"/>
      <c r="F896" s="67">
        <f>F897</f>
        <v>400</v>
      </c>
      <c r="K896" s="115"/>
      <c r="L896" s="115"/>
      <c r="M896" s="115"/>
      <c r="N896" s="115"/>
      <c r="O896" s="118"/>
    </row>
    <row r="897" spans="1:15" s="32" customFormat="1" ht="21" customHeight="1">
      <c r="A897" s="31" t="s">
        <v>102</v>
      </c>
      <c r="B897" s="68" t="s">
        <v>72</v>
      </c>
      <c r="C897" s="68" t="s">
        <v>65</v>
      </c>
      <c r="D897" s="236" t="s">
        <v>656</v>
      </c>
      <c r="E897" s="236" t="s">
        <v>103</v>
      </c>
      <c r="F897" s="67">
        <f>F898</f>
        <v>400</v>
      </c>
      <c r="K897" s="115"/>
      <c r="L897" s="115"/>
      <c r="M897" s="115"/>
      <c r="N897" s="115"/>
      <c r="O897" s="118"/>
    </row>
    <row r="898" spans="1:15" s="32" customFormat="1" ht="17.25" customHeight="1">
      <c r="A898" s="31" t="s">
        <v>108</v>
      </c>
      <c r="B898" s="68" t="s">
        <v>72</v>
      </c>
      <c r="C898" s="68" t="s">
        <v>65</v>
      </c>
      <c r="D898" s="236" t="s">
        <v>656</v>
      </c>
      <c r="E898" s="236" t="s">
        <v>109</v>
      </c>
      <c r="F898" s="67">
        <f>F899</f>
        <v>400</v>
      </c>
      <c r="K898" s="115"/>
      <c r="L898" s="115"/>
      <c r="M898" s="115"/>
      <c r="N898" s="115"/>
      <c r="O898" s="118"/>
    </row>
    <row r="899" spans="1:15" s="32" customFormat="1" ht="17.25" customHeight="1">
      <c r="A899" s="31" t="s">
        <v>112</v>
      </c>
      <c r="B899" s="68" t="s">
        <v>72</v>
      </c>
      <c r="C899" s="68" t="s">
        <v>65</v>
      </c>
      <c r="D899" s="236" t="s">
        <v>656</v>
      </c>
      <c r="E899" s="236" t="s">
        <v>113</v>
      </c>
      <c r="F899" s="67">
        <f>'пр.7 вед.стр.'!G932</f>
        <v>400</v>
      </c>
      <c r="K899" s="115"/>
      <c r="L899" s="115"/>
      <c r="M899" s="115"/>
      <c r="N899" s="115"/>
      <c r="O899" s="118"/>
    </row>
    <row r="900" spans="1:15" s="32" customFormat="1" ht="17.25" customHeight="1">
      <c r="A900" s="31" t="s">
        <v>204</v>
      </c>
      <c r="B900" s="68" t="s">
        <v>72</v>
      </c>
      <c r="C900" s="68" t="s">
        <v>65</v>
      </c>
      <c r="D900" s="236" t="s">
        <v>657</v>
      </c>
      <c r="E900" s="236"/>
      <c r="F900" s="67">
        <f>F901</f>
        <v>12</v>
      </c>
      <c r="K900" s="115"/>
      <c r="L900" s="115"/>
      <c r="M900" s="115"/>
      <c r="N900" s="115"/>
      <c r="O900" s="118"/>
    </row>
    <row r="901" spans="1:15" s="32" customFormat="1" ht="15" customHeight="1">
      <c r="A901" s="31" t="s">
        <v>102</v>
      </c>
      <c r="B901" s="68" t="s">
        <v>72</v>
      </c>
      <c r="C901" s="68" t="s">
        <v>65</v>
      </c>
      <c r="D901" s="236" t="s">
        <v>657</v>
      </c>
      <c r="E901" s="236" t="s">
        <v>103</v>
      </c>
      <c r="F901" s="67">
        <f>F902</f>
        <v>12</v>
      </c>
      <c r="K901" s="115"/>
      <c r="L901" s="115"/>
      <c r="M901" s="115"/>
      <c r="N901" s="115"/>
      <c r="O901" s="118"/>
    </row>
    <row r="902" spans="1:15" s="32" customFormat="1" ht="17.25" customHeight="1">
      <c r="A902" s="31" t="s">
        <v>108</v>
      </c>
      <c r="B902" s="68" t="s">
        <v>72</v>
      </c>
      <c r="C902" s="68" t="s">
        <v>65</v>
      </c>
      <c r="D902" s="236" t="s">
        <v>657</v>
      </c>
      <c r="E902" s="236" t="s">
        <v>109</v>
      </c>
      <c r="F902" s="67">
        <f>F903</f>
        <v>12</v>
      </c>
      <c r="K902" s="115"/>
      <c r="L902" s="115"/>
      <c r="M902" s="115"/>
      <c r="N902" s="115"/>
      <c r="O902" s="118"/>
    </row>
    <row r="903" spans="1:15" s="32" customFormat="1" ht="21" customHeight="1">
      <c r="A903" s="31" t="s">
        <v>112</v>
      </c>
      <c r="B903" s="68" t="s">
        <v>72</v>
      </c>
      <c r="C903" s="68" t="s">
        <v>65</v>
      </c>
      <c r="D903" s="236" t="s">
        <v>657</v>
      </c>
      <c r="E903" s="236" t="s">
        <v>113</v>
      </c>
      <c r="F903" s="67">
        <f>'пр.7 вед.стр.'!G936</f>
        <v>12</v>
      </c>
      <c r="K903" s="115"/>
      <c r="L903" s="115"/>
      <c r="M903" s="115"/>
      <c r="N903" s="115"/>
      <c r="O903" s="118"/>
    </row>
    <row r="904" spans="1:15" s="32" customFormat="1" ht="21" customHeight="1">
      <c r="A904" s="16" t="s">
        <v>658</v>
      </c>
      <c r="B904" s="20" t="s">
        <v>72</v>
      </c>
      <c r="C904" s="20" t="s">
        <v>65</v>
      </c>
      <c r="D904" s="225" t="s">
        <v>659</v>
      </c>
      <c r="E904" s="225"/>
      <c r="F904" s="21">
        <f>F905+F909+F913</f>
        <v>19109.4</v>
      </c>
      <c r="K904" s="115"/>
      <c r="L904" s="115"/>
      <c r="M904" s="115"/>
      <c r="N904" s="115"/>
      <c r="O904" s="118"/>
    </row>
    <row r="905" spans="1:15" s="32" customFormat="1" ht="17.25" customHeight="1">
      <c r="A905" s="31" t="s">
        <v>214</v>
      </c>
      <c r="B905" s="68" t="s">
        <v>72</v>
      </c>
      <c r="C905" s="68" t="s">
        <v>65</v>
      </c>
      <c r="D905" s="236" t="s">
        <v>660</v>
      </c>
      <c r="E905" s="236"/>
      <c r="F905" s="67">
        <f>F906</f>
        <v>18757.4</v>
      </c>
      <c r="K905" s="115"/>
      <c r="L905" s="115"/>
      <c r="M905" s="115"/>
      <c r="N905" s="115"/>
      <c r="O905" s="118"/>
    </row>
    <row r="906" spans="1:15" s="32" customFormat="1" ht="18" customHeight="1">
      <c r="A906" s="31" t="s">
        <v>102</v>
      </c>
      <c r="B906" s="68" t="s">
        <v>72</v>
      </c>
      <c r="C906" s="68" t="s">
        <v>65</v>
      </c>
      <c r="D906" s="236" t="s">
        <v>660</v>
      </c>
      <c r="E906" s="236" t="s">
        <v>103</v>
      </c>
      <c r="F906" s="67">
        <f>F907</f>
        <v>18757.4</v>
      </c>
      <c r="K906" s="115"/>
      <c r="L906" s="115"/>
      <c r="M906" s="115"/>
      <c r="N906" s="115"/>
      <c r="O906" s="118"/>
    </row>
    <row r="907" spans="1:15" s="32" customFormat="1" ht="17.25" customHeight="1">
      <c r="A907" s="31" t="s">
        <v>108</v>
      </c>
      <c r="B907" s="68" t="s">
        <v>72</v>
      </c>
      <c r="C907" s="68" t="s">
        <v>65</v>
      </c>
      <c r="D907" s="236" t="s">
        <v>660</v>
      </c>
      <c r="E907" s="236" t="s">
        <v>109</v>
      </c>
      <c r="F907" s="67">
        <f>F908</f>
        <v>18757.4</v>
      </c>
      <c r="K907" s="115"/>
      <c r="L907" s="115"/>
      <c r="M907" s="115"/>
      <c r="N907" s="115"/>
      <c r="O907" s="118"/>
    </row>
    <row r="908" spans="1:15" s="32" customFormat="1" ht="28.5" customHeight="1">
      <c r="A908" s="31" t="s">
        <v>110</v>
      </c>
      <c r="B908" s="68" t="s">
        <v>72</v>
      </c>
      <c r="C908" s="68" t="s">
        <v>65</v>
      </c>
      <c r="D908" s="236" t="s">
        <v>660</v>
      </c>
      <c r="E908" s="236" t="s">
        <v>111</v>
      </c>
      <c r="F908" s="67">
        <f>'пр.7 вед.стр.'!G941</f>
        <v>18757.4</v>
      </c>
      <c r="K908" s="115"/>
      <c r="L908" s="115"/>
      <c r="M908" s="115"/>
      <c r="N908" s="115"/>
      <c r="O908" s="118"/>
    </row>
    <row r="909" spans="1:15" s="32" customFormat="1" ht="42" customHeight="1">
      <c r="A909" s="31" t="s">
        <v>235</v>
      </c>
      <c r="B909" s="68" t="s">
        <v>72</v>
      </c>
      <c r="C909" s="68" t="s">
        <v>65</v>
      </c>
      <c r="D909" s="236" t="s">
        <v>661</v>
      </c>
      <c r="E909" s="236"/>
      <c r="F909" s="67">
        <f>F910</f>
        <v>320</v>
      </c>
      <c r="K909" s="115"/>
      <c r="L909" s="115"/>
      <c r="M909" s="115"/>
      <c r="N909" s="115"/>
      <c r="O909" s="118"/>
    </row>
    <row r="910" spans="1:15" s="32" customFormat="1" ht="20.25" customHeight="1">
      <c r="A910" s="31" t="s">
        <v>102</v>
      </c>
      <c r="B910" s="68" t="s">
        <v>72</v>
      </c>
      <c r="C910" s="68" t="s">
        <v>65</v>
      </c>
      <c r="D910" s="236" t="s">
        <v>661</v>
      </c>
      <c r="E910" s="236" t="s">
        <v>103</v>
      </c>
      <c r="F910" s="67">
        <f>F911</f>
        <v>320</v>
      </c>
      <c r="K910" s="115"/>
      <c r="L910" s="115"/>
      <c r="M910" s="115"/>
      <c r="N910" s="115"/>
      <c r="O910" s="118"/>
    </row>
    <row r="911" spans="1:15" s="32" customFormat="1" ht="18" customHeight="1">
      <c r="A911" s="31" t="s">
        <v>108</v>
      </c>
      <c r="B911" s="68" t="s">
        <v>72</v>
      </c>
      <c r="C911" s="68" t="s">
        <v>65</v>
      </c>
      <c r="D911" s="236" t="s">
        <v>661</v>
      </c>
      <c r="E911" s="236" t="s">
        <v>109</v>
      </c>
      <c r="F911" s="67">
        <f>F912</f>
        <v>320</v>
      </c>
      <c r="K911" s="115"/>
      <c r="L911" s="115"/>
      <c r="M911" s="115"/>
      <c r="N911" s="115"/>
      <c r="O911" s="118"/>
    </row>
    <row r="912" spans="1:15" s="32" customFormat="1" ht="17.25" customHeight="1">
      <c r="A912" s="31" t="s">
        <v>112</v>
      </c>
      <c r="B912" s="68" t="s">
        <v>72</v>
      </c>
      <c r="C912" s="68" t="s">
        <v>65</v>
      </c>
      <c r="D912" s="236" t="s">
        <v>661</v>
      </c>
      <c r="E912" s="236" t="s">
        <v>113</v>
      </c>
      <c r="F912" s="67">
        <f>'пр.7 вед.стр.'!G945</f>
        <v>320</v>
      </c>
      <c r="K912" s="115"/>
      <c r="L912" s="115"/>
      <c r="M912" s="115"/>
      <c r="N912" s="115"/>
      <c r="O912" s="118"/>
    </row>
    <row r="913" spans="1:15" s="32" customFormat="1" ht="19.5" customHeight="1">
      <c r="A913" s="31" t="s">
        <v>204</v>
      </c>
      <c r="B913" s="68" t="s">
        <v>72</v>
      </c>
      <c r="C913" s="68" t="s">
        <v>65</v>
      </c>
      <c r="D913" s="236" t="s">
        <v>662</v>
      </c>
      <c r="E913" s="236"/>
      <c r="F913" s="67">
        <f>F914</f>
        <v>32</v>
      </c>
      <c r="K913" s="115"/>
      <c r="L913" s="115"/>
      <c r="M913" s="115"/>
      <c r="N913" s="115"/>
      <c r="O913" s="118"/>
    </row>
    <row r="914" spans="1:15" s="32" customFormat="1" ht="16.5" customHeight="1">
      <c r="A914" s="31" t="s">
        <v>102</v>
      </c>
      <c r="B914" s="68" t="s">
        <v>72</v>
      </c>
      <c r="C914" s="68" t="s">
        <v>65</v>
      </c>
      <c r="D914" s="236" t="s">
        <v>662</v>
      </c>
      <c r="E914" s="236" t="s">
        <v>103</v>
      </c>
      <c r="F914" s="67">
        <f>F915</f>
        <v>32</v>
      </c>
      <c r="K914" s="115"/>
      <c r="L914" s="115"/>
      <c r="M914" s="115"/>
      <c r="N914" s="115"/>
      <c r="O914" s="118"/>
    </row>
    <row r="915" spans="1:15" s="32" customFormat="1" ht="17.25" customHeight="1">
      <c r="A915" s="31" t="s">
        <v>108</v>
      </c>
      <c r="B915" s="68" t="s">
        <v>72</v>
      </c>
      <c r="C915" s="68" t="s">
        <v>65</v>
      </c>
      <c r="D915" s="236" t="s">
        <v>662</v>
      </c>
      <c r="E915" s="236" t="s">
        <v>109</v>
      </c>
      <c r="F915" s="67">
        <f>F916</f>
        <v>32</v>
      </c>
      <c r="K915" s="115"/>
      <c r="L915" s="115"/>
      <c r="M915" s="115"/>
      <c r="N915" s="115"/>
      <c r="O915" s="118"/>
    </row>
    <row r="916" spans="1:15" s="32" customFormat="1" ht="18.75" customHeight="1">
      <c r="A916" s="31" t="s">
        <v>112</v>
      </c>
      <c r="B916" s="68" t="s">
        <v>72</v>
      </c>
      <c r="C916" s="68" t="s">
        <v>65</v>
      </c>
      <c r="D916" s="236" t="s">
        <v>662</v>
      </c>
      <c r="E916" s="236" t="s">
        <v>113</v>
      </c>
      <c r="F916" s="67">
        <f>'пр.7 вед.стр.'!G949</f>
        <v>32</v>
      </c>
      <c r="K916" s="115"/>
      <c r="L916" s="115"/>
      <c r="M916" s="115"/>
      <c r="N916" s="115"/>
      <c r="O916" s="118"/>
    </row>
    <row r="917" spans="1:15" s="32" customFormat="1" ht="18.75" customHeight="1">
      <c r="A917" s="16" t="s">
        <v>80</v>
      </c>
      <c r="B917" s="20" t="s">
        <v>72</v>
      </c>
      <c r="C917" s="20" t="s">
        <v>65</v>
      </c>
      <c r="D917" s="225" t="s">
        <v>663</v>
      </c>
      <c r="E917" s="225"/>
      <c r="F917" s="21">
        <f>F918+F933+F937</f>
        <v>2141</v>
      </c>
      <c r="K917" s="115"/>
      <c r="L917" s="115"/>
      <c r="M917" s="115"/>
      <c r="N917" s="115"/>
      <c r="O917" s="118"/>
    </row>
    <row r="918" spans="1:15" s="80" customFormat="1" ht="17.25" customHeight="1">
      <c r="A918" s="16" t="s">
        <v>664</v>
      </c>
      <c r="B918" s="20" t="s">
        <v>72</v>
      </c>
      <c r="C918" s="20" t="s">
        <v>65</v>
      </c>
      <c r="D918" s="225" t="s">
        <v>665</v>
      </c>
      <c r="E918" s="225"/>
      <c r="F918" s="21">
        <f>F919+F924+F927</f>
        <v>1851</v>
      </c>
      <c r="G918" s="11"/>
      <c r="H918" s="11"/>
      <c r="I918" s="11"/>
      <c r="J918" s="11"/>
      <c r="K918" s="261"/>
      <c r="L918" s="261"/>
      <c r="M918" s="261"/>
      <c r="N918" s="261"/>
      <c r="O918" s="261"/>
    </row>
    <row r="919" spans="1:15" s="32" customFormat="1" ht="42" customHeight="1">
      <c r="A919" s="16" t="s">
        <v>99</v>
      </c>
      <c r="B919" s="20" t="s">
        <v>72</v>
      </c>
      <c r="C919" s="20" t="s">
        <v>65</v>
      </c>
      <c r="D919" s="225" t="s">
        <v>665</v>
      </c>
      <c r="E919" s="225" t="s">
        <v>100</v>
      </c>
      <c r="F919" s="21">
        <f>F920</f>
        <v>1542</v>
      </c>
      <c r="K919" s="115"/>
      <c r="L919" s="115"/>
      <c r="M919" s="115"/>
      <c r="N919" s="115"/>
      <c r="O919" s="118"/>
    </row>
    <row r="920" spans="1:15" s="32" customFormat="1" ht="17.25" customHeight="1">
      <c r="A920" s="16" t="s">
        <v>239</v>
      </c>
      <c r="B920" s="20" t="s">
        <v>72</v>
      </c>
      <c r="C920" s="20" t="s">
        <v>65</v>
      </c>
      <c r="D920" s="225" t="s">
        <v>665</v>
      </c>
      <c r="E920" s="225" t="s">
        <v>241</v>
      </c>
      <c r="F920" s="21">
        <f>F921+F922+F923</f>
        <v>1542</v>
      </c>
      <c r="K920" s="115"/>
      <c r="L920" s="115"/>
      <c r="M920" s="115"/>
      <c r="N920" s="115"/>
      <c r="O920" s="118"/>
    </row>
    <row r="921" spans="1:15" s="32" customFormat="1" ht="17.25" customHeight="1">
      <c r="A921" s="16" t="s">
        <v>360</v>
      </c>
      <c r="B921" s="20" t="s">
        <v>72</v>
      </c>
      <c r="C921" s="20" t="s">
        <v>65</v>
      </c>
      <c r="D921" s="225" t="s">
        <v>665</v>
      </c>
      <c r="E921" s="225" t="s">
        <v>242</v>
      </c>
      <c r="F921" s="21">
        <f>'пр.7 вед.стр.'!G954</f>
        <v>1189.9</v>
      </c>
      <c r="K921" s="115"/>
      <c r="L921" s="115"/>
      <c r="M921" s="115"/>
      <c r="N921" s="115"/>
      <c r="O921" s="118"/>
    </row>
    <row r="922" spans="1:15" s="32" customFormat="1" ht="17.25" customHeight="1">
      <c r="A922" s="16" t="s">
        <v>326</v>
      </c>
      <c r="B922" s="20" t="s">
        <v>72</v>
      </c>
      <c r="C922" s="20" t="s">
        <v>65</v>
      </c>
      <c r="D922" s="225" t="s">
        <v>665</v>
      </c>
      <c r="E922" s="225" t="s">
        <v>240</v>
      </c>
      <c r="F922" s="21">
        <f>'пр.7 вед.стр.'!G955</f>
        <v>7</v>
      </c>
      <c r="K922" s="115"/>
      <c r="L922" s="115"/>
      <c r="M922" s="115"/>
      <c r="N922" s="115"/>
      <c r="O922" s="118"/>
    </row>
    <row r="923" spans="1:15" s="32" customFormat="1" ht="27" customHeight="1">
      <c r="A923" s="16" t="s">
        <v>329</v>
      </c>
      <c r="B923" s="20" t="s">
        <v>72</v>
      </c>
      <c r="C923" s="20" t="s">
        <v>65</v>
      </c>
      <c r="D923" s="225" t="s">
        <v>665</v>
      </c>
      <c r="E923" s="225" t="s">
        <v>243</v>
      </c>
      <c r="F923" s="21">
        <f>'пр.7 вед.стр.'!G956</f>
        <v>345.1</v>
      </c>
      <c r="K923" s="115"/>
      <c r="L923" s="115"/>
      <c r="M923" s="115"/>
      <c r="N923" s="115"/>
      <c r="O923" s="118"/>
    </row>
    <row r="924" spans="1:15" s="32" customFormat="1" ht="18" customHeight="1">
      <c r="A924" s="16" t="s">
        <v>393</v>
      </c>
      <c r="B924" s="20" t="s">
        <v>72</v>
      </c>
      <c r="C924" s="20" t="s">
        <v>65</v>
      </c>
      <c r="D924" s="225" t="s">
        <v>665</v>
      </c>
      <c r="E924" s="225" t="s">
        <v>101</v>
      </c>
      <c r="F924" s="21">
        <f>F925</f>
        <v>301</v>
      </c>
      <c r="K924" s="115"/>
      <c r="L924" s="115"/>
      <c r="M924" s="115"/>
      <c r="N924" s="115"/>
      <c r="O924" s="118"/>
    </row>
    <row r="925" spans="1:15" s="32" customFormat="1" ht="21" customHeight="1">
      <c r="A925" s="16" t="s">
        <v>770</v>
      </c>
      <c r="B925" s="20" t="s">
        <v>72</v>
      </c>
      <c r="C925" s="20" t="s">
        <v>65</v>
      </c>
      <c r="D925" s="225" t="s">
        <v>665</v>
      </c>
      <c r="E925" s="225" t="s">
        <v>97</v>
      </c>
      <c r="F925" s="21">
        <f>F926</f>
        <v>301</v>
      </c>
      <c r="K925" s="115"/>
      <c r="L925" s="115"/>
      <c r="M925" s="115"/>
      <c r="N925" s="115"/>
      <c r="O925" s="118"/>
    </row>
    <row r="926" spans="1:15" s="32" customFormat="1" ht="17.25" customHeight="1">
      <c r="A926" s="16" t="s">
        <v>723</v>
      </c>
      <c r="B926" s="20" t="s">
        <v>72</v>
      </c>
      <c r="C926" s="20" t="s">
        <v>65</v>
      </c>
      <c r="D926" s="225" t="s">
        <v>665</v>
      </c>
      <c r="E926" s="225" t="s">
        <v>98</v>
      </c>
      <c r="F926" s="21">
        <f>'пр.7 вед.стр.'!G959</f>
        <v>301</v>
      </c>
      <c r="K926" s="115"/>
      <c r="L926" s="115"/>
      <c r="M926" s="115"/>
      <c r="N926" s="115"/>
      <c r="O926" s="118"/>
    </row>
    <row r="927" spans="1:15" s="32" customFormat="1" ht="17.25" customHeight="1">
      <c r="A927" s="16" t="s">
        <v>125</v>
      </c>
      <c r="B927" s="20" t="s">
        <v>72</v>
      </c>
      <c r="C927" s="20" t="s">
        <v>65</v>
      </c>
      <c r="D927" s="225" t="s">
        <v>665</v>
      </c>
      <c r="E927" s="225" t="s">
        <v>126</v>
      </c>
      <c r="F927" s="21">
        <f>F928</f>
        <v>8</v>
      </c>
      <c r="K927" s="115"/>
      <c r="L927" s="115"/>
      <c r="M927" s="115"/>
      <c r="N927" s="115"/>
      <c r="O927" s="118"/>
    </row>
    <row r="928" spans="1:15" s="32" customFormat="1" ht="17.25" customHeight="1">
      <c r="A928" s="16" t="s">
        <v>128</v>
      </c>
      <c r="B928" s="20" t="s">
        <v>72</v>
      </c>
      <c r="C928" s="20" t="s">
        <v>65</v>
      </c>
      <c r="D928" s="225" t="s">
        <v>665</v>
      </c>
      <c r="E928" s="225" t="s">
        <v>129</v>
      </c>
      <c r="F928" s="21">
        <f>F929</f>
        <v>8</v>
      </c>
      <c r="K928" s="115"/>
      <c r="L928" s="115"/>
      <c r="M928" s="115"/>
      <c r="N928" s="115"/>
      <c r="O928" s="118"/>
    </row>
    <row r="929" spans="1:15" s="32" customFormat="1" ht="18.75" customHeight="1">
      <c r="A929" s="16" t="s">
        <v>130</v>
      </c>
      <c r="B929" s="20" t="s">
        <v>72</v>
      </c>
      <c r="C929" s="20" t="s">
        <v>65</v>
      </c>
      <c r="D929" s="225" t="s">
        <v>665</v>
      </c>
      <c r="E929" s="225" t="s">
        <v>131</v>
      </c>
      <c r="F929" s="21">
        <f>'пр.7 вед.стр.'!G962</f>
        <v>8</v>
      </c>
      <c r="K929" s="115"/>
      <c r="L929" s="115"/>
      <c r="M929" s="115"/>
      <c r="N929" s="115"/>
      <c r="O929" s="118"/>
    </row>
    <row r="930" spans="1:15" s="32" customFormat="1" ht="39.75" customHeight="1">
      <c r="A930" s="16" t="str">
        <f>'пр.7 вед.стр.'!A963</f>
        <v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v>
      </c>
      <c r="B930" s="20" t="s">
        <v>72</v>
      </c>
      <c r="C930" s="20" t="s">
        <v>65</v>
      </c>
      <c r="D930" s="225" t="str">
        <f>'пр.7 вед.стр.'!E963</f>
        <v>М3 0 00 00550</v>
      </c>
      <c r="E930" s="225"/>
      <c r="F930" s="21">
        <f>F931</f>
        <v>50</v>
      </c>
      <c r="K930" s="115"/>
      <c r="L930" s="115"/>
      <c r="M930" s="115"/>
      <c r="N930" s="115"/>
      <c r="O930" s="118"/>
    </row>
    <row r="931" spans="1:15" s="32" customFormat="1" ht="38.25" customHeight="1">
      <c r="A931" s="16" t="str">
        <f>'пр.7 вед.стр.'!A964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31" s="20" t="s">
        <v>72</v>
      </c>
      <c r="C931" s="20" t="s">
        <v>65</v>
      </c>
      <c r="D931" s="225" t="str">
        <f>'пр.7 вед.стр.'!E964</f>
        <v>М3 0 00 00550</v>
      </c>
      <c r="E931" s="225" t="s">
        <v>100</v>
      </c>
      <c r="F931" s="21">
        <f>F932</f>
        <v>50</v>
      </c>
      <c r="K931" s="115"/>
      <c r="L931" s="115"/>
      <c r="M931" s="115"/>
      <c r="N931" s="115"/>
      <c r="O931" s="118"/>
    </row>
    <row r="932" spans="1:15" s="32" customFormat="1" ht="18.75" customHeight="1">
      <c r="A932" s="16" t="str">
        <f>'пр.7 вед.стр.'!A965</f>
        <v>Расходы на выплаты персоналу государственных (муниципальных) органов</v>
      </c>
      <c r="B932" s="20" t="s">
        <v>72</v>
      </c>
      <c r="C932" s="20" t="s">
        <v>65</v>
      </c>
      <c r="D932" s="225" t="str">
        <f>'пр.7 вед.стр.'!E965</f>
        <v>М3 0 00 00550</v>
      </c>
      <c r="E932" s="225" t="s">
        <v>93</v>
      </c>
      <c r="F932" s="21">
        <f>F933</f>
        <v>50</v>
      </c>
      <c r="K932" s="115"/>
      <c r="L932" s="115"/>
      <c r="M932" s="115"/>
      <c r="N932" s="115"/>
      <c r="O932" s="118"/>
    </row>
    <row r="933" spans="1:15" s="32" customFormat="1" ht="18.75" customHeight="1">
      <c r="A933" s="16" t="str">
        <f>'пр.7 вед.стр.'!A966</f>
        <v>Иные выплаты персоналу государственных (муниципальных) органов, за исключением фонда оплаты труда</v>
      </c>
      <c r="B933" s="20" t="s">
        <v>72</v>
      </c>
      <c r="C933" s="20" t="s">
        <v>65</v>
      </c>
      <c r="D933" s="225" t="str">
        <f>'пр.7 вед.стр.'!E966</f>
        <v>М3 0 00 00550</v>
      </c>
      <c r="E933" s="225" t="s">
        <v>96</v>
      </c>
      <c r="F933" s="21">
        <f>'пр.7 вед.стр.'!G966</f>
        <v>50</v>
      </c>
      <c r="K933" s="115"/>
      <c r="L933" s="115"/>
      <c r="M933" s="115"/>
      <c r="N933" s="115"/>
      <c r="O933" s="118"/>
    </row>
    <row r="934" spans="1:15" s="32" customFormat="1" ht="18.75" customHeight="1">
      <c r="A934" s="16" t="s">
        <v>204</v>
      </c>
      <c r="B934" s="20" t="s">
        <v>72</v>
      </c>
      <c r="C934" s="20" t="s">
        <v>65</v>
      </c>
      <c r="D934" s="225" t="str">
        <f>'пр.7 вед.стр.'!E967</f>
        <v>М3 0 00 00560</v>
      </c>
      <c r="E934" s="225"/>
      <c r="F934" s="21">
        <f>F935</f>
        <v>240</v>
      </c>
      <c r="K934" s="115"/>
      <c r="L934" s="115"/>
      <c r="M934" s="115"/>
      <c r="N934" s="115"/>
      <c r="O934" s="118"/>
    </row>
    <row r="935" spans="1:15" s="32" customFormat="1" ht="26.25" customHeight="1">
      <c r="A935" s="16" t="s">
        <v>99</v>
      </c>
      <c r="B935" s="20" t="s">
        <v>72</v>
      </c>
      <c r="C935" s="20" t="s">
        <v>65</v>
      </c>
      <c r="D935" s="225" t="str">
        <f>'пр.7 вед.стр.'!E968</f>
        <v>М3 0 00 00560</v>
      </c>
      <c r="E935" s="225" t="s">
        <v>100</v>
      </c>
      <c r="F935" s="21">
        <f>F936</f>
        <v>240</v>
      </c>
      <c r="K935" s="115"/>
      <c r="L935" s="115"/>
      <c r="M935" s="115"/>
      <c r="N935" s="115"/>
      <c r="O935" s="118"/>
    </row>
    <row r="936" spans="1:15" s="32" customFormat="1" ht="18.75" customHeight="1">
      <c r="A936" s="16" t="s">
        <v>92</v>
      </c>
      <c r="B936" s="20" t="s">
        <v>72</v>
      </c>
      <c r="C936" s="20" t="s">
        <v>65</v>
      </c>
      <c r="D936" s="225" t="str">
        <f>'пр.7 вед.стр.'!E969</f>
        <v>М3 0 00 00560</v>
      </c>
      <c r="E936" s="225" t="s">
        <v>93</v>
      </c>
      <c r="F936" s="21">
        <f>F937</f>
        <v>240</v>
      </c>
      <c r="K936" s="115"/>
      <c r="L936" s="115"/>
      <c r="M936" s="115"/>
      <c r="N936" s="115"/>
      <c r="O936" s="118"/>
    </row>
    <row r="937" spans="1:15" s="32" customFormat="1" ht="18.75" customHeight="1">
      <c r="A937" s="16" t="s">
        <v>95</v>
      </c>
      <c r="B937" s="20" t="s">
        <v>72</v>
      </c>
      <c r="C937" s="20" t="s">
        <v>65</v>
      </c>
      <c r="D937" s="225" t="str">
        <f>'пр.7 вед.стр.'!E970</f>
        <v>М3 0 00 00560</v>
      </c>
      <c r="E937" s="225" t="s">
        <v>96</v>
      </c>
      <c r="F937" s="21">
        <f>'пр.7 вед.стр.'!G970</f>
        <v>240</v>
      </c>
      <c r="K937" s="115"/>
      <c r="L937" s="115"/>
      <c r="M937" s="115"/>
      <c r="N937" s="115"/>
      <c r="O937" s="118"/>
    </row>
    <row r="938" spans="1:15" s="32" customFormat="1" ht="19.5" customHeight="1">
      <c r="A938" s="15" t="s">
        <v>85</v>
      </c>
      <c r="B938" s="35" t="s">
        <v>72</v>
      </c>
      <c r="C938" s="35" t="s">
        <v>67</v>
      </c>
      <c r="D938" s="229"/>
      <c r="E938" s="229"/>
      <c r="F938" s="36">
        <f>F940+F949+F955+F961+F985</f>
        <v>13461.800000000001</v>
      </c>
      <c r="K938" s="115"/>
      <c r="L938" s="115"/>
      <c r="M938" s="115"/>
      <c r="N938" s="115"/>
      <c r="O938" s="118"/>
    </row>
    <row r="939" spans="1:15" s="32" customFormat="1" ht="17.25" customHeight="1">
      <c r="A939" s="16" t="s">
        <v>601</v>
      </c>
      <c r="B939" s="20" t="s">
        <v>72</v>
      </c>
      <c r="C939" s="20" t="s">
        <v>67</v>
      </c>
      <c r="D939" s="243" t="s">
        <v>602</v>
      </c>
      <c r="E939" s="225"/>
      <c r="F939" s="21">
        <f>F940+F949+F955</f>
        <v>304</v>
      </c>
      <c r="K939" s="115"/>
      <c r="L939" s="115"/>
      <c r="M939" s="115"/>
      <c r="N939" s="115"/>
      <c r="O939" s="118"/>
    </row>
    <row r="940" spans="1:15" s="32" customFormat="1" ht="17.25" customHeight="1">
      <c r="A940" s="201" t="str">
        <f>'пр.7 вед.стр.'!A973</f>
        <v>Муниципальная программа "Развитие культуры в Сусуманском городском округе на 2018- 2020 годы"</v>
      </c>
      <c r="B940" s="202" t="s">
        <v>72</v>
      </c>
      <c r="C940" s="202" t="s">
        <v>67</v>
      </c>
      <c r="D940" s="241" t="str">
        <f>'пр.7 вед.стр.'!E973</f>
        <v>7Е 0 00 00000 </v>
      </c>
      <c r="E940" s="224"/>
      <c r="F940" s="204">
        <f>F941</f>
        <v>261.6</v>
      </c>
      <c r="K940" s="115"/>
      <c r="L940" s="115"/>
      <c r="M940" s="115"/>
      <c r="N940" s="115"/>
      <c r="O940" s="118"/>
    </row>
    <row r="941" spans="1:15" s="32" customFormat="1" ht="18" customHeight="1">
      <c r="A941" s="30" t="str">
        <f>'пр.7 вед.стр.'!A974</f>
        <v>Основное мероприятие "Сохранение культурного наследия и развитие творческого потенциала"</v>
      </c>
      <c r="B941" s="20" t="s">
        <v>72</v>
      </c>
      <c r="C941" s="20" t="s">
        <v>67</v>
      </c>
      <c r="D941" s="243" t="str">
        <f>'пр.7 вед.стр.'!E974</f>
        <v>7Е 0 02 00000 </v>
      </c>
      <c r="E941" s="225"/>
      <c r="F941" s="21">
        <f>F942</f>
        <v>261.6</v>
      </c>
      <c r="K941" s="115"/>
      <c r="L941" s="115"/>
      <c r="M941" s="115"/>
      <c r="N941" s="115"/>
      <c r="O941" s="118"/>
    </row>
    <row r="942" spans="1:15" s="32" customFormat="1" ht="17.25" customHeight="1">
      <c r="A942" s="30" t="str">
        <f>'пр.7 вед.стр.'!A975</f>
        <v>Проведение и участие в конкурсах, фестивалях, выставках, концертах, мастер- классах</v>
      </c>
      <c r="B942" s="20" t="s">
        <v>72</v>
      </c>
      <c r="C942" s="20" t="s">
        <v>67</v>
      </c>
      <c r="D942" s="243" t="s">
        <v>408</v>
      </c>
      <c r="E942" s="229"/>
      <c r="F942" s="21">
        <f>F943+F946</f>
        <v>261.6</v>
      </c>
      <c r="K942" s="115"/>
      <c r="L942" s="115"/>
      <c r="M942" s="115"/>
      <c r="N942" s="115"/>
      <c r="O942" s="118"/>
    </row>
    <row r="943" spans="1:15" s="32" customFormat="1" ht="48" customHeight="1">
      <c r="A943" s="30" t="str">
        <f>'пр.7 вед.стр.'!A976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43" s="20" t="s">
        <v>72</v>
      </c>
      <c r="C943" s="20" t="s">
        <v>67</v>
      </c>
      <c r="D943" s="243" t="str">
        <f>'пр.7 вед.стр.'!E976</f>
        <v>7Е 0 02 96120 </v>
      </c>
      <c r="E943" s="225" t="str">
        <f>'пр.7 вед.стр.'!F976</f>
        <v>100</v>
      </c>
      <c r="F943" s="21">
        <f>F944</f>
        <v>84</v>
      </c>
      <c r="K943" s="115"/>
      <c r="L943" s="115"/>
      <c r="M943" s="115"/>
      <c r="N943" s="115"/>
      <c r="O943" s="118"/>
    </row>
    <row r="944" spans="1:15" s="32" customFormat="1" ht="18" customHeight="1">
      <c r="A944" s="30" t="str">
        <f>'пр.7 вед.стр.'!A977</f>
        <v>Расходы на выплаты персоналу казенных учреждений</v>
      </c>
      <c r="B944" s="20" t="s">
        <v>72</v>
      </c>
      <c r="C944" s="20" t="s">
        <v>67</v>
      </c>
      <c r="D944" s="243" t="str">
        <f>'пр.7 вед.стр.'!E977</f>
        <v>7Е 0 02 96120 </v>
      </c>
      <c r="E944" s="225" t="str">
        <f>'пр.7 вед.стр.'!F977</f>
        <v>110</v>
      </c>
      <c r="F944" s="21">
        <f>F945</f>
        <v>84</v>
      </c>
      <c r="K944" s="115"/>
      <c r="L944" s="115"/>
      <c r="M944" s="115"/>
      <c r="N944" s="115"/>
      <c r="O944" s="118"/>
    </row>
    <row r="945" spans="1:15" s="32" customFormat="1" ht="29.25" customHeight="1">
      <c r="A945" s="30" t="str">
        <f>'пр.7 вед.стр.'!A978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945" s="20" t="s">
        <v>72</v>
      </c>
      <c r="C945" s="20" t="s">
        <v>67</v>
      </c>
      <c r="D945" s="243" t="str">
        <f>'пр.7 вед.стр.'!E978</f>
        <v>7Е 0 02 96120 </v>
      </c>
      <c r="E945" s="225" t="str">
        <f>'пр.7 вед.стр.'!F978</f>
        <v>113</v>
      </c>
      <c r="F945" s="21">
        <f>'пр.7 вед.стр.'!G978</f>
        <v>84</v>
      </c>
      <c r="K945" s="115"/>
      <c r="L945" s="115"/>
      <c r="M945" s="115"/>
      <c r="N945" s="115"/>
      <c r="O945" s="118"/>
    </row>
    <row r="946" spans="1:15" s="32" customFormat="1" ht="17.25" customHeight="1">
      <c r="A946" s="30" t="str">
        <f>'пр.7 вед.стр.'!A979</f>
        <v>Закупка товаров, работ и услуг для обеспечения государственных (муниципальных) нужд</v>
      </c>
      <c r="B946" s="20" t="s">
        <v>72</v>
      </c>
      <c r="C946" s="20" t="s">
        <v>67</v>
      </c>
      <c r="D946" s="243" t="str">
        <f>'пр.7 вед.стр.'!E979</f>
        <v>7Е 0 02 96120 </v>
      </c>
      <c r="E946" s="225" t="str">
        <f>'пр.7 вед.стр.'!F979</f>
        <v>200</v>
      </c>
      <c r="F946" s="21">
        <f>F947</f>
        <v>177.6</v>
      </c>
      <c r="K946" s="115"/>
      <c r="L946" s="115"/>
      <c r="M946" s="115"/>
      <c r="N946" s="115"/>
      <c r="O946" s="118"/>
    </row>
    <row r="947" spans="1:15" s="32" customFormat="1" ht="17.25" customHeight="1">
      <c r="A947" s="16" t="s">
        <v>770</v>
      </c>
      <c r="B947" s="20" t="s">
        <v>72</v>
      </c>
      <c r="C947" s="20" t="s">
        <v>67</v>
      </c>
      <c r="D947" s="243" t="str">
        <f>'пр.7 вед.стр.'!E980</f>
        <v>7Е 0 02 96120 </v>
      </c>
      <c r="E947" s="225" t="str">
        <f>'пр.7 вед.стр.'!F980</f>
        <v>240</v>
      </c>
      <c r="F947" s="21">
        <f>F948</f>
        <v>177.6</v>
      </c>
      <c r="K947" s="115"/>
      <c r="L947" s="115"/>
      <c r="M947" s="115"/>
      <c r="N947" s="115"/>
      <c r="O947" s="118"/>
    </row>
    <row r="948" spans="1:15" s="32" customFormat="1" ht="17.25" customHeight="1">
      <c r="A948" s="30" t="str">
        <f>'пр.7 вед.стр.'!A981</f>
        <v>Прочая закупка товаров, работ и услуг</v>
      </c>
      <c r="B948" s="20" t="s">
        <v>72</v>
      </c>
      <c r="C948" s="20" t="s">
        <v>67</v>
      </c>
      <c r="D948" s="243" t="str">
        <f>'пр.7 вед.стр.'!E981</f>
        <v>7Е 0 02 96120 </v>
      </c>
      <c r="E948" s="225" t="str">
        <f>'пр.7 вед.стр.'!F981</f>
        <v>244</v>
      </c>
      <c r="F948" s="21">
        <f>'пр.7 вед.стр.'!G981</f>
        <v>177.6</v>
      </c>
      <c r="K948" s="115"/>
      <c r="L948" s="115"/>
      <c r="M948" s="115"/>
      <c r="N948" s="115"/>
      <c r="O948" s="118"/>
    </row>
    <row r="949" spans="1:15" s="32" customFormat="1" ht="22.5" customHeight="1">
      <c r="A949" s="201" t="str">
        <f>'пр.7 вед.стр.'!A982</f>
        <v>Муниципальная программа  "Пожарная безопасность в Сусуманском городском округе на 2018- 2020 годы"</v>
      </c>
      <c r="B949" s="202" t="s">
        <v>72</v>
      </c>
      <c r="C949" s="202" t="s">
        <v>67</v>
      </c>
      <c r="D949" s="241" t="str">
        <f>'пр.7 вед.стр.'!E982</f>
        <v>7П 0 00 00000 </v>
      </c>
      <c r="E949" s="224"/>
      <c r="F949" s="204">
        <f>F950</f>
        <v>36.4</v>
      </c>
      <c r="K949" s="115"/>
      <c r="L949" s="115"/>
      <c r="M949" s="115"/>
      <c r="N949" s="115"/>
      <c r="O949" s="118"/>
    </row>
    <row r="950" spans="1:15" s="32" customFormat="1" ht="31.5" customHeight="1">
      <c r="A950" s="30" t="str">
        <f>'пр.7 вед.стр.'!A983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50" s="20" t="s">
        <v>72</v>
      </c>
      <c r="C950" s="20" t="s">
        <v>67</v>
      </c>
      <c r="D950" s="243" t="str">
        <f>'пр.7 вед.стр.'!E983</f>
        <v>7П 0 01 00000 </v>
      </c>
      <c r="E950" s="225"/>
      <c r="F950" s="21">
        <f>F951</f>
        <v>36.4</v>
      </c>
      <c r="K950" s="115"/>
      <c r="L950" s="115"/>
      <c r="M950" s="115"/>
      <c r="N950" s="115"/>
      <c r="O950" s="118"/>
    </row>
    <row r="951" spans="1:15" s="32" customFormat="1" ht="18" customHeight="1">
      <c r="A951" s="30" t="str">
        <f>'пр.7 вед.стр.'!A984</f>
        <v>Приобретение и заправка огнетушителей, средств индивидуальной защиты</v>
      </c>
      <c r="B951" s="20" t="s">
        <v>72</v>
      </c>
      <c r="C951" s="20" t="s">
        <v>67</v>
      </c>
      <c r="D951" s="243" t="str">
        <f>'пр.7 вед.стр.'!E984</f>
        <v>7П 0 01 94300 </v>
      </c>
      <c r="E951" s="225"/>
      <c r="F951" s="21">
        <f>F952</f>
        <v>36.4</v>
      </c>
      <c r="K951" s="115"/>
      <c r="L951" s="115"/>
      <c r="M951" s="115"/>
      <c r="N951" s="115"/>
      <c r="O951" s="118"/>
    </row>
    <row r="952" spans="1:15" s="32" customFormat="1" ht="18.75" customHeight="1">
      <c r="A952" s="30" t="str">
        <f>'пр.7 вед.стр.'!A985</f>
        <v>Закупка товаров, работ и услуг для обеспечения государственных (муниципальных) нужд</v>
      </c>
      <c r="B952" s="20" t="s">
        <v>72</v>
      </c>
      <c r="C952" s="20" t="s">
        <v>67</v>
      </c>
      <c r="D952" s="243" t="str">
        <f>'пр.7 вед.стр.'!E985</f>
        <v>7П 0 01 94300 </v>
      </c>
      <c r="E952" s="225" t="str">
        <f>'пр.7 вед.стр.'!F985</f>
        <v>200</v>
      </c>
      <c r="F952" s="21">
        <f>F953</f>
        <v>36.4</v>
      </c>
      <c r="K952" s="115"/>
      <c r="L952" s="115"/>
      <c r="M952" s="115"/>
      <c r="N952" s="115"/>
      <c r="O952" s="118"/>
    </row>
    <row r="953" spans="1:15" s="32" customFormat="1" ht="18" customHeight="1">
      <c r="A953" s="16" t="s">
        <v>770</v>
      </c>
      <c r="B953" s="20" t="s">
        <v>72</v>
      </c>
      <c r="C953" s="20" t="s">
        <v>67</v>
      </c>
      <c r="D953" s="243" t="str">
        <f>'пр.7 вед.стр.'!E986</f>
        <v>7П 0 01 94300 </v>
      </c>
      <c r="E953" s="225" t="str">
        <f>'пр.7 вед.стр.'!F986</f>
        <v>240</v>
      </c>
      <c r="F953" s="21">
        <f>F954</f>
        <v>36.4</v>
      </c>
      <c r="K953" s="115"/>
      <c r="L953" s="115"/>
      <c r="M953" s="115"/>
      <c r="N953" s="115"/>
      <c r="O953" s="118"/>
    </row>
    <row r="954" spans="1:15" s="32" customFormat="1" ht="17.25" customHeight="1">
      <c r="A954" s="30" t="str">
        <f>'пр.7 вед.стр.'!A987</f>
        <v>Прочая закупка товаров, работ и услуг </v>
      </c>
      <c r="B954" s="20" t="s">
        <v>72</v>
      </c>
      <c r="C954" s="20" t="s">
        <v>67</v>
      </c>
      <c r="D954" s="243" t="str">
        <f>'пр.7 вед.стр.'!E987</f>
        <v>7П 0 01 94300 </v>
      </c>
      <c r="E954" s="225" t="str">
        <f>'пр.7 вед.стр.'!F987</f>
        <v>244</v>
      </c>
      <c r="F954" s="21">
        <f>'пр.7 вед.стр.'!G987</f>
        <v>36.4</v>
      </c>
      <c r="K954" s="115"/>
      <c r="L954" s="115"/>
      <c r="M954" s="115"/>
      <c r="N954" s="115"/>
      <c r="O954" s="118"/>
    </row>
    <row r="955" spans="1:15" s="32" customFormat="1" ht="40.5" customHeight="1">
      <c r="A955" s="205" t="str">
        <f>'пр.7 вед.стр.'!A988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955" s="202" t="s">
        <v>72</v>
      </c>
      <c r="C955" s="202" t="s">
        <v>67</v>
      </c>
      <c r="D955" s="224" t="str">
        <f>'пр.7 вед.стр.'!E988</f>
        <v>7L 0 00 00000</v>
      </c>
      <c r="E955" s="231"/>
      <c r="F955" s="204">
        <f>F956</f>
        <v>6</v>
      </c>
      <c r="K955" s="115"/>
      <c r="L955" s="115"/>
      <c r="M955" s="115"/>
      <c r="N955" s="115"/>
      <c r="O955" s="118"/>
    </row>
    <row r="956" spans="1:15" s="32" customFormat="1" ht="17.25" customHeight="1">
      <c r="A956" s="16" t="str">
        <f>'пр.7 вед.стр.'!A989</f>
        <v>Основное мероприятие "Гармонизация межнациональных отношений"</v>
      </c>
      <c r="B956" s="20" t="s">
        <v>72</v>
      </c>
      <c r="C956" s="20" t="s">
        <v>67</v>
      </c>
      <c r="D956" s="225" t="str">
        <f>'пр.7 вед.стр.'!E989</f>
        <v>7L 0 03 00000</v>
      </c>
      <c r="E956" s="226"/>
      <c r="F956" s="21">
        <f>F957</f>
        <v>6</v>
      </c>
      <c r="K956" s="115"/>
      <c r="L956" s="115"/>
      <c r="M956" s="115"/>
      <c r="N956" s="115"/>
      <c r="O956" s="118"/>
    </row>
    <row r="957" spans="1:15" s="32" customFormat="1" ht="30" customHeight="1">
      <c r="A957" s="16" t="str">
        <f>'пр.7 вед.стр.'!A990</f>
        <v>Организация мероприятий районного уровня с участием представителей коренных малочисленных народов Крайнего Севера </v>
      </c>
      <c r="B957" s="20" t="s">
        <v>72</v>
      </c>
      <c r="C957" s="20" t="s">
        <v>67</v>
      </c>
      <c r="D957" s="225" t="str">
        <f>'пр.7 вед.стр.'!E990</f>
        <v>7L 0 03 97200</v>
      </c>
      <c r="E957" s="226"/>
      <c r="F957" s="21">
        <f>F958</f>
        <v>6</v>
      </c>
      <c r="K957" s="115"/>
      <c r="L957" s="115"/>
      <c r="M957" s="115"/>
      <c r="N957" s="115"/>
      <c r="O957" s="118"/>
    </row>
    <row r="958" spans="1:15" s="32" customFormat="1" ht="17.25" customHeight="1">
      <c r="A958" s="16" t="str">
        <f>'пр.7 вед.стр.'!A991</f>
        <v>Закупка товаров, работ и услуг для обеспечения государственных (муниципальных) нужд</v>
      </c>
      <c r="B958" s="20" t="s">
        <v>72</v>
      </c>
      <c r="C958" s="20" t="s">
        <v>67</v>
      </c>
      <c r="D958" s="225" t="str">
        <f>'пр.7 вед.стр.'!E991</f>
        <v>7L 0 03 97200</v>
      </c>
      <c r="E958" s="225" t="str">
        <f>'пр.7 вед.стр.'!F991</f>
        <v>200</v>
      </c>
      <c r="F958" s="21">
        <f>F959</f>
        <v>6</v>
      </c>
      <c r="K958" s="115"/>
      <c r="L958" s="115"/>
      <c r="M958" s="115"/>
      <c r="N958" s="115"/>
      <c r="O958" s="118"/>
    </row>
    <row r="959" spans="1:15" s="32" customFormat="1" ht="17.25" customHeight="1">
      <c r="A959" s="16" t="s">
        <v>770</v>
      </c>
      <c r="B959" s="20" t="s">
        <v>72</v>
      </c>
      <c r="C959" s="20" t="s">
        <v>67</v>
      </c>
      <c r="D959" s="225" t="str">
        <f>'пр.7 вед.стр.'!E992</f>
        <v>7L 0 03 97200</v>
      </c>
      <c r="E959" s="225" t="str">
        <f>'пр.7 вед.стр.'!F992</f>
        <v>240</v>
      </c>
      <c r="F959" s="21">
        <f>F960</f>
        <v>6</v>
      </c>
      <c r="K959" s="115"/>
      <c r="L959" s="115"/>
      <c r="M959" s="115"/>
      <c r="N959" s="115"/>
      <c r="O959" s="118"/>
    </row>
    <row r="960" spans="1:15" s="32" customFormat="1" ht="17.25" customHeight="1">
      <c r="A960" s="16" t="str">
        <f>'пр.7 вед.стр.'!A993</f>
        <v>Прочая закупка товаров, работ и услуг </v>
      </c>
      <c r="B960" s="20" t="s">
        <v>72</v>
      </c>
      <c r="C960" s="20" t="s">
        <v>67</v>
      </c>
      <c r="D960" s="225" t="str">
        <f>'пр.7 вед.стр.'!E993</f>
        <v>7L 0 03 97200</v>
      </c>
      <c r="E960" s="225" t="str">
        <f>'пр.7 вед.стр.'!F993</f>
        <v>244</v>
      </c>
      <c r="F960" s="21">
        <f>'пр.7 вед.стр.'!G993</f>
        <v>6</v>
      </c>
      <c r="K960" s="115"/>
      <c r="L960" s="115"/>
      <c r="M960" s="115"/>
      <c r="N960" s="115"/>
      <c r="O960" s="118"/>
    </row>
    <row r="961" spans="1:15" s="32" customFormat="1" ht="30" customHeight="1">
      <c r="A961" s="16" t="s">
        <v>315</v>
      </c>
      <c r="B961" s="20" t="s">
        <v>72</v>
      </c>
      <c r="C961" s="20" t="s">
        <v>67</v>
      </c>
      <c r="D961" s="225" t="s">
        <v>203</v>
      </c>
      <c r="E961" s="225"/>
      <c r="F961" s="21">
        <f>F962</f>
        <v>6759.900000000001</v>
      </c>
      <c r="K961" s="115"/>
      <c r="L961" s="115"/>
      <c r="M961" s="115"/>
      <c r="N961" s="115"/>
      <c r="O961" s="118"/>
    </row>
    <row r="962" spans="1:15" s="32" customFormat="1" ht="17.25" customHeight="1">
      <c r="A962" s="16" t="s">
        <v>49</v>
      </c>
      <c r="B962" s="20" t="s">
        <v>72</v>
      </c>
      <c r="C962" s="20" t="s">
        <v>67</v>
      </c>
      <c r="D962" s="225" t="s">
        <v>209</v>
      </c>
      <c r="E962" s="225"/>
      <c r="F962" s="21">
        <f>F963+F969+F977+F981</f>
        <v>6759.900000000001</v>
      </c>
      <c r="K962" s="115"/>
      <c r="L962" s="115"/>
      <c r="M962" s="115"/>
      <c r="N962" s="115"/>
      <c r="O962" s="118"/>
    </row>
    <row r="963" spans="1:15" s="32" customFormat="1" ht="15.75" customHeight="1">
      <c r="A963" s="16" t="s">
        <v>205</v>
      </c>
      <c r="B963" s="20" t="s">
        <v>72</v>
      </c>
      <c r="C963" s="20" t="s">
        <v>67</v>
      </c>
      <c r="D963" s="225" t="s">
        <v>210</v>
      </c>
      <c r="E963" s="225"/>
      <c r="F963" s="21">
        <f>F964</f>
        <v>5775.1</v>
      </c>
      <c r="K963" s="115"/>
      <c r="L963" s="115"/>
      <c r="M963" s="115"/>
      <c r="N963" s="115"/>
      <c r="O963" s="118"/>
    </row>
    <row r="964" spans="1:15" s="32" customFormat="1" ht="45" customHeight="1">
      <c r="A964" s="16" t="s">
        <v>99</v>
      </c>
      <c r="B964" s="20" t="s">
        <v>72</v>
      </c>
      <c r="C964" s="20" t="s">
        <v>67</v>
      </c>
      <c r="D964" s="225" t="s">
        <v>210</v>
      </c>
      <c r="E964" s="225" t="s">
        <v>100</v>
      </c>
      <c r="F964" s="21">
        <f>F965</f>
        <v>5775.1</v>
      </c>
      <c r="K964" s="115"/>
      <c r="L964" s="115"/>
      <c r="M964" s="115"/>
      <c r="N964" s="115"/>
      <c r="O964" s="118"/>
    </row>
    <row r="965" spans="1:15" s="32" customFormat="1" ht="18" customHeight="1">
      <c r="A965" s="16" t="s">
        <v>92</v>
      </c>
      <c r="B965" s="20" t="s">
        <v>72</v>
      </c>
      <c r="C965" s="20" t="s">
        <v>67</v>
      </c>
      <c r="D965" s="225" t="s">
        <v>210</v>
      </c>
      <c r="E965" s="225" t="s">
        <v>93</v>
      </c>
      <c r="F965" s="21">
        <f>F966+F967+F968</f>
        <v>5775.1</v>
      </c>
      <c r="K965" s="115"/>
      <c r="L965" s="115"/>
      <c r="M965" s="115"/>
      <c r="N965" s="115"/>
      <c r="O965" s="118"/>
    </row>
    <row r="966" spans="1:15" s="32" customFormat="1" ht="19.5" customHeight="1">
      <c r="A966" s="16" t="s">
        <v>154</v>
      </c>
      <c r="B966" s="20" t="s">
        <v>72</v>
      </c>
      <c r="C966" s="20" t="s">
        <v>67</v>
      </c>
      <c r="D966" s="225" t="s">
        <v>210</v>
      </c>
      <c r="E966" s="225" t="s">
        <v>94</v>
      </c>
      <c r="F966" s="21">
        <f>'пр.7 вед.стр.'!G999</f>
        <v>4597.7</v>
      </c>
      <c r="K966" s="115"/>
      <c r="L966" s="115"/>
      <c r="M966" s="115"/>
      <c r="N966" s="115"/>
      <c r="O966" s="118"/>
    </row>
    <row r="967" spans="1:15" s="32" customFormat="1" ht="15.75" customHeight="1">
      <c r="A967" s="16" t="s">
        <v>95</v>
      </c>
      <c r="B967" s="20" t="s">
        <v>72</v>
      </c>
      <c r="C967" s="20" t="s">
        <v>67</v>
      </c>
      <c r="D967" s="225" t="s">
        <v>210</v>
      </c>
      <c r="E967" s="225" t="s">
        <v>96</v>
      </c>
      <c r="F967" s="21">
        <f>'пр.7 вед.стр.'!G1000</f>
        <v>28</v>
      </c>
      <c r="K967" s="115"/>
      <c r="L967" s="115"/>
      <c r="M967" s="115"/>
      <c r="N967" s="115"/>
      <c r="O967" s="118"/>
    </row>
    <row r="968" spans="1:15" s="32" customFormat="1" ht="30.75" customHeight="1">
      <c r="A968" s="16" t="s">
        <v>156</v>
      </c>
      <c r="B968" s="20" t="s">
        <v>72</v>
      </c>
      <c r="C968" s="20" t="s">
        <v>67</v>
      </c>
      <c r="D968" s="225" t="s">
        <v>210</v>
      </c>
      <c r="E968" s="225" t="s">
        <v>155</v>
      </c>
      <c r="F968" s="21">
        <f>'пр.7 вед.стр.'!G1001</f>
        <v>1149.4</v>
      </c>
      <c r="K968" s="115"/>
      <c r="L968" s="115"/>
      <c r="M968" s="115"/>
      <c r="N968" s="115"/>
      <c r="O968" s="118"/>
    </row>
    <row r="969" spans="1:15" s="32" customFormat="1" ht="17.25" customHeight="1">
      <c r="A969" s="16" t="s">
        <v>206</v>
      </c>
      <c r="B969" s="20" t="s">
        <v>72</v>
      </c>
      <c r="C969" s="20" t="s">
        <v>67</v>
      </c>
      <c r="D969" s="225" t="s">
        <v>211</v>
      </c>
      <c r="E969" s="225"/>
      <c r="F969" s="21">
        <f>F970+F973</f>
        <v>408.70000000000005</v>
      </c>
      <c r="K969" s="115"/>
      <c r="L969" s="115"/>
      <c r="M969" s="115"/>
      <c r="N969" s="115"/>
      <c r="O969" s="118"/>
    </row>
    <row r="970" spans="1:15" s="32" customFormat="1" ht="17.25" customHeight="1">
      <c r="A970" s="16" t="s">
        <v>393</v>
      </c>
      <c r="B970" s="20" t="s">
        <v>72</v>
      </c>
      <c r="C970" s="20" t="s">
        <v>67</v>
      </c>
      <c r="D970" s="225" t="s">
        <v>211</v>
      </c>
      <c r="E970" s="225" t="s">
        <v>101</v>
      </c>
      <c r="F970" s="21">
        <f>F971</f>
        <v>329.6</v>
      </c>
      <c r="K970" s="115"/>
      <c r="L970" s="115"/>
      <c r="M970" s="115"/>
      <c r="N970" s="115"/>
      <c r="O970" s="118"/>
    </row>
    <row r="971" spans="1:15" s="32" customFormat="1" ht="17.25" customHeight="1">
      <c r="A971" s="16" t="s">
        <v>770</v>
      </c>
      <c r="B971" s="20" t="s">
        <v>72</v>
      </c>
      <c r="C971" s="20" t="s">
        <v>67</v>
      </c>
      <c r="D971" s="225" t="s">
        <v>211</v>
      </c>
      <c r="E971" s="225" t="s">
        <v>97</v>
      </c>
      <c r="F971" s="21">
        <f>F972</f>
        <v>329.6</v>
      </c>
      <c r="K971" s="115"/>
      <c r="L971" s="115"/>
      <c r="M971" s="115"/>
      <c r="N971" s="115"/>
      <c r="O971" s="118"/>
    </row>
    <row r="972" spans="1:15" s="32" customFormat="1" ht="17.25" customHeight="1">
      <c r="A972" s="16" t="s">
        <v>723</v>
      </c>
      <c r="B972" s="20" t="s">
        <v>72</v>
      </c>
      <c r="C972" s="20" t="s">
        <v>67</v>
      </c>
      <c r="D972" s="225" t="s">
        <v>211</v>
      </c>
      <c r="E972" s="225" t="s">
        <v>98</v>
      </c>
      <c r="F972" s="21">
        <f>'пр.7 вед.стр.'!G1005</f>
        <v>329.6</v>
      </c>
      <c r="K972" s="115"/>
      <c r="L972" s="115"/>
      <c r="M972" s="115"/>
      <c r="N972" s="115"/>
      <c r="O972" s="118"/>
    </row>
    <row r="973" spans="1:15" s="32" customFormat="1" ht="17.25" customHeight="1">
      <c r="A973" s="16" t="s">
        <v>125</v>
      </c>
      <c r="B973" s="20" t="s">
        <v>72</v>
      </c>
      <c r="C973" s="20" t="s">
        <v>67</v>
      </c>
      <c r="D973" s="225" t="s">
        <v>211</v>
      </c>
      <c r="E973" s="225" t="s">
        <v>126</v>
      </c>
      <c r="F973" s="21">
        <f>F974</f>
        <v>79.1</v>
      </c>
      <c r="K973" s="115"/>
      <c r="L973" s="115"/>
      <c r="M973" s="115"/>
      <c r="N973" s="115"/>
      <c r="O973" s="118"/>
    </row>
    <row r="974" spans="1:15" s="32" customFormat="1" ht="17.25" customHeight="1">
      <c r="A974" s="16" t="s">
        <v>128</v>
      </c>
      <c r="B974" s="20" t="s">
        <v>72</v>
      </c>
      <c r="C974" s="20" t="s">
        <v>67</v>
      </c>
      <c r="D974" s="225" t="s">
        <v>211</v>
      </c>
      <c r="E974" s="225" t="s">
        <v>129</v>
      </c>
      <c r="F974" s="21">
        <f>F975+F976</f>
        <v>79.1</v>
      </c>
      <c r="K974" s="115"/>
      <c r="L974" s="115"/>
      <c r="M974" s="115"/>
      <c r="N974" s="115"/>
      <c r="O974" s="118"/>
    </row>
    <row r="975" spans="1:15" s="32" customFormat="1" ht="17.25" customHeight="1">
      <c r="A975" s="16" t="s">
        <v>130</v>
      </c>
      <c r="B975" s="20" t="s">
        <v>72</v>
      </c>
      <c r="C975" s="20" t="s">
        <v>67</v>
      </c>
      <c r="D975" s="225" t="s">
        <v>211</v>
      </c>
      <c r="E975" s="225" t="s">
        <v>131</v>
      </c>
      <c r="F975" s="21">
        <f>'пр.7 вед.стр.'!G1008</f>
        <v>78.1</v>
      </c>
      <c r="K975" s="115"/>
      <c r="L975" s="115"/>
      <c r="M975" s="115"/>
      <c r="N975" s="115"/>
      <c r="O975" s="118"/>
    </row>
    <row r="976" spans="1:15" s="32" customFormat="1" ht="17.25" customHeight="1">
      <c r="A976" s="16" t="s">
        <v>157</v>
      </c>
      <c r="B976" s="20" t="s">
        <v>72</v>
      </c>
      <c r="C976" s="20" t="s">
        <v>67</v>
      </c>
      <c r="D976" s="225" t="s">
        <v>211</v>
      </c>
      <c r="E976" s="225" t="s">
        <v>132</v>
      </c>
      <c r="F976" s="21">
        <f>'пр.7 вед.стр.'!G1009</f>
        <v>1</v>
      </c>
      <c r="K976" s="115"/>
      <c r="L976" s="115"/>
      <c r="M976" s="115"/>
      <c r="N976" s="115"/>
      <c r="O976" s="118"/>
    </row>
    <row r="977" spans="1:15" s="32" customFormat="1" ht="41.25" customHeight="1">
      <c r="A977" s="16" t="s">
        <v>235</v>
      </c>
      <c r="B977" s="20" t="s">
        <v>72</v>
      </c>
      <c r="C977" s="20" t="s">
        <v>67</v>
      </c>
      <c r="D977" s="225" t="s">
        <v>584</v>
      </c>
      <c r="E977" s="225"/>
      <c r="F977" s="21">
        <f>F978</f>
        <v>325</v>
      </c>
      <c r="K977" s="115"/>
      <c r="L977" s="115"/>
      <c r="M977" s="115"/>
      <c r="N977" s="115"/>
      <c r="O977" s="118"/>
    </row>
    <row r="978" spans="1:15" s="32" customFormat="1" ht="43.5" customHeight="1">
      <c r="A978" s="16" t="s">
        <v>99</v>
      </c>
      <c r="B978" s="20" t="s">
        <v>72</v>
      </c>
      <c r="C978" s="20" t="s">
        <v>67</v>
      </c>
      <c r="D978" s="225" t="s">
        <v>584</v>
      </c>
      <c r="E978" s="225" t="s">
        <v>100</v>
      </c>
      <c r="F978" s="21">
        <f>F979</f>
        <v>325</v>
      </c>
      <c r="K978" s="115"/>
      <c r="L978" s="115"/>
      <c r="M978" s="115"/>
      <c r="N978" s="115"/>
      <c r="O978" s="118"/>
    </row>
    <row r="979" spans="1:15" s="32" customFormat="1" ht="17.25" customHeight="1">
      <c r="A979" s="16" t="s">
        <v>92</v>
      </c>
      <c r="B979" s="20" t="s">
        <v>72</v>
      </c>
      <c r="C979" s="20" t="s">
        <v>67</v>
      </c>
      <c r="D979" s="225" t="s">
        <v>584</v>
      </c>
      <c r="E979" s="225" t="s">
        <v>93</v>
      </c>
      <c r="F979" s="21">
        <f>F980</f>
        <v>325</v>
      </c>
      <c r="K979" s="115"/>
      <c r="L979" s="115"/>
      <c r="M979" s="115"/>
      <c r="N979" s="115"/>
      <c r="O979" s="118"/>
    </row>
    <row r="980" spans="1:15" s="32" customFormat="1" ht="18" customHeight="1">
      <c r="A980" s="16" t="s">
        <v>95</v>
      </c>
      <c r="B980" s="20" t="s">
        <v>72</v>
      </c>
      <c r="C980" s="20" t="s">
        <v>67</v>
      </c>
      <c r="D980" s="225" t="s">
        <v>584</v>
      </c>
      <c r="E980" s="225" t="s">
        <v>96</v>
      </c>
      <c r="F980" s="21">
        <f>'пр.7 вед.стр.'!G1013</f>
        <v>325</v>
      </c>
      <c r="K980" s="115"/>
      <c r="L980" s="115"/>
      <c r="M980" s="115"/>
      <c r="N980" s="115"/>
      <c r="O980" s="118"/>
    </row>
    <row r="981" spans="1:15" s="32" customFormat="1" ht="17.25" customHeight="1">
      <c r="A981" s="16" t="s">
        <v>204</v>
      </c>
      <c r="B981" s="20" t="s">
        <v>72</v>
      </c>
      <c r="C981" s="20" t="s">
        <v>67</v>
      </c>
      <c r="D981" s="225" t="s">
        <v>585</v>
      </c>
      <c r="E981" s="225"/>
      <c r="F981" s="21">
        <f>F982</f>
        <v>251.1</v>
      </c>
      <c r="K981" s="115"/>
      <c r="L981" s="115"/>
      <c r="M981" s="115"/>
      <c r="N981" s="115"/>
      <c r="O981" s="118"/>
    </row>
    <row r="982" spans="1:15" s="32" customFormat="1" ht="45" customHeight="1">
      <c r="A982" s="16" t="s">
        <v>99</v>
      </c>
      <c r="B982" s="20" t="s">
        <v>72</v>
      </c>
      <c r="C982" s="20" t="s">
        <v>67</v>
      </c>
      <c r="D982" s="225" t="s">
        <v>585</v>
      </c>
      <c r="E982" s="225" t="s">
        <v>100</v>
      </c>
      <c r="F982" s="21">
        <f>F983</f>
        <v>251.1</v>
      </c>
      <c r="K982" s="115"/>
      <c r="L982" s="115"/>
      <c r="M982" s="115"/>
      <c r="N982" s="115"/>
      <c r="O982" s="118"/>
    </row>
    <row r="983" spans="1:15" s="32" customFormat="1" ht="17.25" customHeight="1">
      <c r="A983" s="16" t="s">
        <v>92</v>
      </c>
      <c r="B983" s="20" t="s">
        <v>72</v>
      </c>
      <c r="C983" s="20" t="s">
        <v>67</v>
      </c>
      <c r="D983" s="225" t="s">
        <v>585</v>
      </c>
      <c r="E983" s="225" t="s">
        <v>93</v>
      </c>
      <c r="F983" s="21">
        <f>F984</f>
        <v>251.1</v>
      </c>
      <c r="K983" s="115"/>
      <c r="L983" s="115"/>
      <c r="M983" s="115"/>
      <c r="N983" s="115"/>
      <c r="O983" s="118"/>
    </row>
    <row r="984" spans="1:15" s="32" customFormat="1" ht="20.25" customHeight="1">
      <c r="A984" s="16" t="s">
        <v>95</v>
      </c>
      <c r="B984" s="20" t="s">
        <v>72</v>
      </c>
      <c r="C984" s="20" t="s">
        <v>67</v>
      </c>
      <c r="D984" s="225" t="s">
        <v>585</v>
      </c>
      <c r="E984" s="225" t="s">
        <v>96</v>
      </c>
      <c r="F984" s="21">
        <f>'пр.7 вед.стр.'!G1017</f>
        <v>251.1</v>
      </c>
      <c r="K984" s="115"/>
      <c r="L984" s="115"/>
      <c r="M984" s="115"/>
      <c r="N984" s="115"/>
      <c r="O984" s="118"/>
    </row>
    <row r="985" spans="1:6" ht="17.25" customHeight="1">
      <c r="A985" s="16" t="s">
        <v>642</v>
      </c>
      <c r="B985" s="20" t="s">
        <v>72</v>
      </c>
      <c r="C985" s="20" t="s">
        <v>67</v>
      </c>
      <c r="D985" s="225" t="s">
        <v>643</v>
      </c>
      <c r="E985" s="225"/>
      <c r="F985" s="21">
        <f>F986+F998+F1002</f>
        <v>6397.900000000001</v>
      </c>
    </row>
    <row r="986" spans="1:15" s="32" customFormat="1" ht="17.25" customHeight="1">
      <c r="A986" s="16" t="s">
        <v>301</v>
      </c>
      <c r="B986" s="20" t="s">
        <v>72</v>
      </c>
      <c r="C986" s="20" t="s">
        <v>67</v>
      </c>
      <c r="D986" s="225" t="s">
        <v>644</v>
      </c>
      <c r="E986" s="225"/>
      <c r="F986" s="21">
        <f>F987+F992+F995</f>
        <v>5782.900000000001</v>
      </c>
      <c r="K986" s="115"/>
      <c r="L986" s="115"/>
      <c r="M986" s="115"/>
      <c r="N986" s="115"/>
      <c r="O986" s="118"/>
    </row>
    <row r="987" spans="1:15" s="32" customFormat="1" ht="42.75" customHeight="1">
      <c r="A987" s="16" t="s">
        <v>99</v>
      </c>
      <c r="B987" s="20" t="s">
        <v>72</v>
      </c>
      <c r="C987" s="20" t="s">
        <v>67</v>
      </c>
      <c r="D987" s="225" t="s">
        <v>644</v>
      </c>
      <c r="E987" s="225" t="s">
        <v>100</v>
      </c>
      <c r="F987" s="21">
        <f>F988</f>
        <v>5430.900000000001</v>
      </c>
      <c r="K987" s="115"/>
      <c r="L987" s="115"/>
      <c r="M987" s="115"/>
      <c r="N987" s="115"/>
      <c r="O987" s="118"/>
    </row>
    <row r="988" spans="1:15" s="32" customFormat="1" ht="18.75" customHeight="1">
      <c r="A988" s="16" t="s">
        <v>239</v>
      </c>
      <c r="B988" s="20" t="s">
        <v>72</v>
      </c>
      <c r="C988" s="20" t="s">
        <v>67</v>
      </c>
      <c r="D988" s="225" t="s">
        <v>644</v>
      </c>
      <c r="E988" s="225" t="s">
        <v>241</v>
      </c>
      <c r="F988" s="21">
        <f>F989+F990+F991</f>
        <v>5430.900000000001</v>
      </c>
      <c r="K988" s="115"/>
      <c r="L988" s="115"/>
      <c r="M988" s="115"/>
      <c r="N988" s="115"/>
      <c r="O988" s="118"/>
    </row>
    <row r="989" spans="1:15" s="32" customFormat="1" ht="17.25" customHeight="1">
      <c r="A989" s="16" t="s">
        <v>360</v>
      </c>
      <c r="B989" s="20" t="s">
        <v>72</v>
      </c>
      <c r="C989" s="20" t="s">
        <v>67</v>
      </c>
      <c r="D989" s="225" t="s">
        <v>644</v>
      </c>
      <c r="E989" s="225" t="s">
        <v>242</v>
      </c>
      <c r="F989" s="21">
        <f>'пр.7 вед.стр.'!G1022</f>
        <v>4204.6</v>
      </c>
      <c r="K989" s="115"/>
      <c r="L989" s="115"/>
      <c r="M989" s="115"/>
      <c r="N989" s="115"/>
      <c r="O989" s="118"/>
    </row>
    <row r="990" spans="1:15" s="32" customFormat="1" ht="17.25" customHeight="1">
      <c r="A990" s="16" t="s">
        <v>326</v>
      </c>
      <c r="B990" s="20" t="s">
        <v>72</v>
      </c>
      <c r="C990" s="20" t="s">
        <v>67</v>
      </c>
      <c r="D990" s="225" t="s">
        <v>644</v>
      </c>
      <c r="E990" s="225" t="s">
        <v>240</v>
      </c>
      <c r="F990" s="21">
        <f>'пр.7 вед.стр.'!G1023</f>
        <v>7</v>
      </c>
      <c r="K990" s="115"/>
      <c r="L990" s="115"/>
      <c r="M990" s="115"/>
      <c r="N990" s="115"/>
      <c r="O990" s="118"/>
    </row>
    <row r="991" spans="1:15" s="32" customFormat="1" ht="36" customHeight="1">
      <c r="A991" s="16" t="s">
        <v>329</v>
      </c>
      <c r="B991" s="20" t="s">
        <v>72</v>
      </c>
      <c r="C991" s="20" t="s">
        <v>67</v>
      </c>
      <c r="D991" s="225" t="s">
        <v>644</v>
      </c>
      <c r="E991" s="225" t="s">
        <v>243</v>
      </c>
      <c r="F991" s="21">
        <f>'пр.7 вед.стр.'!G1024</f>
        <v>1219.3</v>
      </c>
      <c r="K991" s="115"/>
      <c r="L991" s="115"/>
      <c r="M991" s="115"/>
      <c r="N991" s="115"/>
      <c r="O991" s="118"/>
    </row>
    <row r="992" spans="1:15" s="32" customFormat="1" ht="17.25" customHeight="1">
      <c r="A992" s="16" t="s">
        <v>393</v>
      </c>
      <c r="B992" s="68" t="s">
        <v>72</v>
      </c>
      <c r="C992" s="68" t="s">
        <v>67</v>
      </c>
      <c r="D992" s="225" t="s">
        <v>644</v>
      </c>
      <c r="E992" s="236" t="s">
        <v>101</v>
      </c>
      <c r="F992" s="67">
        <f>F993</f>
        <v>342</v>
      </c>
      <c r="K992" s="115"/>
      <c r="L992" s="115"/>
      <c r="M992" s="115"/>
      <c r="N992" s="115"/>
      <c r="O992" s="118"/>
    </row>
    <row r="993" spans="1:15" s="32" customFormat="1" ht="17.25" customHeight="1">
      <c r="A993" s="16" t="s">
        <v>770</v>
      </c>
      <c r="B993" s="20" t="s">
        <v>72</v>
      </c>
      <c r="C993" s="20" t="s">
        <v>67</v>
      </c>
      <c r="D993" s="225" t="s">
        <v>644</v>
      </c>
      <c r="E993" s="225" t="s">
        <v>97</v>
      </c>
      <c r="F993" s="21">
        <f>F994</f>
        <v>342</v>
      </c>
      <c r="K993" s="115"/>
      <c r="L993" s="115"/>
      <c r="M993" s="115"/>
      <c r="N993" s="115"/>
      <c r="O993" s="118"/>
    </row>
    <row r="994" spans="1:15" s="32" customFormat="1" ht="17.25" customHeight="1">
      <c r="A994" s="16" t="s">
        <v>723</v>
      </c>
      <c r="B994" s="20" t="s">
        <v>72</v>
      </c>
      <c r="C994" s="20" t="s">
        <v>67</v>
      </c>
      <c r="D994" s="225" t="s">
        <v>644</v>
      </c>
      <c r="E994" s="225" t="s">
        <v>98</v>
      </c>
      <c r="F994" s="21">
        <f>'пр.7 вед.стр.'!G1027</f>
        <v>342</v>
      </c>
      <c r="K994" s="115"/>
      <c r="L994" s="115"/>
      <c r="M994" s="115"/>
      <c r="N994" s="115"/>
      <c r="O994" s="118"/>
    </row>
    <row r="995" spans="1:15" s="32" customFormat="1" ht="17.25" customHeight="1">
      <c r="A995" s="16" t="s">
        <v>125</v>
      </c>
      <c r="B995" s="20" t="s">
        <v>72</v>
      </c>
      <c r="C995" s="20" t="s">
        <v>67</v>
      </c>
      <c r="D995" s="225" t="s">
        <v>644</v>
      </c>
      <c r="E995" s="225" t="s">
        <v>126</v>
      </c>
      <c r="F995" s="21">
        <f>F996</f>
        <v>10</v>
      </c>
      <c r="K995" s="115"/>
      <c r="L995" s="115"/>
      <c r="M995" s="115"/>
      <c r="N995" s="115"/>
      <c r="O995" s="118"/>
    </row>
    <row r="996" spans="1:15" s="32" customFormat="1" ht="17.25" customHeight="1">
      <c r="A996" s="16" t="s">
        <v>128</v>
      </c>
      <c r="B996" s="20" t="s">
        <v>72</v>
      </c>
      <c r="C996" s="20" t="s">
        <v>67</v>
      </c>
      <c r="D996" s="225" t="s">
        <v>644</v>
      </c>
      <c r="E996" s="225" t="s">
        <v>129</v>
      </c>
      <c r="F996" s="21">
        <f>F997</f>
        <v>10</v>
      </c>
      <c r="K996" s="115"/>
      <c r="L996" s="115"/>
      <c r="M996" s="115"/>
      <c r="N996" s="115"/>
      <c r="O996" s="118"/>
    </row>
    <row r="997" spans="1:15" s="32" customFormat="1" ht="16.5" customHeight="1">
      <c r="A997" s="16" t="s">
        <v>130</v>
      </c>
      <c r="B997" s="20" t="s">
        <v>72</v>
      </c>
      <c r="C997" s="20" t="s">
        <v>67</v>
      </c>
      <c r="D997" s="225" t="s">
        <v>644</v>
      </c>
      <c r="E997" s="225" t="s">
        <v>131</v>
      </c>
      <c r="F997" s="21">
        <f>'пр.7 вед.стр.'!G1030</f>
        <v>10</v>
      </c>
      <c r="K997" s="115"/>
      <c r="L997" s="115"/>
      <c r="M997" s="115"/>
      <c r="N997" s="115"/>
      <c r="O997" s="118"/>
    </row>
    <row r="998" spans="1:15" s="32" customFormat="1" ht="41.25" customHeight="1">
      <c r="A998" s="16" t="s">
        <v>235</v>
      </c>
      <c r="B998" s="20" t="s">
        <v>72</v>
      </c>
      <c r="C998" s="20" t="s">
        <v>67</v>
      </c>
      <c r="D998" s="225" t="s">
        <v>645</v>
      </c>
      <c r="E998" s="225"/>
      <c r="F998" s="21">
        <f>F999</f>
        <v>600</v>
      </c>
      <c r="K998" s="115"/>
      <c r="L998" s="115"/>
      <c r="M998" s="115"/>
      <c r="N998" s="115"/>
      <c r="O998" s="118"/>
    </row>
    <row r="999" spans="1:15" s="32" customFormat="1" ht="44.25" customHeight="1">
      <c r="A999" s="16" t="s">
        <v>99</v>
      </c>
      <c r="B999" s="20" t="s">
        <v>72</v>
      </c>
      <c r="C999" s="20" t="s">
        <v>67</v>
      </c>
      <c r="D999" s="225" t="s">
        <v>645</v>
      </c>
      <c r="E999" s="225" t="s">
        <v>100</v>
      </c>
      <c r="F999" s="21">
        <f>F1000</f>
        <v>600</v>
      </c>
      <c r="K999" s="115"/>
      <c r="L999" s="115"/>
      <c r="M999" s="115"/>
      <c r="N999" s="115"/>
      <c r="O999" s="118"/>
    </row>
    <row r="1000" spans="1:15" s="32" customFormat="1" ht="17.25" customHeight="1">
      <c r="A1000" s="16" t="s">
        <v>239</v>
      </c>
      <c r="B1000" s="20" t="s">
        <v>72</v>
      </c>
      <c r="C1000" s="20" t="s">
        <v>67</v>
      </c>
      <c r="D1000" s="225" t="s">
        <v>645</v>
      </c>
      <c r="E1000" s="225" t="s">
        <v>241</v>
      </c>
      <c r="F1000" s="21">
        <f>F1001</f>
        <v>600</v>
      </c>
      <c r="K1000" s="115"/>
      <c r="L1000" s="115"/>
      <c r="M1000" s="115"/>
      <c r="N1000" s="115"/>
      <c r="O1000" s="118"/>
    </row>
    <row r="1001" spans="1:15" s="32" customFormat="1" ht="17.25" customHeight="1">
      <c r="A1001" s="16" t="s">
        <v>326</v>
      </c>
      <c r="B1001" s="20" t="s">
        <v>72</v>
      </c>
      <c r="C1001" s="20" t="s">
        <v>67</v>
      </c>
      <c r="D1001" s="225" t="s">
        <v>645</v>
      </c>
      <c r="E1001" s="225" t="s">
        <v>240</v>
      </c>
      <c r="F1001" s="21">
        <f>'пр.7 вед.стр.'!G1034</f>
        <v>600</v>
      </c>
      <c r="K1001" s="115"/>
      <c r="L1001" s="115"/>
      <c r="M1001" s="115"/>
      <c r="N1001" s="115"/>
      <c r="O1001" s="118"/>
    </row>
    <row r="1002" spans="1:15" s="32" customFormat="1" ht="17.25" customHeight="1">
      <c r="A1002" s="16" t="s">
        <v>204</v>
      </c>
      <c r="B1002" s="20" t="s">
        <v>72</v>
      </c>
      <c r="C1002" s="20" t="s">
        <v>67</v>
      </c>
      <c r="D1002" s="225" t="s">
        <v>646</v>
      </c>
      <c r="E1002" s="225"/>
      <c r="F1002" s="21">
        <f>F1003</f>
        <v>15</v>
      </c>
      <c r="K1002" s="115"/>
      <c r="L1002" s="115"/>
      <c r="M1002" s="115"/>
      <c r="N1002" s="115"/>
      <c r="O1002" s="118"/>
    </row>
    <row r="1003" spans="1:15" s="32" customFormat="1" ht="45" customHeight="1">
      <c r="A1003" s="16" t="s">
        <v>99</v>
      </c>
      <c r="B1003" s="20" t="s">
        <v>72</v>
      </c>
      <c r="C1003" s="20" t="s">
        <v>67</v>
      </c>
      <c r="D1003" s="225" t="s">
        <v>646</v>
      </c>
      <c r="E1003" s="225" t="s">
        <v>100</v>
      </c>
      <c r="F1003" s="21">
        <f>F1004</f>
        <v>15</v>
      </c>
      <c r="K1003" s="115"/>
      <c r="L1003" s="115"/>
      <c r="M1003" s="115"/>
      <c r="N1003" s="115"/>
      <c r="O1003" s="118"/>
    </row>
    <row r="1004" spans="1:15" s="32" customFormat="1" ht="17.25" customHeight="1">
      <c r="A1004" s="16" t="s">
        <v>239</v>
      </c>
      <c r="B1004" s="20" t="s">
        <v>72</v>
      </c>
      <c r="C1004" s="20" t="s">
        <v>67</v>
      </c>
      <c r="D1004" s="225" t="s">
        <v>646</v>
      </c>
      <c r="E1004" s="225" t="s">
        <v>241</v>
      </c>
      <c r="F1004" s="21">
        <f>F1005</f>
        <v>15</v>
      </c>
      <c r="K1004" s="115"/>
      <c r="L1004" s="115"/>
      <c r="M1004" s="115"/>
      <c r="N1004" s="115"/>
      <c r="O1004" s="118"/>
    </row>
    <row r="1005" spans="1:15" s="32" customFormat="1" ht="18" customHeight="1">
      <c r="A1005" s="16" t="s">
        <v>326</v>
      </c>
      <c r="B1005" s="20" t="s">
        <v>72</v>
      </c>
      <c r="C1005" s="20" t="s">
        <v>67</v>
      </c>
      <c r="D1005" s="225" t="s">
        <v>646</v>
      </c>
      <c r="E1005" s="225" t="s">
        <v>240</v>
      </c>
      <c r="F1005" s="21">
        <f>'пр.7 вед.стр.'!G1038</f>
        <v>15</v>
      </c>
      <c r="K1005" s="115"/>
      <c r="L1005" s="115"/>
      <c r="M1005" s="115"/>
      <c r="N1005" s="115"/>
      <c r="O1005" s="118"/>
    </row>
    <row r="1006" spans="1:14" ht="15" customHeight="1">
      <c r="A1006" s="15" t="s">
        <v>61</v>
      </c>
      <c r="B1006" s="35" t="s">
        <v>70</v>
      </c>
      <c r="C1006" s="35" t="s">
        <v>35</v>
      </c>
      <c r="D1006" s="225"/>
      <c r="E1006" s="225"/>
      <c r="F1006" s="36">
        <f>F1008+F1013+F1038</f>
        <v>9375.599999999999</v>
      </c>
      <c r="K1006" s="118"/>
      <c r="L1006" s="118"/>
      <c r="M1006" s="118"/>
      <c r="N1006" s="118"/>
    </row>
    <row r="1007" spans="1:14" ht="15" customHeight="1">
      <c r="A1007" s="15" t="s">
        <v>57</v>
      </c>
      <c r="B1007" s="35" t="s">
        <v>70</v>
      </c>
      <c r="C1007" s="35" t="s">
        <v>65</v>
      </c>
      <c r="D1007" s="225"/>
      <c r="E1007" s="225"/>
      <c r="F1007" s="36">
        <f>F1008</f>
        <v>5461.5</v>
      </c>
      <c r="K1007" s="118"/>
      <c r="L1007" s="118"/>
      <c r="M1007" s="118"/>
      <c r="N1007" s="118"/>
    </row>
    <row r="1008" spans="1:14" ht="15" customHeight="1">
      <c r="A1008" s="16" t="s">
        <v>18</v>
      </c>
      <c r="B1008" s="20" t="s">
        <v>70</v>
      </c>
      <c r="C1008" s="20" t="s">
        <v>65</v>
      </c>
      <c r="D1008" s="225" t="s">
        <v>410</v>
      </c>
      <c r="E1008" s="225"/>
      <c r="F1008" s="21">
        <f>F1009</f>
        <v>5461.5</v>
      </c>
      <c r="K1008" s="118"/>
      <c r="L1008" s="118"/>
      <c r="M1008" s="118"/>
      <c r="N1008" s="118"/>
    </row>
    <row r="1009" spans="1:6" ht="15" customHeight="1">
      <c r="A1009" s="16" t="s">
        <v>609</v>
      </c>
      <c r="B1009" s="20" t="s">
        <v>70</v>
      </c>
      <c r="C1009" s="20" t="s">
        <v>65</v>
      </c>
      <c r="D1009" s="225" t="s">
        <v>610</v>
      </c>
      <c r="E1009" s="225"/>
      <c r="F1009" s="21">
        <f>F1010</f>
        <v>5461.5</v>
      </c>
    </row>
    <row r="1010" spans="1:14" ht="15" customHeight="1">
      <c r="A1010" s="16" t="s">
        <v>114</v>
      </c>
      <c r="B1010" s="20" t="s">
        <v>70</v>
      </c>
      <c r="C1010" s="20" t="s">
        <v>65</v>
      </c>
      <c r="D1010" s="225" t="s">
        <v>610</v>
      </c>
      <c r="E1010" s="225" t="s">
        <v>115</v>
      </c>
      <c r="F1010" s="21">
        <f>F1011</f>
        <v>5461.5</v>
      </c>
      <c r="K1010" s="118"/>
      <c r="L1010" s="118"/>
      <c r="M1010" s="118"/>
      <c r="N1010" s="118"/>
    </row>
    <row r="1011" spans="1:14" ht="15" customHeight="1">
      <c r="A1011" s="16" t="s">
        <v>116</v>
      </c>
      <c r="B1011" s="20" t="s">
        <v>70</v>
      </c>
      <c r="C1011" s="20" t="s">
        <v>65</v>
      </c>
      <c r="D1011" s="225" t="s">
        <v>610</v>
      </c>
      <c r="E1011" s="225" t="s">
        <v>117</v>
      </c>
      <c r="F1011" s="21">
        <f>F1012</f>
        <v>5461.5</v>
      </c>
      <c r="K1011" s="118"/>
      <c r="L1011" s="118"/>
      <c r="M1011" s="118"/>
      <c r="N1011" s="118"/>
    </row>
    <row r="1012" spans="1:14" ht="15" customHeight="1">
      <c r="A1012" s="16" t="s">
        <v>118</v>
      </c>
      <c r="B1012" s="20" t="s">
        <v>70</v>
      </c>
      <c r="C1012" s="20" t="s">
        <v>65</v>
      </c>
      <c r="D1012" s="225" t="s">
        <v>610</v>
      </c>
      <c r="E1012" s="225" t="s">
        <v>119</v>
      </c>
      <c r="F1012" s="21">
        <f>'пр.7 вед.стр.'!G208</f>
        <v>5461.5</v>
      </c>
      <c r="K1012" s="118"/>
      <c r="L1012" s="118"/>
      <c r="M1012" s="118"/>
      <c r="N1012" s="118"/>
    </row>
    <row r="1013" spans="1:14" ht="15" customHeight="1">
      <c r="A1013" s="24" t="s">
        <v>60</v>
      </c>
      <c r="B1013" s="42" t="s">
        <v>70</v>
      </c>
      <c r="C1013" s="42" t="s">
        <v>69</v>
      </c>
      <c r="D1013" s="243"/>
      <c r="E1013" s="243"/>
      <c r="F1013" s="17">
        <f>F1014</f>
        <v>507.2</v>
      </c>
      <c r="K1013" s="118"/>
      <c r="L1013" s="118"/>
      <c r="M1013" s="118"/>
      <c r="N1013" s="118"/>
    </row>
    <row r="1014" spans="1:14" ht="15" customHeight="1">
      <c r="A1014" s="16" t="s">
        <v>601</v>
      </c>
      <c r="B1014" s="20" t="s">
        <v>70</v>
      </c>
      <c r="C1014" s="20" t="s">
        <v>69</v>
      </c>
      <c r="D1014" s="243" t="s">
        <v>602</v>
      </c>
      <c r="E1014" s="243"/>
      <c r="F1014" s="18">
        <f>F1032+F1015+F1023</f>
        <v>507.2</v>
      </c>
      <c r="K1014" s="118"/>
      <c r="L1014" s="118"/>
      <c r="M1014" s="118"/>
      <c r="N1014" s="118"/>
    </row>
    <row r="1015" spans="1:14" ht="30" customHeight="1">
      <c r="A1015" s="205" t="str">
        <f>'пр.7 вед.стр.'!A211</f>
        <v>Муниципальная программа "Патриотическое воспитание  жителей Сусуманского городского округа  на 2018- 2020 годы"</v>
      </c>
      <c r="B1015" s="202" t="s">
        <v>70</v>
      </c>
      <c r="C1015" s="202" t="s">
        <v>69</v>
      </c>
      <c r="D1015" s="241" t="str">
        <f>'пр.7 вед.стр.'!E211</f>
        <v>7В 0 00 00000 </v>
      </c>
      <c r="E1015" s="241"/>
      <c r="F1015" s="313">
        <f>F1016</f>
        <v>117.19999999999999</v>
      </c>
      <c r="K1015" s="118"/>
      <c r="L1015" s="118"/>
      <c r="M1015" s="118"/>
      <c r="N1015" s="118"/>
    </row>
    <row r="1016" spans="1:14" ht="24" customHeight="1">
      <c r="A1016" s="16" t="str">
        <f>'пр.7 вед.стр.'!A212</f>
        <v>Основное мероприятие "Реализация мероприятий по оказанию адресной помощи ветеранам Великой Отечественной войны 1941- 1945 годов"</v>
      </c>
      <c r="B1016" s="20" t="s">
        <v>70</v>
      </c>
      <c r="C1016" s="20" t="s">
        <v>69</v>
      </c>
      <c r="D1016" s="243" t="str">
        <f>'пр.7 вед.стр.'!E212</f>
        <v>7В 0 02 00000</v>
      </c>
      <c r="E1016" s="243"/>
      <c r="F1016" s="18">
        <f>F1017</f>
        <v>117.19999999999999</v>
      </c>
      <c r="K1016" s="118"/>
      <c r="L1016" s="118"/>
      <c r="M1016" s="118"/>
      <c r="N1016" s="118"/>
    </row>
    <row r="1017" spans="1:14" ht="15" customHeight="1">
      <c r="A1017" s="16" t="str">
        <f>'пр.7 вед.стр.'!A213</f>
        <v>Оказание материальной помощи, единовременной выплаты</v>
      </c>
      <c r="B1017" s="20" t="s">
        <v>70</v>
      </c>
      <c r="C1017" s="20" t="s">
        <v>69</v>
      </c>
      <c r="D1017" s="243" t="str">
        <f>'пр.7 вед.стр.'!E213</f>
        <v>7В 0 02 91200</v>
      </c>
      <c r="E1017" s="243"/>
      <c r="F1017" s="18">
        <f>F1018+F1021</f>
        <v>117.19999999999999</v>
      </c>
      <c r="K1017" s="118"/>
      <c r="L1017" s="118"/>
      <c r="M1017" s="118"/>
      <c r="N1017" s="118"/>
    </row>
    <row r="1018" spans="1:14" ht="15" customHeight="1">
      <c r="A1018" s="16" t="str">
        <f>'пр.7 вед.стр.'!A214</f>
        <v>Социальное обеспечение и иные выплаты населению</v>
      </c>
      <c r="B1018" s="20" t="s">
        <v>70</v>
      </c>
      <c r="C1018" s="20" t="s">
        <v>69</v>
      </c>
      <c r="D1018" s="243" t="str">
        <f>'пр.7 вед.стр.'!E214</f>
        <v>7В 0 02 91200</v>
      </c>
      <c r="E1018" s="279" t="s">
        <v>115</v>
      </c>
      <c r="F1018" s="18" t="str">
        <f>F1019</f>
        <v>27,6</v>
      </c>
      <c r="K1018" s="118"/>
      <c r="L1018" s="118"/>
      <c r="M1018" s="118"/>
      <c r="N1018" s="118"/>
    </row>
    <row r="1019" spans="1:14" ht="15" customHeight="1">
      <c r="A1019" s="16" t="str">
        <f>'пр.7 вед.стр.'!A215</f>
        <v>Иные выплаты населению</v>
      </c>
      <c r="B1019" s="20" t="s">
        <v>70</v>
      </c>
      <c r="C1019" s="20" t="s">
        <v>69</v>
      </c>
      <c r="D1019" s="243" t="str">
        <f>'пр.7 вед.стр.'!E215</f>
        <v>7В 0 02 91200</v>
      </c>
      <c r="E1019" s="279" t="s">
        <v>121</v>
      </c>
      <c r="F1019" s="18" t="str">
        <f>'пр.7 вед.стр.'!G215</f>
        <v>27,6</v>
      </c>
      <c r="K1019" s="118"/>
      <c r="L1019" s="118"/>
      <c r="M1019" s="118"/>
      <c r="N1019" s="118"/>
    </row>
    <row r="1020" spans="1:14" ht="15" customHeight="1">
      <c r="A1020" s="16" t="str">
        <f>'пр.7 вед.стр.'!A216</f>
        <v>Предоставление льготы по оплате жилищно- коммунальных услуг</v>
      </c>
      <c r="B1020" s="20" t="s">
        <v>70</v>
      </c>
      <c r="C1020" s="20" t="s">
        <v>69</v>
      </c>
      <c r="D1020" s="243" t="str">
        <f>'пр.7 вед.стр.'!E216</f>
        <v>7В 0 02 91410</v>
      </c>
      <c r="E1020" s="69"/>
      <c r="F1020" s="18" t="str">
        <f>F1021</f>
        <v>89,6</v>
      </c>
      <c r="K1020" s="118"/>
      <c r="L1020" s="118"/>
      <c r="M1020" s="118"/>
      <c r="N1020" s="118"/>
    </row>
    <row r="1021" spans="1:14" ht="15" customHeight="1">
      <c r="A1021" s="16" t="str">
        <f>'пр.7 вед.стр.'!A217</f>
        <v>Социальное обеспечение и иные выплаты населению</v>
      </c>
      <c r="B1021" s="20" t="s">
        <v>70</v>
      </c>
      <c r="C1021" s="20" t="s">
        <v>69</v>
      </c>
      <c r="D1021" s="243" t="str">
        <f>'пр.7 вед.стр.'!E217</f>
        <v>7В 0 02 91410</v>
      </c>
      <c r="E1021" s="279">
        <v>300</v>
      </c>
      <c r="F1021" s="18" t="str">
        <f>F1022</f>
        <v>89,6</v>
      </c>
      <c r="K1021" s="118"/>
      <c r="L1021" s="118"/>
      <c r="M1021" s="118"/>
      <c r="N1021" s="118"/>
    </row>
    <row r="1022" spans="1:14" ht="15" customHeight="1">
      <c r="A1022" s="16" t="str">
        <f>'пр.7 вед.стр.'!A218</f>
        <v>Иные выплаты населению</v>
      </c>
      <c r="B1022" s="20" t="s">
        <v>70</v>
      </c>
      <c r="C1022" s="20" t="s">
        <v>69</v>
      </c>
      <c r="D1022" s="243" t="str">
        <f>'пр.7 вед.стр.'!E218</f>
        <v>7В 0 02 91410</v>
      </c>
      <c r="E1022" s="279" t="s">
        <v>121</v>
      </c>
      <c r="F1022" s="18" t="str">
        <f>'пр.7 вед.стр.'!G218</f>
        <v>89,6</v>
      </c>
      <c r="K1022" s="118"/>
      <c r="L1022" s="118"/>
      <c r="M1022" s="118"/>
      <c r="N1022" s="118"/>
    </row>
    <row r="1023" spans="1:14" ht="27" customHeight="1">
      <c r="A1023" s="205" t="str">
        <f>'пр.7 вед.стр.'!A219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023" s="202" t="s">
        <v>70</v>
      </c>
      <c r="C1023" s="202" t="s">
        <v>69</v>
      </c>
      <c r="D1023" s="241" t="str">
        <f>'пр.7 вед.стр.'!E219</f>
        <v>7Т 0 00 00000 </v>
      </c>
      <c r="E1023" s="203"/>
      <c r="F1023" s="313">
        <f>F1024+F1028</f>
        <v>188</v>
      </c>
      <c r="K1023" s="118"/>
      <c r="L1023" s="118"/>
      <c r="M1023" s="118"/>
      <c r="N1023" s="118"/>
    </row>
    <row r="1024" spans="1:14" ht="15" customHeight="1">
      <c r="A1024" s="31" t="str">
        <f>'пр.7 вед.стр.'!A220</f>
        <v>Основное мероприятие "Борьба с преступностью"</v>
      </c>
      <c r="B1024" s="20" t="s">
        <v>70</v>
      </c>
      <c r="C1024" s="20" t="s">
        <v>69</v>
      </c>
      <c r="D1024" s="243" t="str">
        <f>'пр.7 вед.стр.'!E220</f>
        <v>7Т 0 06 00000</v>
      </c>
      <c r="E1024" s="279"/>
      <c r="F1024" s="18">
        <f>F1025</f>
        <v>6</v>
      </c>
      <c r="K1024" s="118"/>
      <c r="L1024" s="118"/>
      <c r="M1024" s="118"/>
      <c r="N1024" s="118"/>
    </row>
    <row r="1025" spans="1:14" ht="15" customHeight="1">
      <c r="A1025" s="31" t="str">
        <f>'пр.7 вед.стр.'!A221</f>
        <v>Профилактика повторных преступлений лицами, освободившимися из мест лишения свободы</v>
      </c>
      <c r="B1025" s="20" t="s">
        <v>70</v>
      </c>
      <c r="C1025" s="20" t="s">
        <v>69</v>
      </c>
      <c r="D1025" s="243" t="str">
        <f>'пр.7 вед.стр.'!E221</f>
        <v>7Т 0 06 95210 </v>
      </c>
      <c r="E1025" s="279"/>
      <c r="F1025" s="18">
        <f>F1026</f>
        <v>6</v>
      </c>
      <c r="K1025" s="118"/>
      <c r="L1025" s="118"/>
      <c r="M1025" s="118"/>
      <c r="N1025" s="118"/>
    </row>
    <row r="1026" spans="1:14" ht="15" customHeight="1">
      <c r="A1026" s="31" t="str">
        <f>'пр.7 вед.стр.'!A222</f>
        <v>Социальное обеспечение и иные выплаты населению</v>
      </c>
      <c r="B1026" s="20" t="s">
        <v>70</v>
      </c>
      <c r="C1026" s="20" t="s">
        <v>69</v>
      </c>
      <c r="D1026" s="243" t="str">
        <f>'пр.7 вед.стр.'!E222</f>
        <v>7Т 0 06 95210 </v>
      </c>
      <c r="E1026" s="225" t="s">
        <v>115</v>
      </c>
      <c r="F1026" s="18">
        <f>F1027</f>
        <v>6</v>
      </c>
      <c r="K1026" s="118"/>
      <c r="L1026" s="118"/>
      <c r="M1026" s="118"/>
      <c r="N1026" s="118"/>
    </row>
    <row r="1027" spans="1:14" ht="15" customHeight="1">
      <c r="A1027" s="31" t="str">
        <f>'пр.7 вед.стр.'!A223</f>
        <v>Иные выплаты населению</v>
      </c>
      <c r="B1027" s="20" t="s">
        <v>70</v>
      </c>
      <c r="C1027" s="20" t="s">
        <v>69</v>
      </c>
      <c r="D1027" s="243" t="str">
        <f>'пр.7 вед.стр.'!E223</f>
        <v>7Т 0 06 95210 </v>
      </c>
      <c r="E1027" s="225" t="s">
        <v>121</v>
      </c>
      <c r="F1027" s="18">
        <f>'пр.7 вед.стр.'!G223</f>
        <v>6</v>
      </c>
      <c r="K1027" s="118"/>
      <c r="L1027" s="118"/>
      <c r="M1027" s="118"/>
      <c r="N1027" s="118"/>
    </row>
    <row r="1028" spans="1:15" s="223" customFormat="1" ht="25.5" customHeight="1">
      <c r="A1028" s="31" t="str">
        <f>'пр.7 вед.стр.'!A224</f>
        <v>Основное мероприятие:"Реализация мероприятий по оказанию адресной помощи гражданам, попавшим в сложную жизненную ситуацию"</v>
      </c>
      <c r="B1028" s="337" t="s">
        <v>70</v>
      </c>
      <c r="C1028" s="337" t="s">
        <v>69</v>
      </c>
      <c r="D1028" s="338" t="e">
        <f>'пр.7 вед.стр.'!#REF!</f>
        <v>#REF!</v>
      </c>
      <c r="E1028" s="339"/>
      <c r="F1028" s="340">
        <f>F1029</f>
        <v>182</v>
      </c>
      <c r="K1028" s="341"/>
      <c r="L1028" s="341"/>
      <c r="M1028" s="341"/>
      <c r="N1028" s="341"/>
      <c r="O1028" s="342"/>
    </row>
    <row r="1029" spans="1:14" ht="12.75">
      <c r="A1029" s="31" t="str">
        <f>'пр.7 вед.стр.'!A226</f>
        <v>Социальное обеспечение и иные выплаты населению</v>
      </c>
      <c r="B1029" s="20" t="s">
        <v>70</v>
      </c>
      <c r="C1029" s="20" t="s">
        <v>69</v>
      </c>
      <c r="D1029" s="243" t="str">
        <f>'пр.7 вед.стр.'!E224</f>
        <v>7Т 0 08 00000 </v>
      </c>
      <c r="E1029" s="225"/>
      <c r="F1029" s="18">
        <f>F1030</f>
        <v>182</v>
      </c>
      <c r="K1029" s="118"/>
      <c r="L1029" s="118"/>
      <c r="M1029" s="118"/>
      <c r="N1029" s="118"/>
    </row>
    <row r="1030" spans="1:14" ht="12.75">
      <c r="A1030" s="31" t="str">
        <f>'пр.7 вед.стр.'!A227</f>
        <v>Иные выплаты населению</v>
      </c>
      <c r="B1030" s="20" t="s">
        <v>70</v>
      </c>
      <c r="C1030" s="20" t="s">
        <v>69</v>
      </c>
      <c r="D1030" s="243" t="str">
        <f>'пр.7 вед.стр.'!E226</f>
        <v>7Т 0 08 95220</v>
      </c>
      <c r="E1030" s="225" t="s">
        <v>115</v>
      </c>
      <c r="F1030" s="18">
        <f>F1031</f>
        <v>182</v>
      </c>
      <c r="K1030" s="118"/>
      <c r="L1030" s="118"/>
      <c r="M1030" s="118"/>
      <c r="N1030" s="118"/>
    </row>
    <row r="1031" spans="1:14" ht="12.75">
      <c r="A1031" s="31" t="str">
        <f>'пр.7 вед.стр.'!A228</f>
        <v>Другие вопросы в области социальной политики</v>
      </c>
      <c r="B1031" s="20" t="s">
        <v>70</v>
      </c>
      <c r="C1031" s="20" t="s">
        <v>69</v>
      </c>
      <c r="D1031" s="243" t="str">
        <f>'пр.7 вед.стр.'!E227</f>
        <v>7Т 0 08 95220</v>
      </c>
      <c r="E1031" s="225" t="s">
        <v>121</v>
      </c>
      <c r="F1031" s="18">
        <f>'пр.7 вед.стр.'!G227</f>
        <v>182</v>
      </c>
      <c r="K1031" s="118"/>
      <c r="L1031" s="118"/>
      <c r="M1031" s="118"/>
      <c r="N1031" s="118"/>
    </row>
    <row r="1032" spans="1:15" s="32" customFormat="1" ht="30.75" customHeight="1">
      <c r="A1032" s="201" t="str">
        <f>'пр.7 вед.стр.'!A1042</f>
        <v>Муниципальная программа "Обеспечение жильем молодых семей  в Сусуманском городском округе  на 2018- 2020 годы"</v>
      </c>
      <c r="B1032" s="202" t="s">
        <v>70</v>
      </c>
      <c r="C1032" s="202" t="s">
        <v>69</v>
      </c>
      <c r="D1032" s="241" t="str">
        <f>'пр.7 вед.стр.'!E1042</f>
        <v>7Ж 0 00 00000 </v>
      </c>
      <c r="E1032" s="224"/>
      <c r="F1032" s="204">
        <f>F1033</f>
        <v>202</v>
      </c>
      <c r="K1032" s="115"/>
      <c r="L1032" s="115"/>
      <c r="M1032" s="115"/>
      <c r="N1032" s="115"/>
      <c r="O1032" s="118"/>
    </row>
    <row r="1033" spans="1:15" s="32" customFormat="1" ht="21" customHeight="1">
      <c r="A1033" s="30" t="str">
        <f>'пр.7 вед.стр.'!A1043</f>
        <v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v>
      </c>
      <c r="B1033" s="20" t="s">
        <v>70</v>
      </c>
      <c r="C1033" s="20" t="s">
        <v>69</v>
      </c>
      <c r="D1033" s="243" t="str">
        <f>'пр.7 вед.стр.'!E1043</f>
        <v>7Ж 0 01 00000 </v>
      </c>
      <c r="E1033" s="225"/>
      <c r="F1033" s="21">
        <f>F1034</f>
        <v>202</v>
      </c>
      <c r="K1033" s="115"/>
      <c r="L1033" s="115"/>
      <c r="M1033" s="115"/>
      <c r="N1033" s="115"/>
      <c r="O1033" s="118"/>
    </row>
    <row r="1034" spans="1:6" ht="30.75" customHeight="1">
      <c r="A1034" s="30" t="str">
        <f>'пр.7 вед.стр.'!A1044</f>
        <v>Социальная выплата на приобретение (строительство) жилья молодым семьям за счет средств местного бюджета</v>
      </c>
      <c r="B1034" s="20" t="s">
        <v>70</v>
      </c>
      <c r="C1034" s="20" t="s">
        <v>69</v>
      </c>
      <c r="D1034" s="243" t="str">
        <f>'пр.7 вед.стр.'!E1044</f>
        <v>7Ж 0 01 L4970 </v>
      </c>
      <c r="E1034" s="225"/>
      <c r="F1034" s="21">
        <f>F1035</f>
        <v>202</v>
      </c>
    </row>
    <row r="1035" spans="1:15" s="32" customFormat="1" ht="18" customHeight="1">
      <c r="A1035" s="30" t="str">
        <f>'пр.7 вед.стр.'!A1045</f>
        <v>Социальное обеспечение и иные выплаты населению</v>
      </c>
      <c r="B1035" s="20" t="s">
        <v>70</v>
      </c>
      <c r="C1035" s="20" t="s">
        <v>69</v>
      </c>
      <c r="D1035" s="243" t="str">
        <f>'пр.7 вед.стр.'!E1045</f>
        <v>7Ж 0 01 L4970 </v>
      </c>
      <c r="E1035" s="225" t="s">
        <v>115</v>
      </c>
      <c r="F1035" s="21">
        <f>F1036</f>
        <v>202</v>
      </c>
      <c r="K1035" s="115"/>
      <c r="L1035" s="115"/>
      <c r="M1035" s="115"/>
      <c r="N1035" s="115"/>
      <c r="O1035" s="118"/>
    </row>
    <row r="1036" spans="1:15" s="32" customFormat="1" ht="18.75" customHeight="1">
      <c r="A1036" s="30" t="str">
        <f>'пр.7 вед.стр.'!A1046</f>
        <v>Социальные выплаты гражданам, кроме публичных нормативных социальных выплат</v>
      </c>
      <c r="B1036" s="20" t="s">
        <v>70</v>
      </c>
      <c r="C1036" s="20" t="s">
        <v>69</v>
      </c>
      <c r="D1036" s="243" t="str">
        <f>'пр.7 вед.стр.'!E1046</f>
        <v>7Ж 0 01 L4970 </v>
      </c>
      <c r="E1036" s="225" t="s">
        <v>133</v>
      </c>
      <c r="F1036" s="21">
        <f>F1037</f>
        <v>202</v>
      </c>
      <c r="K1036" s="115"/>
      <c r="L1036" s="115"/>
      <c r="M1036" s="115"/>
      <c r="N1036" s="115"/>
      <c r="O1036" s="118"/>
    </row>
    <row r="1037" spans="1:15" s="32" customFormat="1" ht="15.75" customHeight="1">
      <c r="A1037" s="30" t="str">
        <f>'пр.7 вед.стр.'!A1047</f>
        <v>Субсидии гражданам на приобретение жилья</v>
      </c>
      <c r="B1037" s="20" t="s">
        <v>70</v>
      </c>
      <c r="C1037" s="20" t="s">
        <v>69</v>
      </c>
      <c r="D1037" s="243" t="str">
        <f>'пр.7 вед.стр.'!E1047</f>
        <v>7Ж 0 01 L4970 </v>
      </c>
      <c r="E1037" s="225" t="s">
        <v>373</v>
      </c>
      <c r="F1037" s="21">
        <f>'пр.7 вед.стр.'!G1047</f>
        <v>202</v>
      </c>
      <c r="K1037" s="115"/>
      <c r="L1037" s="115"/>
      <c r="M1037" s="115"/>
      <c r="N1037" s="115"/>
      <c r="O1037" s="118"/>
    </row>
    <row r="1038" spans="1:14" ht="17.25" customHeight="1">
      <c r="A1038" s="15" t="s">
        <v>148</v>
      </c>
      <c r="B1038" s="35" t="s">
        <v>70</v>
      </c>
      <c r="C1038" s="35" t="s">
        <v>75</v>
      </c>
      <c r="D1038" s="229"/>
      <c r="E1038" s="229"/>
      <c r="F1038" s="17">
        <f>F1039+F1057</f>
        <v>3406.8999999999996</v>
      </c>
      <c r="K1038" s="118"/>
      <c r="L1038" s="118"/>
      <c r="M1038" s="118"/>
      <c r="N1038" s="118"/>
    </row>
    <row r="1039" spans="1:14" ht="15" customHeight="1">
      <c r="A1039" s="16" t="s">
        <v>601</v>
      </c>
      <c r="B1039" s="20" t="s">
        <v>70</v>
      </c>
      <c r="C1039" s="20" t="s">
        <v>75</v>
      </c>
      <c r="D1039" s="243" t="s">
        <v>602</v>
      </c>
      <c r="E1039" s="229"/>
      <c r="F1039" s="18">
        <f>F1040+F1051</f>
        <v>2633.8999999999996</v>
      </c>
      <c r="K1039" s="118"/>
      <c r="L1039" s="118"/>
      <c r="M1039" s="118"/>
      <c r="N1039" s="118"/>
    </row>
    <row r="1040" spans="1:14" ht="27.75" customHeight="1">
      <c r="A1040" s="201" t="str">
        <f>'пр.7 вед.стр.'!A230</f>
        <v>Муниципальная  программа  "Развитие образования в Сусуманском городском округе  на 2018- 2020 годы"</v>
      </c>
      <c r="B1040" s="202" t="s">
        <v>70</v>
      </c>
      <c r="C1040" s="202" t="s">
        <v>75</v>
      </c>
      <c r="D1040" s="224" t="str">
        <f>'пр.7 вед.стр.'!E230</f>
        <v>7Р 0 00 00000 </v>
      </c>
      <c r="E1040" s="224"/>
      <c r="F1040" s="204">
        <f>F1041</f>
        <v>2603.8999999999996</v>
      </c>
      <c r="K1040" s="118"/>
      <c r="L1040" s="118"/>
      <c r="M1040" s="118"/>
      <c r="N1040" s="118"/>
    </row>
    <row r="1041" spans="1:15" s="80" customFormat="1" ht="24.75" customHeight="1">
      <c r="A1041" s="196" t="str">
        <f>'пр.7 вед.стр.'!A231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1041" s="197" t="s">
        <v>70</v>
      </c>
      <c r="C1041" s="197" t="s">
        <v>75</v>
      </c>
      <c r="D1041" s="230" t="str">
        <f>'пр.7 вед.стр.'!E231</f>
        <v>7Р 0 04 00000</v>
      </c>
      <c r="E1041" s="230"/>
      <c r="F1041" s="198">
        <f>F1042</f>
        <v>2603.8999999999996</v>
      </c>
      <c r="K1041" s="261"/>
      <c r="L1041" s="261"/>
      <c r="M1041" s="261"/>
      <c r="N1041" s="261"/>
      <c r="O1041" s="261"/>
    </row>
    <row r="1042" spans="1:15" s="80" customFormat="1" ht="31.5" customHeight="1">
      <c r="A1042" s="196" t="str">
        <f>'пр.7 вед.стр.'!A232</f>
        <v>Осуществление государственных полномочий по организации и осуществлению деятельности по опеке и попечительству </v>
      </c>
      <c r="B1042" s="197" t="s">
        <v>70</v>
      </c>
      <c r="C1042" s="197" t="s">
        <v>75</v>
      </c>
      <c r="D1042" s="230" t="str">
        <f>'пр.7 вед.стр.'!E232</f>
        <v>7Р 0 04 74090</v>
      </c>
      <c r="E1042" s="230"/>
      <c r="F1042" s="198">
        <f>F1043+F1048</f>
        <v>2603.8999999999996</v>
      </c>
      <c r="K1042" s="261"/>
      <c r="L1042" s="261"/>
      <c r="M1042" s="261"/>
      <c r="N1042" s="261"/>
      <c r="O1042" s="261"/>
    </row>
    <row r="1043" spans="1:14" ht="39" customHeight="1">
      <c r="A1043" s="196" t="str">
        <f>'пр.7 вед.стр.'!A233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43" s="197" t="s">
        <v>70</v>
      </c>
      <c r="C1043" s="197" t="s">
        <v>75</v>
      </c>
      <c r="D1043" s="230" t="str">
        <f>'пр.7 вед.стр.'!E233</f>
        <v>7Р 0 04 74090</v>
      </c>
      <c r="E1043" s="230" t="s">
        <v>100</v>
      </c>
      <c r="F1043" s="198">
        <f>F1044</f>
        <v>2420.2</v>
      </c>
      <c r="K1043" s="118"/>
      <c r="L1043" s="118"/>
      <c r="M1043" s="118"/>
      <c r="N1043" s="118"/>
    </row>
    <row r="1044" spans="1:14" ht="15" customHeight="1">
      <c r="A1044" s="196" t="str">
        <f>'пр.7 вед.стр.'!A234</f>
        <v>Расходы на выплаты персоналу государственных (муниципальных) органов</v>
      </c>
      <c r="B1044" s="197" t="s">
        <v>70</v>
      </c>
      <c r="C1044" s="197" t="s">
        <v>75</v>
      </c>
      <c r="D1044" s="230" t="str">
        <f>'пр.7 вед.стр.'!E234</f>
        <v>7Р 0 04 74090</v>
      </c>
      <c r="E1044" s="230" t="s">
        <v>93</v>
      </c>
      <c r="F1044" s="198">
        <f>F1045+F1046+F1047</f>
        <v>2420.2</v>
      </c>
      <c r="K1044" s="118"/>
      <c r="L1044" s="118"/>
      <c r="M1044" s="118"/>
      <c r="N1044" s="118"/>
    </row>
    <row r="1045" spans="1:14" ht="15" customHeight="1">
      <c r="A1045" s="196" t="str">
        <f>'пр.7 вед.стр.'!A235</f>
        <v>Фонд оплаты труда государственных (муниципальных) органов </v>
      </c>
      <c r="B1045" s="197" t="s">
        <v>70</v>
      </c>
      <c r="C1045" s="197" t="s">
        <v>75</v>
      </c>
      <c r="D1045" s="230" t="str">
        <f>'пр.7 вед.стр.'!E235</f>
        <v>7Р 0 04 74090</v>
      </c>
      <c r="E1045" s="230" t="s">
        <v>94</v>
      </c>
      <c r="F1045" s="198">
        <f>'пр.7 вед.стр.'!G235</f>
        <v>1812.6</v>
      </c>
      <c r="K1045" s="118"/>
      <c r="L1045" s="118"/>
      <c r="M1045" s="118"/>
      <c r="N1045" s="118"/>
    </row>
    <row r="1046" spans="1:14" ht="18" customHeight="1">
      <c r="A1046" s="196" t="str">
        <f>'пр.7 вед.стр.'!A236</f>
        <v>Иные выплаты персоналу государственных (муниципальных) органов, за исключением фонда оплаты труда</v>
      </c>
      <c r="B1046" s="197" t="s">
        <v>70</v>
      </c>
      <c r="C1046" s="197" t="s">
        <v>75</v>
      </c>
      <c r="D1046" s="230" t="str">
        <f>'пр.7 вед.стр.'!E236</f>
        <v>7Р 0 04 74090</v>
      </c>
      <c r="E1046" s="230" t="s">
        <v>96</v>
      </c>
      <c r="F1046" s="198">
        <f>'пр.7 вед.стр.'!G236</f>
        <v>100</v>
      </c>
      <c r="K1046" s="118"/>
      <c r="L1046" s="118"/>
      <c r="M1046" s="118"/>
      <c r="N1046" s="118"/>
    </row>
    <row r="1047" spans="1:14" ht="31.5" customHeight="1">
      <c r="A1047" s="196" t="str">
        <f>'пр.7 вед.стр.'!A237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047" s="197" t="s">
        <v>70</v>
      </c>
      <c r="C1047" s="197" t="s">
        <v>75</v>
      </c>
      <c r="D1047" s="230" t="str">
        <f>'пр.7 вед.стр.'!E237</f>
        <v>7Р 0 04 74090</v>
      </c>
      <c r="E1047" s="230" t="s">
        <v>155</v>
      </c>
      <c r="F1047" s="198">
        <f>'пр.7 вед.стр.'!G237</f>
        <v>507.6</v>
      </c>
      <c r="K1047" s="118"/>
      <c r="L1047" s="118"/>
      <c r="M1047" s="118"/>
      <c r="N1047" s="118"/>
    </row>
    <row r="1048" spans="1:14" ht="15" customHeight="1">
      <c r="A1048" s="196" t="str">
        <f>'пр.7 вед.стр.'!A238</f>
        <v>Закупка товаров, работ и услуг для обеспечения государственных (муниципальных) нужд</v>
      </c>
      <c r="B1048" s="197" t="s">
        <v>70</v>
      </c>
      <c r="C1048" s="197" t="s">
        <v>75</v>
      </c>
      <c r="D1048" s="230" t="str">
        <f>'пр.7 вед.стр.'!E238</f>
        <v>7Р 0 04 74090</v>
      </c>
      <c r="E1048" s="230" t="s">
        <v>101</v>
      </c>
      <c r="F1048" s="198">
        <f>F1049</f>
        <v>183.7</v>
      </c>
      <c r="K1048" s="118"/>
      <c r="L1048" s="118"/>
      <c r="M1048" s="118"/>
      <c r="N1048" s="118"/>
    </row>
    <row r="1049" spans="1:14" ht="15" customHeight="1">
      <c r="A1049" s="16" t="s">
        <v>770</v>
      </c>
      <c r="B1049" s="197" t="s">
        <v>70</v>
      </c>
      <c r="C1049" s="197" t="s">
        <v>75</v>
      </c>
      <c r="D1049" s="230" t="str">
        <f>'пр.7 вед.стр.'!E239</f>
        <v>7Р 0 04 74090</v>
      </c>
      <c r="E1049" s="230" t="s">
        <v>97</v>
      </c>
      <c r="F1049" s="198">
        <f>F1050</f>
        <v>183.7</v>
      </c>
      <c r="K1049" s="118"/>
      <c r="L1049" s="118"/>
      <c r="M1049" s="118"/>
      <c r="N1049" s="118"/>
    </row>
    <row r="1050" spans="1:6" ht="15" customHeight="1">
      <c r="A1050" s="196" t="str">
        <f>'пр.7 вед.стр.'!A240</f>
        <v>Прочая закупка товаров, работ и услуг </v>
      </c>
      <c r="B1050" s="197" t="s">
        <v>70</v>
      </c>
      <c r="C1050" s="197" t="s">
        <v>75</v>
      </c>
      <c r="D1050" s="230" t="str">
        <f>'пр.7 вед.стр.'!E240</f>
        <v>7Р 0 04 74090</v>
      </c>
      <c r="E1050" s="230" t="s">
        <v>98</v>
      </c>
      <c r="F1050" s="198">
        <f>'пр.7 вед.стр.'!G240</f>
        <v>183.7</v>
      </c>
    </row>
    <row r="1051" spans="1:6" ht="48" customHeight="1">
      <c r="A1051" s="205" t="str">
        <f>'пр.7 вед.стр.'!A241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051" s="202" t="s">
        <v>70</v>
      </c>
      <c r="C1051" s="202" t="s">
        <v>75</v>
      </c>
      <c r="D1051" s="224" t="str">
        <f>'пр.7 вед.стр.'!E241</f>
        <v>7L 0 00 00000</v>
      </c>
      <c r="E1051" s="224"/>
      <c r="F1051" s="204">
        <f>F1052</f>
        <v>30</v>
      </c>
    </row>
    <row r="1052" spans="1:6" ht="34.5" customHeight="1">
      <c r="A1052" s="30" t="str">
        <f>'пр.7 вед.стр.'!A242</f>
        <v>Основное мероприятие "Оказание финансовой поддержки деятельности социально ориентированных некоммерческих организаций"</v>
      </c>
      <c r="B1052" s="20" t="s">
        <v>70</v>
      </c>
      <c r="C1052" s="20" t="s">
        <v>75</v>
      </c>
      <c r="D1052" s="225" t="str">
        <f>'пр.7 вед.стр.'!E242</f>
        <v>7L 0 01 00000</v>
      </c>
      <c r="E1052" s="225"/>
      <c r="F1052" s="21">
        <f>F1053</f>
        <v>30</v>
      </c>
    </row>
    <row r="1053" spans="1:6" ht="15" customHeight="1">
      <c r="A1053" s="30" t="str">
        <f>'пр.7 вед.стр.'!A243</f>
        <v>Поддержка деятельности социально ориентированных некоммерческих организаций</v>
      </c>
      <c r="B1053" s="20" t="s">
        <v>70</v>
      </c>
      <c r="C1053" s="20" t="s">
        <v>75</v>
      </c>
      <c r="D1053" s="225" t="str">
        <f>'пр.7 вед.стр.'!E243</f>
        <v>7L 0 01 91700</v>
      </c>
      <c r="E1053" s="225"/>
      <c r="F1053" s="21">
        <f>F1054</f>
        <v>30</v>
      </c>
    </row>
    <row r="1054" spans="1:15" s="32" customFormat="1" ht="12.75">
      <c r="A1054" s="30" t="str">
        <f>'пр.7 вед.стр.'!A244</f>
        <v>Предоставление субсидий бюджетным, автономным учреждениям и иным некоммерческим организациям</v>
      </c>
      <c r="B1054" s="20" t="s">
        <v>70</v>
      </c>
      <c r="C1054" s="20" t="s">
        <v>75</v>
      </c>
      <c r="D1054" s="225" t="str">
        <f>'пр.7 вед.стр.'!E244</f>
        <v>7L 0 01 91700</v>
      </c>
      <c r="E1054" s="225" t="str">
        <f>'пр.7 вед.стр.'!F244</f>
        <v>600</v>
      </c>
      <c r="F1054" s="21">
        <f>F1055</f>
        <v>30</v>
      </c>
      <c r="K1054" s="115"/>
      <c r="L1054" s="115"/>
      <c r="M1054" s="115"/>
      <c r="N1054" s="115"/>
      <c r="O1054" s="118"/>
    </row>
    <row r="1055" spans="1:15" s="32" customFormat="1" ht="15" customHeight="1">
      <c r="A1055" s="30" t="str">
        <f>'пр.7 вед.стр.'!A245</f>
        <v>Субсидии некоммерческим организациям (за исключением государственных (муниципальных) учреждений)</v>
      </c>
      <c r="B1055" s="20" t="s">
        <v>70</v>
      </c>
      <c r="C1055" s="20" t="s">
        <v>75</v>
      </c>
      <c r="D1055" s="225" t="str">
        <f>'пр.7 вед.стр.'!E245</f>
        <v>7L 0 01 91700</v>
      </c>
      <c r="E1055" s="225" t="str">
        <f>'пр.7 вед.стр.'!F245</f>
        <v>630</v>
      </c>
      <c r="F1055" s="21">
        <f>F1056</f>
        <v>30</v>
      </c>
      <c r="K1055" s="115"/>
      <c r="L1055" s="115"/>
      <c r="M1055" s="115"/>
      <c r="N1055" s="115"/>
      <c r="O1055" s="118"/>
    </row>
    <row r="1056" spans="1:15" s="32" customFormat="1" ht="12.75">
      <c r="A1056" s="30" t="str">
        <f>'пр.7 вед.стр.'!A246</f>
        <v>Субсидии (гранты в форме субсидий), не подлежащие казначейскому сопровождению</v>
      </c>
      <c r="B1056" s="20" t="s">
        <v>70</v>
      </c>
      <c r="C1056" s="20" t="s">
        <v>75</v>
      </c>
      <c r="D1056" s="225" t="str">
        <f>'пр.7 вед.стр.'!E246</f>
        <v>7L 0 01 91700</v>
      </c>
      <c r="E1056" s="329">
        <f>'пр.7 вед.стр.'!F246</f>
        <v>633</v>
      </c>
      <c r="F1056" s="21">
        <f>'пр.7 вед.стр.'!G246</f>
        <v>30</v>
      </c>
      <c r="K1056" s="115"/>
      <c r="L1056" s="115"/>
      <c r="M1056" s="115"/>
      <c r="N1056" s="115"/>
      <c r="O1056" s="118"/>
    </row>
    <row r="1057" spans="1:15" s="80" customFormat="1" ht="30.75" customHeight="1">
      <c r="A1057" s="255" t="str">
        <f>'пр.7 вед.стр.'!A247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057" s="197" t="s">
        <v>70</v>
      </c>
      <c r="C1057" s="197" t="s">
        <v>75</v>
      </c>
      <c r="D1057" s="230" t="s">
        <v>586</v>
      </c>
      <c r="E1057" s="230"/>
      <c r="F1057" s="208">
        <f>F1058</f>
        <v>773</v>
      </c>
      <c r="K1057" s="261"/>
      <c r="L1057" s="261"/>
      <c r="M1057" s="261"/>
      <c r="N1057" s="261"/>
      <c r="O1057" s="261"/>
    </row>
    <row r="1058" spans="1:15" s="80" customFormat="1" ht="29.25" customHeight="1">
      <c r="A1058" s="196" t="s">
        <v>611</v>
      </c>
      <c r="B1058" s="197" t="s">
        <v>70</v>
      </c>
      <c r="C1058" s="197" t="s">
        <v>75</v>
      </c>
      <c r="D1058" s="230" t="str">
        <f>'пр.7 вед.стр.'!E248</f>
        <v>Р1 6 00 00000</v>
      </c>
      <c r="E1058" s="230"/>
      <c r="F1058" s="208">
        <f>F1059</f>
        <v>773</v>
      </c>
      <c r="K1058" s="261"/>
      <c r="L1058" s="261"/>
      <c r="M1058" s="261"/>
      <c r="N1058" s="261"/>
      <c r="O1058" s="261"/>
    </row>
    <row r="1059" spans="1:15" s="80" customFormat="1" ht="30" customHeight="1">
      <c r="A1059" s="196" t="str">
        <f>'пр.7 вед.стр.'!A249</f>
        <v>Осуществление государственных полномочий по организации и осуществлению деятельности по опеке и попечительству</v>
      </c>
      <c r="B1059" s="197" t="s">
        <v>70</v>
      </c>
      <c r="C1059" s="197" t="s">
        <v>75</v>
      </c>
      <c r="D1059" s="230" t="str">
        <f>'пр.7 вед.стр.'!E249</f>
        <v>Р1 6 00  74090</v>
      </c>
      <c r="E1059" s="230"/>
      <c r="F1059" s="208">
        <f>F1060+F1064</f>
        <v>773</v>
      </c>
      <c r="K1059" s="261"/>
      <c r="L1059" s="261"/>
      <c r="M1059" s="261"/>
      <c r="N1059" s="261"/>
      <c r="O1059" s="261"/>
    </row>
    <row r="1060" spans="1:15" s="32" customFormat="1" ht="44.25" customHeight="1">
      <c r="A1060" s="196" t="s">
        <v>99</v>
      </c>
      <c r="B1060" s="197" t="s">
        <v>70</v>
      </c>
      <c r="C1060" s="197" t="s">
        <v>75</v>
      </c>
      <c r="D1060" s="230" t="str">
        <f>'пр.7 вед.стр.'!E250</f>
        <v>Р1 6 00  74090</v>
      </c>
      <c r="E1060" s="230" t="s">
        <v>100</v>
      </c>
      <c r="F1060" s="198">
        <f>F1061</f>
        <v>537.9</v>
      </c>
      <c r="K1060" s="115"/>
      <c r="L1060" s="115"/>
      <c r="M1060" s="115"/>
      <c r="N1060" s="115"/>
      <c r="O1060" s="118"/>
    </row>
    <row r="1061" spans="1:15" s="32" customFormat="1" ht="15" customHeight="1">
      <c r="A1061" s="196" t="s">
        <v>92</v>
      </c>
      <c r="B1061" s="197" t="s">
        <v>70</v>
      </c>
      <c r="C1061" s="197" t="s">
        <v>75</v>
      </c>
      <c r="D1061" s="230" t="str">
        <f>'пр.7 вед.стр.'!E251</f>
        <v>Р1 6 00  74090</v>
      </c>
      <c r="E1061" s="230" t="s">
        <v>93</v>
      </c>
      <c r="F1061" s="198">
        <f>F1062+F1063</f>
        <v>537.9</v>
      </c>
      <c r="K1061" s="115"/>
      <c r="L1061" s="115"/>
      <c r="M1061" s="115"/>
      <c r="N1061" s="115"/>
      <c r="O1061" s="118"/>
    </row>
    <row r="1062" spans="1:15" s="32" customFormat="1" ht="15" customHeight="1">
      <c r="A1062" s="196" t="s">
        <v>154</v>
      </c>
      <c r="B1062" s="197" t="s">
        <v>70</v>
      </c>
      <c r="C1062" s="197" t="s">
        <v>75</v>
      </c>
      <c r="D1062" s="230" t="str">
        <f>'пр.7 вед.стр.'!E252</f>
        <v>Р1 6 00  74090</v>
      </c>
      <c r="E1062" s="230" t="s">
        <v>94</v>
      </c>
      <c r="F1062" s="198">
        <f>'пр.7 вед.стр.'!G252</f>
        <v>413.1</v>
      </c>
      <c r="K1062" s="115"/>
      <c r="L1062" s="115"/>
      <c r="M1062" s="115"/>
      <c r="N1062" s="115"/>
      <c r="O1062" s="118"/>
    </row>
    <row r="1063" spans="1:15" s="32" customFormat="1" ht="30" customHeight="1">
      <c r="A1063" s="196" t="s">
        <v>156</v>
      </c>
      <c r="B1063" s="197" t="s">
        <v>70</v>
      </c>
      <c r="C1063" s="197" t="s">
        <v>75</v>
      </c>
      <c r="D1063" s="230" t="str">
        <f>'пр.7 вед.стр.'!E253</f>
        <v>Р1 6 00  74090</v>
      </c>
      <c r="E1063" s="230" t="s">
        <v>155</v>
      </c>
      <c r="F1063" s="198">
        <f>'пр.7 вед.стр.'!G253</f>
        <v>124.8</v>
      </c>
      <c r="K1063" s="115"/>
      <c r="L1063" s="115"/>
      <c r="M1063" s="115"/>
      <c r="N1063" s="115"/>
      <c r="O1063" s="118"/>
    </row>
    <row r="1064" spans="1:15" s="32" customFormat="1" ht="15" customHeight="1">
      <c r="A1064" s="196" t="s">
        <v>393</v>
      </c>
      <c r="B1064" s="197" t="s">
        <v>70</v>
      </c>
      <c r="C1064" s="197" t="s">
        <v>75</v>
      </c>
      <c r="D1064" s="230" t="str">
        <f>'пр.7 вед.стр.'!E254</f>
        <v>Р1 6 00  74090</v>
      </c>
      <c r="E1064" s="230" t="s">
        <v>101</v>
      </c>
      <c r="F1064" s="198">
        <f>F1065</f>
        <v>235.1</v>
      </c>
      <c r="K1064" s="115"/>
      <c r="L1064" s="115"/>
      <c r="M1064" s="115"/>
      <c r="N1064" s="115"/>
      <c r="O1064" s="118"/>
    </row>
    <row r="1065" spans="1:6" ht="15" customHeight="1">
      <c r="A1065" s="16" t="s">
        <v>770</v>
      </c>
      <c r="B1065" s="197" t="s">
        <v>70</v>
      </c>
      <c r="C1065" s="197" t="s">
        <v>75</v>
      </c>
      <c r="D1065" s="230" t="str">
        <f>'пр.7 вед.стр.'!E255</f>
        <v>Р1 6 00  74090</v>
      </c>
      <c r="E1065" s="230" t="s">
        <v>97</v>
      </c>
      <c r="F1065" s="198">
        <f>F1066</f>
        <v>235.1</v>
      </c>
    </row>
    <row r="1066" spans="1:6" ht="15" customHeight="1">
      <c r="A1066" s="196" t="s">
        <v>723</v>
      </c>
      <c r="B1066" s="197" t="s">
        <v>70</v>
      </c>
      <c r="C1066" s="197" t="s">
        <v>75</v>
      </c>
      <c r="D1066" s="230" t="str">
        <f>'пр.7 вед.стр.'!E256</f>
        <v>Р1 6 00  74090</v>
      </c>
      <c r="E1066" s="230" t="s">
        <v>98</v>
      </c>
      <c r="F1066" s="198">
        <f>'пр.7 вед.стр.'!G256</f>
        <v>235.1</v>
      </c>
    </row>
    <row r="1067" spans="1:15" s="32" customFormat="1" ht="17.25" customHeight="1">
      <c r="A1067" s="15" t="s">
        <v>82</v>
      </c>
      <c r="B1067" s="35" t="s">
        <v>73</v>
      </c>
      <c r="C1067" s="35" t="s">
        <v>35</v>
      </c>
      <c r="D1067" s="225"/>
      <c r="E1067" s="225"/>
      <c r="F1067" s="36">
        <f>F1068</f>
        <v>30085.299999999996</v>
      </c>
      <c r="K1067" s="115"/>
      <c r="L1067" s="115"/>
      <c r="M1067" s="115"/>
      <c r="N1067" s="115"/>
      <c r="O1067" s="118"/>
    </row>
    <row r="1068" spans="1:15" s="32" customFormat="1" ht="15" customHeight="1">
      <c r="A1068" s="15" t="s">
        <v>83</v>
      </c>
      <c r="B1068" s="35" t="s">
        <v>73</v>
      </c>
      <c r="C1068" s="35" t="s">
        <v>65</v>
      </c>
      <c r="D1068" s="229"/>
      <c r="E1068" s="229"/>
      <c r="F1068" s="36">
        <f>F1069+F1108+F1121</f>
        <v>30085.299999999996</v>
      </c>
      <c r="K1068" s="115"/>
      <c r="L1068" s="115"/>
      <c r="M1068" s="115"/>
      <c r="N1068" s="115"/>
      <c r="O1068" s="118"/>
    </row>
    <row r="1069" spans="1:15" s="32" customFormat="1" ht="18.75" customHeight="1">
      <c r="A1069" s="51" t="s">
        <v>601</v>
      </c>
      <c r="B1069" s="20" t="s">
        <v>73</v>
      </c>
      <c r="C1069" s="20" t="s">
        <v>65</v>
      </c>
      <c r="D1069" s="243" t="s">
        <v>602</v>
      </c>
      <c r="E1069" s="225"/>
      <c r="F1069" s="21">
        <f>F1070+F1094+F1088</f>
        <v>1779.1</v>
      </c>
      <c r="K1069" s="115"/>
      <c r="L1069" s="115"/>
      <c r="M1069" s="115"/>
      <c r="N1069" s="115"/>
      <c r="O1069" s="118"/>
    </row>
    <row r="1070" spans="1:15" s="32" customFormat="1" ht="27" customHeight="1">
      <c r="A1070" s="201" t="str">
        <f>'пр.7 вед.стр.'!A1051</f>
        <v>Муниципальная программа  "Пожарная безопасность в Сусуманском городском округе на 2018- 2020 годы"</v>
      </c>
      <c r="B1070" s="202" t="s">
        <v>73</v>
      </c>
      <c r="C1070" s="202" t="s">
        <v>65</v>
      </c>
      <c r="D1070" s="241" t="str">
        <f>'пр.7 вед.стр.'!E1051</f>
        <v>7П 0 00 00000 </v>
      </c>
      <c r="E1070" s="224"/>
      <c r="F1070" s="204">
        <f>F1071</f>
        <v>329.1</v>
      </c>
      <c r="K1070" s="115"/>
      <c r="L1070" s="115"/>
      <c r="M1070" s="115"/>
      <c r="N1070" s="115"/>
      <c r="O1070" s="118"/>
    </row>
    <row r="1071" spans="1:15" s="32" customFormat="1" ht="27" customHeight="1">
      <c r="A1071" s="30" t="str">
        <f>'пр.7 вед.стр.'!A1052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71" s="20" t="s">
        <v>73</v>
      </c>
      <c r="C1071" s="20" t="s">
        <v>65</v>
      </c>
      <c r="D1071" s="243" t="str">
        <f>'пр.7 вед.стр.'!E1052</f>
        <v>7П 0 01 00000 </v>
      </c>
      <c r="E1071" s="225"/>
      <c r="F1071" s="21">
        <f>F1072+F1076+F1080+F1084</f>
        <v>329.1</v>
      </c>
      <c r="K1071" s="115"/>
      <c r="L1071" s="115"/>
      <c r="M1071" s="115"/>
      <c r="N1071" s="115"/>
      <c r="O1071" s="118"/>
    </row>
    <row r="1072" spans="1:15" s="32" customFormat="1" ht="27" customHeight="1">
      <c r="A1072" s="30" t="str">
        <f>'пр.7 вед.стр.'!A1053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072" s="20" t="s">
        <v>73</v>
      </c>
      <c r="C1072" s="20" t="s">
        <v>65</v>
      </c>
      <c r="D1072" s="243" t="str">
        <f>'пр.7 вед.стр.'!E1053</f>
        <v>7П 0 01 94100 </v>
      </c>
      <c r="E1072" s="225"/>
      <c r="F1072" s="21">
        <f>F1073</f>
        <v>180</v>
      </c>
      <c r="K1072" s="115"/>
      <c r="L1072" s="115"/>
      <c r="M1072" s="115"/>
      <c r="N1072" s="115"/>
      <c r="O1072" s="118"/>
    </row>
    <row r="1073" spans="1:15" s="32" customFormat="1" ht="29.25" customHeight="1">
      <c r="A1073" s="30" t="str">
        <f>'пр.7 вед.стр.'!A1054</f>
        <v>Предоставление субсидий бюджетным, автономным учреждениям и иным некоммерческим организациям</v>
      </c>
      <c r="B1073" s="20" t="s">
        <v>73</v>
      </c>
      <c r="C1073" s="20" t="s">
        <v>65</v>
      </c>
      <c r="D1073" s="243" t="str">
        <f>'пр.7 вед.стр.'!E1054</f>
        <v>7П 0 01 94100 </v>
      </c>
      <c r="E1073" s="225" t="str">
        <f>'пр.7 вед.стр.'!F1054</f>
        <v>600</v>
      </c>
      <c r="F1073" s="21">
        <f>F1074</f>
        <v>180</v>
      </c>
      <c r="K1073" s="115"/>
      <c r="L1073" s="115"/>
      <c r="M1073" s="115"/>
      <c r="N1073" s="115"/>
      <c r="O1073" s="118"/>
    </row>
    <row r="1074" spans="1:15" s="32" customFormat="1" ht="19.5" customHeight="1">
      <c r="A1074" s="30" t="str">
        <f>'пр.7 вед.стр.'!A1055</f>
        <v>Субсидии бюджетным учреждениям</v>
      </c>
      <c r="B1074" s="20" t="s">
        <v>73</v>
      </c>
      <c r="C1074" s="20" t="s">
        <v>65</v>
      </c>
      <c r="D1074" s="243" t="str">
        <f>'пр.7 вед.стр.'!E1055</f>
        <v>7П 0 01 94100 </v>
      </c>
      <c r="E1074" s="225" t="str">
        <f>'пр.7 вед.стр.'!F1055</f>
        <v>610</v>
      </c>
      <c r="F1074" s="21">
        <f>F1075</f>
        <v>180</v>
      </c>
      <c r="K1074" s="115"/>
      <c r="L1074" s="115"/>
      <c r="M1074" s="115"/>
      <c r="N1074" s="115"/>
      <c r="O1074" s="118"/>
    </row>
    <row r="1075" spans="1:15" s="32" customFormat="1" ht="19.5" customHeight="1">
      <c r="A1075" s="30" t="str">
        <f>'пр.7 вед.стр.'!A1056</f>
        <v>Субсидии  бюджетным учреждениям на иные цели</v>
      </c>
      <c r="B1075" s="20" t="s">
        <v>73</v>
      </c>
      <c r="C1075" s="20" t="s">
        <v>65</v>
      </c>
      <c r="D1075" s="243" t="str">
        <f>'пр.7 вед.стр.'!E1056</f>
        <v>7П 0 01 94100 </v>
      </c>
      <c r="E1075" s="225" t="str">
        <f>'пр.7 вед.стр.'!F1056</f>
        <v>612</v>
      </c>
      <c r="F1075" s="21">
        <f>'пр.7 вед.стр.'!G1056</f>
        <v>180</v>
      </c>
      <c r="K1075" s="115"/>
      <c r="L1075" s="115"/>
      <c r="M1075" s="115"/>
      <c r="N1075" s="115"/>
      <c r="O1075" s="118"/>
    </row>
    <row r="1076" spans="1:15" s="32" customFormat="1" ht="13.5" customHeight="1">
      <c r="A1076" s="30" t="str">
        <f>'пр.7 вед.стр.'!A1057</f>
        <v>Приобретение и заправка огнетушителей, средств индивидуальной защиты</v>
      </c>
      <c r="B1076" s="20" t="s">
        <v>73</v>
      </c>
      <c r="C1076" s="20" t="s">
        <v>65</v>
      </c>
      <c r="D1076" s="243" t="str">
        <f>'пр.7 вед.стр.'!E1057</f>
        <v>7П 0 01 94300 </v>
      </c>
      <c r="E1076" s="225"/>
      <c r="F1076" s="21">
        <f>F1077</f>
        <v>33.6</v>
      </c>
      <c r="K1076" s="115"/>
      <c r="L1076" s="115"/>
      <c r="M1076" s="115"/>
      <c r="N1076" s="115"/>
      <c r="O1076" s="118"/>
    </row>
    <row r="1077" spans="1:15" s="32" customFormat="1" ht="27" customHeight="1">
      <c r="A1077" s="30" t="str">
        <f>'пр.7 вед.стр.'!A1058</f>
        <v>Предоставление субсидий бюджетным, автономным учреждениям и иным некоммерческим организациям</v>
      </c>
      <c r="B1077" s="20" t="s">
        <v>73</v>
      </c>
      <c r="C1077" s="20" t="s">
        <v>65</v>
      </c>
      <c r="D1077" s="243" t="str">
        <f>'пр.7 вед.стр.'!E1058</f>
        <v>7П 0 01 94300 </v>
      </c>
      <c r="E1077" s="225" t="str">
        <f>'пр.7 вед.стр.'!F1058</f>
        <v>600</v>
      </c>
      <c r="F1077" s="21">
        <f>F1078</f>
        <v>33.6</v>
      </c>
      <c r="K1077" s="115"/>
      <c r="L1077" s="115"/>
      <c r="M1077" s="115"/>
      <c r="N1077" s="115"/>
      <c r="O1077" s="118"/>
    </row>
    <row r="1078" spans="1:15" s="32" customFormat="1" ht="17.25" customHeight="1">
      <c r="A1078" s="30" t="str">
        <f>'пр.7 вед.стр.'!A1059</f>
        <v>Субсидии бюджетным учреждениям</v>
      </c>
      <c r="B1078" s="20" t="s">
        <v>73</v>
      </c>
      <c r="C1078" s="20" t="s">
        <v>65</v>
      </c>
      <c r="D1078" s="243" t="str">
        <f>'пр.7 вед.стр.'!E1059</f>
        <v>7П 0 01 94300 </v>
      </c>
      <c r="E1078" s="225" t="str">
        <f>'пр.7 вед.стр.'!F1059</f>
        <v>610</v>
      </c>
      <c r="F1078" s="21">
        <f>F1079</f>
        <v>33.6</v>
      </c>
      <c r="K1078" s="115"/>
      <c r="L1078" s="115"/>
      <c r="M1078" s="115"/>
      <c r="N1078" s="115"/>
      <c r="O1078" s="118"/>
    </row>
    <row r="1079" spans="1:15" s="32" customFormat="1" ht="17.25" customHeight="1">
      <c r="A1079" s="30" t="str">
        <f>'пр.7 вед.стр.'!A1060</f>
        <v>Субсидии  бюджетным учреждениям на иные цели</v>
      </c>
      <c r="B1079" s="20" t="s">
        <v>73</v>
      </c>
      <c r="C1079" s="20" t="s">
        <v>65</v>
      </c>
      <c r="D1079" s="243" t="str">
        <f>'пр.7 вед.стр.'!E1060</f>
        <v>7П 0 01 94300 </v>
      </c>
      <c r="E1079" s="225" t="str">
        <f>'пр.7 вед.стр.'!F1060</f>
        <v>612</v>
      </c>
      <c r="F1079" s="21">
        <f>'пр.7 вед.стр.'!G1060</f>
        <v>33.6</v>
      </c>
      <c r="K1079" s="115"/>
      <c r="L1079" s="115"/>
      <c r="M1079" s="115"/>
      <c r="N1079" s="115"/>
      <c r="O1079" s="118"/>
    </row>
    <row r="1080" spans="1:15" s="32" customFormat="1" ht="30" customHeight="1">
      <c r="A1080" s="30" t="str">
        <f>'пр.7 вед.стр.'!A1061</f>
        <v>Проведение проверок исправности и ремонт систем противопожарного водоснабжения, приобретение и обслуживание гидрантов</v>
      </c>
      <c r="B1080" s="20" t="s">
        <v>73</v>
      </c>
      <c r="C1080" s="20" t="s">
        <v>65</v>
      </c>
      <c r="D1080" s="243" t="str">
        <f>'пр.7 вед.стр.'!E1061</f>
        <v>7П 0 01 94500 </v>
      </c>
      <c r="E1080" s="225"/>
      <c r="F1080" s="21">
        <f>F1081</f>
        <v>94.5</v>
      </c>
      <c r="K1080" s="115"/>
      <c r="L1080" s="115"/>
      <c r="M1080" s="115"/>
      <c r="N1080" s="115"/>
      <c r="O1080" s="118"/>
    </row>
    <row r="1081" spans="1:15" s="32" customFormat="1" ht="19.5" customHeight="1">
      <c r="A1081" s="30" t="str">
        <f>'пр.7 вед.стр.'!A1062</f>
        <v>Предоставление субсидий бюджетным, автономным учреждениям и иным некоммерческим организациям</v>
      </c>
      <c r="B1081" s="20" t="s">
        <v>73</v>
      </c>
      <c r="C1081" s="20" t="s">
        <v>65</v>
      </c>
      <c r="D1081" s="243" t="str">
        <f>'пр.7 вед.стр.'!E1062</f>
        <v>7П 0 01 94500 </v>
      </c>
      <c r="E1081" s="225" t="str">
        <f>'пр.7 вед.стр.'!F1062</f>
        <v>600</v>
      </c>
      <c r="F1081" s="21">
        <f>F1082</f>
        <v>94.5</v>
      </c>
      <c r="K1081" s="115"/>
      <c r="L1081" s="115"/>
      <c r="M1081" s="115"/>
      <c r="N1081" s="115"/>
      <c r="O1081" s="118"/>
    </row>
    <row r="1082" spans="1:15" s="32" customFormat="1" ht="17.25" customHeight="1">
      <c r="A1082" s="30" t="str">
        <f>'пр.7 вед.стр.'!A1063</f>
        <v>Субсидии бюджетным учреждениям</v>
      </c>
      <c r="B1082" s="20" t="s">
        <v>73</v>
      </c>
      <c r="C1082" s="20" t="s">
        <v>65</v>
      </c>
      <c r="D1082" s="243" t="str">
        <f>'пр.7 вед.стр.'!E1063</f>
        <v>7П 0 01 94500 </v>
      </c>
      <c r="E1082" s="225" t="str">
        <f>'пр.7 вед.стр.'!F1063</f>
        <v>610</v>
      </c>
      <c r="F1082" s="21">
        <f>F1083</f>
        <v>94.5</v>
      </c>
      <c r="K1082" s="115"/>
      <c r="L1082" s="115"/>
      <c r="M1082" s="115"/>
      <c r="N1082" s="115"/>
      <c r="O1082" s="118"/>
    </row>
    <row r="1083" spans="1:15" s="32" customFormat="1" ht="17.25" customHeight="1">
      <c r="A1083" s="30" t="str">
        <f>'пр.7 вед.стр.'!A1064</f>
        <v>Субсидии  бюджетным учреждениям на иные цели</v>
      </c>
      <c r="B1083" s="20" t="s">
        <v>73</v>
      </c>
      <c r="C1083" s="20" t="s">
        <v>65</v>
      </c>
      <c r="D1083" s="243" t="str">
        <f>'пр.7 вед.стр.'!E1064</f>
        <v>7П 0 01 94500 </v>
      </c>
      <c r="E1083" s="225" t="str">
        <f>'пр.7 вед.стр.'!F1064</f>
        <v>612</v>
      </c>
      <c r="F1083" s="21">
        <f>'пр.7 вед.стр.'!G1064</f>
        <v>94.5</v>
      </c>
      <c r="K1083" s="115"/>
      <c r="L1083" s="115"/>
      <c r="M1083" s="115"/>
      <c r="N1083" s="115"/>
      <c r="O1083" s="118"/>
    </row>
    <row r="1084" spans="1:15" s="32" customFormat="1" ht="17.25" customHeight="1">
      <c r="A1084" s="30" t="str">
        <f>'пр.7 вед.стр.'!A1065</f>
        <v>Изготовление планов эвакуации</v>
      </c>
      <c r="B1084" s="20" t="s">
        <v>73</v>
      </c>
      <c r="C1084" s="20" t="s">
        <v>65</v>
      </c>
      <c r="D1084" s="243" t="str">
        <f>'пр.7 вед.стр.'!E1065</f>
        <v>7П 0 01 94700 </v>
      </c>
      <c r="E1084" s="225"/>
      <c r="F1084" s="21">
        <f>F1085</f>
        <v>21</v>
      </c>
      <c r="K1084" s="115"/>
      <c r="L1084" s="115"/>
      <c r="M1084" s="115"/>
      <c r="N1084" s="115"/>
      <c r="O1084" s="118"/>
    </row>
    <row r="1085" spans="1:15" s="32" customFormat="1" ht="19.5" customHeight="1">
      <c r="A1085" s="30" t="str">
        <f>'пр.7 вед.стр.'!A1066</f>
        <v>Предоставление субсидий бюджетным, автономным учреждениям и иным некоммерческим организациям</v>
      </c>
      <c r="B1085" s="20" t="s">
        <v>73</v>
      </c>
      <c r="C1085" s="20" t="s">
        <v>65</v>
      </c>
      <c r="D1085" s="243" t="str">
        <f>'пр.7 вед.стр.'!E1066</f>
        <v>7П 0 01 94700 </v>
      </c>
      <c r="E1085" s="225" t="str">
        <f>'пр.7 вед.стр.'!F1066</f>
        <v>600</v>
      </c>
      <c r="F1085" s="21">
        <f>F1086</f>
        <v>21</v>
      </c>
      <c r="K1085" s="115"/>
      <c r="L1085" s="115"/>
      <c r="M1085" s="115"/>
      <c r="N1085" s="115"/>
      <c r="O1085" s="118"/>
    </row>
    <row r="1086" spans="1:15" s="32" customFormat="1" ht="15" customHeight="1">
      <c r="A1086" s="30" t="str">
        <f>'пр.7 вед.стр.'!A1067</f>
        <v>Субсидии бюджетным учреждениям</v>
      </c>
      <c r="B1086" s="20" t="s">
        <v>73</v>
      </c>
      <c r="C1086" s="20" t="s">
        <v>65</v>
      </c>
      <c r="D1086" s="243" t="str">
        <f>'пр.7 вед.стр.'!E1067</f>
        <v>7П 0 01 94700 </v>
      </c>
      <c r="E1086" s="225" t="str">
        <f>'пр.7 вед.стр.'!F1067</f>
        <v>610</v>
      </c>
      <c r="F1086" s="21">
        <f>F1087</f>
        <v>21</v>
      </c>
      <c r="K1086" s="115"/>
      <c r="L1086" s="115"/>
      <c r="M1086" s="115"/>
      <c r="N1086" s="115"/>
      <c r="O1086" s="118"/>
    </row>
    <row r="1087" spans="1:15" s="32" customFormat="1" ht="17.25" customHeight="1">
      <c r="A1087" s="30" t="str">
        <f>'пр.7 вед.стр.'!A1068</f>
        <v>Субсидии  бюджетным учреждениям на иные цели</v>
      </c>
      <c r="B1087" s="20" t="s">
        <v>73</v>
      </c>
      <c r="C1087" s="20" t="s">
        <v>65</v>
      </c>
      <c r="D1087" s="243" t="str">
        <f>'пр.7 вед.стр.'!E1068</f>
        <v>7П 0 01 94700 </v>
      </c>
      <c r="E1087" s="225" t="str">
        <f>'пр.7 вед.стр.'!F1068</f>
        <v>612</v>
      </c>
      <c r="F1087" s="21">
        <f>'пр.7 вед.стр.'!G1068</f>
        <v>21</v>
      </c>
      <c r="K1087" s="115"/>
      <c r="L1087" s="115"/>
      <c r="M1087" s="115"/>
      <c r="N1087" s="115"/>
      <c r="O1087" s="118"/>
    </row>
    <row r="1088" spans="1:15" s="32" customFormat="1" ht="43.5" customHeight="1">
      <c r="A1088" s="314" t="str">
        <f>'пр.7 вед.стр.'!A1069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088" s="202" t="s">
        <v>73</v>
      </c>
      <c r="C1088" s="202" t="s">
        <v>65</v>
      </c>
      <c r="D1088" s="241" t="str">
        <f>'пр.7 вед.стр.'!E1069</f>
        <v>7Т 0 00 00000 </v>
      </c>
      <c r="E1088" s="224"/>
      <c r="F1088" s="204">
        <f>F1089</f>
        <v>300</v>
      </c>
      <c r="K1088" s="115"/>
      <c r="L1088" s="115"/>
      <c r="M1088" s="115"/>
      <c r="N1088" s="115"/>
      <c r="O1088" s="118"/>
    </row>
    <row r="1089" spans="1:15" s="32" customFormat="1" ht="17.25" customHeight="1">
      <c r="A1089" s="315" t="str">
        <f>'пр.7 вед.стр.'!A1070</f>
        <v>Основное мероприятие "Профилактика правонарушений по отдельным видам противоправной деятельности"</v>
      </c>
      <c r="B1089" s="20" t="s">
        <v>73</v>
      </c>
      <c r="C1089" s="20" t="s">
        <v>65</v>
      </c>
      <c r="D1089" s="243" t="str">
        <f>'пр.7 вед.стр.'!E1070</f>
        <v>7Т 0 05 00000 </v>
      </c>
      <c r="E1089" s="225"/>
      <c r="F1089" s="21">
        <f>F1090</f>
        <v>300</v>
      </c>
      <c r="K1089" s="115"/>
      <c r="L1089" s="115"/>
      <c r="M1089" s="115"/>
      <c r="N1089" s="115"/>
      <c r="O1089" s="118"/>
    </row>
    <row r="1090" spans="1:15" s="32" customFormat="1" ht="17.25" customHeight="1">
      <c r="A1090" s="315" t="str">
        <f>'пр.7 вед.стр.'!A1071</f>
        <v>Установка видеонаблюдения </v>
      </c>
      <c r="B1090" s="20" t="s">
        <v>73</v>
      </c>
      <c r="C1090" s="20" t="s">
        <v>65</v>
      </c>
      <c r="D1090" s="243" t="str">
        <f>'пр.7 вед.стр.'!E1071</f>
        <v>7Т 0 05 95100 </v>
      </c>
      <c r="E1090" s="225"/>
      <c r="F1090" s="21">
        <f>F1091</f>
        <v>300</v>
      </c>
      <c r="K1090" s="115"/>
      <c r="L1090" s="115"/>
      <c r="M1090" s="115"/>
      <c r="N1090" s="115"/>
      <c r="O1090" s="118"/>
    </row>
    <row r="1091" spans="1:15" s="32" customFormat="1" ht="17.25" customHeight="1">
      <c r="A1091" s="315" t="str">
        <f>'пр.7 вед.стр.'!A1072</f>
        <v>Предоставление субсидий бюджетным, автономным учреждениям и иным некоммерческим организациям</v>
      </c>
      <c r="B1091" s="20" t="s">
        <v>73</v>
      </c>
      <c r="C1091" s="20" t="s">
        <v>65</v>
      </c>
      <c r="D1091" s="243" t="str">
        <f>'пр.7 вед.стр.'!E1072</f>
        <v>7Т 0 05 95100 </v>
      </c>
      <c r="E1091" s="225" t="s">
        <v>103</v>
      </c>
      <c r="F1091" s="21">
        <f>F1092</f>
        <v>300</v>
      </c>
      <c r="K1091" s="115"/>
      <c r="L1091" s="115"/>
      <c r="M1091" s="115"/>
      <c r="N1091" s="115"/>
      <c r="O1091" s="118"/>
    </row>
    <row r="1092" spans="1:15" s="32" customFormat="1" ht="17.25" customHeight="1">
      <c r="A1092" s="315" t="str">
        <f>'пр.7 вед.стр.'!A1073</f>
        <v>Субсидии бюджетным учреждениям</v>
      </c>
      <c r="B1092" s="20" t="s">
        <v>73</v>
      </c>
      <c r="C1092" s="20" t="s">
        <v>65</v>
      </c>
      <c r="D1092" s="243" t="str">
        <f>'пр.7 вед.стр.'!E1073</f>
        <v>7Т 0 05 95100 </v>
      </c>
      <c r="E1092" s="225" t="s">
        <v>109</v>
      </c>
      <c r="F1092" s="21">
        <f>F1093</f>
        <v>300</v>
      </c>
      <c r="K1092" s="115"/>
      <c r="L1092" s="115"/>
      <c r="M1092" s="115"/>
      <c r="N1092" s="115"/>
      <c r="O1092" s="118"/>
    </row>
    <row r="1093" spans="1:15" s="32" customFormat="1" ht="17.25" customHeight="1">
      <c r="A1093" s="315" t="str">
        <f>'пр.7 вед.стр.'!A1074</f>
        <v>Субсидии  бюджетным учреждениям на иные цели</v>
      </c>
      <c r="B1093" s="20" t="s">
        <v>73</v>
      </c>
      <c r="C1093" s="20" t="s">
        <v>65</v>
      </c>
      <c r="D1093" s="243" t="str">
        <f>'пр.7 вед.стр.'!E1074</f>
        <v>7Т 0 05 95100 </v>
      </c>
      <c r="E1093" s="225" t="s">
        <v>113</v>
      </c>
      <c r="F1093" s="21">
        <f>'пр.7 вед.стр.'!G1074</f>
        <v>300</v>
      </c>
      <c r="K1093" s="115"/>
      <c r="L1093" s="115"/>
      <c r="M1093" s="115"/>
      <c r="N1093" s="115"/>
      <c r="O1093" s="118"/>
    </row>
    <row r="1094" spans="1:15" s="32" customFormat="1" ht="27" customHeight="1">
      <c r="A1094" s="201" t="str">
        <f>'пр.7 вед.стр.'!A1075</f>
        <v>Муниципальная программа "Развитие физической культуры и спорта в Сусуманском городском округе на 2018- 2020 годы"</v>
      </c>
      <c r="B1094" s="202" t="s">
        <v>73</v>
      </c>
      <c r="C1094" s="202" t="s">
        <v>65</v>
      </c>
      <c r="D1094" s="241" t="str">
        <f>'пр.7 вед.стр.'!E1075</f>
        <v>7Ф 0 00 00000 </v>
      </c>
      <c r="E1094" s="224"/>
      <c r="F1094" s="204">
        <f>F1095</f>
        <v>1150</v>
      </c>
      <c r="K1094" s="115"/>
      <c r="L1094" s="115"/>
      <c r="M1094" s="115"/>
      <c r="N1094" s="115"/>
      <c r="O1094" s="118"/>
    </row>
    <row r="1095" spans="1:15" s="32" customFormat="1" ht="30" customHeight="1">
      <c r="A1095" s="30" t="str">
        <f>'пр.7 вед.стр.'!A1076</f>
        <v>Основное мероприятие "Приобщение различных слоев населения к регулярным занятиям физической культурой и спортом"</v>
      </c>
      <c r="B1095" s="20" t="s">
        <v>73</v>
      </c>
      <c r="C1095" s="20" t="s">
        <v>65</v>
      </c>
      <c r="D1095" s="243" t="str">
        <f>'пр.7 вед.стр.'!E1076</f>
        <v>7Ф 0 01 00000 </v>
      </c>
      <c r="E1095" s="225"/>
      <c r="F1095" s="21">
        <f>F1096+F1100+F1104</f>
        <v>1150</v>
      </c>
      <c r="K1095" s="115"/>
      <c r="L1095" s="115"/>
      <c r="M1095" s="115"/>
      <c r="N1095" s="115"/>
      <c r="O1095" s="118"/>
    </row>
    <row r="1096" spans="1:15" s="32" customFormat="1" ht="17.25" customHeight="1">
      <c r="A1096" s="30" t="str">
        <f>'пр.7 вед.стр.'!A1077</f>
        <v>Укрепление материально- технической базы</v>
      </c>
      <c r="B1096" s="20" t="s">
        <v>73</v>
      </c>
      <c r="C1096" s="20" t="s">
        <v>65</v>
      </c>
      <c r="D1096" s="243" t="str">
        <f>'пр.7 вед.стр.'!E1077</f>
        <v>7Ф 0 01 92500 </v>
      </c>
      <c r="E1096" s="225"/>
      <c r="F1096" s="21">
        <f>F1097</f>
        <v>300</v>
      </c>
      <c r="K1096" s="115"/>
      <c r="L1096" s="115"/>
      <c r="M1096" s="115"/>
      <c r="N1096" s="115"/>
      <c r="O1096" s="118"/>
    </row>
    <row r="1097" spans="1:15" s="32" customFormat="1" ht="18" customHeight="1">
      <c r="A1097" s="30" t="str">
        <f>'пр.7 вед.стр.'!A1078</f>
        <v>Предоставление субсидий бюджетным, автономным учреждениям и иным некоммерческим организациям</v>
      </c>
      <c r="B1097" s="20" t="s">
        <v>73</v>
      </c>
      <c r="C1097" s="20" t="s">
        <v>65</v>
      </c>
      <c r="D1097" s="243" t="str">
        <f>'пр.7 вед.стр.'!E1078</f>
        <v>7Ф 0 01 92500 </v>
      </c>
      <c r="E1097" s="225" t="str">
        <f>'пр.7 вед.стр.'!F1078</f>
        <v>600</v>
      </c>
      <c r="F1097" s="21">
        <f>F1098</f>
        <v>300</v>
      </c>
      <c r="K1097" s="115"/>
      <c r="L1097" s="115"/>
      <c r="M1097" s="115"/>
      <c r="N1097" s="115"/>
      <c r="O1097" s="118"/>
    </row>
    <row r="1098" spans="1:15" s="32" customFormat="1" ht="17.25" customHeight="1">
      <c r="A1098" s="30" t="str">
        <f>'пр.7 вед.стр.'!A1079</f>
        <v>Субсидии бюджетным учреждениям</v>
      </c>
      <c r="B1098" s="20" t="s">
        <v>73</v>
      </c>
      <c r="C1098" s="20" t="s">
        <v>65</v>
      </c>
      <c r="D1098" s="243" t="str">
        <f>'пр.7 вед.стр.'!E1079</f>
        <v>7Ф 0 01 92500 </v>
      </c>
      <c r="E1098" s="225" t="str">
        <f>'пр.7 вед.стр.'!F1079</f>
        <v>610</v>
      </c>
      <c r="F1098" s="21">
        <f>F1099</f>
        <v>300</v>
      </c>
      <c r="K1098" s="115"/>
      <c r="L1098" s="115"/>
      <c r="M1098" s="115"/>
      <c r="N1098" s="115"/>
      <c r="O1098" s="118"/>
    </row>
    <row r="1099" spans="1:15" s="32" customFormat="1" ht="18" customHeight="1">
      <c r="A1099" s="30" t="str">
        <f>'пр.7 вед.стр.'!A1080</f>
        <v>Субсидии  бюджетным учреждениям на иные цели</v>
      </c>
      <c r="B1099" s="20" t="s">
        <v>73</v>
      </c>
      <c r="C1099" s="20" t="s">
        <v>65</v>
      </c>
      <c r="D1099" s="243" t="str">
        <f>'пр.7 вед.стр.'!E1080</f>
        <v>7Ф 0 01 92500 </v>
      </c>
      <c r="E1099" s="225" t="str">
        <f>'пр.7 вед.стр.'!F1080</f>
        <v>612</v>
      </c>
      <c r="F1099" s="21">
        <f>'пр.7 вед.стр.'!G1080</f>
        <v>300</v>
      </c>
      <c r="K1099" s="115"/>
      <c r="L1099" s="115"/>
      <c r="M1099" s="115"/>
      <c r="N1099" s="115"/>
      <c r="O1099" s="118"/>
    </row>
    <row r="1100" spans="1:15" s="32" customFormat="1" ht="12.75">
      <c r="A1100" s="30" t="str">
        <f>'пр.7 вед.стр.'!A1081</f>
        <v>Оздоровительная, спортивно- массовая работа с населением, проведение мероприятий</v>
      </c>
      <c r="B1100" s="20" t="s">
        <v>73</v>
      </c>
      <c r="C1100" s="20" t="s">
        <v>65</v>
      </c>
      <c r="D1100" s="243" t="str">
        <f>'пр.7 вед.стр.'!E1081</f>
        <v>7Ф 0 01 93100 </v>
      </c>
      <c r="E1100" s="225"/>
      <c r="F1100" s="21">
        <f>F1101</f>
        <v>580</v>
      </c>
      <c r="K1100" s="115"/>
      <c r="L1100" s="115"/>
      <c r="M1100" s="115"/>
      <c r="N1100" s="115"/>
      <c r="O1100" s="118"/>
    </row>
    <row r="1101" spans="1:6" ht="12.75">
      <c r="A1101" s="30" t="str">
        <f>'пр.7 вед.стр.'!A1082</f>
        <v>Предоставление субсидий бюджетным, автономным учреждениям и иным некоммерческим организациям</v>
      </c>
      <c r="B1101" s="20" t="s">
        <v>73</v>
      </c>
      <c r="C1101" s="20" t="s">
        <v>65</v>
      </c>
      <c r="D1101" s="243" t="str">
        <f>'пр.7 вед.стр.'!E1082</f>
        <v>7Ф 0 01 93100 </v>
      </c>
      <c r="E1101" s="225" t="str">
        <f>'пр.7 вед.стр.'!F1082</f>
        <v>600</v>
      </c>
      <c r="F1101" s="21">
        <f>F1102</f>
        <v>580</v>
      </c>
    </row>
    <row r="1102" spans="1:15" s="32" customFormat="1" ht="12.75">
      <c r="A1102" s="30" t="str">
        <f>'пр.7 вед.стр.'!A1083</f>
        <v>Субсидии бюджетным учреждениям</v>
      </c>
      <c r="B1102" s="20" t="s">
        <v>73</v>
      </c>
      <c r="C1102" s="20" t="s">
        <v>65</v>
      </c>
      <c r="D1102" s="243" t="str">
        <f>'пр.7 вед.стр.'!E1083</f>
        <v>7Ф 0 01 93100 </v>
      </c>
      <c r="E1102" s="225" t="str">
        <f>'пр.7 вед.стр.'!F1083</f>
        <v>610</v>
      </c>
      <c r="F1102" s="21">
        <f>F1103</f>
        <v>580</v>
      </c>
      <c r="K1102" s="115"/>
      <c r="L1102" s="115"/>
      <c r="M1102" s="115"/>
      <c r="N1102" s="115"/>
      <c r="O1102" s="118"/>
    </row>
    <row r="1103" spans="1:15" s="32" customFormat="1" ht="12.75">
      <c r="A1103" s="30" t="str">
        <f>'пр.7 вед.стр.'!A1084</f>
        <v>Субсидии  бюджетным учреждениям на иные цели</v>
      </c>
      <c r="B1103" s="20" t="s">
        <v>73</v>
      </c>
      <c r="C1103" s="20" t="s">
        <v>65</v>
      </c>
      <c r="D1103" s="243" t="str">
        <f>'пр.7 вед.стр.'!E1084</f>
        <v>7Ф 0 01 93100 </v>
      </c>
      <c r="E1103" s="225" t="str">
        <f>'пр.7 вед.стр.'!F1084</f>
        <v>612</v>
      </c>
      <c r="F1103" s="21">
        <f>'пр.7 вед.стр.'!G1084</f>
        <v>580</v>
      </c>
      <c r="K1103" s="115"/>
      <c r="L1103" s="115"/>
      <c r="M1103" s="115"/>
      <c r="N1103" s="115"/>
      <c r="O1103" s="118"/>
    </row>
    <row r="1104" spans="1:15" s="32" customFormat="1" ht="12.75">
      <c r="A1104" s="30" t="str">
        <f>'пр.7 вед.стр.'!A1085</f>
        <v>Устройство спортивных сооружений</v>
      </c>
      <c r="B1104" s="20" t="s">
        <v>73</v>
      </c>
      <c r="C1104" s="20" t="s">
        <v>65</v>
      </c>
      <c r="D1104" s="243" t="str">
        <f>'пр.7 вед.стр.'!E1085</f>
        <v>7Ф 0 01 93200 </v>
      </c>
      <c r="E1104" s="225"/>
      <c r="F1104" s="21">
        <f>F1105</f>
        <v>270</v>
      </c>
      <c r="K1104" s="115"/>
      <c r="L1104" s="115"/>
      <c r="M1104" s="115"/>
      <c r="N1104" s="115"/>
      <c r="O1104" s="118"/>
    </row>
    <row r="1105" spans="1:15" s="32" customFormat="1" ht="12.75">
      <c r="A1105" s="30" t="str">
        <f>'пр.7 вед.стр.'!A1086</f>
        <v>Предоставление субсидий бюджетным, автономным учреждениям и иным некоммерческим организациям</v>
      </c>
      <c r="B1105" s="20" t="s">
        <v>73</v>
      </c>
      <c r="C1105" s="20" t="s">
        <v>65</v>
      </c>
      <c r="D1105" s="243" t="str">
        <f>'пр.7 вед.стр.'!E1086</f>
        <v>7Ф 0 01 93200 </v>
      </c>
      <c r="E1105" s="225" t="str">
        <f>'пр.7 вед.стр.'!F1086</f>
        <v>600</v>
      </c>
      <c r="F1105" s="21">
        <f>F1106</f>
        <v>270</v>
      </c>
      <c r="K1105" s="115"/>
      <c r="L1105" s="115"/>
      <c r="M1105" s="115"/>
      <c r="N1105" s="115"/>
      <c r="O1105" s="118"/>
    </row>
    <row r="1106" spans="1:6" ht="12.75">
      <c r="A1106" s="30" t="str">
        <f>'пр.7 вед.стр.'!A1087</f>
        <v>Субсидии бюджетным учреждениям</v>
      </c>
      <c r="B1106" s="20" t="s">
        <v>73</v>
      </c>
      <c r="C1106" s="20" t="s">
        <v>65</v>
      </c>
      <c r="D1106" s="243" t="str">
        <f>'пр.7 вед.стр.'!E1087</f>
        <v>7Ф 0 01 93200 </v>
      </c>
      <c r="E1106" s="225" t="str">
        <f>'пр.7 вед.стр.'!F1087</f>
        <v>610</v>
      </c>
      <c r="F1106" s="21">
        <f>F1107</f>
        <v>270</v>
      </c>
    </row>
    <row r="1107" spans="1:6" ht="12.75">
      <c r="A1107" s="30" t="str">
        <f>'пр.7 вед.стр.'!A1088</f>
        <v>Субсидии  бюджетным учреждениям на иные цели</v>
      </c>
      <c r="B1107" s="20" t="s">
        <v>73</v>
      </c>
      <c r="C1107" s="20" t="s">
        <v>65</v>
      </c>
      <c r="D1107" s="243" t="str">
        <f>'пр.7 вед.стр.'!E1088</f>
        <v>7Ф 0 01 93200 </v>
      </c>
      <c r="E1107" s="225" t="str">
        <f>'пр.7 вед.стр.'!F1088</f>
        <v>612</v>
      </c>
      <c r="F1107" s="21">
        <f>'пр.7 вед.стр.'!G1088</f>
        <v>270</v>
      </c>
    </row>
    <row r="1108" spans="1:6" ht="12.75">
      <c r="A1108" s="16" t="s">
        <v>668</v>
      </c>
      <c r="B1108" s="20" t="s">
        <v>73</v>
      </c>
      <c r="C1108" s="20" t="s">
        <v>65</v>
      </c>
      <c r="D1108" s="225" t="s">
        <v>669</v>
      </c>
      <c r="E1108" s="225"/>
      <c r="F1108" s="21">
        <f>F1109+F1113+F1117</f>
        <v>28106.199999999997</v>
      </c>
    </row>
    <row r="1109" spans="1:6" ht="12.75">
      <c r="A1109" s="31" t="s">
        <v>214</v>
      </c>
      <c r="B1109" s="38" t="s">
        <v>73</v>
      </c>
      <c r="C1109" s="38" t="s">
        <v>65</v>
      </c>
      <c r="D1109" s="225" t="s">
        <v>670</v>
      </c>
      <c r="E1109" s="225"/>
      <c r="F1109" s="21">
        <f>F1110</f>
        <v>27794.199999999997</v>
      </c>
    </row>
    <row r="1110" spans="1:6" ht="12.75">
      <c r="A1110" s="31" t="s">
        <v>102</v>
      </c>
      <c r="B1110" s="20" t="s">
        <v>73</v>
      </c>
      <c r="C1110" s="20" t="s">
        <v>65</v>
      </c>
      <c r="D1110" s="225" t="s">
        <v>670</v>
      </c>
      <c r="E1110" s="225" t="s">
        <v>103</v>
      </c>
      <c r="F1110" s="21">
        <f>F1111</f>
        <v>27794.199999999997</v>
      </c>
    </row>
    <row r="1111" spans="1:6" ht="12.75">
      <c r="A1111" s="31" t="s">
        <v>108</v>
      </c>
      <c r="B1111" s="20" t="s">
        <v>73</v>
      </c>
      <c r="C1111" s="20" t="s">
        <v>65</v>
      </c>
      <c r="D1111" s="225" t="s">
        <v>670</v>
      </c>
      <c r="E1111" s="225" t="s">
        <v>109</v>
      </c>
      <c r="F1111" s="21">
        <f>F1112</f>
        <v>27794.199999999997</v>
      </c>
    </row>
    <row r="1112" spans="1:6" ht="26.25">
      <c r="A1112" s="16" t="s">
        <v>110</v>
      </c>
      <c r="B1112" s="20" t="s">
        <v>73</v>
      </c>
      <c r="C1112" s="20" t="s">
        <v>65</v>
      </c>
      <c r="D1112" s="225" t="s">
        <v>670</v>
      </c>
      <c r="E1112" s="225" t="s">
        <v>111</v>
      </c>
      <c r="F1112" s="21">
        <f>'пр.7 вед.стр.'!G1093</f>
        <v>27794.199999999997</v>
      </c>
    </row>
    <row r="1113" spans="1:6" ht="39">
      <c r="A1113" s="16" t="s">
        <v>235</v>
      </c>
      <c r="B1113" s="20" t="s">
        <v>73</v>
      </c>
      <c r="C1113" s="20" t="s">
        <v>65</v>
      </c>
      <c r="D1113" s="225" t="s">
        <v>671</v>
      </c>
      <c r="E1113" s="225"/>
      <c r="F1113" s="21">
        <f>F1114</f>
        <v>275</v>
      </c>
    </row>
    <row r="1114" spans="1:6" ht="12.75">
      <c r="A1114" s="31" t="s">
        <v>102</v>
      </c>
      <c r="B1114" s="20" t="s">
        <v>73</v>
      </c>
      <c r="C1114" s="20" t="s">
        <v>65</v>
      </c>
      <c r="D1114" s="225" t="s">
        <v>671</v>
      </c>
      <c r="E1114" s="225" t="s">
        <v>103</v>
      </c>
      <c r="F1114" s="21">
        <f>F1115</f>
        <v>275</v>
      </c>
    </row>
    <row r="1115" spans="1:6" ht="12.75">
      <c r="A1115" s="31" t="s">
        <v>108</v>
      </c>
      <c r="B1115" s="20" t="s">
        <v>73</v>
      </c>
      <c r="C1115" s="20" t="s">
        <v>65</v>
      </c>
      <c r="D1115" s="225" t="s">
        <v>671</v>
      </c>
      <c r="E1115" s="225" t="s">
        <v>109</v>
      </c>
      <c r="F1115" s="21">
        <f>F1116</f>
        <v>275</v>
      </c>
    </row>
    <row r="1116" spans="1:6" ht="12.75">
      <c r="A1116" s="16" t="s">
        <v>112</v>
      </c>
      <c r="B1116" s="20" t="s">
        <v>73</v>
      </c>
      <c r="C1116" s="20" t="s">
        <v>65</v>
      </c>
      <c r="D1116" s="225" t="s">
        <v>671</v>
      </c>
      <c r="E1116" s="225" t="s">
        <v>113</v>
      </c>
      <c r="F1116" s="21">
        <f>'пр.7 вед.стр.'!G1097</f>
        <v>275</v>
      </c>
    </row>
    <row r="1117" spans="1:6" ht="12.75">
      <c r="A1117" s="16" t="s">
        <v>204</v>
      </c>
      <c r="B1117" s="20" t="s">
        <v>73</v>
      </c>
      <c r="C1117" s="20" t="s">
        <v>65</v>
      </c>
      <c r="D1117" s="225" t="s">
        <v>672</v>
      </c>
      <c r="E1117" s="225"/>
      <c r="F1117" s="21">
        <f>F1118</f>
        <v>37</v>
      </c>
    </row>
    <row r="1118" spans="1:6" ht="12.75">
      <c r="A1118" s="31" t="s">
        <v>102</v>
      </c>
      <c r="B1118" s="20" t="s">
        <v>73</v>
      </c>
      <c r="C1118" s="20" t="s">
        <v>65</v>
      </c>
      <c r="D1118" s="225" t="s">
        <v>672</v>
      </c>
      <c r="E1118" s="225" t="s">
        <v>103</v>
      </c>
      <c r="F1118" s="21">
        <f>F1119</f>
        <v>37</v>
      </c>
    </row>
    <row r="1119" spans="1:6" ht="12.75">
      <c r="A1119" s="31" t="s">
        <v>108</v>
      </c>
      <c r="B1119" s="20" t="s">
        <v>73</v>
      </c>
      <c r="C1119" s="20" t="s">
        <v>65</v>
      </c>
      <c r="D1119" s="225" t="s">
        <v>672</v>
      </c>
      <c r="E1119" s="225" t="s">
        <v>109</v>
      </c>
      <c r="F1119" s="21">
        <f>F1120</f>
        <v>37</v>
      </c>
    </row>
    <row r="1120" spans="1:6" ht="12.75">
      <c r="A1120" s="16" t="s">
        <v>112</v>
      </c>
      <c r="B1120" s="20" t="s">
        <v>73</v>
      </c>
      <c r="C1120" s="20" t="s">
        <v>65</v>
      </c>
      <c r="D1120" s="225" t="s">
        <v>672</v>
      </c>
      <c r="E1120" s="225" t="s">
        <v>113</v>
      </c>
      <c r="F1120" s="21">
        <f>'пр.7 вед.стр.'!G1101</f>
        <v>37</v>
      </c>
    </row>
    <row r="1121" spans="1:6" ht="12.75">
      <c r="A1121" s="16" t="s">
        <v>29</v>
      </c>
      <c r="B1121" s="20" t="s">
        <v>73</v>
      </c>
      <c r="C1121" s="20" t="s">
        <v>65</v>
      </c>
      <c r="D1121" s="225" t="s">
        <v>673</v>
      </c>
      <c r="E1121" s="225"/>
      <c r="F1121" s="21">
        <f>F1122</f>
        <v>200</v>
      </c>
    </row>
    <row r="1122" spans="1:6" ht="12.75">
      <c r="A1122" s="5" t="s">
        <v>674</v>
      </c>
      <c r="B1122" s="38" t="s">
        <v>73</v>
      </c>
      <c r="C1122" s="20" t="s">
        <v>65</v>
      </c>
      <c r="D1122" s="236" t="s">
        <v>675</v>
      </c>
      <c r="E1122" s="225"/>
      <c r="F1122" s="21">
        <f>F1123</f>
        <v>200</v>
      </c>
    </row>
    <row r="1123" spans="1:6" ht="12.75">
      <c r="A1123" s="31" t="s">
        <v>102</v>
      </c>
      <c r="B1123" s="38" t="s">
        <v>73</v>
      </c>
      <c r="C1123" s="20" t="s">
        <v>65</v>
      </c>
      <c r="D1123" s="236" t="s">
        <v>675</v>
      </c>
      <c r="E1123" s="225" t="s">
        <v>103</v>
      </c>
      <c r="F1123" s="21">
        <f>F1124</f>
        <v>200</v>
      </c>
    </row>
    <row r="1124" spans="1:6" ht="12.75">
      <c r="A1124" s="31" t="s">
        <v>108</v>
      </c>
      <c r="B1124" s="38" t="s">
        <v>73</v>
      </c>
      <c r="C1124" s="20" t="s">
        <v>65</v>
      </c>
      <c r="D1124" s="236" t="s">
        <v>675</v>
      </c>
      <c r="E1124" s="225" t="s">
        <v>109</v>
      </c>
      <c r="F1124" s="21">
        <f>F1125</f>
        <v>200</v>
      </c>
    </row>
    <row r="1125" spans="1:6" ht="18" customHeight="1">
      <c r="A1125" s="16" t="s">
        <v>112</v>
      </c>
      <c r="B1125" s="38" t="s">
        <v>73</v>
      </c>
      <c r="C1125" s="20" t="s">
        <v>65</v>
      </c>
      <c r="D1125" s="236" t="s">
        <v>675</v>
      </c>
      <c r="E1125" s="225" t="s">
        <v>113</v>
      </c>
      <c r="F1125" s="21">
        <f>'пр.7 вед.стр.'!G1106</f>
        <v>200</v>
      </c>
    </row>
    <row r="1126" spans="1:15" s="32" customFormat="1" ht="15" customHeight="1">
      <c r="A1126" s="15" t="s">
        <v>84</v>
      </c>
      <c r="B1126" s="35" t="s">
        <v>77</v>
      </c>
      <c r="C1126" s="35" t="s">
        <v>35</v>
      </c>
      <c r="D1126" s="225"/>
      <c r="E1126" s="225"/>
      <c r="F1126" s="36">
        <f aca="true" t="shared" si="4" ref="F1126:F1131">F1127</f>
        <v>5617</v>
      </c>
      <c r="K1126" s="115"/>
      <c r="L1126" s="115"/>
      <c r="M1126" s="115"/>
      <c r="N1126" s="115"/>
      <c r="O1126" s="118"/>
    </row>
    <row r="1127" spans="1:15" s="32" customFormat="1" ht="15" customHeight="1">
      <c r="A1127" s="15" t="s">
        <v>13</v>
      </c>
      <c r="B1127" s="35" t="s">
        <v>77</v>
      </c>
      <c r="C1127" s="35" t="s">
        <v>66</v>
      </c>
      <c r="D1127" s="229"/>
      <c r="E1127" s="225"/>
      <c r="F1127" s="36">
        <f t="shared" si="4"/>
        <v>5617</v>
      </c>
      <c r="K1127" s="115"/>
      <c r="L1127" s="115"/>
      <c r="M1127" s="115"/>
      <c r="N1127" s="115"/>
      <c r="O1127" s="118"/>
    </row>
    <row r="1128" spans="1:15" s="32" customFormat="1" ht="15" customHeight="1">
      <c r="A1128" s="16" t="s">
        <v>199</v>
      </c>
      <c r="B1128" s="20" t="s">
        <v>77</v>
      </c>
      <c r="C1128" s="20" t="s">
        <v>66</v>
      </c>
      <c r="D1128" s="225" t="s">
        <v>628</v>
      </c>
      <c r="E1128" s="225"/>
      <c r="F1128" s="21">
        <f t="shared" si="4"/>
        <v>5617</v>
      </c>
      <c r="K1128" s="115"/>
      <c r="L1128" s="115"/>
      <c r="M1128" s="115"/>
      <c r="N1128" s="115"/>
      <c r="O1128" s="118"/>
    </row>
    <row r="1129" spans="1:15" s="32" customFormat="1" ht="15" customHeight="1">
      <c r="A1129" s="31" t="s">
        <v>214</v>
      </c>
      <c r="B1129" s="20" t="s">
        <v>77</v>
      </c>
      <c r="C1129" s="20" t="s">
        <v>66</v>
      </c>
      <c r="D1129" s="225" t="s">
        <v>629</v>
      </c>
      <c r="E1129" s="225"/>
      <c r="F1129" s="21">
        <f t="shared" si="4"/>
        <v>5617</v>
      </c>
      <c r="K1129" s="115"/>
      <c r="L1129" s="115"/>
      <c r="M1129" s="115"/>
      <c r="N1129" s="115"/>
      <c r="O1129" s="118"/>
    </row>
    <row r="1130" spans="1:15" s="32" customFormat="1" ht="18" customHeight="1">
      <c r="A1130" s="31" t="s">
        <v>102</v>
      </c>
      <c r="B1130" s="20" t="s">
        <v>77</v>
      </c>
      <c r="C1130" s="20" t="s">
        <v>66</v>
      </c>
      <c r="D1130" s="225" t="s">
        <v>629</v>
      </c>
      <c r="E1130" s="225" t="s">
        <v>103</v>
      </c>
      <c r="F1130" s="21">
        <f t="shared" si="4"/>
        <v>5617</v>
      </c>
      <c r="K1130" s="115"/>
      <c r="L1130" s="115"/>
      <c r="M1130" s="115"/>
      <c r="N1130" s="115"/>
      <c r="O1130" s="118"/>
    </row>
    <row r="1131" spans="1:15" s="32" customFormat="1" ht="15" customHeight="1">
      <c r="A1131" s="31" t="s">
        <v>104</v>
      </c>
      <c r="B1131" s="20" t="s">
        <v>77</v>
      </c>
      <c r="C1131" s="20" t="s">
        <v>66</v>
      </c>
      <c r="D1131" s="225" t="s">
        <v>629</v>
      </c>
      <c r="E1131" s="225" t="s">
        <v>105</v>
      </c>
      <c r="F1131" s="21">
        <f t="shared" si="4"/>
        <v>5617</v>
      </c>
      <c r="K1131" s="115"/>
      <c r="L1131" s="115"/>
      <c r="M1131" s="115"/>
      <c r="N1131" s="115"/>
      <c r="O1131" s="118"/>
    </row>
    <row r="1132" spans="1:15" s="32" customFormat="1" ht="30" customHeight="1">
      <c r="A1132" s="31" t="s">
        <v>106</v>
      </c>
      <c r="B1132" s="20" t="s">
        <v>77</v>
      </c>
      <c r="C1132" s="20" t="s">
        <v>66</v>
      </c>
      <c r="D1132" s="225" t="s">
        <v>629</v>
      </c>
      <c r="E1132" s="225" t="s">
        <v>107</v>
      </c>
      <c r="F1132" s="21">
        <f>'пр.7 вед.стр.'!G414</f>
        <v>5617</v>
      </c>
      <c r="K1132" s="115"/>
      <c r="L1132" s="115"/>
      <c r="M1132" s="115"/>
      <c r="N1132" s="115"/>
      <c r="O1132" s="118"/>
    </row>
    <row r="1133" spans="1:15" s="32" customFormat="1" ht="15" customHeight="1">
      <c r="A1133" s="15" t="s">
        <v>228</v>
      </c>
      <c r="B1133" s="35" t="s">
        <v>86</v>
      </c>
      <c r="C1133" s="35" t="s">
        <v>35</v>
      </c>
      <c r="D1133" s="229"/>
      <c r="E1133" s="229"/>
      <c r="F1133" s="36">
        <f>F1134</f>
        <v>12</v>
      </c>
      <c r="K1133" s="115"/>
      <c r="L1133" s="115"/>
      <c r="M1133" s="115"/>
      <c r="N1133" s="115"/>
      <c r="O1133" s="118"/>
    </row>
    <row r="1134" spans="1:15" s="74" customFormat="1" ht="15" customHeight="1">
      <c r="A1134" s="15" t="str">
        <f>'пр.7 вед.стр.'!A290</f>
        <v>Обслуживание государственного внутреннего  (муниципального) долга</v>
      </c>
      <c r="B1134" s="35" t="s">
        <v>86</v>
      </c>
      <c r="C1134" s="35" t="s">
        <v>65</v>
      </c>
      <c r="D1134" s="229"/>
      <c r="E1134" s="229"/>
      <c r="F1134" s="36">
        <f>F1135</f>
        <v>12</v>
      </c>
      <c r="K1134" s="115"/>
      <c r="L1134" s="115"/>
      <c r="M1134" s="115"/>
      <c r="N1134" s="115"/>
      <c r="O1134" s="120"/>
    </row>
    <row r="1135" spans="1:15" s="74" customFormat="1" ht="15" customHeight="1">
      <c r="A1135" s="16" t="str">
        <f>'пр.7 вед.стр.'!A291</f>
        <v>Процентные платежи по долговым обязательствам</v>
      </c>
      <c r="B1135" s="20" t="s">
        <v>86</v>
      </c>
      <c r="C1135" s="20" t="s">
        <v>65</v>
      </c>
      <c r="D1135" s="225" t="s">
        <v>615</v>
      </c>
      <c r="E1135" s="225"/>
      <c r="F1135" s="21">
        <f>F1136</f>
        <v>12</v>
      </c>
      <c r="K1135" s="115"/>
      <c r="L1135" s="115"/>
      <c r="M1135" s="115"/>
      <c r="N1135" s="115"/>
      <c r="O1135" s="120"/>
    </row>
    <row r="1136" spans="1:15" s="74" customFormat="1" ht="15" customHeight="1">
      <c r="A1136" s="16" t="str">
        <f>'пр.7 вед.стр.'!A292</f>
        <v>Процентные платежи по муниципальному долгу</v>
      </c>
      <c r="B1136" s="20" t="s">
        <v>86</v>
      </c>
      <c r="C1136" s="20" t="s">
        <v>65</v>
      </c>
      <c r="D1136" s="225" t="s">
        <v>616</v>
      </c>
      <c r="E1136" s="225"/>
      <c r="F1136" s="21">
        <f>F1137</f>
        <v>12</v>
      </c>
      <c r="K1136" s="115"/>
      <c r="L1136" s="115"/>
      <c r="M1136" s="115"/>
      <c r="N1136" s="115"/>
      <c r="O1136" s="120"/>
    </row>
    <row r="1137" spans="1:15" s="74" customFormat="1" ht="15" customHeight="1">
      <c r="A1137" s="16" t="str">
        <f>'пр.7 вед.стр.'!A293</f>
        <v>Обслуживание государственного (муниципального) долга</v>
      </c>
      <c r="B1137" s="20" t="s">
        <v>86</v>
      </c>
      <c r="C1137" s="20" t="s">
        <v>65</v>
      </c>
      <c r="D1137" s="225" t="s">
        <v>616</v>
      </c>
      <c r="E1137" s="225" t="s">
        <v>122</v>
      </c>
      <c r="F1137" s="21">
        <f>F1138</f>
        <v>12</v>
      </c>
      <c r="K1137" s="115"/>
      <c r="L1137" s="115"/>
      <c r="M1137" s="115"/>
      <c r="N1137" s="115"/>
      <c r="O1137" s="120"/>
    </row>
    <row r="1138" spans="1:15" s="74" customFormat="1" ht="15" customHeight="1">
      <c r="A1138" s="16" t="str">
        <f>'пр.7 вед.стр.'!A294</f>
        <v>Обслуживание муниципального долга</v>
      </c>
      <c r="B1138" s="20" t="s">
        <v>86</v>
      </c>
      <c r="C1138" s="20" t="s">
        <v>65</v>
      </c>
      <c r="D1138" s="225" t="s">
        <v>616</v>
      </c>
      <c r="E1138" s="225" t="s">
        <v>124</v>
      </c>
      <c r="F1138" s="21">
        <f>'пр.7 вед.стр.'!G294</f>
        <v>12</v>
      </c>
      <c r="K1138" s="115"/>
      <c r="L1138" s="115"/>
      <c r="M1138" s="115"/>
      <c r="N1138" s="115"/>
      <c r="O1138" s="120"/>
    </row>
    <row r="1139" spans="1:6" ht="12.75">
      <c r="A1139" s="34" t="s">
        <v>76</v>
      </c>
      <c r="B1139" s="39"/>
      <c r="C1139" s="39"/>
      <c r="D1139" s="225"/>
      <c r="E1139" s="225"/>
      <c r="F1139" s="221">
        <f>F9+F224+F233+F256+F321+F409+F418+F841+F1006+F1067+F1126+F1133</f>
        <v>688173.3</v>
      </c>
    </row>
    <row r="1141" ht="12.75">
      <c r="K1141" s="311"/>
    </row>
    <row r="1199" spans="1:14" s="115" customFormat="1" ht="12.75">
      <c r="A1199" s="256"/>
      <c r="B1199" s="257"/>
      <c r="C1199" s="257"/>
      <c r="D1199" s="258"/>
      <c r="E1199" s="258"/>
      <c r="F1199" s="259"/>
      <c r="K1199" s="118"/>
      <c r="L1199" s="118"/>
      <c r="M1199" s="118"/>
      <c r="N1199" s="118"/>
    </row>
    <row r="1200" spans="11:14" ht="12.75">
      <c r="K1200" s="118"/>
      <c r="L1200" s="118"/>
      <c r="M1200" s="118"/>
      <c r="N1200" s="118"/>
    </row>
    <row r="1201" spans="11:14" ht="12.75">
      <c r="K1201" s="118"/>
      <c r="L1201" s="118"/>
      <c r="M1201" s="118"/>
      <c r="N1201" s="118"/>
    </row>
    <row r="1202" spans="11:14" ht="12.75">
      <c r="K1202" s="118"/>
      <c r="L1202" s="118"/>
      <c r="M1202" s="118"/>
      <c r="N1202" s="118"/>
    </row>
    <row r="1203" spans="11:14" ht="12.75">
      <c r="K1203" s="118"/>
      <c r="L1203" s="118"/>
      <c r="M1203" s="118"/>
      <c r="N1203" s="118"/>
    </row>
    <row r="1204" spans="11:14" ht="12.75">
      <c r="K1204" s="118"/>
      <c r="L1204" s="118"/>
      <c r="M1204" s="118"/>
      <c r="N1204" s="118"/>
    </row>
    <row r="1205" spans="11:14" ht="12.75">
      <c r="K1205" s="118"/>
      <c r="L1205" s="118"/>
      <c r="M1205" s="118"/>
      <c r="N1205" s="118"/>
    </row>
    <row r="1206" spans="11:14" ht="12.75">
      <c r="K1206" s="118"/>
      <c r="L1206" s="118"/>
      <c r="M1206" s="118"/>
      <c r="N1206" s="118"/>
    </row>
    <row r="1207" spans="11:14" ht="12.75">
      <c r="K1207" s="118"/>
      <c r="L1207" s="118"/>
      <c r="M1207" s="118"/>
      <c r="N1207" s="118"/>
    </row>
    <row r="1208" spans="11:14" ht="12.75">
      <c r="K1208" s="118"/>
      <c r="L1208" s="118"/>
      <c r="M1208" s="118"/>
      <c r="N1208" s="118"/>
    </row>
    <row r="1209" spans="11:14" ht="12.75">
      <c r="K1209" s="118"/>
      <c r="L1209" s="118"/>
      <c r="M1209" s="118"/>
      <c r="N1209" s="118"/>
    </row>
    <row r="1210" spans="11:14" ht="12.75">
      <c r="K1210" s="118"/>
      <c r="L1210" s="118"/>
      <c r="M1210" s="118"/>
      <c r="N1210" s="118"/>
    </row>
    <row r="1211" spans="11:14" ht="12.75">
      <c r="K1211" s="118"/>
      <c r="L1211" s="118"/>
      <c r="M1211" s="118"/>
      <c r="N1211" s="118"/>
    </row>
    <row r="1212" spans="11:14" ht="12.75">
      <c r="K1212" s="118"/>
      <c r="L1212" s="118"/>
      <c r="M1212" s="118"/>
      <c r="N1212" s="118"/>
    </row>
    <row r="1217" spans="11:14" ht="12.75">
      <c r="K1217" s="118"/>
      <c r="L1217" s="118"/>
      <c r="M1217" s="118"/>
      <c r="N1217" s="118"/>
    </row>
    <row r="1218" spans="11:14" ht="12.75">
      <c r="K1218" s="118"/>
      <c r="L1218" s="118"/>
      <c r="M1218" s="118"/>
      <c r="N1218" s="118"/>
    </row>
    <row r="1263" spans="11:14" ht="12.75">
      <c r="K1263" s="118"/>
      <c r="L1263" s="118"/>
      <c r="M1263" s="118"/>
      <c r="N1263" s="118"/>
    </row>
    <row r="1264" spans="11:14" ht="12.75">
      <c r="K1264" s="118"/>
      <c r="L1264" s="118"/>
      <c r="M1264" s="118"/>
      <c r="N1264" s="118"/>
    </row>
    <row r="1265" spans="11:14" ht="12.75">
      <c r="K1265" s="118"/>
      <c r="L1265" s="118"/>
      <c r="M1265" s="118"/>
      <c r="N1265" s="118"/>
    </row>
    <row r="1266" spans="11:14" ht="12.75">
      <c r="K1266" s="118"/>
      <c r="L1266" s="118"/>
      <c r="M1266" s="118"/>
      <c r="N1266" s="118"/>
    </row>
    <row r="1267" spans="11:14" ht="12.75">
      <c r="K1267" s="118"/>
      <c r="L1267" s="118"/>
      <c r="M1267" s="118"/>
      <c r="N1267" s="118"/>
    </row>
    <row r="1268" spans="11:14" ht="12.75">
      <c r="K1268" s="118"/>
      <c r="L1268" s="118"/>
      <c r="M1268" s="118"/>
      <c r="N1268" s="118"/>
    </row>
    <row r="1269" spans="11:14" ht="12.75">
      <c r="K1269" s="120"/>
      <c r="L1269" s="120"/>
      <c r="M1269" s="120"/>
      <c r="N1269" s="120"/>
    </row>
    <row r="1270" spans="11:14" ht="12.75">
      <c r="K1270" s="120"/>
      <c r="L1270" s="120"/>
      <c r="M1270" s="120"/>
      <c r="N1270" s="120"/>
    </row>
    <row r="1271" spans="11:14" ht="12.75">
      <c r="K1271" s="118"/>
      <c r="L1271" s="118"/>
      <c r="M1271" s="118"/>
      <c r="N1271" s="118"/>
    </row>
    <row r="1272" spans="11:14" ht="12.75">
      <c r="K1272" s="118"/>
      <c r="L1272" s="118"/>
      <c r="M1272" s="118"/>
      <c r="N1272" s="118"/>
    </row>
    <row r="1273" spans="11:14" ht="12.75">
      <c r="K1273" s="118"/>
      <c r="L1273" s="118"/>
      <c r="M1273" s="118"/>
      <c r="N1273" s="118"/>
    </row>
    <row r="1274" spans="11:14" ht="12.75">
      <c r="K1274" s="118"/>
      <c r="L1274" s="118"/>
      <c r="M1274" s="118"/>
      <c r="N1274" s="118"/>
    </row>
    <row r="1275" spans="11:14" ht="12.75">
      <c r="K1275" s="118"/>
      <c r="L1275" s="118"/>
      <c r="M1275" s="118"/>
      <c r="N1275" s="118"/>
    </row>
    <row r="1276" spans="11:14" ht="12.75">
      <c r="K1276" s="118"/>
      <c r="L1276" s="118"/>
      <c r="M1276" s="118"/>
      <c r="N1276" s="118"/>
    </row>
    <row r="1277" spans="11:14" ht="12.75">
      <c r="K1277" s="118"/>
      <c r="L1277" s="118"/>
      <c r="M1277" s="118"/>
      <c r="N1277" s="118"/>
    </row>
    <row r="1278" spans="11:14" ht="12.75">
      <c r="K1278" s="118"/>
      <c r="L1278" s="118"/>
      <c r="M1278" s="118"/>
      <c r="N1278" s="118"/>
    </row>
    <row r="1279" spans="11:14" ht="12.75">
      <c r="K1279" s="118"/>
      <c r="L1279" s="118"/>
      <c r="M1279" s="118"/>
      <c r="N1279" s="118"/>
    </row>
    <row r="1280" spans="11:14" ht="12.75">
      <c r="K1280" s="118"/>
      <c r="L1280" s="118"/>
      <c r="M1280" s="118"/>
      <c r="N1280" s="118"/>
    </row>
  </sheetData>
  <sheetProtection/>
  <autoFilter ref="A8:O1139"/>
  <mergeCells count="5">
    <mergeCell ref="A1:F1"/>
    <mergeCell ref="A2:F2"/>
    <mergeCell ref="A3:F3"/>
    <mergeCell ref="A4:F4"/>
    <mergeCell ref="A5:F5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1255"/>
  <sheetViews>
    <sheetView zoomScale="120" zoomScaleNormal="120" zoomScalePageLayoutView="0" workbookViewId="0" topLeftCell="A803">
      <selection activeCell="F640" sqref="F640"/>
    </sheetView>
  </sheetViews>
  <sheetFormatPr defaultColWidth="9.125" defaultRowHeight="12.75"/>
  <cols>
    <col min="1" max="1" width="74.375" style="11" customWidth="1"/>
    <col min="2" max="2" width="4.50390625" style="43" customWidth="1"/>
    <col min="3" max="3" width="3.875" style="43" customWidth="1"/>
    <col min="4" max="4" width="3.625" style="43" customWidth="1"/>
    <col min="5" max="5" width="15.00390625" style="228" customWidth="1"/>
    <col min="6" max="6" width="5.375" style="228" customWidth="1"/>
    <col min="7" max="7" width="13.375" style="318" customWidth="1"/>
    <col min="8" max="8" width="11.375" style="11" customWidth="1"/>
    <col min="9" max="9" width="9.50390625" style="11" bestFit="1" customWidth="1"/>
    <col min="10" max="16384" width="9.125" style="11" customWidth="1"/>
  </cols>
  <sheetData>
    <row r="1" spans="1:7" ht="14.25" customHeight="1">
      <c r="A1" s="430" t="s">
        <v>480</v>
      </c>
      <c r="B1" s="430"/>
      <c r="C1" s="430"/>
      <c r="D1" s="430"/>
      <c r="E1" s="430"/>
      <c r="F1" s="430"/>
      <c r="G1" s="442"/>
    </row>
    <row r="2" spans="1:7" ht="14.25" customHeight="1">
      <c r="A2" s="430" t="str">
        <f>'пр.5 по разд'!A2:D2</f>
        <v>к  решению Собрания представителей Сусуманского городского округа</v>
      </c>
      <c r="B2" s="430"/>
      <c r="C2" s="430"/>
      <c r="D2" s="430"/>
      <c r="E2" s="430"/>
      <c r="F2" s="430"/>
      <c r="G2" s="442"/>
    </row>
    <row r="3" spans="1:7" ht="14.25" customHeight="1">
      <c r="A3" s="430" t="str">
        <f>'пр.6'!A3</f>
        <v>"О бюджете муниципального образования "Сусуманский городской округ" на 2019 год"</v>
      </c>
      <c r="B3" s="430"/>
      <c r="C3" s="430"/>
      <c r="D3" s="430"/>
      <c r="E3" s="430"/>
      <c r="F3" s="430"/>
      <c r="G3" s="442"/>
    </row>
    <row r="4" spans="1:7" ht="14.25" customHeight="1">
      <c r="A4" s="430" t="str">
        <f>'пр.5 по разд'!A4:D4</f>
        <v>от     12.2018 г. №</v>
      </c>
      <c r="B4" s="430"/>
      <c r="C4" s="430"/>
      <c r="D4" s="430"/>
      <c r="E4" s="430"/>
      <c r="F4" s="430"/>
      <c r="G4" s="442"/>
    </row>
    <row r="5" spans="1:7" ht="23.25" customHeight="1">
      <c r="A5" s="440" t="s">
        <v>743</v>
      </c>
      <c r="B5" s="440"/>
      <c r="C5" s="440"/>
      <c r="D5" s="440"/>
      <c r="E5" s="440"/>
      <c r="F5" s="440"/>
      <c r="G5" s="443"/>
    </row>
    <row r="6" ht="12.75">
      <c r="G6" s="318" t="s">
        <v>1</v>
      </c>
    </row>
    <row r="7" spans="1:7" ht="12.75">
      <c r="A7" s="25" t="s">
        <v>31</v>
      </c>
      <c r="B7" s="44" t="s">
        <v>0</v>
      </c>
      <c r="C7" s="44" t="s">
        <v>45</v>
      </c>
      <c r="D7" s="44" t="s">
        <v>44</v>
      </c>
      <c r="E7" s="229" t="s">
        <v>46</v>
      </c>
      <c r="F7" s="229" t="s">
        <v>47</v>
      </c>
      <c r="G7" s="308" t="str">
        <f>'пр.6'!F7</f>
        <v>Сумма</v>
      </c>
    </row>
    <row r="8" spans="1:7" ht="12.75">
      <c r="A8" s="25">
        <v>1</v>
      </c>
      <c r="B8" s="44">
        <v>2</v>
      </c>
      <c r="C8" s="44">
        <v>3</v>
      </c>
      <c r="D8" s="44">
        <v>4</v>
      </c>
      <c r="E8" s="260">
        <v>5</v>
      </c>
      <c r="F8" s="260">
        <v>6</v>
      </c>
      <c r="G8" s="377">
        <v>7</v>
      </c>
    </row>
    <row r="9" spans="1:7" ht="12.75">
      <c r="A9" s="193" t="s">
        <v>149</v>
      </c>
      <c r="B9" s="194" t="s">
        <v>308</v>
      </c>
      <c r="C9" s="194"/>
      <c r="D9" s="195"/>
      <c r="E9" s="251"/>
      <c r="F9" s="251"/>
      <c r="G9" s="392">
        <f>G10+G137+G189+G202+G160+G128+G182</f>
        <v>118400.69999999998</v>
      </c>
    </row>
    <row r="10" spans="1:7" ht="12.75">
      <c r="A10" s="15" t="s">
        <v>2</v>
      </c>
      <c r="B10" s="35" t="s">
        <v>308</v>
      </c>
      <c r="C10" s="35" t="s">
        <v>65</v>
      </c>
      <c r="D10" s="35" t="s">
        <v>35</v>
      </c>
      <c r="E10" s="225"/>
      <c r="F10" s="225"/>
      <c r="G10" s="72">
        <f>G11+G19+G47</f>
        <v>97094.19999999998</v>
      </c>
    </row>
    <row r="11" spans="1:8" ht="26.25">
      <c r="A11" s="14" t="s">
        <v>15</v>
      </c>
      <c r="B11" s="35" t="s">
        <v>308</v>
      </c>
      <c r="C11" s="35" t="s">
        <v>65</v>
      </c>
      <c r="D11" s="35" t="s">
        <v>66</v>
      </c>
      <c r="E11" s="229"/>
      <c r="F11" s="229"/>
      <c r="G11" s="72">
        <f>G12</f>
        <v>4751.4</v>
      </c>
      <c r="H11" s="310"/>
    </row>
    <row r="12" spans="1:7" ht="24.75" customHeight="1">
      <c r="A12" s="16" t="s">
        <v>315</v>
      </c>
      <c r="B12" s="20" t="s">
        <v>308</v>
      </c>
      <c r="C12" s="20" t="s">
        <v>65</v>
      </c>
      <c r="D12" s="20" t="s">
        <v>66</v>
      </c>
      <c r="E12" s="225" t="s">
        <v>203</v>
      </c>
      <c r="F12" s="225"/>
      <c r="G12" s="67">
        <f>G13</f>
        <v>4751.4</v>
      </c>
    </row>
    <row r="13" spans="1:7" ht="12.75">
      <c r="A13" s="16" t="s">
        <v>16</v>
      </c>
      <c r="B13" s="20" t="s">
        <v>308</v>
      </c>
      <c r="C13" s="20" t="s">
        <v>65</v>
      </c>
      <c r="D13" s="20" t="s">
        <v>66</v>
      </c>
      <c r="E13" s="225" t="s">
        <v>582</v>
      </c>
      <c r="F13" s="225"/>
      <c r="G13" s="67">
        <f>G14</f>
        <v>4751.4</v>
      </c>
    </row>
    <row r="14" spans="1:7" ht="12.75">
      <c r="A14" s="16" t="s">
        <v>205</v>
      </c>
      <c r="B14" s="20" t="s">
        <v>308</v>
      </c>
      <c r="C14" s="20" t="s">
        <v>65</v>
      </c>
      <c r="D14" s="20" t="s">
        <v>66</v>
      </c>
      <c r="E14" s="225" t="s">
        <v>583</v>
      </c>
      <c r="F14" s="225"/>
      <c r="G14" s="67">
        <f>G15</f>
        <v>4751.4</v>
      </c>
    </row>
    <row r="15" spans="1:7" ht="42" customHeight="1">
      <c r="A15" s="16" t="s">
        <v>99</v>
      </c>
      <c r="B15" s="20" t="s">
        <v>308</v>
      </c>
      <c r="C15" s="20" t="s">
        <v>65</v>
      </c>
      <c r="D15" s="20" t="s">
        <v>66</v>
      </c>
      <c r="E15" s="225" t="s">
        <v>583</v>
      </c>
      <c r="F15" s="225" t="s">
        <v>100</v>
      </c>
      <c r="G15" s="67">
        <f>G16</f>
        <v>4751.4</v>
      </c>
    </row>
    <row r="16" spans="1:7" ht="12.75">
      <c r="A16" s="16" t="s">
        <v>92</v>
      </c>
      <c r="B16" s="20" t="s">
        <v>308</v>
      </c>
      <c r="C16" s="20" t="s">
        <v>65</v>
      </c>
      <c r="D16" s="20" t="s">
        <v>66</v>
      </c>
      <c r="E16" s="225" t="s">
        <v>583</v>
      </c>
      <c r="F16" s="225" t="s">
        <v>93</v>
      </c>
      <c r="G16" s="67">
        <f>G17+G18</f>
        <v>4751.4</v>
      </c>
    </row>
    <row r="17" spans="1:7" ht="12.75">
      <c r="A17" s="16" t="s">
        <v>154</v>
      </c>
      <c r="B17" s="20" t="s">
        <v>308</v>
      </c>
      <c r="C17" s="20" t="s">
        <v>65</v>
      </c>
      <c r="D17" s="20" t="s">
        <v>66</v>
      </c>
      <c r="E17" s="225" t="s">
        <v>583</v>
      </c>
      <c r="F17" s="225" t="s">
        <v>94</v>
      </c>
      <c r="G17" s="67">
        <v>3801.1</v>
      </c>
    </row>
    <row r="18" spans="1:7" ht="26.25">
      <c r="A18" s="16" t="s">
        <v>156</v>
      </c>
      <c r="B18" s="20" t="s">
        <v>308</v>
      </c>
      <c r="C18" s="20" t="s">
        <v>65</v>
      </c>
      <c r="D18" s="20" t="s">
        <v>66</v>
      </c>
      <c r="E18" s="225" t="s">
        <v>583</v>
      </c>
      <c r="F18" s="225" t="s">
        <v>155</v>
      </c>
      <c r="G18" s="67">
        <v>950.3</v>
      </c>
    </row>
    <row r="19" spans="1:7" ht="39">
      <c r="A19" s="15" t="s">
        <v>17</v>
      </c>
      <c r="B19" s="35" t="s">
        <v>308</v>
      </c>
      <c r="C19" s="35" t="s">
        <v>65</v>
      </c>
      <c r="D19" s="35" t="s">
        <v>67</v>
      </c>
      <c r="E19" s="229"/>
      <c r="F19" s="229"/>
      <c r="G19" s="72">
        <f>G20</f>
        <v>86030.79999999999</v>
      </c>
    </row>
    <row r="20" spans="1:7" ht="26.25" customHeight="1">
      <c r="A20" s="16" t="s">
        <v>315</v>
      </c>
      <c r="B20" s="20" t="s">
        <v>308</v>
      </c>
      <c r="C20" s="20" t="s">
        <v>65</v>
      </c>
      <c r="D20" s="20" t="s">
        <v>67</v>
      </c>
      <c r="E20" s="225" t="s">
        <v>203</v>
      </c>
      <c r="F20" s="225"/>
      <c r="G20" s="67">
        <f>G21</f>
        <v>86030.79999999999</v>
      </c>
    </row>
    <row r="21" spans="1:8" ht="12.75">
      <c r="A21" s="16" t="s">
        <v>49</v>
      </c>
      <c r="B21" s="20" t="s">
        <v>308</v>
      </c>
      <c r="C21" s="20" t="s">
        <v>65</v>
      </c>
      <c r="D21" s="20" t="s">
        <v>67</v>
      </c>
      <c r="E21" s="225" t="s">
        <v>209</v>
      </c>
      <c r="F21" s="225"/>
      <c r="G21" s="67">
        <f>G22+G28+G36+G40</f>
        <v>86030.79999999999</v>
      </c>
      <c r="H21" s="310"/>
    </row>
    <row r="22" spans="1:8" ht="12.75">
      <c r="A22" s="16" t="s">
        <v>205</v>
      </c>
      <c r="B22" s="20" t="s">
        <v>308</v>
      </c>
      <c r="C22" s="20" t="s">
        <v>65</v>
      </c>
      <c r="D22" s="20" t="s">
        <v>67</v>
      </c>
      <c r="E22" s="225" t="s">
        <v>210</v>
      </c>
      <c r="F22" s="225"/>
      <c r="G22" s="67">
        <f>G23</f>
        <v>80077.4</v>
      </c>
      <c r="H22" s="310"/>
    </row>
    <row r="23" spans="1:7" ht="39">
      <c r="A23" s="16" t="s">
        <v>99</v>
      </c>
      <c r="B23" s="20" t="s">
        <v>308</v>
      </c>
      <c r="C23" s="20" t="s">
        <v>65</v>
      </c>
      <c r="D23" s="20" t="s">
        <v>67</v>
      </c>
      <c r="E23" s="225" t="s">
        <v>210</v>
      </c>
      <c r="F23" s="225" t="s">
        <v>100</v>
      </c>
      <c r="G23" s="67">
        <f>G24</f>
        <v>80077.4</v>
      </c>
    </row>
    <row r="24" spans="1:7" ht="12.75">
      <c r="A24" s="16" t="s">
        <v>92</v>
      </c>
      <c r="B24" s="20" t="s">
        <v>308</v>
      </c>
      <c r="C24" s="20" t="s">
        <v>65</v>
      </c>
      <c r="D24" s="20" t="s">
        <v>67</v>
      </c>
      <c r="E24" s="225" t="s">
        <v>210</v>
      </c>
      <c r="F24" s="225" t="s">
        <v>93</v>
      </c>
      <c r="G24" s="67">
        <f>G25+G26+G27</f>
        <v>80077.4</v>
      </c>
    </row>
    <row r="25" spans="1:7" ht="12.75">
      <c r="A25" s="16" t="s">
        <v>154</v>
      </c>
      <c r="B25" s="20" t="s">
        <v>308</v>
      </c>
      <c r="C25" s="20" t="s">
        <v>65</v>
      </c>
      <c r="D25" s="20" t="s">
        <v>67</v>
      </c>
      <c r="E25" s="225" t="s">
        <v>210</v>
      </c>
      <c r="F25" s="225" t="s">
        <v>94</v>
      </c>
      <c r="G25" s="67">
        <v>63834.4</v>
      </c>
    </row>
    <row r="26" spans="1:7" ht="26.25">
      <c r="A26" s="16" t="s">
        <v>95</v>
      </c>
      <c r="B26" s="20" t="s">
        <v>308</v>
      </c>
      <c r="C26" s="20" t="s">
        <v>65</v>
      </c>
      <c r="D26" s="20" t="s">
        <v>67</v>
      </c>
      <c r="E26" s="225" t="s">
        <v>210</v>
      </c>
      <c r="F26" s="225" t="s">
        <v>96</v>
      </c>
      <c r="G26" s="67">
        <v>300</v>
      </c>
    </row>
    <row r="27" spans="1:7" ht="27" customHeight="1">
      <c r="A27" s="16" t="s">
        <v>156</v>
      </c>
      <c r="B27" s="20" t="s">
        <v>308</v>
      </c>
      <c r="C27" s="20" t="s">
        <v>65</v>
      </c>
      <c r="D27" s="20" t="s">
        <v>67</v>
      </c>
      <c r="E27" s="225" t="s">
        <v>210</v>
      </c>
      <c r="F27" s="225" t="s">
        <v>155</v>
      </c>
      <c r="G27" s="67">
        <v>15943</v>
      </c>
    </row>
    <row r="28" spans="1:7" ht="12.75">
      <c r="A28" s="16" t="s">
        <v>206</v>
      </c>
      <c r="B28" s="20" t="s">
        <v>308</v>
      </c>
      <c r="C28" s="20" t="s">
        <v>65</v>
      </c>
      <c r="D28" s="20" t="s">
        <v>67</v>
      </c>
      <c r="E28" s="225" t="s">
        <v>211</v>
      </c>
      <c r="F28" s="225"/>
      <c r="G28" s="67">
        <f>G29+G32</f>
        <v>3453.4</v>
      </c>
    </row>
    <row r="29" spans="1:7" ht="12.75">
      <c r="A29" s="16" t="s">
        <v>393</v>
      </c>
      <c r="B29" s="20" t="s">
        <v>308</v>
      </c>
      <c r="C29" s="20" t="s">
        <v>65</v>
      </c>
      <c r="D29" s="20" t="s">
        <v>67</v>
      </c>
      <c r="E29" s="225" t="s">
        <v>211</v>
      </c>
      <c r="F29" s="225" t="s">
        <v>101</v>
      </c>
      <c r="G29" s="67">
        <f>G30</f>
        <v>2973.4</v>
      </c>
    </row>
    <row r="30" spans="1:7" ht="26.25">
      <c r="A30" s="16" t="s">
        <v>770</v>
      </c>
      <c r="B30" s="20" t="s">
        <v>308</v>
      </c>
      <c r="C30" s="20" t="s">
        <v>65</v>
      </c>
      <c r="D30" s="20" t="s">
        <v>67</v>
      </c>
      <c r="E30" s="225" t="s">
        <v>211</v>
      </c>
      <c r="F30" s="225" t="s">
        <v>97</v>
      </c>
      <c r="G30" s="67">
        <f>G31</f>
        <v>2973.4</v>
      </c>
    </row>
    <row r="31" spans="1:7" ht="12.75">
      <c r="A31" s="16" t="s">
        <v>724</v>
      </c>
      <c r="B31" s="20" t="s">
        <v>308</v>
      </c>
      <c r="C31" s="20" t="s">
        <v>65</v>
      </c>
      <c r="D31" s="20" t="s">
        <v>67</v>
      </c>
      <c r="E31" s="225" t="s">
        <v>211</v>
      </c>
      <c r="F31" s="225" t="s">
        <v>98</v>
      </c>
      <c r="G31" s="67">
        <f>2700+60+200+13.4</f>
        <v>2973.4</v>
      </c>
    </row>
    <row r="32" spans="1:7" ht="12.75">
      <c r="A32" s="16" t="s">
        <v>125</v>
      </c>
      <c r="B32" s="20" t="s">
        <v>308</v>
      </c>
      <c r="C32" s="20" t="s">
        <v>65</v>
      </c>
      <c r="D32" s="20" t="s">
        <v>67</v>
      </c>
      <c r="E32" s="225" t="s">
        <v>211</v>
      </c>
      <c r="F32" s="225" t="s">
        <v>126</v>
      </c>
      <c r="G32" s="67">
        <f>G33</f>
        <v>480</v>
      </c>
    </row>
    <row r="33" spans="1:7" ht="12.75">
      <c r="A33" s="16" t="s">
        <v>128</v>
      </c>
      <c r="B33" s="20" t="s">
        <v>308</v>
      </c>
      <c r="C33" s="20" t="s">
        <v>65</v>
      </c>
      <c r="D33" s="20" t="s">
        <v>67</v>
      </c>
      <c r="E33" s="225" t="s">
        <v>211</v>
      </c>
      <c r="F33" s="225" t="s">
        <v>129</v>
      </c>
      <c r="G33" s="67">
        <f>G34+G35</f>
        <v>480</v>
      </c>
    </row>
    <row r="34" spans="1:7" ht="12.75">
      <c r="A34" s="16" t="s">
        <v>130</v>
      </c>
      <c r="B34" s="20" t="s">
        <v>308</v>
      </c>
      <c r="C34" s="20" t="s">
        <v>65</v>
      </c>
      <c r="D34" s="20" t="s">
        <v>67</v>
      </c>
      <c r="E34" s="225" t="s">
        <v>211</v>
      </c>
      <c r="F34" s="225" t="s">
        <v>131</v>
      </c>
      <c r="G34" s="67">
        <v>420</v>
      </c>
    </row>
    <row r="35" spans="1:7" ht="12.75">
      <c r="A35" s="16" t="s">
        <v>157</v>
      </c>
      <c r="B35" s="20" t="s">
        <v>308</v>
      </c>
      <c r="C35" s="20" t="s">
        <v>65</v>
      </c>
      <c r="D35" s="20" t="s">
        <v>67</v>
      </c>
      <c r="E35" s="225" t="s">
        <v>211</v>
      </c>
      <c r="F35" s="225" t="s">
        <v>132</v>
      </c>
      <c r="G35" s="67">
        <v>60</v>
      </c>
    </row>
    <row r="36" spans="1:7" ht="43.5" customHeight="1">
      <c r="A36" s="16" t="s">
        <v>235</v>
      </c>
      <c r="B36" s="20" t="s">
        <v>308</v>
      </c>
      <c r="C36" s="20" t="s">
        <v>65</v>
      </c>
      <c r="D36" s="20" t="s">
        <v>67</v>
      </c>
      <c r="E36" s="225" t="s">
        <v>584</v>
      </c>
      <c r="F36" s="225"/>
      <c r="G36" s="67">
        <f>G37</f>
        <v>2000</v>
      </c>
    </row>
    <row r="37" spans="1:7" ht="40.5" customHeight="1">
      <c r="A37" s="16" t="s">
        <v>99</v>
      </c>
      <c r="B37" s="20" t="s">
        <v>308</v>
      </c>
      <c r="C37" s="20" t="s">
        <v>65</v>
      </c>
      <c r="D37" s="20" t="s">
        <v>67</v>
      </c>
      <c r="E37" s="225" t="s">
        <v>584</v>
      </c>
      <c r="F37" s="225" t="s">
        <v>100</v>
      </c>
      <c r="G37" s="67">
        <f>G38</f>
        <v>2000</v>
      </c>
    </row>
    <row r="38" spans="1:7" ht="12.75">
      <c r="A38" s="16" t="s">
        <v>92</v>
      </c>
      <c r="B38" s="20" t="s">
        <v>308</v>
      </c>
      <c r="C38" s="20" t="s">
        <v>65</v>
      </c>
      <c r="D38" s="20" t="s">
        <v>67</v>
      </c>
      <c r="E38" s="225" t="s">
        <v>584</v>
      </c>
      <c r="F38" s="225" t="s">
        <v>93</v>
      </c>
      <c r="G38" s="67">
        <f>G39</f>
        <v>2000</v>
      </c>
    </row>
    <row r="39" spans="1:7" ht="26.25">
      <c r="A39" s="16" t="s">
        <v>95</v>
      </c>
      <c r="B39" s="20" t="s">
        <v>308</v>
      </c>
      <c r="C39" s="20" t="s">
        <v>65</v>
      </c>
      <c r="D39" s="20" t="s">
        <v>67</v>
      </c>
      <c r="E39" s="225" t="s">
        <v>584</v>
      </c>
      <c r="F39" s="225" t="s">
        <v>96</v>
      </c>
      <c r="G39" s="67">
        <v>2000</v>
      </c>
    </row>
    <row r="40" spans="1:7" ht="12.75">
      <c r="A40" s="16" t="s">
        <v>204</v>
      </c>
      <c r="B40" s="20" t="s">
        <v>308</v>
      </c>
      <c r="C40" s="20" t="s">
        <v>65</v>
      </c>
      <c r="D40" s="20" t="s">
        <v>67</v>
      </c>
      <c r="E40" s="225" t="s">
        <v>585</v>
      </c>
      <c r="F40" s="225"/>
      <c r="G40" s="67">
        <f>G41+G44</f>
        <v>500</v>
      </c>
    </row>
    <row r="41" spans="1:7" ht="43.5" customHeight="1">
      <c r="A41" s="16" t="s">
        <v>99</v>
      </c>
      <c r="B41" s="20" t="s">
        <v>308</v>
      </c>
      <c r="C41" s="20" t="s">
        <v>65</v>
      </c>
      <c r="D41" s="20" t="s">
        <v>67</v>
      </c>
      <c r="E41" s="225" t="s">
        <v>585</v>
      </c>
      <c r="F41" s="225" t="s">
        <v>100</v>
      </c>
      <c r="G41" s="67">
        <f>G42</f>
        <v>250</v>
      </c>
    </row>
    <row r="42" spans="1:7" ht="12.75">
      <c r="A42" s="16" t="s">
        <v>92</v>
      </c>
      <c r="B42" s="20" t="s">
        <v>308</v>
      </c>
      <c r="C42" s="20" t="s">
        <v>65</v>
      </c>
      <c r="D42" s="20" t="s">
        <v>67</v>
      </c>
      <c r="E42" s="225" t="s">
        <v>585</v>
      </c>
      <c r="F42" s="225" t="s">
        <v>93</v>
      </c>
      <c r="G42" s="67">
        <f>G43</f>
        <v>250</v>
      </c>
    </row>
    <row r="43" spans="1:7" ht="26.25">
      <c r="A43" s="16" t="s">
        <v>95</v>
      </c>
      <c r="B43" s="20" t="s">
        <v>308</v>
      </c>
      <c r="C43" s="20" t="s">
        <v>65</v>
      </c>
      <c r="D43" s="20" t="s">
        <v>67</v>
      </c>
      <c r="E43" s="225" t="s">
        <v>585</v>
      </c>
      <c r="F43" s="225" t="s">
        <v>96</v>
      </c>
      <c r="G43" s="67">
        <v>250</v>
      </c>
    </row>
    <row r="44" spans="1:7" ht="15.75" customHeight="1">
      <c r="A44" s="16" t="s">
        <v>114</v>
      </c>
      <c r="B44" s="20" t="s">
        <v>308</v>
      </c>
      <c r="C44" s="20" t="s">
        <v>65</v>
      </c>
      <c r="D44" s="20" t="s">
        <v>67</v>
      </c>
      <c r="E44" s="225" t="s">
        <v>585</v>
      </c>
      <c r="F44" s="225" t="s">
        <v>115</v>
      </c>
      <c r="G44" s="67">
        <f>G45</f>
        <v>250</v>
      </c>
    </row>
    <row r="45" spans="1:7" ht="12.75">
      <c r="A45" s="16" t="s">
        <v>134</v>
      </c>
      <c r="B45" s="20" t="s">
        <v>308</v>
      </c>
      <c r="C45" s="20" t="s">
        <v>65</v>
      </c>
      <c r="D45" s="20" t="s">
        <v>67</v>
      </c>
      <c r="E45" s="225" t="s">
        <v>585</v>
      </c>
      <c r="F45" s="225" t="s">
        <v>133</v>
      </c>
      <c r="G45" s="67">
        <f>G46</f>
        <v>250</v>
      </c>
    </row>
    <row r="46" spans="1:7" ht="26.25">
      <c r="A46" s="16" t="s">
        <v>487</v>
      </c>
      <c r="B46" s="20" t="s">
        <v>308</v>
      </c>
      <c r="C46" s="20" t="s">
        <v>65</v>
      </c>
      <c r="D46" s="20" t="s">
        <v>67</v>
      </c>
      <c r="E46" s="225" t="s">
        <v>585</v>
      </c>
      <c r="F46" s="225" t="s">
        <v>135</v>
      </c>
      <c r="G46" s="67">
        <v>250</v>
      </c>
    </row>
    <row r="47" spans="1:7" ht="12.75">
      <c r="A47" s="15" t="s">
        <v>62</v>
      </c>
      <c r="B47" s="35" t="s">
        <v>308</v>
      </c>
      <c r="C47" s="35" t="s">
        <v>65</v>
      </c>
      <c r="D47" s="35" t="s">
        <v>86</v>
      </c>
      <c r="E47" s="229"/>
      <c r="F47" s="229"/>
      <c r="G47" s="72">
        <f>G48+G88</f>
        <v>6312</v>
      </c>
    </row>
    <row r="48" spans="1:7" ht="39">
      <c r="A48" s="254" t="s">
        <v>704</v>
      </c>
      <c r="B48" s="20" t="s">
        <v>308</v>
      </c>
      <c r="C48" s="20" t="s">
        <v>65</v>
      </c>
      <c r="D48" s="20" t="s">
        <v>86</v>
      </c>
      <c r="E48" s="225" t="s">
        <v>586</v>
      </c>
      <c r="F48" s="225"/>
      <c r="G48" s="67">
        <f>G49+G72+G78</f>
        <v>6103</v>
      </c>
    </row>
    <row r="49" spans="1:7" ht="31.5" customHeight="1">
      <c r="A49" s="16" t="s">
        <v>587</v>
      </c>
      <c r="B49" s="20" t="s">
        <v>308</v>
      </c>
      <c r="C49" s="20" t="s">
        <v>65</v>
      </c>
      <c r="D49" s="20" t="s">
        <v>86</v>
      </c>
      <c r="E49" s="225" t="s">
        <v>588</v>
      </c>
      <c r="F49" s="225"/>
      <c r="G49" s="67">
        <f>G50+G58+G64+G68</f>
        <v>3826.4</v>
      </c>
    </row>
    <row r="50" spans="1:7" ht="52.5">
      <c r="A50" s="196" t="s">
        <v>316</v>
      </c>
      <c r="B50" s="197" t="s">
        <v>308</v>
      </c>
      <c r="C50" s="197" t="s">
        <v>65</v>
      </c>
      <c r="D50" s="197" t="s">
        <v>86</v>
      </c>
      <c r="E50" s="230" t="s">
        <v>589</v>
      </c>
      <c r="F50" s="230"/>
      <c r="G50" s="378">
        <f>G51+G55</f>
        <v>2105.8</v>
      </c>
    </row>
    <row r="51" spans="1:7" ht="36" customHeight="1">
      <c r="A51" s="196" t="s">
        <v>99</v>
      </c>
      <c r="B51" s="197" t="s">
        <v>308</v>
      </c>
      <c r="C51" s="197" t="s">
        <v>65</v>
      </c>
      <c r="D51" s="197" t="s">
        <v>86</v>
      </c>
      <c r="E51" s="230" t="s">
        <v>589</v>
      </c>
      <c r="F51" s="230" t="s">
        <v>100</v>
      </c>
      <c r="G51" s="378">
        <f>G52</f>
        <v>1090.2</v>
      </c>
    </row>
    <row r="52" spans="1:7" ht="12.75">
      <c r="A52" s="196" t="s">
        <v>92</v>
      </c>
      <c r="B52" s="197" t="s">
        <v>308</v>
      </c>
      <c r="C52" s="197" t="s">
        <v>65</v>
      </c>
      <c r="D52" s="197" t="s">
        <v>86</v>
      </c>
      <c r="E52" s="230" t="s">
        <v>589</v>
      </c>
      <c r="F52" s="230" t="s">
        <v>93</v>
      </c>
      <c r="G52" s="378">
        <f>G53+G54</f>
        <v>1090.2</v>
      </c>
    </row>
    <row r="53" spans="1:7" ht="12.75">
      <c r="A53" s="196" t="s">
        <v>154</v>
      </c>
      <c r="B53" s="197" t="s">
        <v>308</v>
      </c>
      <c r="C53" s="197" t="s">
        <v>65</v>
      </c>
      <c r="D53" s="197" t="s">
        <v>86</v>
      </c>
      <c r="E53" s="230" t="s">
        <v>589</v>
      </c>
      <c r="F53" s="230" t="s">
        <v>94</v>
      </c>
      <c r="G53" s="378">
        <v>857.7</v>
      </c>
    </row>
    <row r="54" spans="1:11" ht="26.25">
      <c r="A54" s="196" t="s">
        <v>156</v>
      </c>
      <c r="B54" s="197" t="s">
        <v>308</v>
      </c>
      <c r="C54" s="197" t="s">
        <v>65</v>
      </c>
      <c r="D54" s="197" t="s">
        <v>86</v>
      </c>
      <c r="E54" s="230" t="s">
        <v>589</v>
      </c>
      <c r="F54" s="230" t="s">
        <v>155</v>
      </c>
      <c r="G54" s="378">
        <v>232.5</v>
      </c>
      <c r="I54" s="32"/>
      <c r="J54" s="32"/>
      <c r="K54" s="32"/>
    </row>
    <row r="55" spans="1:11" ht="12.75">
      <c r="A55" s="196" t="s">
        <v>393</v>
      </c>
      <c r="B55" s="197" t="s">
        <v>308</v>
      </c>
      <c r="C55" s="197" t="s">
        <v>65</v>
      </c>
      <c r="D55" s="197" t="s">
        <v>86</v>
      </c>
      <c r="E55" s="230" t="s">
        <v>589</v>
      </c>
      <c r="F55" s="230" t="s">
        <v>101</v>
      </c>
      <c r="G55" s="378">
        <f>G56</f>
        <v>1015.6</v>
      </c>
      <c r="I55" s="32"/>
      <c r="J55" s="32"/>
      <c r="K55" s="32"/>
    </row>
    <row r="56" spans="1:11" ht="26.25">
      <c r="A56" s="196" t="s">
        <v>770</v>
      </c>
      <c r="B56" s="197" t="s">
        <v>308</v>
      </c>
      <c r="C56" s="197" t="s">
        <v>65</v>
      </c>
      <c r="D56" s="197" t="s">
        <v>86</v>
      </c>
      <c r="E56" s="230" t="s">
        <v>589</v>
      </c>
      <c r="F56" s="230" t="s">
        <v>97</v>
      </c>
      <c r="G56" s="378">
        <f>G57</f>
        <v>1015.6</v>
      </c>
      <c r="I56" s="32"/>
      <c r="J56" s="32"/>
      <c r="K56" s="32"/>
    </row>
    <row r="57" spans="1:11" ht="12.75">
      <c r="A57" s="196" t="s">
        <v>723</v>
      </c>
      <c r="B57" s="197" t="s">
        <v>308</v>
      </c>
      <c r="C57" s="197" t="s">
        <v>65</v>
      </c>
      <c r="D57" s="197" t="s">
        <v>86</v>
      </c>
      <c r="E57" s="230" t="s">
        <v>589</v>
      </c>
      <c r="F57" s="230" t="s">
        <v>98</v>
      </c>
      <c r="G57" s="378">
        <v>1015.6</v>
      </c>
      <c r="I57" s="32"/>
      <c r="J57" s="32"/>
      <c r="K57" s="32"/>
    </row>
    <row r="58" spans="1:8" ht="18" customHeight="1">
      <c r="A58" s="16" t="s">
        <v>205</v>
      </c>
      <c r="B58" s="20" t="s">
        <v>308</v>
      </c>
      <c r="C58" s="20" t="s">
        <v>65</v>
      </c>
      <c r="D58" s="20" t="s">
        <v>86</v>
      </c>
      <c r="E58" s="239" t="s">
        <v>590</v>
      </c>
      <c r="F58" s="225"/>
      <c r="G58" s="67">
        <f>G59</f>
        <v>1564.6</v>
      </c>
      <c r="H58" s="310"/>
    </row>
    <row r="59" spans="1:7" ht="42" customHeight="1">
      <c r="A59" s="16" t="s">
        <v>99</v>
      </c>
      <c r="B59" s="20" t="s">
        <v>308</v>
      </c>
      <c r="C59" s="20" t="s">
        <v>65</v>
      </c>
      <c r="D59" s="20" t="s">
        <v>86</v>
      </c>
      <c r="E59" s="239" t="s">
        <v>590</v>
      </c>
      <c r="F59" s="225" t="s">
        <v>100</v>
      </c>
      <c r="G59" s="67">
        <f>G60</f>
        <v>1564.6</v>
      </c>
    </row>
    <row r="60" spans="1:7" ht="12.75">
      <c r="A60" s="16" t="s">
        <v>92</v>
      </c>
      <c r="B60" s="20" t="s">
        <v>308</v>
      </c>
      <c r="C60" s="20" t="s">
        <v>65</v>
      </c>
      <c r="D60" s="20" t="s">
        <v>86</v>
      </c>
      <c r="E60" s="239" t="s">
        <v>590</v>
      </c>
      <c r="F60" s="225" t="s">
        <v>93</v>
      </c>
      <c r="G60" s="67">
        <f>G61+G62+G63</f>
        <v>1564.6</v>
      </c>
    </row>
    <row r="61" spans="1:7" ht="12.75">
      <c r="A61" s="16" t="s">
        <v>154</v>
      </c>
      <c r="B61" s="20" t="s">
        <v>308</v>
      </c>
      <c r="C61" s="20" t="s">
        <v>65</v>
      </c>
      <c r="D61" s="20" t="s">
        <v>86</v>
      </c>
      <c r="E61" s="239" t="s">
        <v>590</v>
      </c>
      <c r="F61" s="225" t="s">
        <v>94</v>
      </c>
      <c r="G61" s="67">
        <v>1186.6</v>
      </c>
    </row>
    <row r="62" spans="1:7" ht="26.25">
      <c r="A62" s="16" t="s">
        <v>95</v>
      </c>
      <c r="B62" s="20" t="s">
        <v>308</v>
      </c>
      <c r="C62" s="20" t="s">
        <v>65</v>
      </c>
      <c r="D62" s="20" t="s">
        <v>86</v>
      </c>
      <c r="E62" s="239" t="s">
        <v>590</v>
      </c>
      <c r="F62" s="225" t="s">
        <v>96</v>
      </c>
      <c r="G62" s="67">
        <v>22</v>
      </c>
    </row>
    <row r="63" spans="1:7" ht="26.25" customHeight="1">
      <c r="A63" s="16" t="s">
        <v>156</v>
      </c>
      <c r="B63" s="20" t="s">
        <v>308</v>
      </c>
      <c r="C63" s="20" t="s">
        <v>65</v>
      </c>
      <c r="D63" s="20" t="s">
        <v>86</v>
      </c>
      <c r="E63" s="239" t="s">
        <v>590</v>
      </c>
      <c r="F63" s="225" t="s">
        <v>155</v>
      </c>
      <c r="G63" s="67">
        <v>356</v>
      </c>
    </row>
    <row r="64" spans="1:7" ht="15" customHeight="1">
      <c r="A64" s="16" t="s">
        <v>206</v>
      </c>
      <c r="B64" s="20" t="s">
        <v>308</v>
      </c>
      <c r="C64" s="20" t="s">
        <v>65</v>
      </c>
      <c r="D64" s="20" t="s">
        <v>86</v>
      </c>
      <c r="E64" s="239" t="s">
        <v>591</v>
      </c>
      <c r="F64" s="225"/>
      <c r="G64" s="67">
        <f>G65</f>
        <v>106</v>
      </c>
    </row>
    <row r="65" spans="1:7" ht="18" customHeight="1">
      <c r="A65" s="16" t="s">
        <v>393</v>
      </c>
      <c r="B65" s="20" t="s">
        <v>308</v>
      </c>
      <c r="C65" s="20" t="s">
        <v>65</v>
      </c>
      <c r="D65" s="20" t="s">
        <v>86</v>
      </c>
      <c r="E65" s="239" t="s">
        <v>591</v>
      </c>
      <c r="F65" s="225" t="s">
        <v>101</v>
      </c>
      <c r="G65" s="67">
        <f>G66</f>
        <v>106</v>
      </c>
    </row>
    <row r="66" spans="1:7" ht="26.25" customHeight="1">
      <c r="A66" s="16" t="s">
        <v>770</v>
      </c>
      <c r="B66" s="20" t="s">
        <v>308</v>
      </c>
      <c r="C66" s="20" t="s">
        <v>65</v>
      </c>
      <c r="D66" s="20" t="s">
        <v>86</v>
      </c>
      <c r="E66" s="239" t="s">
        <v>591</v>
      </c>
      <c r="F66" s="225" t="s">
        <v>97</v>
      </c>
      <c r="G66" s="67">
        <f>G67</f>
        <v>106</v>
      </c>
    </row>
    <row r="67" spans="1:7" ht="17.25" customHeight="1">
      <c r="A67" s="16" t="s">
        <v>723</v>
      </c>
      <c r="B67" s="20" t="s">
        <v>308</v>
      </c>
      <c r="C67" s="20" t="s">
        <v>65</v>
      </c>
      <c r="D67" s="20" t="s">
        <v>86</v>
      </c>
      <c r="E67" s="239" t="s">
        <v>591</v>
      </c>
      <c r="F67" s="225" t="s">
        <v>98</v>
      </c>
      <c r="G67" s="67">
        <f>66+40</f>
        <v>106</v>
      </c>
    </row>
    <row r="68" spans="1:7" ht="26.25" customHeight="1">
      <c r="A68" s="16" t="s">
        <v>235</v>
      </c>
      <c r="B68" s="20" t="s">
        <v>308</v>
      </c>
      <c r="C68" s="20" t="s">
        <v>65</v>
      </c>
      <c r="D68" s="20" t="s">
        <v>86</v>
      </c>
      <c r="E68" s="239" t="s">
        <v>592</v>
      </c>
      <c r="F68" s="225"/>
      <c r="G68" s="67">
        <f>G69</f>
        <v>50</v>
      </c>
    </row>
    <row r="69" spans="1:7" ht="26.25" customHeight="1">
      <c r="A69" s="16" t="s">
        <v>99</v>
      </c>
      <c r="B69" s="20" t="s">
        <v>308</v>
      </c>
      <c r="C69" s="20" t="s">
        <v>65</v>
      </c>
      <c r="D69" s="20" t="s">
        <v>86</v>
      </c>
      <c r="E69" s="239" t="s">
        <v>592</v>
      </c>
      <c r="F69" s="225" t="s">
        <v>100</v>
      </c>
      <c r="G69" s="67">
        <f>G70</f>
        <v>50</v>
      </c>
    </row>
    <row r="70" spans="1:7" ht="17.25" customHeight="1">
      <c r="A70" s="16" t="s">
        <v>92</v>
      </c>
      <c r="B70" s="20" t="s">
        <v>308</v>
      </c>
      <c r="C70" s="20" t="s">
        <v>65</v>
      </c>
      <c r="D70" s="20" t="s">
        <v>86</v>
      </c>
      <c r="E70" s="239" t="s">
        <v>592</v>
      </c>
      <c r="F70" s="225" t="s">
        <v>93</v>
      </c>
      <c r="G70" s="67">
        <f>G71</f>
        <v>50</v>
      </c>
    </row>
    <row r="71" spans="1:7" ht="26.25">
      <c r="A71" s="16" t="s">
        <v>95</v>
      </c>
      <c r="B71" s="20" t="s">
        <v>308</v>
      </c>
      <c r="C71" s="20" t="s">
        <v>65</v>
      </c>
      <c r="D71" s="20" t="s">
        <v>86</v>
      </c>
      <c r="E71" s="239" t="s">
        <v>592</v>
      </c>
      <c r="F71" s="225" t="s">
        <v>96</v>
      </c>
      <c r="G71" s="67">
        <v>50</v>
      </c>
    </row>
    <row r="72" spans="1:7" ht="26.25">
      <c r="A72" s="200" t="s">
        <v>593</v>
      </c>
      <c r="B72" s="197" t="s">
        <v>308</v>
      </c>
      <c r="C72" s="197" t="s">
        <v>65</v>
      </c>
      <c r="D72" s="197" t="s">
        <v>86</v>
      </c>
      <c r="E72" s="230" t="s">
        <v>594</v>
      </c>
      <c r="F72" s="230"/>
      <c r="G72" s="378">
        <f>G73</f>
        <v>1027.3</v>
      </c>
    </row>
    <row r="73" spans="1:7" ht="26.25">
      <c r="A73" s="196" t="s">
        <v>595</v>
      </c>
      <c r="B73" s="197" t="s">
        <v>308</v>
      </c>
      <c r="C73" s="197" t="s">
        <v>65</v>
      </c>
      <c r="D73" s="197" t="s">
        <v>86</v>
      </c>
      <c r="E73" s="230" t="s">
        <v>596</v>
      </c>
      <c r="F73" s="230"/>
      <c r="G73" s="378">
        <f>G74</f>
        <v>1027.3</v>
      </c>
    </row>
    <row r="74" spans="1:7" ht="39">
      <c r="A74" s="196" t="s">
        <v>99</v>
      </c>
      <c r="B74" s="197" t="s">
        <v>308</v>
      </c>
      <c r="C74" s="197" t="s">
        <v>65</v>
      </c>
      <c r="D74" s="197" t="s">
        <v>86</v>
      </c>
      <c r="E74" s="230" t="s">
        <v>596</v>
      </c>
      <c r="F74" s="230" t="s">
        <v>100</v>
      </c>
      <c r="G74" s="378">
        <f>G75</f>
        <v>1027.3</v>
      </c>
    </row>
    <row r="75" spans="1:7" ht="15.75" customHeight="1">
      <c r="A75" s="196" t="s">
        <v>92</v>
      </c>
      <c r="B75" s="197" t="s">
        <v>308</v>
      </c>
      <c r="C75" s="197" t="s">
        <v>65</v>
      </c>
      <c r="D75" s="197" t="s">
        <v>86</v>
      </c>
      <c r="E75" s="230" t="s">
        <v>596</v>
      </c>
      <c r="F75" s="230" t="s">
        <v>93</v>
      </c>
      <c r="G75" s="378">
        <f>G76+G77</f>
        <v>1027.3</v>
      </c>
    </row>
    <row r="76" spans="1:7" ht="12.75">
      <c r="A76" s="196" t="s">
        <v>154</v>
      </c>
      <c r="B76" s="197" t="s">
        <v>308</v>
      </c>
      <c r="C76" s="197" t="s">
        <v>65</v>
      </c>
      <c r="D76" s="197" t="s">
        <v>86</v>
      </c>
      <c r="E76" s="230" t="s">
        <v>596</v>
      </c>
      <c r="F76" s="230" t="s">
        <v>94</v>
      </c>
      <c r="G76" s="378">
        <v>789</v>
      </c>
    </row>
    <row r="77" spans="1:7" ht="26.25">
      <c r="A77" s="196" t="s">
        <v>156</v>
      </c>
      <c r="B77" s="197" t="s">
        <v>308</v>
      </c>
      <c r="C77" s="197" t="s">
        <v>65</v>
      </c>
      <c r="D77" s="197" t="s">
        <v>86</v>
      </c>
      <c r="E77" s="230" t="s">
        <v>596</v>
      </c>
      <c r="F77" s="230" t="s">
        <v>155</v>
      </c>
      <c r="G77" s="378">
        <v>238.3</v>
      </c>
    </row>
    <row r="78" spans="1:7" ht="26.25">
      <c r="A78" s="196" t="s">
        <v>597</v>
      </c>
      <c r="B78" s="197" t="s">
        <v>308</v>
      </c>
      <c r="C78" s="197" t="s">
        <v>65</v>
      </c>
      <c r="D78" s="197" t="s">
        <v>86</v>
      </c>
      <c r="E78" s="230" t="s">
        <v>598</v>
      </c>
      <c r="F78" s="230"/>
      <c r="G78" s="378">
        <f>G79</f>
        <v>1249.2999999999997</v>
      </c>
    </row>
    <row r="79" spans="1:7" ht="92.25">
      <c r="A79" s="196" t="s">
        <v>599</v>
      </c>
      <c r="B79" s="197" t="s">
        <v>308</v>
      </c>
      <c r="C79" s="197" t="s">
        <v>65</v>
      </c>
      <c r="D79" s="197" t="s">
        <v>86</v>
      </c>
      <c r="E79" s="230" t="s">
        <v>600</v>
      </c>
      <c r="F79" s="230"/>
      <c r="G79" s="378">
        <f>G80+G85</f>
        <v>1249.2999999999997</v>
      </c>
    </row>
    <row r="80" spans="1:7" ht="39">
      <c r="A80" s="196" t="s">
        <v>99</v>
      </c>
      <c r="B80" s="197" t="s">
        <v>308</v>
      </c>
      <c r="C80" s="197" t="s">
        <v>65</v>
      </c>
      <c r="D80" s="197" t="s">
        <v>86</v>
      </c>
      <c r="E80" s="230" t="s">
        <v>600</v>
      </c>
      <c r="F80" s="230" t="s">
        <v>100</v>
      </c>
      <c r="G80" s="378">
        <f>G81</f>
        <v>1182.1999999999998</v>
      </c>
    </row>
    <row r="81" spans="1:7" ht="12.75">
      <c r="A81" s="196" t="s">
        <v>92</v>
      </c>
      <c r="B81" s="197" t="s">
        <v>308</v>
      </c>
      <c r="C81" s="197" t="s">
        <v>65</v>
      </c>
      <c r="D81" s="197" t="s">
        <v>86</v>
      </c>
      <c r="E81" s="230" t="s">
        <v>600</v>
      </c>
      <c r="F81" s="230" t="s">
        <v>93</v>
      </c>
      <c r="G81" s="378">
        <f>G82+G83+G84</f>
        <v>1182.1999999999998</v>
      </c>
    </row>
    <row r="82" spans="1:7" ht="12.75">
      <c r="A82" s="196" t="s">
        <v>154</v>
      </c>
      <c r="B82" s="197" t="s">
        <v>308</v>
      </c>
      <c r="C82" s="197" t="s">
        <v>65</v>
      </c>
      <c r="D82" s="197" t="s">
        <v>86</v>
      </c>
      <c r="E82" s="230" t="s">
        <v>600</v>
      </c>
      <c r="F82" s="230" t="s">
        <v>94</v>
      </c>
      <c r="G82" s="378">
        <v>829.8</v>
      </c>
    </row>
    <row r="83" spans="1:7" ht="26.25">
      <c r="A83" s="196" t="s">
        <v>95</v>
      </c>
      <c r="B83" s="197" t="s">
        <v>308</v>
      </c>
      <c r="C83" s="197" t="s">
        <v>65</v>
      </c>
      <c r="D83" s="197" t="s">
        <v>86</v>
      </c>
      <c r="E83" s="230" t="s">
        <v>600</v>
      </c>
      <c r="F83" s="230" t="s">
        <v>96</v>
      </c>
      <c r="G83" s="378">
        <v>101.8</v>
      </c>
    </row>
    <row r="84" spans="1:7" ht="26.25">
      <c r="A84" s="196" t="s">
        <v>156</v>
      </c>
      <c r="B84" s="197" t="s">
        <v>308</v>
      </c>
      <c r="C84" s="197" t="s">
        <v>65</v>
      </c>
      <c r="D84" s="197" t="s">
        <v>86</v>
      </c>
      <c r="E84" s="230" t="s">
        <v>600</v>
      </c>
      <c r="F84" s="230" t="s">
        <v>155</v>
      </c>
      <c r="G84" s="378">
        <v>250.6</v>
      </c>
    </row>
    <row r="85" spans="1:7" ht="12.75">
      <c r="A85" s="196" t="s">
        <v>393</v>
      </c>
      <c r="B85" s="197" t="s">
        <v>308</v>
      </c>
      <c r="C85" s="197" t="s">
        <v>65</v>
      </c>
      <c r="D85" s="197" t="s">
        <v>86</v>
      </c>
      <c r="E85" s="230" t="s">
        <v>600</v>
      </c>
      <c r="F85" s="230" t="s">
        <v>101</v>
      </c>
      <c r="G85" s="378">
        <f>G86</f>
        <v>67.1</v>
      </c>
    </row>
    <row r="86" spans="1:7" ht="26.25">
      <c r="A86" s="16" t="s">
        <v>770</v>
      </c>
      <c r="B86" s="197" t="s">
        <v>308</v>
      </c>
      <c r="C86" s="197" t="s">
        <v>65</v>
      </c>
      <c r="D86" s="197" t="s">
        <v>86</v>
      </c>
      <c r="E86" s="230" t="s">
        <v>600</v>
      </c>
      <c r="F86" s="230" t="s">
        <v>97</v>
      </c>
      <c r="G86" s="378">
        <f>G87</f>
        <v>67.1</v>
      </c>
    </row>
    <row r="87" spans="1:7" ht="12.75">
      <c r="A87" s="196" t="s">
        <v>723</v>
      </c>
      <c r="B87" s="197" t="s">
        <v>308</v>
      </c>
      <c r="C87" s="197" t="s">
        <v>65</v>
      </c>
      <c r="D87" s="197" t="s">
        <v>86</v>
      </c>
      <c r="E87" s="230" t="s">
        <v>600</v>
      </c>
      <c r="F87" s="230" t="s">
        <v>98</v>
      </c>
      <c r="G87" s="378">
        <v>67.1</v>
      </c>
    </row>
    <row r="88" spans="1:7" ht="12.75">
      <c r="A88" s="16" t="s">
        <v>601</v>
      </c>
      <c r="B88" s="20" t="s">
        <v>308</v>
      </c>
      <c r="C88" s="20" t="s">
        <v>65</v>
      </c>
      <c r="D88" s="20" t="s">
        <v>86</v>
      </c>
      <c r="E88" s="243" t="s">
        <v>602</v>
      </c>
      <c r="F88" s="225"/>
      <c r="G88" s="67">
        <f>G89+G99+G113</f>
        <v>209</v>
      </c>
    </row>
    <row r="89" spans="1:7" ht="26.25">
      <c r="A89" s="201" t="str">
        <f>'МП пр.8'!A584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89" s="202" t="s">
        <v>308</v>
      </c>
      <c r="C89" s="202" t="s">
        <v>65</v>
      </c>
      <c r="D89" s="202" t="s">
        <v>86</v>
      </c>
      <c r="E89" s="241" t="str">
        <f>'МП пр.8'!B584</f>
        <v>7Т 0 00 00000 </v>
      </c>
      <c r="F89" s="231"/>
      <c r="G89" s="382">
        <f>G90</f>
        <v>50</v>
      </c>
    </row>
    <row r="90" spans="1:7" ht="26.25">
      <c r="A90" s="30" t="str">
        <f>'МП пр.8'!A585</f>
        <v>Основное мероприятие "Усиление роли общественности в профилактике правонарушений и борьбе с преступностью"</v>
      </c>
      <c r="B90" s="20" t="s">
        <v>308</v>
      </c>
      <c r="C90" s="20" t="s">
        <v>65</v>
      </c>
      <c r="D90" s="20" t="s">
        <v>86</v>
      </c>
      <c r="E90" s="243" t="str">
        <f>'МП пр.8'!B585</f>
        <v>7Т 0 04 00000 </v>
      </c>
      <c r="F90" s="226"/>
      <c r="G90" s="67">
        <f>G91+G95</f>
        <v>50</v>
      </c>
    </row>
    <row r="91" spans="1:7" ht="39">
      <c r="A91" s="30" t="str">
        <f>'МП пр.8'!A586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91" s="20" t="s">
        <v>308</v>
      </c>
      <c r="C91" s="20" t="s">
        <v>65</v>
      </c>
      <c r="D91" s="20" t="s">
        <v>86</v>
      </c>
      <c r="E91" s="243" t="str">
        <f>'МП пр.8'!B586</f>
        <v>7Т 0 04 95000 </v>
      </c>
      <c r="F91" s="226"/>
      <c r="G91" s="67">
        <f>G92</f>
        <v>10</v>
      </c>
    </row>
    <row r="92" spans="1:7" ht="16.5" customHeight="1">
      <c r="A92" s="16" t="s">
        <v>393</v>
      </c>
      <c r="B92" s="20" t="s">
        <v>308</v>
      </c>
      <c r="C92" s="20" t="s">
        <v>65</v>
      </c>
      <c r="D92" s="20" t="s">
        <v>86</v>
      </c>
      <c r="E92" s="243" t="str">
        <f>E91</f>
        <v>7Т 0 04 95000 </v>
      </c>
      <c r="F92" s="226" t="s">
        <v>101</v>
      </c>
      <c r="G92" s="67">
        <f>G93</f>
        <v>10</v>
      </c>
    </row>
    <row r="93" spans="1:7" ht="26.25">
      <c r="A93" s="16" t="s">
        <v>770</v>
      </c>
      <c r="B93" s="20" t="s">
        <v>308</v>
      </c>
      <c r="C93" s="20" t="s">
        <v>65</v>
      </c>
      <c r="D93" s="20" t="s">
        <v>86</v>
      </c>
      <c r="E93" s="243" t="str">
        <f>E92</f>
        <v>7Т 0 04 95000 </v>
      </c>
      <c r="F93" s="226" t="s">
        <v>97</v>
      </c>
      <c r="G93" s="67">
        <f>G94</f>
        <v>10</v>
      </c>
    </row>
    <row r="94" spans="1:7" ht="12.75">
      <c r="A94" s="16" t="s">
        <v>723</v>
      </c>
      <c r="B94" s="20" t="s">
        <v>308</v>
      </c>
      <c r="C94" s="20" t="s">
        <v>65</v>
      </c>
      <c r="D94" s="20" t="s">
        <v>86</v>
      </c>
      <c r="E94" s="243" t="str">
        <f>E93</f>
        <v>7Т 0 04 95000 </v>
      </c>
      <c r="F94" s="226" t="s">
        <v>98</v>
      </c>
      <c r="G94" s="67">
        <f>'МП пр.8'!G592</f>
        <v>10</v>
      </c>
    </row>
    <row r="95" spans="1:7" ht="24.75" customHeight="1">
      <c r="A95" s="30" t="str">
        <f>'МП пр.8'!A593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95" s="20" t="s">
        <v>308</v>
      </c>
      <c r="C95" s="20" t="s">
        <v>65</v>
      </c>
      <c r="D95" s="20" t="s">
        <v>86</v>
      </c>
      <c r="E95" s="243" t="str">
        <f>'МП пр.8'!B593</f>
        <v>7Т 0 04 95140 </v>
      </c>
      <c r="F95" s="226"/>
      <c r="G95" s="67">
        <f>G96</f>
        <v>40</v>
      </c>
    </row>
    <row r="96" spans="1:7" ht="39">
      <c r="A96" s="16" t="s">
        <v>99</v>
      </c>
      <c r="B96" s="20" t="s">
        <v>308</v>
      </c>
      <c r="C96" s="20" t="s">
        <v>65</v>
      </c>
      <c r="D96" s="20" t="s">
        <v>86</v>
      </c>
      <c r="E96" s="243" t="str">
        <f>E95</f>
        <v>7Т 0 04 95140 </v>
      </c>
      <c r="F96" s="226" t="s">
        <v>100</v>
      </c>
      <c r="G96" s="67">
        <f>G97</f>
        <v>40</v>
      </c>
    </row>
    <row r="97" spans="1:7" ht="12.75">
      <c r="A97" s="16" t="s">
        <v>92</v>
      </c>
      <c r="B97" s="20" t="s">
        <v>308</v>
      </c>
      <c r="C97" s="20" t="s">
        <v>65</v>
      </c>
      <c r="D97" s="20" t="s">
        <v>86</v>
      </c>
      <c r="E97" s="243" t="str">
        <f>E96</f>
        <v>7Т 0 04 95140 </v>
      </c>
      <c r="F97" s="226" t="s">
        <v>93</v>
      </c>
      <c r="G97" s="67">
        <f>G98</f>
        <v>40</v>
      </c>
    </row>
    <row r="98" spans="1:7" ht="39">
      <c r="A98" s="30" t="s">
        <v>411</v>
      </c>
      <c r="B98" s="20" t="s">
        <v>308</v>
      </c>
      <c r="C98" s="20" t="s">
        <v>65</v>
      </c>
      <c r="D98" s="20" t="s">
        <v>86</v>
      </c>
      <c r="E98" s="243" t="str">
        <f>E97</f>
        <v>7Т 0 04 95140 </v>
      </c>
      <c r="F98" s="226" t="s">
        <v>412</v>
      </c>
      <c r="G98" s="67">
        <f>'МП пр.8'!G599</f>
        <v>40</v>
      </c>
    </row>
    <row r="99" spans="1:7" ht="26.25">
      <c r="A99" s="205" t="str">
        <f>'МП пр.8'!A814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99" s="202" t="s">
        <v>308</v>
      </c>
      <c r="C99" s="202" t="s">
        <v>65</v>
      </c>
      <c r="D99" s="202" t="s">
        <v>86</v>
      </c>
      <c r="E99" s="241" t="str">
        <f>'МП пр.8'!B814</f>
        <v>7R 0 00 00000</v>
      </c>
      <c r="F99" s="231"/>
      <c r="G99" s="382">
        <f>G100</f>
        <v>85</v>
      </c>
    </row>
    <row r="100" spans="1:7" ht="39">
      <c r="A100" s="16" t="str">
        <f>'МП пр.8'!A815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00" s="20" t="s">
        <v>308</v>
      </c>
      <c r="C100" s="20" t="s">
        <v>65</v>
      </c>
      <c r="D100" s="20" t="s">
        <v>86</v>
      </c>
      <c r="E100" s="243" t="str">
        <f>'МП пр.8'!B815</f>
        <v>7R 0 01 00000</v>
      </c>
      <c r="F100" s="226"/>
      <c r="G100" s="67">
        <f>G101+G105+G109</f>
        <v>85</v>
      </c>
    </row>
    <row r="101" spans="1:7" ht="26.25">
      <c r="A101" s="196" t="str">
        <f>'МП пр.8'!A816</f>
        <v>Дополнительное профессиональное образование для лиц, замещающих муниципальные должности                         </v>
      </c>
      <c r="B101" s="197" t="s">
        <v>308</v>
      </c>
      <c r="C101" s="197" t="s">
        <v>65</v>
      </c>
      <c r="D101" s="197" t="s">
        <v>86</v>
      </c>
      <c r="E101" s="245" t="str">
        <f>'МП пр.8'!B816</f>
        <v>7R 0 01 73260</v>
      </c>
      <c r="F101" s="227"/>
      <c r="G101" s="378">
        <f>G102</f>
        <v>35</v>
      </c>
    </row>
    <row r="102" spans="1:7" ht="20.25" customHeight="1">
      <c r="A102" s="196" t="s">
        <v>393</v>
      </c>
      <c r="B102" s="197" t="s">
        <v>308</v>
      </c>
      <c r="C102" s="197" t="s">
        <v>65</v>
      </c>
      <c r="D102" s="197" t="s">
        <v>86</v>
      </c>
      <c r="E102" s="245" t="str">
        <f>'МП пр.8'!B817</f>
        <v>7R 0 01 73260</v>
      </c>
      <c r="F102" s="227" t="s">
        <v>101</v>
      </c>
      <c r="G102" s="378">
        <f>G103</f>
        <v>35</v>
      </c>
    </row>
    <row r="103" spans="1:7" ht="30" customHeight="1">
      <c r="A103" s="16" t="s">
        <v>770</v>
      </c>
      <c r="B103" s="197" t="s">
        <v>308</v>
      </c>
      <c r="C103" s="197" t="s">
        <v>65</v>
      </c>
      <c r="D103" s="197" t="s">
        <v>86</v>
      </c>
      <c r="E103" s="245" t="str">
        <f>'МП пр.8'!B818</f>
        <v>7R 0 01 73260</v>
      </c>
      <c r="F103" s="227" t="s">
        <v>97</v>
      </c>
      <c r="G103" s="378">
        <f>G104</f>
        <v>35</v>
      </c>
    </row>
    <row r="104" spans="1:7" ht="16.5" customHeight="1">
      <c r="A104" s="196" t="s">
        <v>723</v>
      </c>
      <c r="B104" s="197" t="s">
        <v>308</v>
      </c>
      <c r="C104" s="197" t="s">
        <v>65</v>
      </c>
      <c r="D104" s="197" t="s">
        <v>86</v>
      </c>
      <c r="E104" s="245" t="str">
        <f>'МП пр.8'!B819</f>
        <v>7R 0 01 73260</v>
      </c>
      <c r="F104" s="227" t="s">
        <v>98</v>
      </c>
      <c r="G104" s="378">
        <f>'МП пр.8'!G822</f>
        <v>35</v>
      </c>
    </row>
    <row r="105" spans="1:7" ht="27" customHeight="1">
      <c r="A105" s="16" t="str">
        <f>'МП пр.8'!A823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05" s="20" t="s">
        <v>308</v>
      </c>
      <c r="C105" s="20" t="s">
        <v>65</v>
      </c>
      <c r="D105" s="20" t="s">
        <v>86</v>
      </c>
      <c r="E105" s="243" t="str">
        <f>'МП пр.8'!B823</f>
        <v>7R 0 01 S3260</v>
      </c>
      <c r="F105" s="226"/>
      <c r="G105" s="67">
        <f>G106</f>
        <v>10</v>
      </c>
    </row>
    <row r="106" spans="1:7" ht="15.75" customHeight="1">
      <c r="A106" s="16" t="s">
        <v>393</v>
      </c>
      <c r="B106" s="20" t="s">
        <v>308</v>
      </c>
      <c r="C106" s="20" t="s">
        <v>65</v>
      </c>
      <c r="D106" s="20" t="s">
        <v>86</v>
      </c>
      <c r="E106" s="243" t="s">
        <v>321</v>
      </c>
      <c r="F106" s="226" t="s">
        <v>101</v>
      </c>
      <c r="G106" s="67">
        <f>G107</f>
        <v>10</v>
      </c>
    </row>
    <row r="107" spans="1:7" ht="25.5" customHeight="1">
      <c r="A107" s="16" t="s">
        <v>770</v>
      </c>
      <c r="B107" s="20" t="s">
        <v>308</v>
      </c>
      <c r="C107" s="20" t="s">
        <v>65</v>
      </c>
      <c r="D107" s="20" t="s">
        <v>86</v>
      </c>
      <c r="E107" s="243" t="str">
        <f>E106</f>
        <v>7R 0 01 S3260</v>
      </c>
      <c r="F107" s="226" t="s">
        <v>97</v>
      </c>
      <c r="G107" s="67">
        <f>G108</f>
        <v>10</v>
      </c>
    </row>
    <row r="108" spans="1:7" ht="16.5" customHeight="1">
      <c r="A108" s="16" t="s">
        <v>723</v>
      </c>
      <c r="B108" s="20" t="s">
        <v>308</v>
      </c>
      <c r="C108" s="20" t="s">
        <v>65</v>
      </c>
      <c r="D108" s="20" t="s">
        <v>86</v>
      </c>
      <c r="E108" s="243" t="str">
        <f>E107</f>
        <v>7R 0 01 S3260</v>
      </c>
      <c r="F108" s="226" t="s">
        <v>98</v>
      </c>
      <c r="G108" s="67">
        <f>'МП пр.8'!G829</f>
        <v>10</v>
      </c>
    </row>
    <row r="109" spans="1:7" ht="16.5" customHeight="1">
      <c r="A109" s="16" t="str">
        <f>'МП пр.8'!A830</f>
        <v>Повышение профессионального уровня муниципальных служащих</v>
      </c>
      <c r="B109" s="20" t="s">
        <v>308</v>
      </c>
      <c r="C109" s="20" t="s">
        <v>65</v>
      </c>
      <c r="D109" s="20" t="s">
        <v>86</v>
      </c>
      <c r="E109" s="243" t="str">
        <f>'МП пр.8'!B830</f>
        <v>7R 0 01 98600</v>
      </c>
      <c r="F109" s="226"/>
      <c r="G109" s="67">
        <f>G110</f>
        <v>40</v>
      </c>
    </row>
    <row r="110" spans="1:7" ht="12.75">
      <c r="A110" s="16" t="s">
        <v>393</v>
      </c>
      <c r="B110" s="20" t="s">
        <v>308</v>
      </c>
      <c r="C110" s="20" t="s">
        <v>65</v>
      </c>
      <c r="D110" s="20" t="s">
        <v>86</v>
      </c>
      <c r="E110" s="243" t="str">
        <f>E109</f>
        <v>7R 0 01 98600</v>
      </c>
      <c r="F110" s="226" t="s">
        <v>101</v>
      </c>
      <c r="G110" s="67">
        <f>G111</f>
        <v>40</v>
      </c>
    </row>
    <row r="111" spans="1:7" ht="26.25">
      <c r="A111" s="16" t="s">
        <v>770</v>
      </c>
      <c r="B111" s="20" t="s">
        <v>308</v>
      </c>
      <c r="C111" s="20" t="s">
        <v>65</v>
      </c>
      <c r="D111" s="20" t="s">
        <v>86</v>
      </c>
      <c r="E111" s="243" t="str">
        <f>E110</f>
        <v>7R 0 01 98600</v>
      </c>
      <c r="F111" s="226" t="s">
        <v>97</v>
      </c>
      <c r="G111" s="67">
        <f>G112</f>
        <v>40</v>
      </c>
    </row>
    <row r="112" spans="1:7" ht="12.75">
      <c r="A112" s="16" t="s">
        <v>724</v>
      </c>
      <c r="B112" s="20" t="s">
        <v>308</v>
      </c>
      <c r="C112" s="20" t="s">
        <v>65</v>
      </c>
      <c r="D112" s="20" t="s">
        <v>86</v>
      </c>
      <c r="E112" s="243" t="str">
        <f>E111</f>
        <v>7R 0 01 98600</v>
      </c>
      <c r="F112" s="226" t="s">
        <v>98</v>
      </c>
      <c r="G112" s="67">
        <f>'МП пр.8'!G836</f>
        <v>40</v>
      </c>
    </row>
    <row r="113" spans="1:7" s="66" customFormat="1" ht="45.75" customHeight="1">
      <c r="A113" s="205" t="str">
        <f>'МП пр.8'!A767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13" s="206" t="s">
        <v>308</v>
      </c>
      <c r="C113" s="202" t="s">
        <v>65</v>
      </c>
      <c r="D113" s="202" t="s">
        <v>86</v>
      </c>
      <c r="E113" s="224" t="str">
        <f>'МП пр.8'!B767</f>
        <v>7L 0 00 00000</v>
      </c>
      <c r="F113" s="231"/>
      <c r="G113" s="382">
        <f>G114+G119</f>
        <v>74</v>
      </c>
    </row>
    <row r="114" spans="1:7" ht="12.75">
      <c r="A114" s="16" t="str">
        <f>'МП пр.8'!A776</f>
        <v>Основное мероприятие "Содействие развитию институтов гражданского общества"</v>
      </c>
      <c r="B114" s="20" t="s">
        <v>308</v>
      </c>
      <c r="C114" s="20" t="s">
        <v>65</v>
      </c>
      <c r="D114" s="20" t="s">
        <v>86</v>
      </c>
      <c r="E114" s="225" t="str">
        <f>'МП пр.8'!B776</f>
        <v>7L 0 02 00000</v>
      </c>
      <c r="F114" s="226"/>
      <c r="G114" s="67">
        <f>G115</f>
        <v>50</v>
      </c>
    </row>
    <row r="115" spans="1:7" ht="12.75">
      <c r="A115" s="16" t="str">
        <f>'МП пр.8'!A777</f>
        <v>Организация участия представителей общественности в мероприятиях областного уровня</v>
      </c>
      <c r="B115" s="20" t="s">
        <v>308</v>
      </c>
      <c r="C115" s="20" t="s">
        <v>65</v>
      </c>
      <c r="D115" s="20" t="s">
        <v>86</v>
      </c>
      <c r="E115" s="225" t="str">
        <f>'МП пр.8'!B777</f>
        <v>7L 0 02 91800</v>
      </c>
      <c r="F115" s="226"/>
      <c r="G115" s="67">
        <f>G116</f>
        <v>50</v>
      </c>
    </row>
    <row r="116" spans="1:7" ht="39">
      <c r="A116" s="16" t="s">
        <v>99</v>
      </c>
      <c r="B116" s="20" t="s">
        <v>308</v>
      </c>
      <c r="C116" s="20" t="s">
        <v>65</v>
      </c>
      <c r="D116" s="20" t="s">
        <v>86</v>
      </c>
      <c r="E116" s="225" t="str">
        <f>E115</f>
        <v>7L 0 02 91800</v>
      </c>
      <c r="F116" s="226" t="s">
        <v>100</v>
      </c>
      <c r="G116" s="67">
        <f>G117</f>
        <v>50</v>
      </c>
    </row>
    <row r="117" spans="1:7" ht="12.75">
      <c r="A117" s="16" t="s">
        <v>92</v>
      </c>
      <c r="B117" s="20" t="s">
        <v>308</v>
      </c>
      <c r="C117" s="20" t="s">
        <v>65</v>
      </c>
      <c r="D117" s="20" t="s">
        <v>86</v>
      </c>
      <c r="E117" s="225" t="str">
        <f>E116</f>
        <v>7L 0 02 91800</v>
      </c>
      <c r="F117" s="226" t="s">
        <v>93</v>
      </c>
      <c r="G117" s="67">
        <f>G118</f>
        <v>50</v>
      </c>
    </row>
    <row r="118" spans="1:7" ht="39">
      <c r="A118" s="30" t="s">
        <v>411</v>
      </c>
      <c r="B118" s="20" t="s">
        <v>308</v>
      </c>
      <c r="C118" s="20" t="s">
        <v>65</v>
      </c>
      <c r="D118" s="20" t="s">
        <v>86</v>
      </c>
      <c r="E118" s="225" t="str">
        <f>E117</f>
        <v>7L 0 02 91800</v>
      </c>
      <c r="F118" s="226" t="s">
        <v>412</v>
      </c>
      <c r="G118" s="67">
        <f>'МП пр.8'!G783</f>
        <v>50</v>
      </c>
    </row>
    <row r="119" spans="1:7" ht="12.75">
      <c r="A119" s="16" t="str">
        <f>'МП пр.8'!A784</f>
        <v>Основное мероприятие "Гармонизация межнациональных отношений"</v>
      </c>
      <c r="B119" s="20" t="s">
        <v>308</v>
      </c>
      <c r="C119" s="20" t="s">
        <v>65</v>
      </c>
      <c r="D119" s="20" t="s">
        <v>86</v>
      </c>
      <c r="E119" s="225" t="str">
        <f>'МП пр.8'!B784</f>
        <v>7L 0 03 00000</v>
      </c>
      <c r="F119" s="226"/>
      <c r="G119" s="67">
        <f>G120+G124</f>
        <v>24</v>
      </c>
    </row>
    <row r="120" spans="1:7" ht="26.25">
      <c r="A120" s="16" t="str">
        <f>'МП пр.8'!A785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20" s="20" t="s">
        <v>308</v>
      </c>
      <c r="C120" s="20" t="s">
        <v>65</v>
      </c>
      <c r="D120" s="20" t="s">
        <v>86</v>
      </c>
      <c r="E120" s="225" t="str">
        <f>'МП пр.8'!B785</f>
        <v>7L 0 03 97100</v>
      </c>
      <c r="F120" s="226"/>
      <c r="G120" s="67">
        <f>G121</f>
        <v>14</v>
      </c>
    </row>
    <row r="121" spans="1:7" ht="39">
      <c r="A121" s="16" t="s">
        <v>99</v>
      </c>
      <c r="B121" s="20" t="s">
        <v>308</v>
      </c>
      <c r="C121" s="20" t="s">
        <v>65</v>
      </c>
      <c r="D121" s="20" t="s">
        <v>86</v>
      </c>
      <c r="E121" s="225" t="str">
        <f>E120</f>
        <v>7L 0 03 97100</v>
      </c>
      <c r="F121" s="226" t="s">
        <v>100</v>
      </c>
      <c r="G121" s="67">
        <f>G122</f>
        <v>14</v>
      </c>
    </row>
    <row r="122" spans="1:7" ht="12.75">
      <c r="A122" s="16" t="s">
        <v>92</v>
      </c>
      <c r="B122" s="20" t="s">
        <v>308</v>
      </c>
      <c r="C122" s="20" t="s">
        <v>65</v>
      </c>
      <c r="D122" s="20" t="s">
        <v>86</v>
      </c>
      <c r="E122" s="225" t="str">
        <f>E121</f>
        <v>7L 0 03 97100</v>
      </c>
      <c r="F122" s="226" t="s">
        <v>93</v>
      </c>
      <c r="G122" s="67">
        <f>G123</f>
        <v>14</v>
      </c>
    </row>
    <row r="123" spans="1:7" ht="39">
      <c r="A123" s="30" t="s">
        <v>411</v>
      </c>
      <c r="B123" s="20" t="s">
        <v>308</v>
      </c>
      <c r="C123" s="20" t="s">
        <v>65</v>
      </c>
      <c r="D123" s="20" t="s">
        <v>86</v>
      </c>
      <c r="E123" s="225" t="str">
        <f>E122</f>
        <v>7L 0 03 97100</v>
      </c>
      <c r="F123" s="226" t="s">
        <v>412</v>
      </c>
      <c r="G123" s="67">
        <f>'МП пр.8'!G791</f>
        <v>14</v>
      </c>
    </row>
    <row r="124" spans="1:7" ht="29.25" customHeight="1">
      <c r="A124" s="16" t="str">
        <f>'МП пр.8'!A792</f>
        <v>Организация мероприятий районного уровня с участием представителей коренных малочисленных народов Крайнего Севера </v>
      </c>
      <c r="B124" s="20" t="s">
        <v>308</v>
      </c>
      <c r="C124" s="20" t="s">
        <v>65</v>
      </c>
      <c r="D124" s="20" t="s">
        <v>86</v>
      </c>
      <c r="E124" s="225" t="str">
        <f>'МП пр.8'!B792</f>
        <v>7L 0 03 97200</v>
      </c>
      <c r="F124" s="226"/>
      <c r="G124" s="67">
        <f>G125</f>
        <v>10</v>
      </c>
    </row>
    <row r="125" spans="1:7" ht="13.5" customHeight="1">
      <c r="A125" s="16" t="s">
        <v>393</v>
      </c>
      <c r="B125" s="20" t="s">
        <v>308</v>
      </c>
      <c r="C125" s="20" t="s">
        <v>65</v>
      </c>
      <c r="D125" s="20" t="s">
        <v>86</v>
      </c>
      <c r="E125" s="225" t="str">
        <f>'МП пр.8'!B793</f>
        <v>7L 0 03 97200</v>
      </c>
      <c r="F125" s="225" t="s">
        <v>101</v>
      </c>
      <c r="G125" s="67">
        <f>G126</f>
        <v>10</v>
      </c>
    </row>
    <row r="126" spans="1:7" ht="26.25" customHeight="1">
      <c r="A126" s="16" t="s">
        <v>770</v>
      </c>
      <c r="B126" s="20" t="s">
        <v>308</v>
      </c>
      <c r="C126" s="20" t="s">
        <v>65</v>
      </c>
      <c r="D126" s="20" t="s">
        <v>86</v>
      </c>
      <c r="E126" s="225" t="str">
        <f>'МП пр.8'!B794</f>
        <v>7L 0 03 97200</v>
      </c>
      <c r="F126" s="225" t="s">
        <v>97</v>
      </c>
      <c r="G126" s="67">
        <f>G127</f>
        <v>10</v>
      </c>
    </row>
    <row r="127" spans="1:7" ht="14.25" customHeight="1">
      <c r="A127" s="16" t="s">
        <v>724</v>
      </c>
      <c r="B127" s="20" t="s">
        <v>308</v>
      </c>
      <c r="C127" s="20" t="s">
        <v>65</v>
      </c>
      <c r="D127" s="20" t="s">
        <v>86</v>
      </c>
      <c r="E127" s="225" t="str">
        <f>'МП пр.8'!B795</f>
        <v>7L 0 03 97200</v>
      </c>
      <c r="F127" s="225" t="s">
        <v>98</v>
      </c>
      <c r="G127" s="67">
        <f>'МП пр.8'!G798</f>
        <v>10</v>
      </c>
    </row>
    <row r="128" spans="1:7" ht="13.5" customHeight="1">
      <c r="A128" s="15" t="s">
        <v>227</v>
      </c>
      <c r="B128" s="35" t="s">
        <v>308</v>
      </c>
      <c r="C128" s="35" t="s">
        <v>66</v>
      </c>
      <c r="D128" s="35" t="s">
        <v>35</v>
      </c>
      <c r="E128" s="247"/>
      <c r="F128" s="232"/>
      <c r="G128" s="72">
        <f>G129</f>
        <v>443.9</v>
      </c>
    </row>
    <row r="129" spans="1:7" ht="15" customHeight="1">
      <c r="A129" s="15" t="s">
        <v>226</v>
      </c>
      <c r="B129" s="35" t="s">
        <v>308</v>
      </c>
      <c r="C129" s="35" t="s">
        <v>66</v>
      </c>
      <c r="D129" s="35" t="s">
        <v>69</v>
      </c>
      <c r="E129" s="247"/>
      <c r="F129" s="232"/>
      <c r="G129" s="67">
        <f>G130</f>
        <v>443.9</v>
      </c>
    </row>
    <row r="130" spans="1:7" s="80" customFormat="1" ht="45" customHeight="1">
      <c r="A130" s="255" t="s">
        <v>704</v>
      </c>
      <c r="B130" s="197" t="s">
        <v>308</v>
      </c>
      <c r="C130" s="197" t="s">
        <v>66</v>
      </c>
      <c r="D130" s="197" t="s">
        <v>69</v>
      </c>
      <c r="E130" s="230" t="s">
        <v>586</v>
      </c>
      <c r="F130" s="233"/>
      <c r="G130" s="378">
        <f>G131</f>
        <v>443.9</v>
      </c>
    </row>
    <row r="131" spans="1:7" s="80" customFormat="1" ht="30.75" customHeight="1">
      <c r="A131" s="196" t="s">
        <v>603</v>
      </c>
      <c r="B131" s="197" t="s">
        <v>308</v>
      </c>
      <c r="C131" s="197" t="s">
        <v>66</v>
      </c>
      <c r="D131" s="197" t="s">
        <v>69</v>
      </c>
      <c r="E131" s="230" t="s">
        <v>612</v>
      </c>
      <c r="F131" s="233"/>
      <c r="G131" s="378">
        <f>G132</f>
        <v>443.9</v>
      </c>
    </row>
    <row r="132" spans="1:7" s="80" customFormat="1" ht="26.25">
      <c r="A132" s="196" t="s">
        <v>225</v>
      </c>
      <c r="B132" s="197" t="s">
        <v>308</v>
      </c>
      <c r="C132" s="197" t="s">
        <v>66</v>
      </c>
      <c r="D132" s="197" t="s">
        <v>69</v>
      </c>
      <c r="E132" s="230" t="s">
        <v>705</v>
      </c>
      <c r="F132" s="227"/>
      <c r="G132" s="378">
        <f>G134</f>
        <v>443.9</v>
      </c>
    </row>
    <row r="133" spans="1:7" s="80" customFormat="1" ht="39">
      <c r="A133" s="196" t="s">
        <v>99</v>
      </c>
      <c r="B133" s="197" t="s">
        <v>308</v>
      </c>
      <c r="C133" s="197" t="s">
        <v>66</v>
      </c>
      <c r="D133" s="197" t="s">
        <v>69</v>
      </c>
      <c r="E133" s="230" t="s">
        <v>705</v>
      </c>
      <c r="F133" s="227" t="s">
        <v>100</v>
      </c>
      <c r="G133" s="378">
        <f>G134</f>
        <v>443.9</v>
      </c>
    </row>
    <row r="134" spans="1:7" s="80" customFormat="1" ht="12.75">
      <c r="A134" s="196" t="s">
        <v>92</v>
      </c>
      <c r="B134" s="197" t="s">
        <v>308</v>
      </c>
      <c r="C134" s="197" t="s">
        <v>66</v>
      </c>
      <c r="D134" s="197" t="s">
        <v>69</v>
      </c>
      <c r="E134" s="230" t="s">
        <v>705</v>
      </c>
      <c r="F134" s="230" t="s">
        <v>93</v>
      </c>
      <c r="G134" s="378">
        <f>G135+G136</f>
        <v>443.9</v>
      </c>
    </row>
    <row r="135" spans="1:7" s="80" customFormat="1" ht="12.75">
      <c r="A135" s="196" t="s">
        <v>154</v>
      </c>
      <c r="B135" s="197" t="s">
        <v>308</v>
      </c>
      <c r="C135" s="197" t="s">
        <v>66</v>
      </c>
      <c r="D135" s="197" t="s">
        <v>69</v>
      </c>
      <c r="E135" s="230" t="s">
        <v>705</v>
      </c>
      <c r="F135" s="230" t="s">
        <v>94</v>
      </c>
      <c r="G135" s="378">
        <v>344.2</v>
      </c>
    </row>
    <row r="136" spans="1:7" s="80" customFormat="1" ht="26.25">
      <c r="A136" s="196" t="s">
        <v>156</v>
      </c>
      <c r="B136" s="197" t="s">
        <v>308</v>
      </c>
      <c r="C136" s="197" t="s">
        <v>66</v>
      </c>
      <c r="D136" s="197" t="s">
        <v>69</v>
      </c>
      <c r="E136" s="230" t="s">
        <v>705</v>
      </c>
      <c r="F136" s="230" t="s">
        <v>155</v>
      </c>
      <c r="G136" s="378">
        <v>99.7</v>
      </c>
    </row>
    <row r="137" spans="1:7" ht="26.25">
      <c r="A137" s="15" t="s">
        <v>4</v>
      </c>
      <c r="B137" s="35" t="s">
        <v>308</v>
      </c>
      <c r="C137" s="35" t="s">
        <v>69</v>
      </c>
      <c r="D137" s="35" t="s">
        <v>35</v>
      </c>
      <c r="E137" s="225"/>
      <c r="F137" s="225"/>
      <c r="G137" s="72">
        <f>G138</f>
        <v>8174.400000000001</v>
      </c>
    </row>
    <row r="138" spans="1:7" ht="26.25">
      <c r="A138" s="15" t="s">
        <v>79</v>
      </c>
      <c r="B138" s="35" t="s">
        <v>308</v>
      </c>
      <c r="C138" s="35" t="s">
        <v>69</v>
      </c>
      <c r="D138" s="35" t="s">
        <v>74</v>
      </c>
      <c r="E138" s="225"/>
      <c r="F138" s="225"/>
      <c r="G138" s="72">
        <f>G140+G146</f>
        <v>8174.400000000001</v>
      </c>
    </row>
    <row r="139" spans="1:7" ht="12.75">
      <c r="A139" s="16" t="s">
        <v>601</v>
      </c>
      <c r="B139" s="20" t="s">
        <v>308</v>
      </c>
      <c r="C139" s="45" t="s">
        <v>69</v>
      </c>
      <c r="D139" s="45" t="s">
        <v>74</v>
      </c>
      <c r="E139" s="243" t="s">
        <v>602</v>
      </c>
      <c r="F139" s="225"/>
      <c r="G139" s="67">
        <f aca="true" t="shared" si="0" ref="G139:G144">G140</f>
        <v>350</v>
      </c>
    </row>
    <row r="140" spans="1:7" ht="43.5" customHeight="1">
      <c r="A140" s="205" t="str">
        <f>'МП пр.8'!A677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40" s="202" t="s">
        <v>308</v>
      </c>
      <c r="C140" s="202" t="s">
        <v>69</v>
      </c>
      <c r="D140" s="202" t="s">
        <v>74</v>
      </c>
      <c r="E140" s="241" t="str">
        <f>'МП пр.8'!B677</f>
        <v>7Ч 0 00 00000 </v>
      </c>
      <c r="F140" s="231"/>
      <c r="G140" s="382">
        <f t="shared" si="0"/>
        <v>350</v>
      </c>
    </row>
    <row r="141" spans="1:7" ht="39">
      <c r="A141" s="207" t="str">
        <f>'МП пр.8'!A678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41" s="20" t="s">
        <v>308</v>
      </c>
      <c r="C141" s="45" t="s">
        <v>69</v>
      </c>
      <c r="D141" s="45" t="s">
        <v>74</v>
      </c>
      <c r="E141" s="243" t="str">
        <f>'МП пр.8'!B678</f>
        <v>7Ч 0 01 00000 </v>
      </c>
      <c r="F141" s="226"/>
      <c r="G141" s="67">
        <f t="shared" si="0"/>
        <v>350</v>
      </c>
    </row>
    <row r="142" spans="1:7" ht="26.25">
      <c r="A142" s="16" t="str">
        <f>'МП пр.8'!A679</f>
        <v>Приобретение технических средств и создание материального резерва в целях ликвидации чрезвычайных ситуаций </v>
      </c>
      <c r="B142" s="20" t="s">
        <v>308</v>
      </c>
      <c r="C142" s="45" t="s">
        <v>69</v>
      </c>
      <c r="D142" s="45" t="s">
        <v>74</v>
      </c>
      <c r="E142" s="243" t="str">
        <f>'МП пр.8'!B679</f>
        <v>7Ч 0 01 96400 </v>
      </c>
      <c r="F142" s="226"/>
      <c r="G142" s="67">
        <f t="shared" si="0"/>
        <v>350</v>
      </c>
    </row>
    <row r="143" spans="1:7" ht="12.75">
      <c r="A143" s="16" t="s">
        <v>393</v>
      </c>
      <c r="B143" s="20" t="s">
        <v>308</v>
      </c>
      <c r="C143" s="45" t="s">
        <v>69</v>
      </c>
      <c r="D143" s="45" t="s">
        <v>74</v>
      </c>
      <c r="E143" s="243" t="str">
        <f>E142</f>
        <v>7Ч 0 01 96400 </v>
      </c>
      <c r="F143" s="226" t="s">
        <v>101</v>
      </c>
      <c r="G143" s="67">
        <f t="shared" si="0"/>
        <v>350</v>
      </c>
    </row>
    <row r="144" spans="1:7" ht="26.25">
      <c r="A144" s="16" t="s">
        <v>770</v>
      </c>
      <c r="B144" s="20" t="s">
        <v>308</v>
      </c>
      <c r="C144" s="45" t="s">
        <v>69</v>
      </c>
      <c r="D144" s="45" t="s">
        <v>74</v>
      </c>
      <c r="E144" s="243" t="str">
        <f>E143</f>
        <v>7Ч 0 01 96400 </v>
      </c>
      <c r="F144" s="226" t="s">
        <v>97</v>
      </c>
      <c r="G144" s="67">
        <f t="shared" si="0"/>
        <v>350</v>
      </c>
    </row>
    <row r="145" spans="1:7" ht="12.75">
      <c r="A145" s="16" t="s">
        <v>723</v>
      </c>
      <c r="B145" s="20" t="s">
        <v>308</v>
      </c>
      <c r="C145" s="45" t="s">
        <v>69</v>
      </c>
      <c r="D145" s="45" t="s">
        <v>74</v>
      </c>
      <c r="E145" s="243" t="str">
        <f>E144</f>
        <v>7Ч 0 01 96400 </v>
      </c>
      <c r="F145" s="226" t="s">
        <v>98</v>
      </c>
      <c r="G145" s="67">
        <f>'МП пр.8'!G685</f>
        <v>350</v>
      </c>
    </row>
    <row r="146" spans="1:7" ht="26.25">
      <c r="A146" s="16" t="s">
        <v>327</v>
      </c>
      <c r="B146" s="20" t="s">
        <v>308</v>
      </c>
      <c r="C146" s="20" t="s">
        <v>69</v>
      </c>
      <c r="D146" s="20" t="s">
        <v>74</v>
      </c>
      <c r="E146" s="243" t="s">
        <v>604</v>
      </c>
      <c r="F146" s="225"/>
      <c r="G146" s="67">
        <f>G147+G156</f>
        <v>7824.400000000001</v>
      </c>
    </row>
    <row r="147" spans="1:7" ht="12.75">
      <c r="A147" s="16" t="s">
        <v>305</v>
      </c>
      <c r="B147" s="20" t="s">
        <v>308</v>
      </c>
      <c r="C147" s="20" t="s">
        <v>69</v>
      </c>
      <c r="D147" s="20" t="s">
        <v>74</v>
      </c>
      <c r="E147" s="243" t="s">
        <v>605</v>
      </c>
      <c r="F147" s="225"/>
      <c r="G147" s="67">
        <f>G148+G153</f>
        <v>7624.400000000001</v>
      </c>
    </row>
    <row r="148" spans="1:7" ht="39">
      <c r="A148" s="16" t="s">
        <v>99</v>
      </c>
      <c r="B148" s="20" t="s">
        <v>308</v>
      </c>
      <c r="C148" s="20" t="s">
        <v>69</v>
      </c>
      <c r="D148" s="20" t="s">
        <v>74</v>
      </c>
      <c r="E148" s="243" t="s">
        <v>605</v>
      </c>
      <c r="F148" s="225" t="s">
        <v>100</v>
      </c>
      <c r="G148" s="67">
        <f>G149</f>
        <v>7447.400000000001</v>
      </c>
    </row>
    <row r="149" spans="1:7" ht="12.75">
      <c r="A149" s="16" t="s">
        <v>239</v>
      </c>
      <c r="B149" s="20" t="s">
        <v>308</v>
      </c>
      <c r="C149" s="20" t="s">
        <v>69</v>
      </c>
      <c r="D149" s="20" t="s">
        <v>74</v>
      </c>
      <c r="E149" s="243" t="s">
        <v>605</v>
      </c>
      <c r="F149" s="225" t="s">
        <v>241</v>
      </c>
      <c r="G149" s="67">
        <f>G150+G151+G152</f>
        <v>7447.400000000001</v>
      </c>
    </row>
    <row r="150" spans="1:7" ht="12.75">
      <c r="A150" s="16" t="s">
        <v>328</v>
      </c>
      <c r="B150" s="20" t="s">
        <v>308</v>
      </c>
      <c r="C150" s="20" t="s">
        <v>69</v>
      </c>
      <c r="D150" s="20" t="s">
        <v>74</v>
      </c>
      <c r="E150" s="243" t="s">
        <v>605</v>
      </c>
      <c r="F150" s="225" t="s">
        <v>242</v>
      </c>
      <c r="G150" s="67">
        <v>5763.1</v>
      </c>
    </row>
    <row r="151" spans="1:25" s="223" customFormat="1" ht="18" customHeight="1">
      <c r="A151" s="16" t="s">
        <v>326</v>
      </c>
      <c r="B151" s="20" t="s">
        <v>308</v>
      </c>
      <c r="C151" s="20" t="s">
        <v>69</v>
      </c>
      <c r="D151" s="20" t="s">
        <v>74</v>
      </c>
      <c r="E151" s="243" t="s">
        <v>605</v>
      </c>
      <c r="F151" s="225" t="s">
        <v>240</v>
      </c>
      <c r="G151" s="67">
        <v>13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7" ht="26.25">
      <c r="A152" s="16" t="s">
        <v>329</v>
      </c>
      <c r="B152" s="20" t="s">
        <v>308</v>
      </c>
      <c r="C152" s="20" t="s">
        <v>69</v>
      </c>
      <c r="D152" s="20" t="s">
        <v>74</v>
      </c>
      <c r="E152" s="243" t="s">
        <v>605</v>
      </c>
      <c r="F152" s="225" t="s">
        <v>243</v>
      </c>
      <c r="G152" s="67">
        <v>1671.3</v>
      </c>
    </row>
    <row r="153" spans="1:7" ht="12.75">
      <c r="A153" s="16" t="s">
        <v>393</v>
      </c>
      <c r="B153" s="20" t="s">
        <v>308</v>
      </c>
      <c r="C153" s="20" t="s">
        <v>69</v>
      </c>
      <c r="D153" s="20" t="s">
        <v>74</v>
      </c>
      <c r="E153" s="243" t="s">
        <v>605</v>
      </c>
      <c r="F153" s="225" t="s">
        <v>101</v>
      </c>
      <c r="G153" s="67">
        <f>G154</f>
        <v>177</v>
      </c>
    </row>
    <row r="154" spans="1:7" ht="27" customHeight="1">
      <c r="A154" s="16" t="s">
        <v>770</v>
      </c>
      <c r="B154" s="20" t="s">
        <v>308</v>
      </c>
      <c r="C154" s="20" t="s">
        <v>69</v>
      </c>
      <c r="D154" s="20" t="s">
        <v>74</v>
      </c>
      <c r="E154" s="243" t="s">
        <v>605</v>
      </c>
      <c r="F154" s="225" t="s">
        <v>97</v>
      </c>
      <c r="G154" s="67">
        <f>G155</f>
        <v>177</v>
      </c>
    </row>
    <row r="155" spans="1:7" ht="12.75">
      <c r="A155" s="16" t="s">
        <v>723</v>
      </c>
      <c r="B155" s="20" t="s">
        <v>308</v>
      </c>
      <c r="C155" s="20" t="s">
        <v>69</v>
      </c>
      <c r="D155" s="20" t="s">
        <v>74</v>
      </c>
      <c r="E155" s="243" t="s">
        <v>605</v>
      </c>
      <c r="F155" s="225" t="s">
        <v>98</v>
      </c>
      <c r="G155" s="67">
        <f>147+30</f>
        <v>177</v>
      </c>
    </row>
    <row r="156" spans="1:7" ht="39">
      <c r="A156" s="16" t="s">
        <v>325</v>
      </c>
      <c r="B156" s="19" t="s">
        <v>308</v>
      </c>
      <c r="C156" s="20" t="s">
        <v>69</v>
      </c>
      <c r="D156" s="20" t="s">
        <v>74</v>
      </c>
      <c r="E156" s="243" t="s">
        <v>606</v>
      </c>
      <c r="F156" s="225"/>
      <c r="G156" s="67">
        <f>G157</f>
        <v>200</v>
      </c>
    </row>
    <row r="157" spans="1:7" ht="39">
      <c r="A157" s="16" t="s">
        <v>99</v>
      </c>
      <c r="B157" s="19" t="s">
        <v>308</v>
      </c>
      <c r="C157" s="20" t="s">
        <v>69</v>
      </c>
      <c r="D157" s="20" t="s">
        <v>74</v>
      </c>
      <c r="E157" s="243" t="s">
        <v>606</v>
      </c>
      <c r="F157" s="225" t="s">
        <v>100</v>
      </c>
      <c r="G157" s="67">
        <f>G158</f>
        <v>200</v>
      </c>
    </row>
    <row r="158" spans="1:7" ht="12.75">
      <c r="A158" s="16" t="s">
        <v>239</v>
      </c>
      <c r="B158" s="19" t="s">
        <v>308</v>
      </c>
      <c r="C158" s="20" t="s">
        <v>69</v>
      </c>
      <c r="D158" s="20" t="s">
        <v>74</v>
      </c>
      <c r="E158" s="243" t="s">
        <v>606</v>
      </c>
      <c r="F158" s="225" t="s">
        <v>241</v>
      </c>
      <c r="G158" s="67">
        <f>G159</f>
        <v>200</v>
      </c>
    </row>
    <row r="159" spans="1:7" ht="12.75">
      <c r="A159" s="16" t="s">
        <v>326</v>
      </c>
      <c r="B159" s="19" t="s">
        <v>308</v>
      </c>
      <c r="C159" s="20" t="s">
        <v>69</v>
      </c>
      <c r="D159" s="20" t="s">
        <v>74</v>
      </c>
      <c r="E159" s="243" t="s">
        <v>606</v>
      </c>
      <c r="F159" s="225" t="s">
        <v>240</v>
      </c>
      <c r="G159" s="67">
        <v>200</v>
      </c>
    </row>
    <row r="160" spans="1:7" ht="12.75">
      <c r="A160" s="15" t="s">
        <v>5</v>
      </c>
      <c r="B160" s="42" t="s">
        <v>308</v>
      </c>
      <c r="C160" s="41" t="s">
        <v>67</v>
      </c>
      <c r="D160" s="41" t="s">
        <v>35</v>
      </c>
      <c r="E160" s="229"/>
      <c r="F160" s="229"/>
      <c r="G160" s="72">
        <f>G161</f>
        <v>633.6</v>
      </c>
    </row>
    <row r="161" spans="1:7" ht="12.75">
      <c r="A161" s="15" t="s">
        <v>7</v>
      </c>
      <c r="B161" s="42" t="s">
        <v>308</v>
      </c>
      <c r="C161" s="35" t="s">
        <v>67</v>
      </c>
      <c r="D161" s="35" t="s">
        <v>77</v>
      </c>
      <c r="E161" s="248"/>
      <c r="F161" s="238"/>
      <c r="G161" s="72">
        <f>G163+G169</f>
        <v>633.6</v>
      </c>
    </row>
    <row r="162" spans="1:7" ht="12.75">
      <c r="A162" s="16" t="s">
        <v>601</v>
      </c>
      <c r="B162" s="20" t="s">
        <v>308</v>
      </c>
      <c r="C162" s="20" t="s">
        <v>67</v>
      </c>
      <c r="D162" s="20" t="s">
        <v>77</v>
      </c>
      <c r="E162" s="243" t="s">
        <v>602</v>
      </c>
      <c r="F162" s="238"/>
      <c r="G162" s="67">
        <f>G163+G169</f>
        <v>633.6</v>
      </c>
    </row>
    <row r="163" spans="1:7" ht="26.25">
      <c r="A163" s="201" t="str">
        <f>'МП пр.8'!A160</f>
        <v>Муниципальная программа  "Развитие малого и среднего предпринимательства в Сусуманском городском округе  на 2018- 2020 годы"</v>
      </c>
      <c r="B163" s="206" t="s">
        <v>308</v>
      </c>
      <c r="C163" s="202" t="s">
        <v>67</v>
      </c>
      <c r="D163" s="202" t="s">
        <v>77</v>
      </c>
      <c r="E163" s="241" t="str">
        <f>'МП пр.8'!B160</f>
        <v>7И 0 00 00000 </v>
      </c>
      <c r="F163" s="224"/>
      <c r="G163" s="382">
        <f>G164</f>
        <v>100</v>
      </c>
    </row>
    <row r="164" spans="1:7" ht="39.75" customHeight="1">
      <c r="A164" s="30" t="str">
        <f>'МП пр.8'!A161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164" s="19" t="s">
        <v>308</v>
      </c>
      <c r="C164" s="20" t="s">
        <v>67</v>
      </c>
      <c r="D164" s="20" t="s">
        <v>77</v>
      </c>
      <c r="E164" s="243" t="str">
        <f>'МП пр.8'!B161</f>
        <v>7И 0 01 00000 </v>
      </c>
      <c r="F164" s="225"/>
      <c r="G164" s="67">
        <f>G165</f>
        <v>100</v>
      </c>
    </row>
    <row r="165" spans="1:7" ht="26.25">
      <c r="A165" s="30" t="str">
        <f>'МП пр.8'!A162</f>
        <v>Финансовая поддержка субъектов малого и среднего предпринимательства за счет средств местного бюджета</v>
      </c>
      <c r="B165" s="19" t="s">
        <v>308</v>
      </c>
      <c r="C165" s="20" t="s">
        <v>67</v>
      </c>
      <c r="D165" s="20" t="s">
        <v>77</v>
      </c>
      <c r="E165" s="243" t="str">
        <f>'МП пр.8'!B162</f>
        <v>7И 0 01 S3360 </v>
      </c>
      <c r="F165" s="225"/>
      <c r="G165" s="67">
        <f>G166</f>
        <v>100</v>
      </c>
    </row>
    <row r="166" spans="1:7" s="32" customFormat="1" ht="12.75">
      <c r="A166" s="16" t="s">
        <v>125</v>
      </c>
      <c r="B166" s="19" t="s">
        <v>308</v>
      </c>
      <c r="C166" s="20" t="s">
        <v>67</v>
      </c>
      <c r="D166" s="20" t="s">
        <v>77</v>
      </c>
      <c r="E166" s="243" t="s">
        <v>330</v>
      </c>
      <c r="F166" s="225" t="s">
        <v>126</v>
      </c>
      <c r="G166" s="67">
        <f>G167</f>
        <v>100</v>
      </c>
    </row>
    <row r="167" spans="1:7" s="32" customFormat="1" ht="26.25">
      <c r="A167" s="16" t="s">
        <v>160</v>
      </c>
      <c r="B167" s="19" t="s">
        <v>308</v>
      </c>
      <c r="C167" s="20" t="s">
        <v>67</v>
      </c>
      <c r="D167" s="20" t="s">
        <v>77</v>
      </c>
      <c r="E167" s="243" t="s">
        <v>330</v>
      </c>
      <c r="F167" s="225" t="s">
        <v>127</v>
      </c>
      <c r="G167" s="67">
        <f>G168</f>
        <v>100</v>
      </c>
    </row>
    <row r="168" spans="1:7" s="32" customFormat="1" ht="39">
      <c r="A168" s="16" t="s">
        <v>778</v>
      </c>
      <c r="B168" s="19" t="s">
        <v>308</v>
      </c>
      <c r="C168" s="20" t="s">
        <v>67</v>
      </c>
      <c r="D168" s="20" t="s">
        <v>77</v>
      </c>
      <c r="E168" s="243" t="s">
        <v>330</v>
      </c>
      <c r="F168" s="329">
        <v>811</v>
      </c>
      <c r="G168" s="67">
        <f>'МП пр.8'!G168</f>
        <v>100</v>
      </c>
    </row>
    <row r="169" spans="1:7" s="32" customFormat="1" ht="26.25">
      <c r="A169" s="205" t="str">
        <f>'МП пр.8'!A241</f>
        <v>Муниципальная программа "Развитие торговли  на территории Сусуманского городского округа на 2018- 2020 годы"</v>
      </c>
      <c r="B169" s="206" t="s">
        <v>308</v>
      </c>
      <c r="C169" s="202" t="s">
        <v>67</v>
      </c>
      <c r="D169" s="202" t="s">
        <v>77</v>
      </c>
      <c r="E169" s="241" t="str">
        <f>'МП пр.8'!B241</f>
        <v>7Н 0 00 00000 </v>
      </c>
      <c r="F169" s="224"/>
      <c r="G169" s="382">
        <f>G170</f>
        <v>533.6</v>
      </c>
    </row>
    <row r="170" spans="1:7" s="32" customFormat="1" ht="39">
      <c r="A170" s="16" t="str">
        <f>'МП пр.8'!A242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70" s="19" t="s">
        <v>308</v>
      </c>
      <c r="C170" s="20" t="s">
        <v>67</v>
      </c>
      <c r="D170" s="20" t="s">
        <v>77</v>
      </c>
      <c r="E170" s="243" t="str">
        <f>'МП пр.8'!B242</f>
        <v>7Н 0 01 00000 </v>
      </c>
      <c r="F170" s="225"/>
      <c r="G170" s="67">
        <f>G171+G175</f>
        <v>533.6</v>
      </c>
    </row>
    <row r="171" spans="1:7" s="32" customFormat="1" ht="26.25">
      <c r="A171" s="196" t="str">
        <f>'МП пр.8'!A243</f>
        <v>Мероприятия по организации и проведению областных универсальных совместных ярмарок</v>
      </c>
      <c r="B171" s="212" t="s">
        <v>308</v>
      </c>
      <c r="C171" s="197" t="s">
        <v>67</v>
      </c>
      <c r="D171" s="197" t="s">
        <v>77</v>
      </c>
      <c r="E171" s="245" t="str">
        <f>'МП пр.8'!B243</f>
        <v>7Н 0 01 73900</v>
      </c>
      <c r="F171" s="230"/>
      <c r="G171" s="378">
        <f>G172</f>
        <v>436</v>
      </c>
    </row>
    <row r="172" spans="1:7" s="32" customFormat="1" ht="12.75">
      <c r="A172" s="196" t="str">
        <f>'МП пр.8'!A246</f>
        <v>Закупка товаров, работ и услуг для обеспечения государственных (муниципальных) нужд</v>
      </c>
      <c r="B172" s="212" t="s">
        <v>308</v>
      </c>
      <c r="C172" s="197" t="s">
        <v>67</v>
      </c>
      <c r="D172" s="197" t="s">
        <v>77</v>
      </c>
      <c r="E172" s="245" t="str">
        <f>'МП пр.8'!B245</f>
        <v>7Н 0 01 73900</v>
      </c>
      <c r="F172" s="197" t="s">
        <v>101</v>
      </c>
      <c r="G172" s="378">
        <f>G173</f>
        <v>436</v>
      </c>
    </row>
    <row r="173" spans="1:7" s="32" customFormat="1" ht="26.25">
      <c r="A173" s="196" t="str">
        <f>'МП пр.8'!A247</f>
        <v>Иные закупки товаров, работ и услуг для обеспечения государственных (муниципальных) нужд</v>
      </c>
      <c r="B173" s="212" t="s">
        <v>308</v>
      </c>
      <c r="C173" s="197" t="s">
        <v>67</v>
      </c>
      <c r="D173" s="197" t="s">
        <v>77</v>
      </c>
      <c r="E173" s="245" t="str">
        <f>'МП пр.8'!B246</f>
        <v>7Н 0 01 73900</v>
      </c>
      <c r="F173" s="197" t="s">
        <v>97</v>
      </c>
      <c r="G173" s="378">
        <f>G174</f>
        <v>436</v>
      </c>
    </row>
    <row r="174" spans="1:7" s="32" customFormat="1" ht="12.75">
      <c r="A174" s="196" t="str">
        <f>'МП пр.8'!A248</f>
        <v>Прочая закупка товаров, работ и услуг</v>
      </c>
      <c r="B174" s="212" t="s">
        <v>308</v>
      </c>
      <c r="C174" s="197" t="s">
        <v>67</v>
      </c>
      <c r="D174" s="197" t="s">
        <v>77</v>
      </c>
      <c r="E174" s="245" t="str">
        <f>'МП пр.8'!B247</f>
        <v>7Н 0 01 73900</v>
      </c>
      <c r="F174" s="197" t="s">
        <v>98</v>
      </c>
      <c r="G174" s="378">
        <f>'МП пр.8'!G249</f>
        <v>436</v>
      </c>
    </row>
    <row r="175" spans="1:7" s="32" customFormat="1" ht="26.25">
      <c r="A175" s="30" t="str">
        <f>'МП пр.8'!A250</f>
        <v>Мероприятия по организации и проведению областных универсальных совместных ярмарок за счет средств местного бюджета</v>
      </c>
      <c r="B175" s="19" t="s">
        <v>308</v>
      </c>
      <c r="C175" s="20" t="s">
        <v>67</v>
      </c>
      <c r="D175" s="20" t="s">
        <v>77</v>
      </c>
      <c r="E175" s="243" t="str">
        <f>'МП пр.8'!B250</f>
        <v>7Н 0 01 S3900 </v>
      </c>
      <c r="F175" s="225"/>
      <c r="G175" s="67">
        <f>G179+G176</f>
        <v>97.6</v>
      </c>
    </row>
    <row r="176" spans="1:7" ht="24" customHeight="1">
      <c r="A176" s="16" t="s">
        <v>99</v>
      </c>
      <c r="B176" s="19" t="s">
        <v>308</v>
      </c>
      <c r="C176" s="20" t="s">
        <v>67</v>
      </c>
      <c r="D176" s="20" t="s">
        <v>77</v>
      </c>
      <c r="E176" s="243" t="s">
        <v>331</v>
      </c>
      <c r="F176" s="225" t="s">
        <v>100</v>
      </c>
      <c r="G176" s="67">
        <f>G177</f>
        <v>65.6</v>
      </c>
    </row>
    <row r="177" spans="1:7" ht="19.5" customHeight="1">
      <c r="A177" s="16" t="s">
        <v>92</v>
      </c>
      <c r="B177" s="19" t="s">
        <v>308</v>
      </c>
      <c r="C177" s="20" t="s">
        <v>67</v>
      </c>
      <c r="D177" s="20" t="s">
        <v>77</v>
      </c>
      <c r="E177" s="243" t="s">
        <v>331</v>
      </c>
      <c r="F177" s="225" t="s">
        <v>93</v>
      </c>
      <c r="G177" s="67">
        <f>G178</f>
        <v>65.6</v>
      </c>
    </row>
    <row r="178" spans="1:7" ht="44.25" customHeight="1">
      <c r="A178" s="30" t="s">
        <v>411</v>
      </c>
      <c r="B178" s="19" t="s">
        <v>308</v>
      </c>
      <c r="C178" s="20" t="s">
        <v>67</v>
      </c>
      <c r="D178" s="20" t="s">
        <v>77</v>
      </c>
      <c r="E178" s="243" t="s">
        <v>331</v>
      </c>
      <c r="F178" s="225" t="s">
        <v>412</v>
      </c>
      <c r="G178" s="67">
        <f>'МП пр.8'!G256</f>
        <v>65.6</v>
      </c>
    </row>
    <row r="179" spans="1:7" ht="18.75" customHeight="1">
      <c r="A179" s="16" t="s">
        <v>393</v>
      </c>
      <c r="B179" s="19" t="s">
        <v>308</v>
      </c>
      <c r="C179" s="20" t="s">
        <v>67</v>
      </c>
      <c r="D179" s="20" t="s">
        <v>77</v>
      </c>
      <c r="E179" s="243" t="s">
        <v>331</v>
      </c>
      <c r="F179" s="225" t="s">
        <v>101</v>
      </c>
      <c r="G179" s="67">
        <f>G180</f>
        <v>32</v>
      </c>
    </row>
    <row r="180" spans="1:7" ht="26.25">
      <c r="A180" s="16" t="s">
        <v>770</v>
      </c>
      <c r="B180" s="19" t="s">
        <v>308</v>
      </c>
      <c r="C180" s="20" t="s">
        <v>67</v>
      </c>
      <c r="D180" s="20" t="s">
        <v>77</v>
      </c>
      <c r="E180" s="243" t="s">
        <v>331</v>
      </c>
      <c r="F180" s="225" t="s">
        <v>97</v>
      </c>
      <c r="G180" s="67">
        <f>G181</f>
        <v>32</v>
      </c>
    </row>
    <row r="181" spans="1:7" s="32" customFormat="1" ht="12.75">
      <c r="A181" s="16" t="s">
        <v>724</v>
      </c>
      <c r="B181" s="19" t="s">
        <v>308</v>
      </c>
      <c r="C181" s="20" t="s">
        <v>67</v>
      </c>
      <c r="D181" s="20" t="s">
        <v>77</v>
      </c>
      <c r="E181" s="243" t="s">
        <v>331</v>
      </c>
      <c r="F181" s="225" t="s">
        <v>98</v>
      </c>
      <c r="G181" s="67">
        <f>'МП пр.8'!G260</f>
        <v>32</v>
      </c>
    </row>
    <row r="182" spans="1:7" s="32" customFormat="1" ht="15.75" customHeight="1">
      <c r="A182" s="14" t="s">
        <v>147</v>
      </c>
      <c r="B182" s="42" t="s">
        <v>308</v>
      </c>
      <c r="C182" s="41" t="s">
        <v>71</v>
      </c>
      <c r="D182" s="41" t="s">
        <v>35</v>
      </c>
      <c r="E182" s="249"/>
      <c r="F182" s="229"/>
      <c r="G182" s="72">
        <f aca="true" t="shared" si="1" ref="G182:G187">G183</f>
        <v>10</v>
      </c>
    </row>
    <row r="183" spans="1:7" ht="12.75">
      <c r="A183" s="9" t="s">
        <v>146</v>
      </c>
      <c r="B183" s="42" t="s">
        <v>308</v>
      </c>
      <c r="C183" s="41" t="s">
        <v>71</v>
      </c>
      <c r="D183" s="41" t="s">
        <v>65</v>
      </c>
      <c r="E183" s="243"/>
      <c r="F183" s="225"/>
      <c r="G183" s="72">
        <f t="shared" si="1"/>
        <v>10</v>
      </c>
    </row>
    <row r="184" spans="1:7" ht="12.75">
      <c r="A184" s="33" t="s">
        <v>198</v>
      </c>
      <c r="B184" s="19" t="s">
        <v>308</v>
      </c>
      <c r="C184" s="19" t="s">
        <v>71</v>
      </c>
      <c r="D184" s="19" t="s">
        <v>65</v>
      </c>
      <c r="E184" s="225" t="s">
        <v>607</v>
      </c>
      <c r="F184" s="225"/>
      <c r="G184" s="67">
        <f t="shared" si="1"/>
        <v>10</v>
      </c>
    </row>
    <row r="185" spans="1:7" ht="12.75">
      <c r="A185" s="16" t="s">
        <v>232</v>
      </c>
      <c r="B185" s="19" t="s">
        <v>308</v>
      </c>
      <c r="C185" s="40" t="s">
        <v>71</v>
      </c>
      <c r="D185" s="40" t="s">
        <v>65</v>
      </c>
      <c r="E185" s="225" t="s">
        <v>608</v>
      </c>
      <c r="F185" s="225"/>
      <c r="G185" s="67">
        <f t="shared" si="1"/>
        <v>10</v>
      </c>
    </row>
    <row r="186" spans="1:7" ht="12.75">
      <c r="A186" s="16" t="s">
        <v>393</v>
      </c>
      <c r="B186" s="19" t="s">
        <v>308</v>
      </c>
      <c r="C186" s="40" t="s">
        <v>71</v>
      </c>
      <c r="D186" s="40" t="s">
        <v>65</v>
      </c>
      <c r="E186" s="225" t="s">
        <v>608</v>
      </c>
      <c r="F186" s="225" t="s">
        <v>101</v>
      </c>
      <c r="G186" s="67">
        <f t="shared" si="1"/>
        <v>10</v>
      </c>
    </row>
    <row r="187" spans="1:7" ht="26.25">
      <c r="A187" s="16" t="s">
        <v>770</v>
      </c>
      <c r="B187" s="19" t="s">
        <v>308</v>
      </c>
      <c r="C187" s="40" t="s">
        <v>71</v>
      </c>
      <c r="D187" s="40" t="s">
        <v>65</v>
      </c>
      <c r="E187" s="225" t="s">
        <v>608</v>
      </c>
      <c r="F187" s="225" t="s">
        <v>97</v>
      </c>
      <c r="G187" s="67">
        <f t="shared" si="1"/>
        <v>10</v>
      </c>
    </row>
    <row r="188" spans="1:7" ht="12.75">
      <c r="A188" s="16" t="s">
        <v>724</v>
      </c>
      <c r="B188" s="19" t="s">
        <v>308</v>
      </c>
      <c r="C188" s="40" t="s">
        <v>71</v>
      </c>
      <c r="D188" s="40" t="s">
        <v>65</v>
      </c>
      <c r="E188" s="225" t="s">
        <v>608</v>
      </c>
      <c r="F188" s="225" t="s">
        <v>98</v>
      </c>
      <c r="G188" s="67">
        <v>10</v>
      </c>
    </row>
    <row r="189" spans="1:7" ht="12.75">
      <c r="A189" s="15" t="s">
        <v>8</v>
      </c>
      <c r="B189" s="35" t="s">
        <v>308</v>
      </c>
      <c r="C189" s="47" t="s">
        <v>68</v>
      </c>
      <c r="D189" s="47" t="s">
        <v>35</v>
      </c>
      <c r="E189" s="247"/>
      <c r="F189" s="232"/>
      <c r="G189" s="72">
        <f aca="true" t="shared" si="2" ref="G189:G195">G190</f>
        <v>2871</v>
      </c>
    </row>
    <row r="190" spans="1:7" ht="12.75">
      <c r="A190" s="15" t="s">
        <v>11</v>
      </c>
      <c r="B190" s="35" t="s">
        <v>308</v>
      </c>
      <c r="C190" s="47" t="s">
        <v>68</v>
      </c>
      <c r="D190" s="47" t="s">
        <v>74</v>
      </c>
      <c r="E190" s="247"/>
      <c r="F190" s="232"/>
      <c r="G190" s="67">
        <f>G192</f>
        <v>2871</v>
      </c>
    </row>
    <row r="191" spans="1:7" ht="12.75">
      <c r="A191" s="16" t="s">
        <v>601</v>
      </c>
      <c r="B191" s="20" t="s">
        <v>308</v>
      </c>
      <c r="C191" s="20" t="s">
        <v>68</v>
      </c>
      <c r="D191" s="20" t="s">
        <v>74</v>
      </c>
      <c r="E191" s="243" t="s">
        <v>602</v>
      </c>
      <c r="F191" s="226"/>
      <c r="G191" s="67">
        <f>G192</f>
        <v>2871</v>
      </c>
    </row>
    <row r="192" spans="1:7" ht="26.25">
      <c r="A192" s="201" t="str">
        <f>'МП пр.8'!A418</f>
        <v>Муниципальная  программа  "Развитие образования в Сусуманском городском округе  на 2018- 2020 годы"</v>
      </c>
      <c r="B192" s="202" t="s">
        <v>308</v>
      </c>
      <c r="C192" s="202" t="s">
        <v>68</v>
      </c>
      <c r="D192" s="202" t="s">
        <v>74</v>
      </c>
      <c r="E192" s="224" t="str">
        <f>'МП пр.8'!B418</f>
        <v>7Р 0 00 00000 </v>
      </c>
      <c r="F192" s="224"/>
      <c r="G192" s="382">
        <f t="shared" si="2"/>
        <v>2871</v>
      </c>
    </row>
    <row r="193" spans="1:7" s="80" customFormat="1" ht="27" customHeight="1">
      <c r="A193" s="196" t="str">
        <f>'МП пр.8'!A539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93" s="197" t="s">
        <v>308</v>
      </c>
      <c r="C193" s="197" t="s">
        <v>68</v>
      </c>
      <c r="D193" s="197" t="s">
        <v>74</v>
      </c>
      <c r="E193" s="230" t="str">
        <f>'МП пр.8'!B539</f>
        <v>7Р 0 03 00000</v>
      </c>
      <c r="F193" s="230"/>
      <c r="G193" s="378">
        <f t="shared" si="2"/>
        <v>2871</v>
      </c>
    </row>
    <row r="194" spans="1:7" s="80" customFormat="1" ht="27" customHeight="1">
      <c r="A194" s="196" t="str">
        <f>'МП пр.8'!A540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194" s="197" t="s">
        <v>308</v>
      </c>
      <c r="C194" s="197" t="s">
        <v>68</v>
      </c>
      <c r="D194" s="197" t="s">
        <v>74</v>
      </c>
      <c r="E194" s="230" t="str">
        <f>'МП пр.8'!B540</f>
        <v>7Р 0 03 74020</v>
      </c>
      <c r="F194" s="230"/>
      <c r="G194" s="378">
        <f>G195+G199</f>
        <v>2871</v>
      </c>
    </row>
    <row r="195" spans="1:7" s="32" customFormat="1" ht="39">
      <c r="A195" s="196" t="s">
        <v>99</v>
      </c>
      <c r="B195" s="197" t="s">
        <v>308</v>
      </c>
      <c r="C195" s="197" t="s">
        <v>68</v>
      </c>
      <c r="D195" s="197" t="s">
        <v>74</v>
      </c>
      <c r="E195" s="230" t="s">
        <v>397</v>
      </c>
      <c r="F195" s="230" t="s">
        <v>100</v>
      </c>
      <c r="G195" s="378">
        <f t="shared" si="2"/>
        <v>2500.6</v>
      </c>
    </row>
    <row r="196" spans="1:7" s="32" customFormat="1" ht="16.5" customHeight="1">
      <c r="A196" s="196" t="s">
        <v>92</v>
      </c>
      <c r="B196" s="197" t="s">
        <v>308</v>
      </c>
      <c r="C196" s="197" t="s">
        <v>68</v>
      </c>
      <c r="D196" s="197" t="s">
        <v>74</v>
      </c>
      <c r="E196" s="230" t="s">
        <v>397</v>
      </c>
      <c r="F196" s="230" t="s">
        <v>93</v>
      </c>
      <c r="G196" s="378">
        <f>G197+G198</f>
        <v>2500.6</v>
      </c>
    </row>
    <row r="197" spans="1:7" s="32" customFormat="1" ht="18" customHeight="1">
      <c r="A197" s="196" t="s">
        <v>154</v>
      </c>
      <c r="B197" s="197" t="s">
        <v>308</v>
      </c>
      <c r="C197" s="197" t="s">
        <v>68</v>
      </c>
      <c r="D197" s="197" t="s">
        <v>74</v>
      </c>
      <c r="E197" s="230" t="s">
        <v>397</v>
      </c>
      <c r="F197" s="230" t="s">
        <v>94</v>
      </c>
      <c r="G197" s="378">
        <f>'МП пр.8'!G546</f>
        <v>1929.7</v>
      </c>
    </row>
    <row r="198" spans="1:7" s="32" customFormat="1" ht="30" customHeight="1">
      <c r="A198" s="196" t="s">
        <v>156</v>
      </c>
      <c r="B198" s="197" t="s">
        <v>308</v>
      </c>
      <c r="C198" s="197" t="s">
        <v>68</v>
      </c>
      <c r="D198" s="197" t="s">
        <v>74</v>
      </c>
      <c r="E198" s="230" t="s">
        <v>397</v>
      </c>
      <c r="F198" s="230" t="s">
        <v>155</v>
      </c>
      <c r="G198" s="378">
        <f>'МП пр.8'!G548</f>
        <v>570.9</v>
      </c>
    </row>
    <row r="199" spans="1:7" s="32" customFormat="1" ht="30" customHeight="1">
      <c r="A199" s="196" t="s">
        <v>393</v>
      </c>
      <c r="B199" s="197" t="s">
        <v>308</v>
      </c>
      <c r="C199" s="197" t="s">
        <v>68</v>
      </c>
      <c r="D199" s="197" t="s">
        <v>74</v>
      </c>
      <c r="E199" s="230" t="s">
        <v>397</v>
      </c>
      <c r="F199" s="230" t="s">
        <v>101</v>
      </c>
      <c r="G199" s="378">
        <f>G200</f>
        <v>370.4</v>
      </c>
    </row>
    <row r="200" spans="1:7" s="32" customFormat="1" ht="30" customHeight="1">
      <c r="A200" s="16" t="s">
        <v>770</v>
      </c>
      <c r="B200" s="197" t="s">
        <v>308</v>
      </c>
      <c r="C200" s="197" t="s">
        <v>68</v>
      </c>
      <c r="D200" s="197" t="s">
        <v>74</v>
      </c>
      <c r="E200" s="230" t="s">
        <v>397</v>
      </c>
      <c r="F200" s="230" t="s">
        <v>97</v>
      </c>
      <c r="G200" s="378">
        <f>G201</f>
        <v>370.4</v>
      </c>
    </row>
    <row r="201" spans="1:7" s="32" customFormat="1" ht="12.75">
      <c r="A201" s="196" t="s">
        <v>724</v>
      </c>
      <c r="B201" s="197" t="s">
        <v>308</v>
      </c>
      <c r="C201" s="197" t="s">
        <v>68</v>
      </c>
      <c r="D201" s="197" t="s">
        <v>74</v>
      </c>
      <c r="E201" s="230" t="s">
        <v>397</v>
      </c>
      <c r="F201" s="230" t="s">
        <v>98</v>
      </c>
      <c r="G201" s="378">
        <f>'МП пр.8'!G552</f>
        <v>370.4</v>
      </c>
    </row>
    <row r="202" spans="1:7" s="32" customFormat="1" ht="16.5" customHeight="1">
      <c r="A202" s="15" t="s">
        <v>61</v>
      </c>
      <c r="B202" s="35" t="s">
        <v>308</v>
      </c>
      <c r="C202" s="35" t="s">
        <v>70</v>
      </c>
      <c r="D202" s="35" t="s">
        <v>35</v>
      </c>
      <c r="E202" s="225"/>
      <c r="F202" s="225"/>
      <c r="G202" s="67">
        <f>G204+G209+G228</f>
        <v>9173.599999999999</v>
      </c>
    </row>
    <row r="203" spans="1:7" s="32" customFormat="1" ht="15.75" customHeight="1">
      <c r="A203" s="15" t="s">
        <v>57</v>
      </c>
      <c r="B203" s="35" t="s">
        <v>308</v>
      </c>
      <c r="C203" s="35" t="s">
        <v>70</v>
      </c>
      <c r="D203" s="35" t="s">
        <v>65</v>
      </c>
      <c r="E203" s="225"/>
      <c r="F203" s="225"/>
      <c r="G203" s="72">
        <f>G204</f>
        <v>5461.5</v>
      </c>
    </row>
    <row r="204" spans="1:7" s="32" customFormat="1" ht="13.5" customHeight="1">
      <c r="A204" s="16" t="s">
        <v>18</v>
      </c>
      <c r="B204" s="20" t="s">
        <v>308</v>
      </c>
      <c r="C204" s="20" t="s">
        <v>70</v>
      </c>
      <c r="D204" s="20" t="s">
        <v>65</v>
      </c>
      <c r="E204" s="225" t="s">
        <v>410</v>
      </c>
      <c r="F204" s="225"/>
      <c r="G204" s="67">
        <f>G205</f>
        <v>5461.5</v>
      </c>
    </row>
    <row r="205" spans="1:7" ht="16.5" customHeight="1">
      <c r="A205" s="16" t="s">
        <v>609</v>
      </c>
      <c r="B205" s="20" t="s">
        <v>308</v>
      </c>
      <c r="C205" s="20" t="s">
        <v>70</v>
      </c>
      <c r="D205" s="20" t="s">
        <v>65</v>
      </c>
      <c r="E205" s="225" t="s">
        <v>610</v>
      </c>
      <c r="F205" s="225"/>
      <c r="G205" s="67">
        <f>G206</f>
        <v>5461.5</v>
      </c>
    </row>
    <row r="206" spans="1:7" s="32" customFormat="1" ht="15.75" customHeight="1">
      <c r="A206" s="16" t="s">
        <v>114</v>
      </c>
      <c r="B206" s="20" t="s">
        <v>308</v>
      </c>
      <c r="C206" s="20" t="s">
        <v>70</v>
      </c>
      <c r="D206" s="20" t="s">
        <v>65</v>
      </c>
      <c r="E206" s="225" t="s">
        <v>610</v>
      </c>
      <c r="F206" s="225" t="s">
        <v>115</v>
      </c>
      <c r="G206" s="67">
        <f>G207</f>
        <v>5461.5</v>
      </c>
    </row>
    <row r="207" spans="1:7" s="32" customFormat="1" ht="15" customHeight="1">
      <c r="A207" s="16" t="s">
        <v>116</v>
      </c>
      <c r="B207" s="20" t="s">
        <v>308</v>
      </c>
      <c r="C207" s="20" t="s">
        <v>70</v>
      </c>
      <c r="D207" s="20" t="s">
        <v>65</v>
      </c>
      <c r="E207" s="225" t="s">
        <v>610</v>
      </c>
      <c r="F207" s="225" t="s">
        <v>117</v>
      </c>
      <c r="G207" s="67">
        <f>G208</f>
        <v>5461.5</v>
      </c>
    </row>
    <row r="208" spans="1:7" s="32" customFormat="1" ht="13.5" customHeight="1">
      <c r="A208" s="16" t="s">
        <v>118</v>
      </c>
      <c r="B208" s="20" t="s">
        <v>308</v>
      </c>
      <c r="C208" s="20" t="s">
        <v>70</v>
      </c>
      <c r="D208" s="20" t="s">
        <v>65</v>
      </c>
      <c r="E208" s="225" t="s">
        <v>610</v>
      </c>
      <c r="F208" s="225" t="s">
        <v>119</v>
      </c>
      <c r="G208" s="67">
        <v>5461.5</v>
      </c>
    </row>
    <row r="209" spans="1:7" s="32" customFormat="1" ht="18.75" customHeight="1">
      <c r="A209" s="24" t="s">
        <v>60</v>
      </c>
      <c r="B209" s="35" t="s">
        <v>308</v>
      </c>
      <c r="C209" s="42" t="s">
        <v>70</v>
      </c>
      <c r="D209" s="42" t="s">
        <v>69</v>
      </c>
      <c r="E209" s="243"/>
      <c r="F209" s="243"/>
      <c r="G209" s="383">
        <f>G210</f>
        <v>305.2</v>
      </c>
    </row>
    <row r="210" spans="1:7" s="32" customFormat="1" ht="15" customHeight="1">
      <c r="A210" s="16" t="s">
        <v>601</v>
      </c>
      <c r="B210" s="20" t="s">
        <v>308</v>
      </c>
      <c r="C210" s="20" t="s">
        <v>70</v>
      </c>
      <c r="D210" s="20" t="s">
        <v>69</v>
      </c>
      <c r="E210" s="243" t="s">
        <v>602</v>
      </c>
      <c r="F210" s="243"/>
      <c r="G210" s="384">
        <f>G219+G211</f>
        <v>305.2</v>
      </c>
    </row>
    <row r="211" spans="1:7" s="32" customFormat="1" ht="38.25" customHeight="1">
      <c r="A211" s="205" t="str">
        <f>'МП пр.8'!A42</f>
        <v>Муниципальная программа "Патриотическое воспитание  жителей Сусуманского городского округа  на 2018- 2020 годы"</v>
      </c>
      <c r="B211" s="202" t="s">
        <v>308</v>
      </c>
      <c r="C211" s="202" t="s">
        <v>70</v>
      </c>
      <c r="D211" s="202" t="s">
        <v>69</v>
      </c>
      <c r="E211" s="241" t="str">
        <f>'МП пр.8'!B42</f>
        <v>7В 0 00 00000 </v>
      </c>
      <c r="F211" s="231"/>
      <c r="G211" s="382">
        <f>G212</f>
        <v>117.19999999999999</v>
      </c>
    </row>
    <row r="212" spans="1:7" s="32" customFormat="1" ht="26.25" customHeight="1">
      <c r="A212" s="31" t="str">
        <f>'МП пр.8'!A55</f>
        <v>Основное мероприятие "Реализация мероприятий по оказанию адресной помощи ветеранам Великой Отечественной войны 1941- 1945 годов"</v>
      </c>
      <c r="B212" s="68" t="s">
        <v>308</v>
      </c>
      <c r="C212" s="68" t="s">
        <v>70</v>
      </c>
      <c r="D212" s="68" t="s">
        <v>69</v>
      </c>
      <c r="E212" s="250" t="str">
        <f>'МП пр.8'!B55</f>
        <v>7В 0 02 00000</v>
      </c>
      <c r="F212" s="278"/>
      <c r="G212" s="67">
        <f>G213+G216</f>
        <v>117.19999999999999</v>
      </c>
    </row>
    <row r="213" spans="1:7" s="32" customFormat="1" ht="12.75">
      <c r="A213" s="31" t="str">
        <f>'МП пр.8'!A56</f>
        <v>Оказание материальной помощи, единовременной выплаты</v>
      </c>
      <c r="B213" s="68" t="s">
        <v>308</v>
      </c>
      <c r="C213" s="68" t="s">
        <v>70</v>
      </c>
      <c r="D213" s="68" t="s">
        <v>69</v>
      </c>
      <c r="E213" s="250" t="str">
        <f>'МП пр.8'!B56</f>
        <v>7В 0 02 91200</v>
      </c>
      <c r="F213" s="278"/>
      <c r="G213" s="67" t="str">
        <f>G214</f>
        <v>27,6</v>
      </c>
    </row>
    <row r="214" spans="1:7" s="32" customFormat="1" ht="15" customHeight="1">
      <c r="A214" s="16" t="s">
        <v>114</v>
      </c>
      <c r="B214" s="68" t="s">
        <v>308</v>
      </c>
      <c r="C214" s="68" t="s">
        <v>70</v>
      </c>
      <c r="D214" s="68" t="s">
        <v>69</v>
      </c>
      <c r="E214" s="250" t="str">
        <f>'МП пр.8'!B57</f>
        <v>7В 0 02 91200</v>
      </c>
      <c r="F214" s="279" t="s">
        <v>115</v>
      </c>
      <c r="G214" s="67" t="str">
        <f>G215</f>
        <v>27,6</v>
      </c>
    </row>
    <row r="215" spans="1:7" s="32" customFormat="1" ht="15" customHeight="1">
      <c r="A215" s="31" t="str">
        <f>'МП пр.8'!A66</f>
        <v>Иные выплаты населению</v>
      </c>
      <c r="B215" s="68" t="s">
        <v>308</v>
      </c>
      <c r="C215" s="68" t="s">
        <v>70</v>
      </c>
      <c r="D215" s="68" t="s">
        <v>69</v>
      </c>
      <c r="E215" s="250" t="str">
        <f>'МП пр.8'!B58</f>
        <v>7В 0 02 91200</v>
      </c>
      <c r="F215" s="279" t="s">
        <v>121</v>
      </c>
      <c r="G215" s="67" t="str">
        <f>'МП пр.8'!G61</f>
        <v>27,6</v>
      </c>
    </row>
    <row r="216" spans="1:7" s="32" customFormat="1" ht="15" customHeight="1">
      <c r="A216" s="31" t="str">
        <f>'МП пр.8'!A62</f>
        <v>Предоставление льготы по оплате жилищно- коммунальных услуг</v>
      </c>
      <c r="B216" s="68" t="s">
        <v>308</v>
      </c>
      <c r="C216" s="68" t="s">
        <v>70</v>
      </c>
      <c r="D216" s="68" t="s">
        <v>69</v>
      </c>
      <c r="E216" s="250" t="str">
        <f>'МП пр.8'!B63</f>
        <v>7В 0 02 91410</v>
      </c>
      <c r="F216" s="69"/>
      <c r="G216" s="384" t="str">
        <f>G217</f>
        <v>89,6</v>
      </c>
    </row>
    <row r="217" spans="1:7" s="32" customFormat="1" ht="15" customHeight="1">
      <c r="A217" s="16" t="s">
        <v>114</v>
      </c>
      <c r="B217" s="68" t="s">
        <v>308</v>
      </c>
      <c r="C217" s="68" t="s">
        <v>70</v>
      </c>
      <c r="D217" s="68" t="s">
        <v>69</v>
      </c>
      <c r="E217" s="250" t="str">
        <f>'МП пр.8'!B64</f>
        <v>7В 0 02 91410</v>
      </c>
      <c r="F217" s="279">
        <v>300</v>
      </c>
      <c r="G217" s="384" t="str">
        <f>G218</f>
        <v>89,6</v>
      </c>
    </row>
    <row r="218" spans="1:7" s="32" customFormat="1" ht="15" customHeight="1">
      <c r="A218" s="16" t="str">
        <f>'МП пр.8'!A66</f>
        <v>Иные выплаты населению</v>
      </c>
      <c r="B218" s="68" t="s">
        <v>308</v>
      </c>
      <c r="C218" s="68" t="s">
        <v>70</v>
      </c>
      <c r="D218" s="68" t="s">
        <v>69</v>
      </c>
      <c r="E218" s="250" t="str">
        <f>'МП пр.8'!B65</f>
        <v>7В 0 02 91410</v>
      </c>
      <c r="F218" s="279" t="str">
        <f>'[1]МП пр.5'!E64</f>
        <v>360</v>
      </c>
      <c r="G218" s="384" t="str">
        <f>'МП пр.8'!G67</f>
        <v>89,6</v>
      </c>
    </row>
    <row r="219" spans="1:7" s="32" customFormat="1" ht="24" customHeight="1">
      <c r="A219" s="201" t="str">
        <f>'МП пр.8'!A584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219" s="202" t="s">
        <v>308</v>
      </c>
      <c r="C219" s="202" t="s">
        <v>70</v>
      </c>
      <c r="D219" s="202" t="s">
        <v>69</v>
      </c>
      <c r="E219" s="241" t="str">
        <f>'МП пр.8'!B584</f>
        <v>7Т 0 00 00000 </v>
      </c>
      <c r="F219" s="231"/>
      <c r="G219" s="382">
        <f>G220+G224</f>
        <v>188</v>
      </c>
    </row>
    <row r="220" spans="1:7" ht="15" customHeight="1">
      <c r="A220" s="30" t="str">
        <f>'МП пр.8'!A608</f>
        <v>Основное мероприятие "Борьба с преступностью"</v>
      </c>
      <c r="B220" s="20" t="s">
        <v>308</v>
      </c>
      <c r="C220" s="20" t="s">
        <v>70</v>
      </c>
      <c r="D220" s="20" t="s">
        <v>69</v>
      </c>
      <c r="E220" s="243" t="str">
        <f>'МП пр.8'!B608</f>
        <v>7Т 0 06 00000</v>
      </c>
      <c r="F220" s="226"/>
      <c r="G220" s="67">
        <f>G221</f>
        <v>6</v>
      </c>
    </row>
    <row r="221" spans="1:7" ht="30" customHeight="1">
      <c r="A221" s="49" t="str">
        <f>'МП пр.8'!A609</f>
        <v>Профилактика повторных преступлений лицами, освободившимися из мест лишения свободы</v>
      </c>
      <c r="B221" s="20" t="s">
        <v>308</v>
      </c>
      <c r="C221" s="20" t="s">
        <v>70</v>
      </c>
      <c r="D221" s="20" t="s">
        <v>69</v>
      </c>
      <c r="E221" s="243" t="str">
        <f>'МП пр.8'!B609</f>
        <v>7Т 0 06 95210 </v>
      </c>
      <c r="F221" s="226"/>
      <c r="G221" s="67">
        <f>G222</f>
        <v>6</v>
      </c>
    </row>
    <row r="222" spans="1:7" s="32" customFormat="1" ht="13.5" customHeight="1">
      <c r="A222" s="16" t="s">
        <v>114</v>
      </c>
      <c r="B222" s="20" t="s">
        <v>308</v>
      </c>
      <c r="C222" s="20" t="s">
        <v>70</v>
      </c>
      <c r="D222" s="20" t="s">
        <v>69</v>
      </c>
      <c r="E222" s="243" t="s">
        <v>576</v>
      </c>
      <c r="F222" s="225" t="s">
        <v>115</v>
      </c>
      <c r="G222" s="67">
        <f>G223</f>
        <v>6</v>
      </c>
    </row>
    <row r="223" spans="1:7" s="32" customFormat="1" ht="17.25" customHeight="1">
      <c r="A223" s="16" t="str">
        <f>'МП пр.8'!A66</f>
        <v>Иные выплаты населению</v>
      </c>
      <c r="B223" s="20" t="s">
        <v>308</v>
      </c>
      <c r="C223" s="20" t="s">
        <v>70</v>
      </c>
      <c r="D223" s="20" t="s">
        <v>69</v>
      </c>
      <c r="E223" s="243" t="s">
        <v>576</v>
      </c>
      <c r="F223" s="225" t="s">
        <v>121</v>
      </c>
      <c r="G223" s="67">
        <f>'МП пр.8'!G614</f>
        <v>6</v>
      </c>
    </row>
    <row r="224" spans="1:7" s="32" customFormat="1" ht="27" customHeight="1">
      <c r="A224" s="30" t="str">
        <f>'МП пр.8'!A623</f>
        <v>Основное мероприятие:"Реализация мероприятий по оказанию адресной помощи гражданам, попавшим в сложную жизненную ситуацию"</v>
      </c>
      <c r="B224" s="20" t="s">
        <v>308</v>
      </c>
      <c r="C224" s="20" t="s">
        <v>70</v>
      </c>
      <c r="D224" s="20" t="s">
        <v>69</v>
      </c>
      <c r="E224" s="243" t="str">
        <f>'МП пр.8'!B623</f>
        <v>7Т 0 08 00000 </v>
      </c>
      <c r="F224" s="225"/>
      <c r="G224" s="67">
        <f>G225</f>
        <v>182</v>
      </c>
    </row>
    <row r="225" spans="1:7" s="32" customFormat="1" ht="27" customHeight="1">
      <c r="A225" s="30" t="str">
        <f>'МП пр.8'!A624</f>
        <v>Оказание материальной помощи гражданам, попавшим в сложную жизненную ситуацию, гражданам из малоимущих, неполных семей</v>
      </c>
      <c r="B225" s="20" t="s">
        <v>308</v>
      </c>
      <c r="C225" s="20" t="s">
        <v>70</v>
      </c>
      <c r="D225" s="20" t="s">
        <v>69</v>
      </c>
      <c r="E225" s="243" t="str">
        <f>'МП пр.8'!B624</f>
        <v>7Т 0 08 95220</v>
      </c>
      <c r="F225" s="225"/>
      <c r="G225" s="67">
        <f>G226</f>
        <v>182</v>
      </c>
    </row>
    <row r="226" spans="1:7" s="32" customFormat="1" ht="17.25" customHeight="1">
      <c r="A226" s="16" t="s">
        <v>114</v>
      </c>
      <c r="B226" s="20" t="s">
        <v>308</v>
      </c>
      <c r="C226" s="20" t="s">
        <v>70</v>
      </c>
      <c r="D226" s="20" t="s">
        <v>69</v>
      </c>
      <c r="E226" s="243" t="str">
        <f>'МП пр.8'!B628</f>
        <v>7Т 0 08 95220</v>
      </c>
      <c r="F226" s="225" t="s">
        <v>115</v>
      </c>
      <c r="G226" s="67">
        <f>G227</f>
        <v>182</v>
      </c>
    </row>
    <row r="227" spans="1:7" s="32" customFormat="1" ht="17.25" customHeight="1">
      <c r="A227" s="280" t="str">
        <f>'МП пр.8'!A66</f>
        <v>Иные выплаты населению</v>
      </c>
      <c r="B227" s="20" t="s">
        <v>308</v>
      </c>
      <c r="C227" s="20" t="s">
        <v>70</v>
      </c>
      <c r="D227" s="20" t="s">
        <v>69</v>
      </c>
      <c r="E227" s="243" t="str">
        <f>'МП пр.8'!B629</f>
        <v>7Т 0 08 95220</v>
      </c>
      <c r="F227" s="225" t="s">
        <v>121</v>
      </c>
      <c r="G227" s="67">
        <f>'МП пр.8'!G629</f>
        <v>182</v>
      </c>
    </row>
    <row r="228" spans="1:7" s="32" customFormat="1" ht="13.5" customHeight="1">
      <c r="A228" s="15" t="s">
        <v>148</v>
      </c>
      <c r="B228" s="35" t="s">
        <v>308</v>
      </c>
      <c r="C228" s="35" t="s">
        <v>70</v>
      </c>
      <c r="D228" s="35" t="s">
        <v>75</v>
      </c>
      <c r="E228" s="229"/>
      <c r="F228" s="229"/>
      <c r="G228" s="383">
        <f>G229+G247</f>
        <v>3406.8999999999996</v>
      </c>
    </row>
    <row r="229" spans="1:7" s="32" customFormat="1" ht="15.75" customHeight="1">
      <c r="A229" s="16" t="s">
        <v>601</v>
      </c>
      <c r="B229" s="20" t="s">
        <v>308</v>
      </c>
      <c r="C229" s="20" t="s">
        <v>70</v>
      </c>
      <c r="D229" s="20" t="s">
        <v>75</v>
      </c>
      <c r="E229" s="243" t="s">
        <v>602</v>
      </c>
      <c r="F229" s="229"/>
      <c r="G229" s="384">
        <f>G230+G241</f>
        <v>2633.8999999999996</v>
      </c>
    </row>
    <row r="230" spans="1:7" s="32" customFormat="1" ht="28.5" customHeight="1">
      <c r="A230" s="201" t="str">
        <f>'МП пр.8'!A418</f>
        <v>Муниципальная  программа  "Развитие образования в Сусуманском городском округе  на 2018- 2020 годы"</v>
      </c>
      <c r="B230" s="202" t="s">
        <v>308</v>
      </c>
      <c r="C230" s="202" t="s">
        <v>70</v>
      </c>
      <c r="D230" s="202" t="s">
        <v>75</v>
      </c>
      <c r="E230" s="224" t="str">
        <f>'МП пр.8'!B418</f>
        <v>7Р 0 00 00000 </v>
      </c>
      <c r="F230" s="224"/>
      <c r="G230" s="382">
        <f>G231</f>
        <v>2603.8999999999996</v>
      </c>
    </row>
    <row r="231" spans="1:7" s="80" customFormat="1" ht="24" customHeight="1">
      <c r="A231" s="196" t="str">
        <f>'МП пр.8'!A553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231" s="197" t="s">
        <v>308</v>
      </c>
      <c r="C231" s="197" t="s">
        <v>70</v>
      </c>
      <c r="D231" s="197" t="s">
        <v>75</v>
      </c>
      <c r="E231" s="230" t="str">
        <f>'МП пр.8'!B553</f>
        <v>7Р 0 04 00000</v>
      </c>
      <c r="F231" s="230"/>
      <c r="G231" s="378">
        <f>G232</f>
        <v>2603.8999999999996</v>
      </c>
    </row>
    <row r="232" spans="1:7" s="80" customFormat="1" ht="24" customHeight="1">
      <c r="A232" s="196" t="str">
        <f>'МП пр.8'!A554</f>
        <v>Осуществление государственных полномочий по организации и осуществлению деятельности по опеке и попечительству </v>
      </c>
      <c r="B232" s="197" t="s">
        <v>308</v>
      </c>
      <c r="C232" s="197" t="s">
        <v>70</v>
      </c>
      <c r="D232" s="197" t="s">
        <v>75</v>
      </c>
      <c r="E232" s="230" t="str">
        <f>'МП пр.8'!B554</f>
        <v>7Р 0 04 74090</v>
      </c>
      <c r="F232" s="230"/>
      <c r="G232" s="378">
        <f>G233+G238</f>
        <v>2603.8999999999996</v>
      </c>
    </row>
    <row r="233" spans="1:7" s="32" customFormat="1" ht="41.25" customHeight="1">
      <c r="A233" s="196" t="s">
        <v>99</v>
      </c>
      <c r="B233" s="197" t="s">
        <v>308</v>
      </c>
      <c r="C233" s="197" t="s">
        <v>70</v>
      </c>
      <c r="D233" s="197" t="s">
        <v>75</v>
      </c>
      <c r="E233" s="230" t="s">
        <v>534</v>
      </c>
      <c r="F233" s="230" t="s">
        <v>100</v>
      </c>
      <c r="G233" s="378">
        <f>G234</f>
        <v>2420.2</v>
      </c>
    </row>
    <row r="234" spans="1:7" s="32" customFormat="1" ht="12.75" customHeight="1">
      <c r="A234" s="196" t="s">
        <v>92</v>
      </c>
      <c r="B234" s="197" t="s">
        <v>308</v>
      </c>
      <c r="C234" s="197" t="s">
        <v>70</v>
      </c>
      <c r="D234" s="197" t="s">
        <v>75</v>
      </c>
      <c r="E234" s="230" t="s">
        <v>534</v>
      </c>
      <c r="F234" s="230" t="s">
        <v>93</v>
      </c>
      <c r="G234" s="378">
        <f>G235+G236+G237</f>
        <v>2420.2</v>
      </c>
    </row>
    <row r="235" spans="1:7" s="32" customFormat="1" ht="17.25" customHeight="1">
      <c r="A235" s="196" t="s">
        <v>154</v>
      </c>
      <c r="B235" s="197" t="s">
        <v>308</v>
      </c>
      <c r="C235" s="197" t="s">
        <v>70</v>
      </c>
      <c r="D235" s="197" t="s">
        <v>75</v>
      </c>
      <c r="E235" s="230" t="s">
        <v>534</v>
      </c>
      <c r="F235" s="230" t="s">
        <v>94</v>
      </c>
      <c r="G235" s="378">
        <f>'МП пр.8'!G560</f>
        <v>1812.6</v>
      </c>
    </row>
    <row r="236" spans="1:7" s="32" customFormat="1" ht="24" customHeight="1">
      <c r="A236" s="196" t="s">
        <v>95</v>
      </c>
      <c r="B236" s="197" t="s">
        <v>308</v>
      </c>
      <c r="C236" s="197" t="s">
        <v>70</v>
      </c>
      <c r="D236" s="197" t="s">
        <v>75</v>
      </c>
      <c r="E236" s="230" t="s">
        <v>534</v>
      </c>
      <c r="F236" s="230" t="s">
        <v>96</v>
      </c>
      <c r="G236" s="378">
        <f>'МП пр.8'!G562</f>
        <v>100</v>
      </c>
    </row>
    <row r="237" spans="1:7" s="32" customFormat="1" ht="29.25" customHeight="1">
      <c r="A237" s="196" t="s">
        <v>156</v>
      </c>
      <c r="B237" s="197" t="s">
        <v>308</v>
      </c>
      <c r="C237" s="197" t="s">
        <v>70</v>
      </c>
      <c r="D237" s="197" t="s">
        <v>75</v>
      </c>
      <c r="E237" s="230" t="s">
        <v>534</v>
      </c>
      <c r="F237" s="230" t="s">
        <v>155</v>
      </c>
      <c r="G237" s="378">
        <f>'МП пр.8'!G564</f>
        <v>507.6</v>
      </c>
    </row>
    <row r="238" spans="1:7" s="32" customFormat="1" ht="14.25" customHeight="1">
      <c r="A238" s="196" t="s">
        <v>393</v>
      </c>
      <c r="B238" s="197" t="s">
        <v>308</v>
      </c>
      <c r="C238" s="197" t="s">
        <v>70</v>
      </c>
      <c r="D238" s="197" t="s">
        <v>75</v>
      </c>
      <c r="E238" s="230" t="s">
        <v>534</v>
      </c>
      <c r="F238" s="230" t="s">
        <v>101</v>
      </c>
      <c r="G238" s="378">
        <f>G239</f>
        <v>183.7</v>
      </c>
    </row>
    <row r="239" spans="1:7" s="32" customFormat="1" ht="24" customHeight="1">
      <c r="A239" s="16" t="s">
        <v>770</v>
      </c>
      <c r="B239" s="197" t="s">
        <v>308</v>
      </c>
      <c r="C239" s="197" t="s">
        <v>70</v>
      </c>
      <c r="D239" s="197" t="s">
        <v>75</v>
      </c>
      <c r="E239" s="230" t="s">
        <v>534</v>
      </c>
      <c r="F239" s="230" t="s">
        <v>97</v>
      </c>
      <c r="G239" s="378">
        <f>G240</f>
        <v>183.7</v>
      </c>
    </row>
    <row r="240" spans="1:7" ht="12.75">
      <c r="A240" s="196" t="s">
        <v>723</v>
      </c>
      <c r="B240" s="197" t="s">
        <v>308</v>
      </c>
      <c r="C240" s="197" t="s">
        <v>70</v>
      </c>
      <c r="D240" s="197" t="s">
        <v>75</v>
      </c>
      <c r="E240" s="230" t="s">
        <v>534</v>
      </c>
      <c r="F240" s="230" t="s">
        <v>98</v>
      </c>
      <c r="G240" s="378">
        <f>'МП пр.8'!G568</f>
        <v>183.7</v>
      </c>
    </row>
    <row r="241" spans="1:7" ht="39">
      <c r="A241" s="205" t="str">
        <f>'МП пр.8'!A767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41" s="206" t="s">
        <v>308</v>
      </c>
      <c r="C241" s="202" t="s">
        <v>70</v>
      </c>
      <c r="D241" s="202" t="s">
        <v>75</v>
      </c>
      <c r="E241" s="224" t="str">
        <f>'МП пр.8'!B767</f>
        <v>7L 0 00 00000</v>
      </c>
      <c r="F241" s="224"/>
      <c r="G241" s="382">
        <f>G242</f>
        <v>30</v>
      </c>
    </row>
    <row r="242" spans="1:7" ht="26.25">
      <c r="A242" s="30" t="str">
        <f>'МП пр.8'!A768</f>
        <v>Основное мероприятие "Оказание финансовой поддержки деятельности социально ориентированных некоммерческих организаций"</v>
      </c>
      <c r="B242" s="19" t="s">
        <v>308</v>
      </c>
      <c r="C242" s="20" t="s">
        <v>70</v>
      </c>
      <c r="D242" s="20" t="s">
        <v>75</v>
      </c>
      <c r="E242" s="225" t="str">
        <f>'МП пр.8'!B768</f>
        <v>7L 0 01 00000</v>
      </c>
      <c r="F242" s="225"/>
      <c r="G242" s="67">
        <f>G243</f>
        <v>30</v>
      </c>
    </row>
    <row r="243" spans="1:7" ht="12.75">
      <c r="A243" s="16" t="str">
        <f>'МП пр.8'!A769</f>
        <v>Поддержка деятельности социально ориентированных некоммерческих организаций</v>
      </c>
      <c r="B243" s="19" t="s">
        <v>308</v>
      </c>
      <c r="C243" s="20" t="s">
        <v>70</v>
      </c>
      <c r="D243" s="20" t="s">
        <v>75</v>
      </c>
      <c r="E243" s="225" t="str">
        <f>'МП пр.8'!B769</f>
        <v>7L 0 01 91700</v>
      </c>
      <c r="F243" s="225"/>
      <c r="G243" s="67">
        <f>G244</f>
        <v>30</v>
      </c>
    </row>
    <row r="244" spans="1:7" ht="26.25">
      <c r="A244" s="16" t="s">
        <v>102</v>
      </c>
      <c r="B244" s="19" t="s">
        <v>308</v>
      </c>
      <c r="C244" s="20" t="s">
        <v>70</v>
      </c>
      <c r="D244" s="20" t="s">
        <v>75</v>
      </c>
      <c r="E244" s="225" t="s">
        <v>574</v>
      </c>
      <c r="F244" s="225" t="s">
        <v>103</v>
      </c>
      <c r="G244" s="67">
        <f>G245</f>
        <v>30</v>
      </c>
    </row>
    <row r="245" spans="1:7" ht="22.5" customHeight="1">
      <c r="A245" s="16" t="s">
        <v>333</v>
      </c>
      <c r="B245" s="19" t="s">
        <v>308</v>
      </c>
      <c r="C245" s="20" t="s">
        <v>70</v>
      </c>
      <c r="D245" s="20" t="s">
        <v>75</v>
      </c>
      <c r="E245" s="225" t="s">
        <v>574</v>
      </c>
      <c r="F245" s="225" t="s">
        <v>334</v>
      </c>
      <c r="G245" s="67">
        <f>G246</f>
        <v>30</v>
      </c>
    </row>
    <row r="246" spans="1:7" ht="18.75" customHeight="1">
      <c r="A246" s="16" t="str">
        <f>'МП пр.8'!A774</f>
        <v>Субсидии (гранты в форме субсидий), не подлежащие казначейскому сопровождению</v>
      </c>
      <c r="B246" s="19" t="s">
        <v>308</v>
      </c>
      <c r="C246" s="20" t="s">
        <v>70</v>
      </c>
      <c r="D246" s="20" t="s">
        <v>75</v>
      </c>
      <c r="E246" s="225" t="s">
        <v>574</v>
      </c>
      <c r="F246" s="329">
        <v>633</v>
      </c>
      <c r="G246" s="67">
        <f>'МП пр.8'!G775</f>
        <v>30</v>
      </c>
    </row>
    <row r="247" spans="1:7" s="80" customFormat="1" ht="39">
      <c r="A247" s="255" t="s">
        <v>704</v>
      </c>
      <c r="B247" s="197" t="s">
        <v>308</v>
      </c>
      <c r="C247" s="197" t="s">
        <v>70</v>
      </c>
      <c r="D247" s="197" t="s">
        <v>75</v>
      </c>
      <c r="E247" s="230" t="s">
        <v>586</v>
      </c>
      <c r="F247" s="230"/>
      <c r="G247" s="385">
        <f>G248</f>
        <v>773</v>
      </c>
    </row>
    <row r="248" spans="1:7" s="80" customFormat="1" ht="26.25">
      <c r="A248" s="196" t="s">
        <v>611</v>
      </c>
      <c r="B248" s="197" t="s">
        <v>308</v>
      </c>
      <c r="C248" s="197" t="s">
        <v>70</v>
      </c>
      <c r="D248" s="197" t="s">
        <v>75</v>
      </c>
      <c r="E248" s="230" t="s">
        <v>706</v>
      </c>
      <c r="F248" s="230"/>
      <c r="G248" s="385">
        <f>G249</f>
        <v>773</v>
      </c>
    </row>
    <row r="249" spans="1:7" s="80" customFormat="1" ht="26.25">
      <c r="A249" s="196" t="s">
        <v>722</v>
      </c>
      <c r="B249" s="197" t="s">
        <v>308</v>
      </c>
      <c r="C249" s="197" t="s">
        <v>70</v>
      </c>
      <c r="D249" s="197" t="s">
        <v>75</v>
      </c>
      <c r="E249" s="230" t="s">
        <v>707</v>
      </c>
      <c r="F249" s="230"/>
      <c r="G249" s="385">
        <f>G250+G254</f>
        <v>773</v>
      </c>
    </row>
    <row r="250" spans="1:7" ht="13.5" customHeight="1">
      <c r="A250" s="196" t="s">
        <v>99</v>
      </c>
      <c r="B250" s="197" t="s">
        <v>308</v>
      </c>
      <c r="C250" s="197" t="s">
        <v>70</v>
      </c>
      <c r="D250" s="197" t="s">
        <v>75</v>
      </c>
      <c r="E250" s="230" t="s">
        <v>707</v>
      </c>
      <c r="F250" s="230" t="s">
        <v>100</v>
      </c>
      <c r="G250" s="378">
        <f>G251</f>
        <v>537.9</v>
      </c>
    </row>
    <row r="251" spans="1:7" ht="18" customHeight="1">
      <c r="A251" s="196" t="s">
        <v>92</v>
      </c>
      <c r="B251" s="197" t="s">
        <v>308</v>
      </c>
      <c r="C251" s="197" t="s">
        <v>70</v>
      </c>
      <c r="D251" s="197" t="s">
        <v>75</v>
      </c>
      <c r="E251" s="230" t="s">
        <v>707</v>
      </c>
      <c r="F251" s="230" t="s">
        <v>93</v>
      </c>
      <c r="G251" s="378">
        <f>G252+G253</f>
        <v>537.9</v>
      </c>
    </row>
    <row r="252" spans="1:7" ht="12.75">
      <c r="A252" s="196" t="s">
        <v>154</v>
      </c>
      <c r="B252" s="197" t="s">
        <v>308</v>
      </c>
      <c r="C252" s="197" t="s">
        <v>70</v>
      </c>
      <c r="D252" s="197" t="s">
        <v>75</v>
      </c>
      <c r="E252" s="230" t="s">
        <v>707</v>
      </c>
      <c r="F252" s="230" t="s">
        <v>94</v>
      </c>
      <c r="G252" s="378">
        <v>413.1</v>
      </c>
    </row>
    <row r="253" spans="1:7" ht="26.25">
      <c r="A253" s="196" t="s">
        <v>156</v>
      </c>
      <c r="B253" s="197" t="s">
        <v>308</v>
      </c>
      <c r="C253" s="197" t="s">
        <v>70</v>
      </c>
      <c r="D253" s="197" t="s">
        <v>75</v>
      </c>
      <c r="E253" s="230" t="s">
        <v>707</v>
      </c>
      <c r="F253" s="230" t="s">
        <v>155</v>
      </c>
      <c r="G253" s="378">
        <v>124.8</v>
      </c>
    </row>
    <row r="254" spans="1:7" ht="12.75">
      <c r="A254" s="196" t="s">
        <v>393</v>
      </c>
      <c r="B254" s="197" t="s">
        <v>308</v>
      </c>
      <c r="C254" s="197" t="s">
        <v>70</v>
      </c>
      <c r="D254" s="197" t="s">
        <v>75</v>
      </c>
      <c r="E254" s="230" t="s">
        <v>707</v>
      </c>
      <c r="F254" s="230" t="s">
        <v>101</v>
      </c>
      <c r="G254" s="378">
        <f>G255</f>
        <v>235.1</v>
      </c>
    </row>
    <row r="255" spans="1:7" ht="28.5" customHeight="1">
      <c r="A255" s="16" t="s">
        <v>770</v>
      </c>
      <c r="B255" s="197" t="s">
        <v>308</v>
      </c>
      <c r="C255" s="197" t="s">
        <v>70</v>
      </c>
      <c r="D255" s="197" t="s">
        <v>75</v>
      </c>
      <c r="E255" s="230" t="s">
        <v>707</v>
      </c>
      <c r="F255" s="230" t="s">
        <v>97</v>
      </c>
      <c r="G255" s="378">
        <f>G256</f>
        <v>235.1</v>
      </c>
    </row>
    <row r="256" spans="1:7" ht="12.75">
      <c r="A256" s="196" t="s">
        <v>723</v>
      </c>
      <c r="B256" s="197" t="s">
        <v>308</v>
      </c>
      <c r="C256" s="197" t="s">
        <v>70</v>
      </c>
      <c r="D256" s="197" t="s">
        <v>75</v>
      </c>
      <c r="E256" s="230" t="s">
        <v>707</v>
      </c>
      <c r="F256" s="230" t="s">
        <v>98</v>
      </c>
      <c r="G256" s="378">
        <v>235.1</v>
      </c>
    </row>
    <row r="257" spans="1:7" ht="12.75">
      <c r="A257" s="209" t="s">
        <v>150</v>
      </c>
      <c r="B257" s="210" t="s">
        <v>309</v>
      </c>
      <c r="C257" s="194"/>
      <c r="D257" s="194"/>
      <c r="E257" s="252"/>
      <c r="F257" s="252"/>
      <c r="G257" s="381">
        <f>G258+G289</f>
        <v>21841.5</v>
      </c>
    </row>
    <row r="258" spans="1:7" ht="14.25" customHeight="1">
      <c r="A258" s="15" t="s">
        <v>2</v>
      </c>
      <c r="B258" s="42" t="s">
        <v>309</v>
      </c>
      <c r="C258" s="35" t="s">
        <v>65</v>
      </c>
      <c r="D258" s="35" t="s">
        <v>35</v>
      </c>
      <c r="E258" s="229"/>
      <c r="F258" s="229"/>
      <c r="G258" s="72">
        <f>G259+G284</f>
        <v>21829.5</v>
      </c>
    </row>
    <row r="259" spans="1:7" ht="26.25">
      <c r="A259" s="15" t="s">
        <v>78</v>
      </c>
      <c r="B259" s="42" t="s">
        <v>309</v>
      </c>
      <c r="C259" s="35" t="s">
        <v>65</v>
      </c>
      <c r="D259" s="35" t="s">
        <v>75</v>
      </c>
      <c r="E259" s="229"/>
      <c r="F259" s="229"/>
      <c r="G259" s="72">
        <f>G260</f>
        <v>21565.4</v>
      </c>
    </row>
    <row r="260" spans="1:7" ht="26.25">
      <c r="A260" s="16" t="s">
        <v>315</v>
      </c>
      <c r="B260" s="19" t="s">
        <v>309</v>
      </c>
      <c r="C260" s="20" t="s">
        <v>65</v>
      </c>
      <c r="D260" s="20" t="s">
        <v>75</v>
      </c>
      <c r="E260" s="225" t="s">
        <v>203</v>
      </c>
      <c r="F260" s="225"/>
      <c r="G260" s="67">
        <f>G261</f>
        <v>21565.4</v>
      </c>
    </row>
    <row r="261" spans="1:7" ht="12.75">
      <c r="A261" s="16" t="s">
        <v>49</v>
      </c>
      <c r="B261" s="19" t="s">
        <v>309</v>
      </c>
      <c r="C261" s="20" t="s">
        <v>65</v>
      </c>
      <c r="D261" s="20" t="s">
        <v>75</v>
      </c>
      <c r="E261" s="225" t="s">
        <v>209</v>
      </c>
      <c r="F261" s="225"/>
      <c r="G261" s="67">
        <f>G262+G268+G276+G280</f>
        <v>21565.4</v>
      </c>
    </row>
    <row r="262" spans="1:7" ht="12.75">
      <c r="A262" s="16" t="s">
        <v>205</v>
      </c>
      <c r="B262" s="19" t="s">
        <v>309</v>
      </c>
      <c r="C262" s="20" t="s">
        <v>65</v>
      </c>
      <c r="D262" s="20" t="s">
        <v>75</v>
      </c>
      <c r="E262" s="225" t="s">
        <v>210</v>
      </c>
      <c r="F262" s="225"/>
      <c r="G262" s="67">
        <f>G263</f>
        <v>20343.4</v>
      </c>
    </row>
    <row r="263" spans="1:7" ht="39">
      <c r="A263" s="16" t="s">
        <v>99</v>
      </c>
      <c r="B263" s="19" t="s">
        <v>309</v>
      </c>
      <c r="C263" s="20" t="s">
        <v>65</v>
      </c>
      <c r="D263" s="20" t="s">
        <v>75</v>
      </c>
      <c r="E263" s="225" t="s">
        <v>210</v>
      </c>
      <c r="F263" s="225" t="s">
        <v>100</v>
      </c>
      <c r="G263" s="67">
        <f>G264</f>
        <v>20343.4</v>
      </c>
    </row>
    <row r="264" spans="1:7" ht="12.75">
      <c r="A264" s="16" t="s">
        <v>92</v>
      </c>
      <c r="B264" s="19" t="s">
        <v>309</v>
      </c>
      <c r="C264" s="20" t="s">
        <v>65</v>
      </c>
      <c r="D264" s="20" t="s">
        <v>75</v>
      </c>
      <c r="E264" s="225" t="s">
        <v>210</v>
      </c>
      <c r="F264" s="225" t="s">
        <v>93</v>
      </c>
      <c r="G264" s="67">
        <f>G265+G266+G267</f>
        <v>20343.4</v>
      </c>
    </row>
    <row r="265" spans="1:7" ht="12.75">
      <c r="A265" s="16" t="s">
        <v>154</v>
      </c>
      <c r="B265" s="19" t="s">
        <v>309</v>
      </c>
      <c r="C265" s="20" t="s">
        <v>65</v>
      </c>
      <c r="D265" s="20" t="s">
        <v>75</v>
      </c>
      <c r="E265" s="225" t="s">
        <v>210</v>
      </c>
      <c r="F265" s="225" t="s">
        <v>94</v>
      </c>
      <c r="G265" s="67">
        <v>16223.9</v>
      </c>
    </row>
    <row r="266" spans="1:7" ht="26.25">
      <c r="A266" s="16" t="s">
        <v>95</v>
      </c>
      <c r="B266" s="19" t="s">
        <v>309</v>
      </c>
      <c r="C266" s="20" t="s">
        <v>65</v>
      </c>
      <c r="D266" s="20" t="s">
        <v>75</v>
      </c>
      <c r="E266" s="225" t="s">
        <v>210</v>
      </c>
      <c r="F266" s="225" t="s">
        <v>96</v>
      </c>
      <c r="G266" s="67">
        <v>63.5</v>
      </c>
    </row>
    <row r="267" spans="1:7" ht="26.25">
      <c r="A267" s="16" t="s">
        <v>156</v>
      </c>
      <c r="B267" s="19" t="s">
        <v>309</v>
      </c>
      <c r="C267" s="20" t="s">
        <v>65</v>
      </c>
      <c r="D267" s="20" t="s">
        <v>75</v>
      </c>
      <c r="E267" s="225" t="s">
        <v>210</v>
      </c>
      <c r="F267" s="225" t="s">
        <v>155</v>
      </c>
      <c r="G267" s="67">
        <v>4056</v>
      </c>
    </row>
    <row r="268" spans="1:7" ht="12.75">
      <c r="A268" s="16" t="s">
        <v>206</v>
      </c>
      <c r="B268" s="19" t="s">
        <v>309</v>
      </c>
      <c r="C268" s="20" t="s">
        <v>65</v>
      </c>
      <c r="D268" s="20" t="s">
        <v>75</v>
      </c>
      <c r="E268" s="225" t="s">
        <v>211</v>
      </c>
      <c r="F268" s="225"/>
      <c r="G268" s="67">
        <f>G269+G272</f>
        <v>662</v>
      </c>
    </row>
    <row r="269" spans="1:7" ht="12.75">
      <c r="A269" s="16" t="s">
        <v>393</v>
      </c>
      <c r="B269" s="19" t="s">
        <v>309</v>
      </c>
      <c r="C269" s="20" t="s">
        <v>65</v>
      </c>
      <c r="D269" s="20" t="s">
        <v>75</v>
      </c>
      <c r="E269" s="225" t="s">
        <v>211</v>
      </c>
      <c r="F269" s="225" t="s">
        <v>101</v>
      </c>
      <c r="G269" s="67">
        <f>G270</f>
        <v>657.5</v>
      </c>
    </row>
    <row r="270" spans="1:7" ht="26.25">
      <c r="A270" s="16" t="s">
        <v>770</v>
      </c>
      <c r="B270" s="19" t="s">
        <v>309</v>
      </c>
      <c r="C270" s="20" t="s">
        <v>65</v>
      </c>
      <c r="D270" s="20" t="s">
        <v>75</v>
      </c>
      <c r="E270" s="225" t="s">
        <v>211</v>
      </c>
      <c r="F270" s="225" t="s">
        <v>97</v>
      </c>
      <c r="G270" s="67">
        <f>G271</f>
        <v>657.5</v>
      </c>
    </row>
    <row r="271" spans="1:7" ht="12.75">
      <c r="A271" s="16" t="s">
        <v>723</v>
      </c>
      <c r="B271" s="19" t="s">
        <v>309</v>
      </c>
      <c r="C271" s="20" t="s">
        <v>65</v>
      </c>
      <c r="D271" s="20" t="s">
        <v>75</v>
      </c>
      <c r="E271" s="225" t="s">
        <v>211</v>
      </c>
      <c r="F271" s="225" t="s">
        <v>98</v>
      </c>
      <c r="G271" s="67">
        <f>555+100+2.5</f>
        <v>657.5</v>
      </c>
    </row>
    <row r="272" spans="1:7" ht="12.75">
      <c r="A272" s="16" t="s">
        <v>125</v>
      </c>
      <c r="B272" s="19" t="s">
        <v>309</v>
      </c>
      <c r="C272" s="20" t="s">
        <v>65</v>
      </c>
      <c r="D272" s="20" t="s">
        <v>75</v>
      </c>
      <c r="E272" s="225" t="s">
        <v>211</v>
      </c>
      <c r="F272" s="225" t="s">
        <v>126</v>
      </c>
      <c r="G272" s="67">
        <f>G273</f>
        <v>4.5</v>
      </c>
    </row>
    <row r="273" spans="1:7" ht="12.75">
      <c r="A273" s="16" t="s">
        <v>128</v>
      </c>
      <c r="B273" s="19" t="s">
        <v>309</v>
      </c>
      <c r="C273" s="20" t="s">
        <v>65</v>
      </c>
      <c r="D273" s="20" t="s">
        <v>75</v>
      </c>
      <c r="E273" s="225" t="s">
        <v>211</v>
      </c>
      <c r="F273" s="225" t="s">
        <v>129</v>
      </c>
      <c r="G273" s="67">
        <f>G274+G275</f>
        <v>4.5</v>
      </c>
    </row>
    <row r="274" spans="1:7" ht="12.75">
      <c r="A274" s="16" t="s">
        <v>130</v>
      </c>
      <c r="B274" s="19" t="s">
        <v>309</v>
      </c>
      <c r="C274" s="20" t="s">
        <v>65</v>
      </c>
      <c r="D274" s="20" t="s">
        <v>75</v>
      </c>
      <c r="E274" s="225" t="s">
        <v>211</v>
      </c>
      <c r="F274" s="225" t="s">
        <v>131</v>
      </c>
      <c r="G274" s="67">
        <v>2</v>
      </c>
    </row>
    <row r="275" spans="1:7" ht="12.75">
      <c r="A275" s="16" t="s">
        <v>157</v>
      </c>
      <c r="B275" s="19" t="s">
        <v>309</v>
      </c>
      <c r="C275" s="20" t="s">
        <v>65</v>
      </c>
      <c r="D275" s="20" t="s">
        <v>75</v>
      </c>
      <c r="E275" s="225" t="s">
        <v>211</v>
      </c>
      <c r="F275" s="225" t="s">
        <v>132</v>
      </c>
      <c r="G275" s="67">
        <v>2.5</v>
      </c>
    </row>
    <row r="276" spans="1:7" ht="46.5" customHeight="1">
      <c r="A276" s="16" t="s">
        <v>235</v>
      </c>
      <c r="B276" s="19" t="s">
        <v>309</v>
      </c>
      <c r="C276" s="20" t="s">
        <v>65</v>
      </c>
      <c r="D276" s="20" t="s">
        <v>75</v>
      </c>
      <c r="E276" s="225" t="s">
        <v>584</v>
      </c>
      <c r="F276" s="225"/>
      <c r="G276" s="67">
        <f>G277</f>
        <v>550</v>
      </c>
    </row>
    <row r="277" spans="1:7" ht="42" customHeight="1">
      <c r="A277" s="16" t="s">
        <v>99</v>
      </c>
      <c r="B277" s="19" t="s">
        <v>309</v>
      </c>
      <c r="C277" s="20" t="s">
        <v>65</v>
      </c>
      <c r="D277" s="20" t="s">
        <v>75</v>
      </c>
      <c r="E277" s="225" t="s">
        <v>584</v>
      </c>
      <c r="F277" s="225" t="s">
        <v>100</v>
      </c>
      <c r="G277" s="67">
        <f>G278</f>
        <v>550</v>
      </c>
    </row>
    <row r="278" spans="1:7" ht="12.75">
      <c r="A278" s="16" t="s">
        <v>92</v>
      </c>
      <c r="B278" s="19" t="s">
        <v>309</v>
      </c>
      <c r="C278" s="20" t="s">
        <v>65</v>
      </c>
      <c r="D278" s="20" t="s">
        <v>75</v>
      </c>
      <c r="E278" s="225" t="s">
        <v>584</v>
      </c>
      <c r="F278" s="225" t="s">
        <v>93</v>
      </c>
      <c r="G278" s="67">
        <f>G279</f>
        <v>550</v>
      </c>
    </row>
    <row r="279" spans="1:7" ht="26.25">
      <c r="A279" s="16" t="s">
        <v>95</v>
      </c>
      <c r="B279" s="19" t="s">
        <v>309</v>
      </c>
      <c r="C279" s="20" t="s">
        <v>65</v>
      </c>
      <c r="D279" s="20" t="s">
        <v>75</v>
      </c>
      <c r="E279" s="225" t="s">
        <v>584</v>
      </c>
      <c r="F279" s="225" t="s">
        <v>96</v>
      </c>
      <c r="G279" s="67">
        <v>550</v>
      </c>
    </row>
    <row r="280" spans="1:7" ht="12.75">
      <c r="A280" s="16" t="s">
        <v>204</v>
      </c>
      <c r="B280" s="19" t="s">
        <v>309</v>
      </c>
      <c r="C280" s="20" t="s">
        <v>65</v>
      </c>
      <c r="D280" s="20" t="s">
        <v>75</v>
      </c>
      <c r="E280" s="225" t="s">
        <v>585</v>
      </c>
      <c r="F280" s="225"/>
      <c r="G280" s="67">
        <f>G281</f>
        <v>10</v>
      </c>
    </row>
    <row r="281" spans="1:7" ht="39">
      <c r="A281" s="16" t="s">
        <v>99</v>
      </c>
      <c r="B281" s="19" t="s">
        <v>309</v>
      </c>
      <c r="C281" s="20" t="s">
        <v>65</v>
      </c>
      <c r="D281" s="20" t="s">
        <v>75</v>
      </c>
      <c r="E281" s="225" t="s">
        <v>585</v>
      </c>
      <c r="F281" s="225" t="s">
        <v>100</v>
      </c>
      <c r="G281" s="67">
        <f>G282</f>
        <v>10</v>
      </c>
    </row>
    <row r="282" spans="1:7" ht="12.75">
      <c r="A282" s="16" t="s">
        <v>92</v>
      </c>
      <c r="B282" s="19" t="s">
        <v>309</v>
      </c>
      <c r="C282" s="20" t="s">
        <v>65</v>
      </c>
      <c r="D282" s="20" t="s">
        <v>75</v>
      </c>
      <c r="E282" s="225" t="s">
        <v>585</v>
      </c>
      <c r="F282" s="225" t="s">
        <v>93</v>
      </c>
      <c r="G282" s="67">
        <f>G283</f>
        <v>10</v>
      </c>
    </row>
    <row r="283" spans="1:7" ht="25.5" customHeight="1">
      <c r="A283" s="16" t="s">
        <v>95</v>
      </c>
      <c r="B283" s="19" t="s">
        <v>309</v>
      </c>
      <c r="C283" s="20" t="s">
        <v>65</v>
      </c>
      <c r="D283" s="20" t="s">
        <v>75</v>
      </c>
      <c r="E283" s="225" t="s">
        <v>585</v>
      </c>
      <c r="F283" s="225" t="s">
        <v>96</v>
      </c>
      <c r="G283" s="67">
        <v>10</v>
      </c>
    </row>
    <row r="284" spans="1:7" ht="12.75">
      <c r="A284" s="15" t="s">
        <v>3</v>
      </c>
      <c r="B284" s="42" t="s">
        <v>309</v>
      </c>
      <c r="C284" s="35" t="s">
        <v>65</v>
      </c>
      <c r="D284" s="35" t="s">
        <v>73</v>
      </c>
      <c r="E284" s="229"/>
      <c r="F284" s="229"/>
      <c r="G284" s="72">
        <f>G285</f>
        <v>264.1</v>
      </c>
    </row>
    <row r="285" spans="1:7" ht="17.25" customHeight="1">
      <c r="A285" s="16" t="s">
        <v>3</v>
      </c>
      <c r="B285" s="19" t="s">
        <v>309</v>
      </c>
      <c r="C285" s="20" t="s">
        <v>65</v>
      </c>
      <c r="D285" s="20" t="s">
        <v>73</v>
      </c>
      <c r="E285" s="225" t="s">
        <v>613</v>
      </c>
      <c r="F285" s="225"/>
      <c r="G285" s="67">
        <f>G286</f>
        <v>264.1</v>
      </c>
    </row>
    <row r="286" spans="1:7" ht="12.75">
      <c r="A286" s="16" t="s">
        <v>307</v>
      </c>
      <c r="B286" s="19" t="s">
        <v>309</v>
      </c>
      <c r="C286" s="20" t="s">
        <v>65</v>
      </c>
      <c r="D286" s="20" t="s">
        <v>73</v>
      </c>
      <c r="E286" s="225" t="s">
        <v>614</v>
      </c>
      <c r="F286" s="225"/>
      <c r="G286" s="67">
        <f>G287</f>
        <v>264.1</v>
      </c>
    </row>
    <row r="287" spans="1:7" ht="12.75">
      <c r="A287" s="16" t="s">
        <v>125</v>
      </c>
      <c r="B287" s="19" t="s">
        <v>309</v>
      </c>
      <c r="C287" s="20" t="s">
        <v>65</v>
      </c>
      <c r="D287" s="20" t="s">
        <v>73</v>
      </c>
      <c r="E287" s="225" t="s">
        <v>614</v>
      </c>
      <c r="F287" s="225" t="s">
        <v>126</v>
      </c>
      <c r="G287" s="67">
        <f>G288</f>
        <v>264.1</v>
      </c>
    </row>
    <row r="288" spans="1:7" ht="17.25" customHeight="1">
      <c r="A288" s="16" t="s">
        <v>136</v>
      </c>
      <c r="B288" s="19" t="s">
        <v>309</v>
      </c>
      <c r="C288" s="20" t="s">
        <v>65</v>
      </c>
      <c r="D288" s="20" t="s">
        <v>73</v>
      </c>
      <c r="E288" s="225" t="s">
        <v>614</v>
      </c>
      <c r="F288" s="225" t="s">
        <v>137</v>
      </c>
      <c r="G288" s="67">
        <v>264.1</v>
      </c>
    </row>
    <row r="289" spans="1:7" ht="18" customHeight="1">
      <c r="A289" s="15" t="s">
        <v>228</v>
      </c>
      <c r="B289" s="42" t="s">
        <v>309</v>
      </c>
      <c r="C289" s="35" t="s">
        <v>86</v>
      </c>
      <c r="D289" s="35" t="s">
        <v>35</v>
      </c>
      <c r="E289" s="229"/>
      <c r="F289" s="229"/>
      <c r="G289" s="72">
        <f>G290</f>
        <v>12</v>
      </c>
    </row>
    <row r="290" spans="1:7" ht="15.75" customHeight="1">
      <c r="A290" s="15" t="s">
        <v>769</v>
      </c>
      <c r="B290" s="42" t="s">
        <v>309</v>
      </c>
      <c r="C290" s="35" t="s">
        <v>86</v>
      </c>
      <c r="D290" s="35" t="s">
        <v>65</v>
      </c>
      <c r="E290" s="229"/>
      <c r="F290" s="229"/>
      <c r="G290" s="67">
        <f>G291</f>
        <v>12</v>
      </c>
    </row>
    <row r="291" spans="1:7" ht="16.5" customHeight="1">
      <c r="A291" s="16" t="s">
        <v>88</v>
      </c>
      <c r="B291" s="19" t="s">
        <v>309</v>
      </c>
      <c r="C291" s="20" t="s">
        <v>86</v>
      </c>
      <c r="D291" s="20" t="s">
        <v>65</v>
      </c>
      <c r="E291" s="225" t="s">
        <v>615</v>
      </c>
      <c r="F291" s="225"/>
      <c r="G291" s="67">
        <f>G292</f>
        <v>12</v>
      </c>
    </row>
    <row r="292" spans="1:7" ht="15" customHeight="1">
      <c r="A292" s="16" t="s">
        <v>89</v>
      </c>
      <c r="B292" s="19" t="s">
        <v>309</v>
      </c>
      <c r="C292" s="20" t="s">
        <v>86</v>
      </c>
      <c r="D292" s="20" t="s">
        <v>65</v>
      </c>
      <c r="E292" s="225" t="s">
        <v>616</v>
      </c>
      <c r="F292" s="225"/>
      <c r="G292" s="67">
        <f>G293</f>
        <v>12</v>
      </c>
    </row>
    <row r="293" spans="1:7" ht="18" customHeight="1">
      <c r="A293" s="16" t="s">
        <v>777</v>
      </c>
      <c r="B293" s="19" t="s">
        <v>309</v>
      </c>
      <c r="C293" s="20" t="s">
        <v>86</v>
      </c>
      <c r="D293" s="20" t="s">
        <v>65</v>
      </c>
      <c r="E293" s="225" t="s">
        <v>616</v>
      </c>
      <c r="F293" s="225" t="s">
        <v>122</v>
      </c>
      <c r="G293" s="67">
        <f>G294</f>
        <v>12</v>
      </c>
    </row>
    <row r="294" spans="1:7" ht="17.25" customHeight="1">
      <c r="A294" s="16" t="s">
        <v>123</v>
      </c>
      <c r="B294" s="19" t="s">
        <v>309</v>
      </c>
      <c r="C294" s="20" t="s">
        <v>86</v>
      </c>
      <c r="D294" s="20" t="s">
        <v>65</v>
      </c>
      <c r="E294" s="225" t="s">
        <v>616</v>
      </c>
      <c r="F294" s="225" t="s">
        <v>124</v>
      </c>
      <c r="G294" s="67">
        <v>12</v>
      </c>
    </row>
    <row r="295" spans="1:7" ht="15.75" customHeight="1">
      <c r="A295" s="211" t="s">
        <v>151</v>
      </c>
      <c r="B295" s="210" t="s">
        <v>310</v>
      </c>
      <c r="C295" s="194"/>
      <c r="D295" s="194"/>
      <c r="E295" s="252"/>
      <c r="F295" s="252"/>
      <c r="G295" s="381">
        <f>G296</f>
        <v>9714.2</v>
      </c>
    </row>
    <row r="296" spans="1:7" ht="12.75">
      <c r="A296" s="14" t="s">
        <v>2</v>
      </c>
      <c r="B296" s="42" t="s">
        <v>310</v>
      </c>
      <c r="C296" s="35" t="s">
        <v>65</v>
      </c>
      <c r="D296" s="35" t="s">
        <v>35</v>
      </c>
      <c r="E296" s="229"/>
      <c r="F296" s="229"/>
      <c r="G296" s="72">
        <f>G297+G323</f>
        <v>9714.2</v>
      </c>
    </row>
    <row r="297" spans="1:7" ht="30" customHeight="1">
      <c r="A297" s="14" t="s">
        <v>20</v>
      </c>
      <c r="B297" s="42" t="s">
        <v>310</v>
      </c>
      <c r="C297" s="35" t="s">
        <v>65</v>
      </c>
      <c r="D297" s="35" t="s">
        <v>69</v>
      </c>
      <c r="E297" s="229"/>
      <c r="F297" s="229"/>
      <c r="G297" s="72">
        <f>G298</f>
        <v>6085.4</v>
      </c>
    </row>
    <row r="298" spans="1:7" ht="26.25">
      <c r="A298" s="16" t="s">
        <v>315</v>
      </c>
      <c r="B298" s="19" t="s">
        <v>310</v>
      </c>
      <c r="C298" s="20" t="s">
        <v>65</v>
      </c>
      <c r="D298" s="20" t="s">
        <v>69</v>
      </c>
      <c r="E298" s="225" t="s">
        <v>203</v>
      </c>
      <c r="F298" s="225"/>
      <c r="G298" s="67">
        <f>G299+G305</f>
        <v>6085.4</v>
      </c>
    </row>
    <row r="299" spans="1:7" ht="15" customHeight="1">
      <c r="A299" s="33" t="s">
        <v>162</v>
      </c>
      <c r="B299" s="19" t="s">
        <v>310</v>
      </c>
      <c r="C299" s="20" t="s">
        <v>65</v>
      </c>
      <c r="D299" s="20" t="s">
        <v>69</v>
      </c>
      <c r="E299" s="225" t="s">
        <v>617</v>
      </c>
      <c r="F299" s="225"/>
      <c r="G299" s="67">
        <f>G300</f>
        <v>3725.8</v>
      </c>
    </row>
    <row r="300" spans="1:7" ht="14.25" customHeight="1">
      <c r="A300" s="16" t="s">
        <v>205</v>
      </c>
      <c r="B300" s="19" t="s">
        <v>310</v>
      </c>
      <c r="C300" s="20" t="s">
        <v>65</v>
      </c>
      <c r="D300" s="20" t="s">
        <v>69</v>
      </c>
      <c r="E300" s="225" t="s">
        <v>618</v>
      </c>
      <c r="F300" s="225"/>
      <c r="G300" s="67">
        <f>G301</f>
        <v>3725.8</v>
      </c>
    </row>
    <row r="301" spans="1:7" ht="39">
      <c r="A301" s="16" t="s">
        <v>99</v>
      </c>
      <c r="B301" s="19" t="s">
        <v>310</v>
      </c>
      <c r="C301" s="20" t="s">
        <v>65</v>
      </c>
      <c r="D301" s="20" t="s">
        <v>69</v>
      </c>
      <c r="E301" s="225" t="s">
        <v>618</v>
      </c>
      <c r="F301" s="225" t="s">
        <v>100</v>
      </c>
      <c r="G301" s="67">
        <f>G302</f>
        <v>3725.8</v>
      </c>
    </row>
    <row r="302" spans="1:7" ht="12.75">
      <c r="A302" s="16" t="s">
        <v>92</v>
      </c>
      <c r="B302" s="19" t="s">
        <v>310</v>
      </c>
      <c r="C302" s="20" t="s">
        <v>65</v>
      </c>
      <c r="D302" s="20" t="s">
        <v>69</v>
      </c>
      <c r="E302" s="225" t="s">
        <v>618</v>
      </c>
      <c r="F302" s="225" t="s">
        <v>93</v>
      </c>
      <c r="G302" s="67">
        <f>G303+G304</f>
        <v>3725.8</v>
      </c>
    </row>
    <row r="303" spans="1:7" ht="12.75">
      <c r="A303" s="16" t="s">
        <v>154</v>
      </c>
      <c r="B303" s="19" t="s">
        <v>310</v>
      </c>
      <c r="C303" s="20" t="s">
        <v>65</v>
      </c>
      <c r="D303" s="20" t="s">
        <v>69</v>
      </c>
      <c r="E303" s="225" t="s">
        <v>618</v>
      </c>
      <c r="F303" s="225" t="s">
        <v>94</v>
      </c>
      <c r="G303" s="67">
        <v>2980.6</v>
      </c>
    </row>
    <row r="304" spans="1:7" ht="26.25">
      <c r="A304" s="16" t="s">
        <v>156</v>
      </c>
      <c r="B304" s="19" t="s">
        <v>310</v>
      </c>
      <c r="C304" s="20" t="s">
        <v>65</v>
      </c>
      <c r="D304" s="20" t="s">
        <v>69</v>
      </c>
      <c r="E304" s="225" t="s">
        <v>618</v>
      </c>
      <c r="F304" s="225" t="s">
        <v>155</v>
      </c>
      <c r="G304" s="67">
        <v>745.2</v>
      </c>
    </row>
    <row r="305" spans="1:7" ht="12.75">
      <c r="A305" s="16" t="s">
        <v>49</v>
      </c>
      <c r="B305" s="19" t="s">
        <v>310</v>
      </c>
      <c r="C305" s="20" t="s">
        <v>65</v>
      </c>
      <c r="D305" s="20" t="s">
        <v>69</v>
      </c>
      <c r="E305" s="225" t="s">
        <v>209</v>
      </c>
      <c r="F305" s="225"/>
      <c r="G305" s="67">
        <f>G306+G312+G319</f>
        <v>2359.6</v>
      </c>
    </row>
    <row r="306" spans="1:7" ht="15.75" customHeight="1">
      <c r="A306" s="16" t="s">
        <v>205</v>
      </c>
      <c r="B306" s="19" t="s">
        <v>310</v>
      </c>
      <c r="C306" s="20" t="s">
        <v>65</v>
      </c>
      <c r="D306" s="20" t="s">
        <v>69</v>
      </c>
      <c r="E306" s="225" t="s">
        <v>210</v>
      </c>
      <c r="F306" s="225"/>
      <c r="G306" s="67">
        <f>G307</f>
        <v>1980.6</v>
      </c>
    </row>
    <row r="307" spans="1:7" ht="39">
      <c r="A307" s="16" t="s">
        <v>99</v>
      </c>
      <c r="B307" s="19" t="s">
        <v>310</v>
      </c>
      <c r="C307" s="20" t="s">
        <v>65</v>
      </c>
      <c r="D307" s="20" t="s">
        <v>69</v>
      </c>
      <c r="E307" s="225" t="s">
        <v>210</v>
      </c>
      <c r="F307" s="225" t="s">
        <v>100</v>
      </c>
      <c r="G307" s="67">
        <f>G308</f>
        <v>1980.6</v>
      </c>
    </row>
    <row r="308" spans="1:7" ht="12.75">
      <c r="A308" s="16" t="s">
        <v>92</v>
      </c>
      <c r="B308" s="19" t="s">
        <v>310</v>
      </c>
      <c r="C308" s="20" t="s">
        <v>65</v>
      </c>
      <c r="D308" s="20" t="s">
        <v>69</v>
      </c>
      <c r="E308" s="225" t="s">
        <v>210</v>
      </c>
      <c r="F308" s="225" t="s">
        <v>93</v>
      </c>
      <c r="G308" s="67">
        <f>G309+G310+G311</f>
        <v>1980.6</v>
      </c>
    </row>
    <row r="309" spans="1:7" ht="12.75">
      <c r="A309" s="16" t="s">
        <v>154</v>
      </c>
      <c r="B309" s="19" t="s">
        <v>310</v>
      </c>
      <c r="C309" s="20" t="s">
        <v>65</v>
      </c>
      <c r="D309" s="20" t="s">
        <v>69</v>
      </c>
      <c r="E309" s="225" t="s">
        <v>210</v>
      </c>
      <c r="F309" s="225" t="s">
        <v>94</v>
      </c>
      <c r="G309" s="67">
        <v>1564</v>
      </c>
    </row>
    <row r="310" spans="1:7" ht="26.25">
      <c r="A310" s="16" t="s">
        <v>95</v>
      </c>
      <c r="B310" s="19" t="s">
        <v>310</v>
      </c>
      <c r="C310" s="20" t="s">
        <v>65</v>
      </c>
      <c r="D310" s="20" t="s">
        <v>69</v>
      </c>
      <c r="E310" s="225" t="s">
        <v>210</v>
      </c>
      <c r="F310" s="225" t="s">
        <v>96</v>
      </c>
      <c r="G310" s="67">
        <v>10</v>
      </c>
    </row>
    <row r="311" spans="1:7" ht="25.5" customHeight="1">
      <c r="A311" s="16" t="s">
        <v>156</v>
      </c>
      <c r="B311" s="19" t="s">
        <v>310</v>
      </c>
      <c r="C311" s="20" t="s">
        <v>65</v>
      </c>
      <c r="D311" s="20" t="s">
        <v>69</v>
      </c>
      <c r="E311" s="225" t="s">
        <v>210</v>
      </c>
      <c r="F311" s="225" t="s">
        <v>155</v>
      </c>
      <c r="G311" s="67">
        <v>406.6</v>
      </c>
    </row>
    <row r="312" spans="1:7" ht="12.75">
      <c r="A312" s="16" t="s">
        <v>206</v>
      </c>
      <c r="B312" s="19" t="s">
        <v>310</v>
      </c>
      <c r="C312" s="20" t="s">
        <v>65</v>
      </c>
      <c r="D312" s="20" t="s">
        <v>69</v>
      </c>
      <c r="E312" s="225" t="s">
        <v>211</v>
      </c>
      <c r="F312" s="225"/>
      <c r="G312" s="67">
        <f>G313+G316</f>
        <v>229</v>
      </c>
    </row>
    <row r="313" spans="1:7" ht="12.75">
      <c r="A313" s="16" t="s">
        <v>393</v>
      </c>
      <c r="B313" s="19" t="s">
        <v>310</v>
      </c>
      <c r="C313" s="20" t="s">
        <v>65</v>
      </c>
      <c r="D313" s="20" t="s">
        <v>69</v>
      </c>
      <c r="E313" s="225" t="s">
        <v>211</v>
      </c>
      <c r="F313" s="225" t="s">
        <v>101</v>
      </c>
      <c r="G313" s="67">
        <f>G314</f>
        <v>228</v>
      </c>
    </row>
    <row r="314" spans="1:7" ht="26.25">
      <c r="A314" s="16" t="s">
        <v>770</v>
      </c>
      <c r="B314" s="19" t="s">
        <v>310</v>
      </c>
      <c r="C314" s="20" t="s">
        <v>65</v>
      </c>
      <c r="D314" s="20" t="s">
        <v>69</v>
      </c>
      <c r="E314" s="225" t="s">
        <v>211</v>
      </c>
      <c r="F314" s="225" t="s">
        <v>97</v>
      </c>
      <c r="G314" s="67">
        <f>G315</f>
        <v>228</v>
      </c>
    </row>
    <row r="315" spans="1:7" ht="13.5" customHeight="1">
      <c r="A315" s="16" t="s">
        <v>723</v>
      </c>
      <c r="B315" s="19" t="s">
        <v>310</v>
      </c>
      <c r="C315" s="20" t="s">
        <v>65</v>
      </c>
      <c r="D315" s="20" t="s">
        <v>69</v>
      </c>
      <c r="E315" s="225" t="s">
        <v>211</v>
      </c>
      <c r="F315" s="225" t="s">
        <v>98</v>
      </c>
      <c r="G315" s="67">
        <f>198+30</f>
        <v>228</v>
      </c>
    </row>
    <row r="316" spans="1:7" ht="13.5" customHeight="1">
      <c r="A316" s="16" t="s">
        <v>125</v>
      </c>
      <c r="B316" s="19" t="s">
        <v>310</v>
      </c>
      <c r="C316" s="20" t="s">
        <v>65</v>
      </c>
      <c r="D316" s="20" t="s">
        <v>69</v>
      </c>
      <c r="E316" s="225" t="s">
        <v>211</v>
      </c>
      <c r="F316" s="225" t="s">
        <v>126</v>
      </c>
      <c r="G316" s="67">
        <f>G317</f>
        <v>1</v>
      </c>
    </row>
    <row r="317" spans="1:7" ht="13.5" customHeight="1">
      <c r="A317" s="16" t="s">
        <v>128</v>
      </c>
      <c r="B317" s="19" t="s">
        <v>310</v>
      </c>
      <c r="C317" s="20" t="s">
        <v>65</v>
      </c>
      <c r="D317" s="20" t="s">
        <v>69</v>
      </c>
      <c r="E317" s="225" t="s">
        <v>211</v>
      </c>
      <c r="F317" s="225" t="s">
        <v>129</v>
      </c>
      <c r="G317" s="67">
        <f>G318</f>
        <v>1</v>
      </c>
    </row>
    <row r="318" spans="1:7" ht="16.5" customHeight="1">
      <c r="A318" s="16" t="s">
        <v>130</v>
      </c>
      <c r="B318" s="19" t="s">
        <v>310</v>
      </c>
      <c r="C318" s="20" t="s">
        <v>65</v>
      </c>
      <c r="D318" s="20" t="s">
        <v>69</v>
      </c>
      <c r="E318" s="225" t="s">
        <v>211</v>
      </c>
      <c r="F318" s="225" t="s">
        <v>131</v>
      </c>
      <c r="G318" s="67">
        <v>1</v>
      </c>
    </row>
    <row r="319" spans="1:7" ht="43.5" customHeight="1">
      <c r="A319" s="16" t="s">
        <v>235</v>
      </c>
      <c r="B319" s="19" t="s">
        <v>310</v>
      </c>
      <c r="C319" s="20" t="s">
        <v>65</v>
      </c>
      <c r="D319" s="20" t="s">
        <v>69</v>
      </c>
      <c r="E319" s="225" t="s">
        <v>584</v>
      </c>
      <c r="F319" s="225"/>
      <c r="G319" s="67">
        <f>G320</f>
        <v>150</v>
      </c>
    </row>
    <row r="320" spans="1:7" ht="43.5" customHeight="1">
      <c r="A320" s="16" t="s">
        <v>99</v>
      </c>
      <c r="B320" s="19" t="s">
        <v>310</v>
      </c>
      <c r="C320" s="20" t="s">
        <v>65</v>
      </c>
      <c r="D320" s="20" t="s">
        <v>69</v>
      </c>
      <c r="E320" s="225" t="s">
        <v>584</v>
      </c>
      <c r="F320" s="225" t="s">
        <v>100</v>
      </c>
      <c r="G320" s="67">
        <f>G321</f>
        <v>150</v>
      </c>
    </row>
    <row r="321" spans="1:7" ht="12.75">
      <c r="A321" s="16" t="s">
        <v>92</v>
      </c>
      <c r="B321" s="19" t="s">
        <v>310</v>
      </c>
      <c r="C321" s="20" t="s">
        <v>65</v>
      </c>
      <c r="D321" s="20" t="s">
        <v>69</v>
      </c>
      <c r="E321" s="225" t="s">
        <v>584</v>
      </c>
      <c r="F321" s="225" t="s">
        <v>93</v>
      </c>
      <c r="G321" s="67">
        <f>G322</f>
        <v>150</v>
      </c>
    </row>
    <row r="322" spans="1:7" ht="26.25">
      <c r="A322" s="16" t="s">
        <v>95</v>
      </c>
      <c r="B322" s="19" t="s">
        <v>310</v>
      </c>
      <c r="C322" s="20" t="s">
        <v>65</v>
      </c>
      <c r="D322" s="20" t="s">
        <v>69</v>
      </c>
      <c r="E322" s="225" t="s">
        <v>584</v>
      </c>
      <c r="F322" s="225" t="s">
        <v>96</v>
      </c>
      <c r="G322" s="67">
        <v>150</v>
      </c>
    </row>
    <row r="323" spans="1:7" ht="26.25">
      <c r="A323" s="15" t="s">
        <v>78</v>
      </c>
      <c r="B323" s="42" t="s">
        <v>310</v>
      </c>
      <c r="C323" s="35" t="s">
        <v>65</v>
      </c>
      <c r="D323" s="35" t="s">
        <v>75</v>
      </c>
      <c r="E323" s="229"/>
      <c r="F323" s="229"/>
      <c r="G323" s="72">
        <f>G324</f>
        <v>3628.8</v>
      </c>
    </row>
    <row r="324" spans="1:7" ht="26.25">
      <c r="A324" s="16" t="s">
        <v>315</v>
      </c>
      <c r="B324" s="19" t="s">
        <v>310</v>
      </c>
      <c r="C324" s="20" t="s">
        <v>65</v>
      </c>
      <c r="D324" s="20" t="s">
        <v>75</v>
      </c>
      <c r="E324" s="225" t="s">
        <v>203</v>
      </c>
      <c r="F324" s="225"/>
      <c r="G324" s="67">
        <f>G325+G331</f>
        <v>3628.8</v>
      </c>
    </row>
    <row r="325" spans="1:7" ht="16.5" customHeight="1">
      <c r="A325" s="33" t="s">
        <v>21</v>
      </c>
      <c r="B325" s="19" t="s">
        <v>310</v>
      </c>
      <c r="C325" s="20" t="s">
        <v>65</v>
      </c>
      <c r="D325" s="20" t="s">
        <v>75</v>
      </c>
      <c r="E325" s="225" t="s">
        <v>207</v>
      </c>
      <c r="F325" s="225"/>
      <c r="G325" s="67">
        <f>G326</f>
        <v>3491.3</v>
      </c>
    </row>
    <row r="326" spans="1:7" ht="12.75">
      <c r="A326" s="16" t="s">
        <v>205</v>
      </c>
      <c r="B326" s="19" t="s">
        <v>310</v>
      </c>
      <c r="C326" s="20" t="s">
        <v>65</v>
      </c>
      <c r="D326" s="20" t="s">
        <v>75</v>
      </c>
      <c r="E326" s="225" t="s">
        <v>208</v>
      </c>
      <c r="F326" s="225"/>
      <c r="G326" s="67">
        <f>G327</f>
        <v>3491.3</v>
      </c>
    </row>
    <row r="327" spans="1:7" ht="39">
      <c r="A327" s="16" t="s">
        <v>99</v>
      </c>
      <c r="B327" s="19" t="s">
        <v>310</v>
      </c>
      <c r="C327" s="20" t="s">
        <v>65</v>
      </c>
      <c r="D327" s="20" t="s">
        <v>75</v>
      </c>
      <c r="E327" s="225" t="s">
        <v>208</v>
      </c>
      <c r="F327" s="225" t="s">
        <v>100</v>
      </c>
      <c r="G327" s="67">
        <f>G328</f>
        <v>3491.3</v>
      </c>
    </row>
    <row r="328" spans="1:7" ht="12.75">
      <c r="A328" s="16" t="s">
        <v>92</v>
      </c>
      <c r="B328" s="19" t="s">
        <v>310</v>
      </c>
      <c r="C328" s="20" t="s">
        <v>65</v>
      </c>
      <c r="D328" s="20" t="s">
        <v>75</v>
      </c>
      <c r="E328" s="225" t="s">
        <v>208</v>
      </c>
      <c r="F328" s="225" t="s">
        <v>93</v>
      </c>
      <c r="G328" s="67">
        <f>G329+G330</f>
        <v>3491.3</v>
      </c>
    </row>
    <row r="329" spans="1:7" ht="15.75" customHeight="1">
      <c r="A329" s="16" t="s">
        <v>154</v>
      </c>
      <c r="B329" s="19" t="s">
        <v>310</v>
      </c>
      <c r="C329" s="20" t="s">
        <v>65</v>
      </c>
      <c r="D329" s="20" t="s">
        <v>75</v>
      </c>
      <c r="E329" s="225" t="s">
        <v>208</v>
      </c>
      <c r="F329" s="225" t="s">
        <v>94</v>
      </c>
      <c r="G329" s="67">
        <v>2793</v>
      </c>
    </row>
    <row r="330" spans="1:7" ht="26.25">
      <c r="A330" s="16" t="s">
        <v>156</v>
      </c>
      <c r="B330" s="19" t="s">
        <v>310</v>
      </c>
      <c r="C330" s="20" t="s">
        <v>65</v>
      </c>
      <c r="D330" s="20" t="s">
        <v>75</v>
      </c>
      <c r="E330" s="225" t="s">
        <v>208</v>
      </c>
      <c r="F330" s="225" t="s">
        <v>155</v>
      </c>
      <c r="G330" s="67">
        <v>698.3</v>
      </c>
    </row>
    <row r="331" spans="1:7" ht="12.75">
      <c r="A331" s="16" t="s">
        <v>49</v>
      </c>
      <c r="B331" s="19" t="s">
        <v>310</v>
      </c>
      <c r="C331" s="20" t="s">
        <v>65</v>
      </c>
      <c r="D331" s="20" t="s">
        <v>75</v>
      </c>
      <c r="E331" s="225" t="s">
        <v>209</v>
      </c>
      <c r="F331" s="225"/>
      <c r="G331" s="67">
        <f>G332+G336+G340+G344</f>
        <v>137.5</v>
      </c>
    </row>
    <row r="332" spans="1:7" ht="12.75">
      <c r="A332" s="16" t="s">
        <v>205</v>
      </c>
      <c r="B332" s="19" t="s">
        <v>310</v>
      </c>
      <c r="C332" s="20" t="s">
        <v>65</v>
      </c>
      <c r="D332" s="20" t="s">
        <v>75</v>
      </c>
      <c r="E332" s="225" t="s">
        <v>210</v>
      </c>
      <c r="F332" s="225"/>
      <c r="G332" s="67">
        <f>G333</f>
        <v>10</v>
      </c>
    </row>
    <row r="333" spans="1:7" ht="39">
      <c r="A333" s="16" t="s">
        <v>99</v>
      </c>
      <c r="B333" s="19" t="s">
        <v>310</v>
      </c>
      <c r="C333" s="20" t="s">
        <v>65</v>
      </c>
      <c r="D333" s="20" t="s">
        <v>75</v>
      </c>
      <c r="E333" s="225" t="s">
        <v>210</v>
      </c>
      <c r="F333" s="225" t="s">
        <v>100</v>
      </c>
      <c r="G333" s="67">
        <f>G334</f>
        <v>10</v>
      </c>
    </row>
    <row r="334" spans="1:7" ht="12.75">
      <c r="A334" s="16" t="s">
        <v>92</v>
      </c>
      <c r="B334" s="19" t="s">
        <v>310</v>
      </c>
      <c r="C334" s="20" t="s">
        <v>65</v>
      </c>
      <c r="D334" s="20" t="s">
        <v>75</v>
      </c>
      <c r="E334" s="225" t="s">
        <v>210</v>
      </c>
      <c r="F334" s="225" t="s">
        <v>93</v>
      </c>
      <c r="G334" s="67">
        <f>G335</f>
        <v>10</v>
      </c>
    </row>
    <row r="335" spans="1:7" ht="26.25">
      <c r="A335" s="16" t="s">
        <v>95</v>
      </c>
      <c r="B335" s="19" t="s">
        <v>310</v>
      </c>
      <c r="C335" s="20" t="s">
        <v>65</v>
      </c>
      <c r="D335" s="20" t="s">
        <v>75</v>
      </c>
      <c r="E335" s="225" t="s">
        <v>210</v>
      </c>
      <c r="F335" s="225" t="s">
        <v>96</v>
      </c>
      <c r="G335" s="67">
        <v>10</v>
      </c>
    </row>
    <row r="336" spans="1:7" ht="12.75">
      <c r="A336" s="16" t="s">
        <v>206</v>
      </c>
      <c r="B336" s="19" t="s">
        <v>310</v>
      </c>
      <c r="C336" s="20" t="s">
        <v>65</v>
      </c>
      <c r="D336" s="20" t="s">
        <v>75</v>
      </c>
      <c r="E336" s="225" t="s">
        <v>211</v>
      </c>
      <c r="F336" s="225"/>
      <c r="G336" s="67">
        <f>G337</f>
        <v>52.5</v>
      </c>
    </row>
    <row r="337" spans="1:7" ht="12.75">
      <c r="A337" s="16" t="s">
        <v>393</v>
      </c>
      <c r="B337" s="19" t="s">
        <v>310</v>
      </c>
      <c r="C337" s="20" t="s">
        <v>65</v>
      </c>
      <c r="D337" s="20" t="s">
        <v>75</v>
      </c>
      <c r="E337" s="225" t="s">
        <v>211</v>
      </c>
      <c r="F337" s="225" t="s">
        <v>101</v>
      </c>
      <c r="G337" s="67">
        <f>G338</f>
        <v>52.5</v>
      </c>
    </row>
    <row r="338" spans="1:7" ht="26.25">
      <c r="A338" s="16" t="s">
        <v>770</v>
      </c>
      <c r="B338" s="19" t="s">
        <v>310</v>
      </c>
      <c r="C338" s="20" t="s">
        <v>65</v>
      </c>
      <c r="D338" s="20" t="s">
        <v>75</v>
      </c>
      <c r="E338" s="225" t="s">
        <v>211</v>
      </c>
      <c r="F338" s="225" t="s">
        <v>97</v>
      </c>
      <c r="G338" s="67">
        <f>G339</f>
        <v>52.5</v>
      </c>
    </row>
    <row r="339" spans="1:7" ht="12.75">
      <c r="A339" s="16" t="s">
        <v>723</v>
      </c>
      <c r="B339" s="19" t="s">
        <v>310</v>
      </c>
      <c r="C339" s="20" t="s">
        <v>65</v>
      </c>
      <c r="D339" s="20" t="s">
        <v>75</v>
      </c>
      <c r="E339" s="225" t="s">
        <v>211</v>
      </c>
      <c r="F339" s="225" t="s">
        <v>98</v>
      </c>
      <c r="G339" s="67">
        <f>48+4.5</f>
        <v>52.5</v>
      </c>
    </row>
    <row r="340" spans="1:7" ht="39">
      <c r="A340" s="16" t="s">
        <v>235</v>
      </c>
      <c r="B340" s="19" t="s">
        <v>310</v>
      </c>
      <c r="C340" s="20" t="s">
        <v>65</v>
      </c>
      <c r="D340" s="20" t="s">
        <v>75</v>
      </c>
      <c r="E340" s="225" t="s">
        <v>584</v>
      </c>
      <c r="F340" s="225"/>
      <c r="G340" s="67">
        <f>G341</f>
        <v>60</v>
      </c>
    </row>
    <row r="341" spans="1:7" ht="44.25" customHeight="1">
      <c r="A341" s="16" t="s">
        <v>99</v>
      </c>
      <c r="B341" s="19" t="s">
        <v>310</v>
      </c>
      <c r="C341" s="20" t="s">
        <v>65</v>
      </c>
      <c r="D341" s="20" t="s">
        <v>75</v>
      </c>
      <c r="E341" s="225" t="s">
        <v>584</v>
      </c>
      <c r="F341" s="225" t="s">
        <v>100</v>
      </c>
      <c r="G341" s="67">
        <f>G342</f>
        <v>60</v>
      </c>
    </row>
    <row r="342" spans="1:7" ht="12.75">
      <c r="A342" s="16" t="s">
        <v>92</v>
      </c>
      <c r="B342" s="19" t="s">
        <v>310</v>
      </c>
      <c r="C342" s="20" t="s">
        <v>65</v>
      </c>
      <c r="D342" s="20" t="s">
        <v>75</v>
      </c>
      <c r="E342" s="225" t="s">
        <v>584</v>
      </c>
      <c r="F342" s="225" t="s">
        <v>93</v>
      </c>
      <c r="G342" s="67">
        <f>G343</f>
        <v>60</v>
      </c>
    </row>
    <row r="343" spans="1:7" ht="26.25">
      <c r="A343" s="16" t="s">
        <v>95</v>
      </c>
      <c r="B343" s="19" t="s">
        <v>310</v>
      </c>
      <c r="C343" s="20" t="s">
        <v>65</v>
      </c>
      <c r="D343" s="20" t="s">
        <v>75</v>
      </c>
      <c r="E343" s="225" t="s">
        <v>584</v>
      </c>
      <c r="F343" s="225" t="s">
        <v>96</v>
      </c>
      <c r="G343" s="67">
        <v>60</v>
      </c>
    </row>
    <row r="344" spans="1:7" ht="12.75">
      <c r="A344" s="16" t="s">
        <v>204</v>
      </c>
      <c r="B344" s="19" t="s">
        <v>310</v>
      </c>
      <c r="C344" s="20" t="s">
        <v>65</v>
      </c>
      <c r="D344" s="20" t="s">
        <v>75</v>
      </c>
      <c r="E344" s="225" t="s">
        <v>585</v>
      </c>
      <c r="F344" s="225"/>
      <c r="G344" s="67">
        <f>G345</f>
        <v>15</v>
      </c>
    </row>
    <row r="345" spans="1:7" ht="39">
      <c r="A345" s="16" t="s">
        <v>99</v>
      </c>
      <c r="B345" s="19" t="s">
        <v>310</v>
      </c>
      <c r="C345" s="20" t="s">
        <v>65</v>
      </c>
      <c r="D345" s="20" t="s">
        <v>75</v>
      </c>
      <c r="E345" s="225" t="s">
        <v>585</v>
      </c>
      <c r="F345" s="225" t="s">
        <v>100</v>
      </c>
      <c r="G345" s="67">
        <f>G346</f>
        <v>15</v>
      </c>
    </row>
    <row r="346" spans="1:7" ht="12.75">
      <c r="A346" s="16" t="s">
        <v>92</v>
      </c>
      <c r="B346" s="19" t="s">
        <v>310</v>
      </c>
      <c r="C346" s="20" t="s">
        <v>65</v>
      </c>
      <c r="D346" s="20" t="s">
        <v>75</v>
      </c>
      <c r="E346" s="225" t="s">
        <v>585</v>
      </c>
      <c r="F346" s="225" t="s">
        <v>93</v>
      </c>
      <c r="G346" s="67">
        <f>G347</f>
        <v>15</v>
      </c>
    </row>
    <row r="347" spans="1:7" ht="26.25">
      <c r="A347" s="16" t="s">
        <v>95</v>
      </c>
      <c r="B347" s="19" t="s">
        <v>310</v>
      </c>
      <c r="C347" s="20" t="s">
        <v>65</v>
      </c>
      <c r="D347" s="20" t="s">
        <v>75</v>
      </c>
      <c r="E347" s="225" t="s">
        <v>585</v>
      </c>
      <c r="F347" s="225" t="s">
        <v>96</v>
      </c>
      <c r="G347" s="67">
        <v>15</v>
      </c>
    </row>
    <row r="348" spans="1:7" ht="26.25">
      <c r="A348" s="393" t="s">
        <v>163</v>
      </c>
      <c r="B348" s="394" t="s">
        <v>311</v>
      </c>
      <c r="C348" s="395"/>
      <c r="D348" s="395"/>
      <c r="E348" s="396"/>
      <c r="F348" s="396"/>
      <c r="G348" s="397">
        <f>G349+G385+G401+G408+G392</f>
        <v>62897.6</v>
      </c>
    </row>
    <row r="349" spans="1:7" ht="12.75">
      <c r="A349" s="15" t="s">
        <v>2</v>
      </c>
      <c r="B349" s="35" t="s">
        <v>311</v>
      </c>
      <c r="C349" s="35" t="s">
        <v>65</v>
      </c>
      <c r="D349" s="35" t="s">
        <v>35</v>
      </c>
      <c r="E349" s="225"/>
      <c r="F349" s="225"/>
      <c r="G349" s="72">
        <f>G350</f>
        <v>50593.1</v>
      </c>
    </row>
    <row r="350" spans="1:7" ht="12.75">
      <c r="A350" s="15" t="s">
        <v>62</v>
      </c>
      <c r="B350" s="42" t="s">
        <v>311</v>
      </c>
      <c r="C350" s="35" t="s">
        <v>65</v>
      </c>
      <c r="D350" s="35" t="s">
        <v>86</v>
      </c>
      <c r="E350" s="225"/>
      <c r="F350" s="225"/>
      <c r="G350" s="72">
        <f>G373+G351</f>
        <v>50593.1</v>
      </c>
    </row>
    <row r="351" spans="1:7" ht="12.75">
      <c r="A351" s="16" t="s">
        <v>335</v>
      </c>
      <c r="B351" s="19" t="s">
        <v>311</v>
      </c>
      <c r="C351" s="20" t="s">
        <v>65</v>
      </c>
      <c r="D351" s="20" t="s">
        <v>86</v>
      </c>
      <c r="E351" s="243" t="s">
        <v>619</v>
      </c>
      <c r="F351" s="229"/>
      <c r="G351" s="67">
        <f>G352+G365+G369</f>
        <v>48267.7</v>
      </c>
    </row>
    <row r="352" spans="1:7" ht="12.75">
      <c r="A352" s="16" t="s">
        <v>214</v>
      </c>
      <c r="B352" s="19" t="s">
        <v>311</v>
      </c>
      <c r="C352" s="20" t="s">
        <v>65</v>
      </c>
      <c r="D352" s="20" t="s">
        <v>86</v>
      </c>
      <c r="E352" s="243" t="s">
        <v>620</v>
      </c>
      <c r="F352" s="229"/>
      <c r="G352" s="67">
        <f>G353+G358+G361</f>
        <v>47043.7</v>
      </c>
    </row>
    <row r="353" spans="1:7" ht="45" customHeight="1">
      <c r="A353" s="16" t="s">
        <v>99</v>
      </c>
      <c r="B353" s="19" t="s">
        <v>311</v>
      </c>
      <c r="C353" s="20" t="s">
        <v>65</v>
      </c>
      <c r="D353" s="20" t="s">
        <v>86</v>
      </c>
      <c r="E353" s="243" t="s">
        <v>620</v>
      </c>
      <c r="F353" s="225" t="s">
        <v>100</v>
      </c>
      <c r="G353" s="67">
        <f>G354</f>
        <v>33402.6</v>
      </c>
    </row>
    <row r="354" spans="1:7" ht="12" customHeight="1">
      <c r="A354" s="16" t="s">
        <v>239</v>
      </c>
      <c r="B354" s="19" t="s">
        <v>311</v>
      </c>
      <c r="C354" s="20" t="s">
        <v>65</v>
      </c>
      <c r="D354" s="20" t="s">
        <v>86</v>
      </c>
      <c r="E354" s="243" t="s">
        <v>620</v>
      </c>
      <c r="F354" s="225" t="s">
        <v>241</v>
      </c>
      <c r="G354" s="67">
        <f>G355+G356+G357</f>
        <v>33402.6</v>
      </c>
    </row>
    <row r="355" spans="1:7" ht="12" customHeight="1">
      <c r="A355" s="16" t="s">
        <v>328</v>
      </c>
      <c r="B355" s="19" t="s">
        <v>311</v>
      </c>
      <c r="C355" s="20" t="s">
        <v>65</v>
      </c>
      <c r="D355" s="20" t="s">
        <v>86</v>
      </c>
      <c r="E355" s="243" t="s">
        <v>620</v>
      </c>
      <c r="F355" s="225" t="s">
        <v>242</v>
      </c>
      <c r="G355" s="67">
        <v>25777.2</v>
      </c>
    </row>
    <row r="356" spans="1:7" ht="12" customHeight="1">
      <c r="A356" s="16" t="s">
        <v>326</v>
      </c>
      <c r="B356" s="19" t="s">
        <v>311</v>
      </c>
      <c r="C356" s="20" t="s">
        <v>65</v>
      </c>
      <c r="D356" s="20" t="s">
        <v>86</v>
      </c>
      <c r="E356" s="243" t="s">
        <v>620</v>
      </c>
      <c r="F356" s="225" t="s">
        <v>240</v>
      </c>
      <c r="G356" s="67">
        <v>150</v>
      </c>
    </row>
    <row r="357" spans="1:7" ht="12" customHeight="1">
      <c r="A357" s="16" t="s">
        <v>329</v>
      </c>
      <c r="B357" s="19" t="s">
        <v>311</v>
      </c>
      <c r="C357" s="20" t="s">
        <v>65</v>
      </c>
      <c r="D357" s="20" t="s">
        <v>86</v>
      </c>
      <c r="E357" s="243" t="s">
        <v>620</v>
      </c>
      <c r="F357" s="225" t="s">
        <v>243</v>
      </c>
      <c r="G357" s="67">
        <v>7475.4</v>
      </c>
    </row>
    <row r="358" spans="1:7" ht="12" customHeight="1">
      <c r="A358" s="16" t="s">
        <v>393</v>
      </c>
      <c r="B358" s="19" t="s">
        <v>311</v>
      </c>
      <c r="C358" s="20" t="s">
        <v>65</v>
      </c>
      <c r="D358" s="20" t="s">
        <v>86</v>
      </c>
      <c r="E358" s="243" t="s">
        <v>620</v>
      </c>
      <c r="F358" s="225" t="s">
        <v>101</v>
      </c>
      <c r="G358" s="67">
        <f>G359</f>
        <v>13323.1</v>
      </c>
    </row>
    <row r="359" spans="1:7" ht="26.25" customHeight="1">
      <c r="A359" s="16" t="s">
        <v>770</v>
      </c>
      <c r="B359" s="19" t="s">
        <v>311</v>
      </c>
      <c r="C359" s="20" t="s">
        <v>65</v>
      </c>
      <c r="D359" s="20" t="s">
        <v>86</v>
      </c>
      <c r="E359" s="243" t="s">
        <v>620</v>
      </c>
      <c r="F359" s="225" t="s">
        <v>97</v>
      </c>
      <c r="G359" s="67">
        <f>G360</f>
        <v>13323.1</v>
      </c>
    </row>
    <row r="360" spans="1:7" ht="18" customHeight="1">
      <c r="A360" s="16" t="s">
        <v>724</v>
      </c>
      <c r="B360" s="19" t="s">
        <v>311</v>
      </c>
      <c r="C360" s="20" t="s">
        <v>65</v>
      </c>
      <c r="D360" s="20" t="s">
        <v>86</v>
      </c>
      <c r="E360" s="243" t="s">
        <v>620</v>
      </c>
      <c r="F360" s="225" t="s">
        <v>98</v>
      </c>
      <c r="G360" s="67">
        <f>11143.1+2180</f>
        <v>13323.1</v>
      </c>
    </row>
    <row r="361" spans="1:7" ht="16.5" customHeight="1">
      <c r="A361" s="16" t="s">
        <v>125</v>
      </c>
      <c r="B361" s="19" t="s">
        <v>311</v>
      </c>
      <c r="C361" s="20" t="s">
        <v>65</v>
      </c>
      <c r="D361" s="20" t="s">
        <v>86</v>
      </c>
      <c r="E361" s="243" t="s">
        <v>620</v>
      </c>
      <c r="F361" s="225" t="s">
        <v>126</v>
      </c>
      <c r="G361" s="67">
        <f>G362</f>
        <v>318</v>
      </c>
    </row>
    <row r="362" spans="1:7" ht="15" customHeight="1">
      <c r="A362" s="16" t="s">
        <v>128</v>
      </c>
      <c r="B362" s="19" t="s">
        <v>311</v>
      </c>
      <c r="C362" s="20" t="s">
        <v>65</v>
      </c>
      <c r="D362" s="20" t="s">
        <v>86</v>
      </c>
      <c r="E362" s="243" t="s">
        <v>620</v>
      </c>
      <c r="F362" s="225" t="s">
        <v>129</v>
      </c>
      <c r="G362" s="67">
        <f>G364+G363</f>
        <v>318</v>
      </c>
    </row>
    <row r="363" spans="1:7" ht="18" customHeight="1">
      <c r="A363" s="16" t="s">
        <v>130</v>
      </c>
      <c r="B363" s="19" t="s">
        <v>311</v>
      </c>
      <c r="C363" s="20" t="s">
        <v>65</v>
      </c>
      <c r="D363" s="20" t="s">
        <v>86</v>
      </c>
      <c r="E363" s="243" t="s">
        <v>620</v>
      </c>
      <c r="F363" s="225" t="s">
        <v>131</v>
      </c>
      <c r="G363" s="67">
        <v>270</v>
      </c>
    </row>
    <row r="364" spans="1:7" ht="16.5" customHeight="1">
      <c r="A364" s="16" t="s">
        <v>157</v>
      </c>
      <c r="B364" s="19" t="s">
        <v>311</v>
      </c>
      <c r="C364" s="20" t="s">
        <v>65</v>
      </c>
      <c r="D364" s="20" t="s">
        <v>86</v>
      </c>
      <c r="E364" s="243" t="s">
        <v>620</v>
      </c>
      <c r="F364" s="225" t="s">
        <v>132</v>
      </c>
      <c r="G364" s="67">
        <v>48</v>
      </c>
    </row>
    <row r="365" spans="1:7" ht="40.5" customHeight="1">
      <c r="A365" s="16" t="s">
        <v>235</v>
      </c>
      <c r="B365" s="19" t="s">
        <v>311</v>
      </c>
      <c r="C365" s="20" t="s">
        <v>65</v>
      </c>
      <c r="D365" s="20" t="s">
        <v>86</v>
      </c>
      <c r="E365" s="243" t="s">
        <v>621</v>
      </c>
      <c r="F365" s="225"/>
      <c r="G365" s="67">
        <f>G366</f>
        <v>1200</v>
      </c>
    </row>
    <row r="366" spans="1:7" ht="42.75" customHeight="1">
      <c r="A366" s="16" t="s">
        <v>99</v>
      </c>
      <c r="B366" s="19" t="s">
        <v>311</v>
      </c>
      <c r="C366" s="20" t="s">
        <v>65</v>
      </c>
      <c r="D366" s="20" t="s">
        <v>86</v>
      </c>
      <c r="E366" s="243" t="s">
        <v>621</v>
      </c>
      <c r="F366" s="225" t="s">
        <v>100</v>
      </c>
      <c r="G366" s="67">
        <f>G367</f>
        <v>1200</v>
      </c>
    </row>
    <row r="367" spans="1:7" ht="18" customHeight="1">
      <c r="A367" s="16" t="s">
        <v>239</v>
      </c>
      <c r="B367" s="19" t="s">
        <v>311</v>
      </c>
      <c r="C367" s="20" t="s">
        <v>65</v>
      </c>
      <c r="D367" s="20" t="s">
        <v>86</v>
      </c>
      <c r="E367" s="243" t="s">
        <v>621</v>
      </c>
      <c r="F367" s="225" t="s">
        <v>241</v>
      </c>
      <c r="G367" s="67">
        <f>G368</f>
        <v>1200</v>
      </c>
    </row>
    <row r="368" spans="1:7" ht="17.25" customHeight="1">
      <c r="A368" s="16" t="s">
        <v>326</v>
      </c>
      <c r="B368" s="19" t="s">
        <v>311</v>
      </c>
      <c r="C368" s="20" t="s">
        <v>65</v>
      </c>
      <c r="D368" s="20" t="s">
        <v>86</v>
      </c>
      <c r="E368" s="243" t="s">
        <v>621</v>
      </c>
      <c r="F368" s="225" t="s">
        <v>240</v>
      </c>
      <c r="G368" s="67">
        <v>1200</v>
      </c>
    </row>
    <row r="369" spans="1:7" ht="15" customHeight="1">
      <c r="A369" s="16" t="s">
        <v>204</v>
      </c>
      <c r="B369" s="19" t="s">
        <v>311</v>
      </c>
      <c r="C369" s="20" t="s">
        <v>65</v>
      </c>
      <c r="D369" s="20" t="s">
        <v>86</v>
      </c>
      <c r="E369" s="243" t="s">
        <v>622</v>
      </c>
      <c r="F369" s="225"/>
      <c r="G369" s="67">
        <f>G370</f>
        <v>24</v>
      </c>
    </row>
    <row r="370" spans="1:7" ht="41.25" customHeight="1">
      <c r="A370" s="16" t="s">
        <v>99</v>
      </c>
      <c r="B370" s="19" t="s">
        <v>311</v>
      </c>
      <c r="C370" s="20" t="s">
        <v>65</v>
      </c>
      <c r="D370" s="20" t="s">
        <v>86</v>
      </c>
      <c r="E370" s="243" t="s">
        <v>622</v>
      </c>
      <c r="F370" s="225" t="s">
        <v>100</v>
      </c>
      <c r="G370" s="67">
        <f>G371</f>
        <v>24</v>
      </c>
    </row>
    <row r="371" spans="1:7" ht="18" customHeight="1">
      <c r="A371" s="16" t="s">
        <v>239</v>
      </c>
      <c r="B371" s="19" t="s">
        <v>311</v>
      </c>
      <c r="C371" s="20" t="s">
        <v>65</v>
      </c>
      <c r="D371" s="20" t="s">
        <v>86</v>
      </c>
      <c r="E371" s="243" t="s">
        <v>622</v>
      </c>
      <c r="F371" s="225" t="s">
        <v>241</v>
      </c>
      <c r="G371" s="67">
        <f>G372</f>
        <v>24</v>
      </c>
    </row>
    <row r="372" spans="1:7" ht="16.5" customHeight="1">
      <c r="A372" s="16" t="s">
        <v>326</v>
      </c>
      <c r="B372" s="19" t="s">
        <v>311</v>
      </c>
      <c r="C372" s="20" t="s">
        <v>65</v>
      </c>
      <c r="D372" s="20" t="s">
        <v>86</v>
      </c>
      <c r="E372" s="243" t="s">
        <v>622</v>
      </c>
      <c r="F372" s="225" t="s">
        <v>240</v>
      </c>
      <c r="G372" s="67">
        <v>24</v>
      </c>
    </row>
    <row r="373" spans="1:7" ht="32.25" customHeight="1">
      <c r="A373" s="33" t="s">
        <v>197</v>
      </c>
      <c r="B373" s="19" t="s">
        <v>311</v>
      </c>
      <c r="C373" s="20" t="s">
        <v>65</v>
      </c>
      <c r="D373" s="20" t="s">
        <v>86</v>
      </c>
      <c r="E373" s="225" t="s">
        <v>623</v>
      </c>
      <c r="F373" s="225"/>
      <c r="G373" s="67">
        <f>G374+G378</f>
        <v>2325.4</v>
      </c>
    </row>
    <row r="374" spans="1:7" ht="18" customHeight="1">
      <c r="A374" s="33" t="s">
        <v>304</v>
      </c>
      <c r="B374" s="19" t="s">
        <v>311</v>
      </c>
      <c r="C374" s="20" t="s">
        <v>65</v>
      </c>
      <c r="D374" s="20" t="s">
        <v>86</v>
      </c>
      <c r="E374" s="225" t="s">
        <v>624</v>
      </c>
      <c r="F374" s="225"/>
      <c r="G374" s="67">
        <f>G375</f>
        <v>1525.4</v>
      </c>
    </row>
    <row r="375" spans="1:7" ht="14.25" customHeight="1">
      <c r="A375" s="16" t="s">
        <v>393</v>
      </c>
      <c r="B375" s="19" t="s">
        <v>311</v>
      </c>
      <c r="C375" s="20" t="s">
        <v>65</v>
      </c>
      <c r="D375" s="20" t="s">
        <v>86</v>
      </c>
      <c r="E375" s="225" t="s">
        <v>624</v>
      </c>
      <c r="F375" s="225" t="s">
        <v>101</v>
      </c>
      <c r="G375" s="67">
        <f>G376</f>
        <v>1525.4</v>
      </c>
    </row>
    <row r="376" spans="1:7" ht="26.25" customHeight="1">
      <c r="A376" s="16" t="s">
        <v>770</v>
      </c>
      <c r="B376" s="19" t="s">
        <v>311</v>
      </c>
      <c r="C376" s="20" t="s">
        <v>65</v>
      </c>
      <c r="D376" s="20" t="s">
        <v>86</v>
      </c>
      <c r="E376" s="225" t="s">
        <v>624</v>
      </c>
      <c r="F376" s="225" t="s">
        <v>97</v>
      </c>
      <c r="G376" s="67">
        <f>G377</f>
        <v>1525.4</v>
      </c>
    </row>
    <row r="377" spans="1:7" ht="12.75" customHeight="1">
      <c r="A377" s="16" t="s">
        <v>723</v>
      </c>
      <c r="B377" s="19" t="s">
        <v>311</v>
      </c>
      <c r="C377" s="20" t="s">
        <v>65</v>
      </c>
      <c r="D377" s="20" t="s">
        <v>86</v>
      </c>
      <c r="E377" s="225" t="s">
        <v>624</v>
      </c>
      <c r="F377" s="225" t="s">
        <v>98</v>
      </c>
      <c r="G377" s="67">
        <v>1525.4</v>
      </c>
    </row>
    <row r="378" spans="1:7" ht="31.5" customHeight="1">
      <c r="A378" s="309" t="s">
        <v>728</v>
      </c>
      <c r="B378" s="19" t="s">
        <v>311</v>
      </c>
      <c r="C378" s="20" t="s">
        <v>65</v>
      </c>
      <c r="D378" s="20" t="s">
        <v>86</v>
      </c>
      <c r="E378" s="225" t="s">
        <v>625</v>
      </c>
      <c r="F378" s="225"/>
      <c r="G378" s="67">
        <f>G379+G382</f>
        <v>800</v>
      </c>
    </row>
    <row r="379" spans="1:7" ht="17.25" customHeight="1">
      <c r="A379" s="16" t="s">
        <v>393</v>
      </c>
      <c r="B379" s="19" t="s">
        <v>311</v>
      </c>
      <c r="C379" s="20" t="s">
        <v>65</v>
      </c>
      <c r="D379" s="20" t="s">
        <v>86</v>
      </c>
      <c r="E379" s="225" t="s">
        <v>625</v>
      </c>
      <c r="F379" s="225" t="s">
        <v>101</v>
      </c>
      <c r="G379" s="67">
        <f>G380</f>
        <v>790</v>
      </c>
    </row>
    <row r="380" spans="1:7" ht="28.5" customHeight="1">
      <c r="A380" s="16" t="s">
        <v>770</v>
      </c>
      <c r="B380" s="19" t="s">
        <v>311</v>
      </c>
      <c r="C380" s="20" t="s">
        <v>65</v>
      </c>
      <c r="D380" s="20" t="s">
        <v>86</v>
      </c>
      <c r="E380" s="225" t="s">
        <v>625</v>
      </c>
      <c r="F380" s="225" t="s">
        <v>97</v>
      </c>
      <c r="G380" s="67">
        <f>G381</f>
        <v>790</v>
      </c>
    </row>
    <row r="381" spans="1:7" ht="12.75" customHeight="1">
      <c r="A381" s="16" t="s">
        <v>724</v>
      </c>
      <c r="B381" s="19" t="s">
        <v>311</v>
      </c>
      <c r="C381" s="20" t="s">
        <v>65</v>
      </c>
      <c r="D381" s="20" t="s">
        <v>86</v>
      </c>
      <c r="E381" s="225" t="s">
        <v>625</v>
      </c>
      <c r="F381" s="225" t="s">
        <v>98</v>
      </c>
      <c r="G381" s="67">
        <v>790</v>
      </c>
    </row>
    <row r="382" spans="1:7" ht="14.25" customHeight="1">
      <c r="A382" s="16" t="s">
        <v>125</v>
      </c>
      <c r="B382" s="19" t="s">
        <v>311</v>
      </c>
      <c r="C382" s="20" t="s">
        <v>65</v>
      </c>
      <c r="D382" s="20" t="s">
        <v>86</v>
      </c>
      <c r="E382" s="225" t="s">
        <v>625</v>
      </c>
      <c r="F382" s="225" t="s">
        <v>126</v>
      </c>
      <c r="G382" s="67">
        <f>G383</f>
        <v>10</v>
      </c>
    </row>
    <row r="383" spans="1:7" ht="15.75" customHeight="1">
      <c r="A383" s="16" t="s">
        <v>128</v>
      </c>
      <c r="B383" s="19" t="s">
        <v>311</v>
      </c>
      <c r="C383" s="20" t="s">
        <v>65</v>
      </c>
      <c r="D383" s="20" t="s">
        <v>86</v>
      </c>
      <c r="E383" s="225" t="s">
        <v>625</v>
      </c>
      <c r="F383" s="225" t="s">
        <v>129</v>
      </c>
      <c r="G383" s="67">
        <f>G384</f>
        <v>10</v>
      </c>
    </row>
    <row r="384" spans="1:7" ht="12.75" customHeight="1">
      <c r="A384" s="16" t="s">
        <v>158</v>
      </c>
      <c r="B384" s="19" t="s">
        <v>311</v>
      </c>
      <c r="C384" s="20" t="s">
        <v>65</v>
      </c>
      <c r="D384" s="20" t="s">
        <v>86</v>
      </c>
      <c r="E384" s="225" t="s">
        <v>625</v>
      </c>
      <c r="F384" s="225" t="s">
        <v>159</v>
      </c>
      <c r="G384" s="67">
        <v>10</v>
      </c>
    </row>
    <row r="385" spans="1:7" ht="15" customHeight="1">
      <c r="A385" s="15" t="s">
        <v>5</v>
      </c>
      <c r="B385" s="42" t="s">
        <v>311</v>
      </c>
      <c r="C385" s="35" t="s">
        <v>67</v>
      </c>
      <c r="D385" s="35" t="s">
        <v>35</v>
      </c>
      <c r="E385" s="229"/>
      <c r="F385" s="229"/>
      <c r="G385" s="72">
        <f aca="true" t="shared" si="3" ref="G385:G390">G386</f>
        <v>5800</v>
      </c>
    </row>
    <row r="386" spans="1:7" ht="15" customHeight="1">
      <c r="A386" s="15" t="s">
        <v>6</v>
      </c>
      <c r="B386" s="42" t="s">
        <v>311</v>
      </c>
      <c r="C386" s="35" t="s">
        <v>67</v>
      </c>
      <c r="D386" s="35" t="s">
        <v>72</v>
      </c>
      <c r="E386" s="229"/>
      <c r="F386" s="229"/>
      <c r="G386" s="72">
        <f t="shared" si="3"/>
        <v>5800</v>
      </c>
    </row>
    <row r="387" spans="1:7" ht="16.5" customHeight="1">
      <c r="A387" s="16" t="s">
        <v>36</v>
      </c>
      <c r="B387" s="19" t="s">
        <v>311</v>
      </c>
      <c r="C387" s="20" t="s">
        <v>67</v>
      </c>
      <c r="D387" s="20" t="s">
        <v>72</v>
      </c>
      <c r="E387" s="225" t="s">
        <v>626</v>
      </c>
      <c r="F387" s="225"/>
      <c r="G387" s="67">
        <f t="shared" si="3"/>
        <v>5800</v>
      </c>
    </row>
    <row r="388" spans="1:7" ht="27" customHeight="1">
      <c r="A388" s="16" t="s">
        <v>409</v>
      </c>
      <c r="B388" s="19" t="s">
        <v>311</v>
      </c>
      <c r="C388" s="20" t="s">
        <v>67</v>
      </c>
      <c r="D388" s="20" t="s">
        <v>72</v>
      </c>
      <c r="E388" s="225" t="s">
        <v>627</v>
      </c>
      <c r="F388" s="225"/>
      <c r="G388" s="67">
        <f t="shared" si="3"/>
        <v>5800</v>
      </c>
    </row>
    <row r="389" spans="1:7" ht="18" customHeight="1">
      <c r="A389" s="16" t="s">
        <v>393</v>
      </c>
      <c r="B389" s="19" t="s">
        <v>311</v>
      </c>
      <c r="C389" s="20" t="s">
        <v>67</v>
      </c>
      <c r="D389" s="20" t="s">
        <v>72</v>
      </c>
      <c r="E389" s="225" t="s">
        <v>627</v>
      </c>
      <c r="F389" s="225" t="s">
        <v>101</v>
      </c>
      <c r="G389" s="67">
        <f t="shared" si="3"/>
        <v>5800</v>
      </c>
    </row>
    <row r="390" spans="1:7" ht="27" customHeight="1">
      <c r="A390" s="16" t="s">
        <v>770</v>
      </c>
      <c r="B390" s="19" t="s">
        <v>311</v>
      </c>
      <c r="C390" s="20" t="s">
        <v>67</v>
      </c>
      <c r="D390" s="20" t="s">
        <v>72</v>
      </c>
      <c r="E390" s="225" t="s">
        <v>627</v>
      </c>
      <c r="F390" s="225" t="s">
        <v>97</v>
      </c>
      <c r="G390" s="67">
        <f t="shared" si="3"/>
        <v>5800</v>
      </c>
    </row>
    <row r="391" spans="1:7" ht="17.25" customHeight="1">
      <c r="A391" s="16" t="s">
        <v>723</v>
      </c>
      <c r="B391" s="19" t="s">
        <v>311</v>
      </c>
      <c r="C391" s="20" t="s">
        <v>67</v>
      </c>
      <c r="D391" s="20" t="s">
        <v>72</v>
      </c>
      <c r="E391" s="225" t="s">
        <v>627</v>
      </c>
      <c r="F391" s="225" t="s">
        <v>98</v>
      </c>
      <c r="G391" s="67">
        <v>5800</v>
      </c>
    </row>
    <row r="392" spans="1:7" ht="17.25" customHeight="1">
      <c r="A392" s="15" t="s">
        <v>5</v>
      </c>
      <c r="B392" s="42" t="s">
        <v>311</v>
      </c>
      <c r="C392" s="35" t="s">
        <v>67</v>
      </c>
      <c r="D392" s="35" t="s">
        <v>35</v>
      </c>
      <c r="E392" s="225"/>
      <c r="F392" s="225"/>
      <c r="G392" s="72">
        <f>G393</f>
        <v>400</v>
      </c>
    </row>
    <row r="393" spans="1:7" ht="12.75">
      <c r="A393" s="15" t="s">
        <v>7</v>
      </c>
      <c r="B393" s="42" t="s">
        <v>311</v>
      </c>
      <c r="C393" s="35" t="s">
        <v>67</v>
      </c>
      <c r="D393" s="35" t="s">
        <v>77</v>
      </c>
      <c r="E393" s="229"/>
      <c r="F393" s="229"/>
      <c r="G393" s="72">
        <f>G395</f>
        <v>400</v>
      </c>
    </row>
    <row r="394" spans="1:7" ht="12.75">
      <c r="A394" s="16" t="s">
        <v>601</v>
      </c>
      <c r="B394" s="19" t="s">
        <v>311</v>
      </c>
      <c r="C394" s="20" t="s">
        <v>67</v>
      </c>
      <c r="D394" s="20" t="s">
        <v>77</v>
      </c>
      <c r="E394" s="243" t="s">
        <v>602</v>
      </c>
      <c r="F394" s="225"/>
      <c r="G394" s="67">
        <f aca="true" t="shared" si="4" ref="G394:G399">G395</f>
        <v>400</v>
      </c>
    </row>
    <row r="395" spans="1:7" ht="26.25">
      <c r="A395" s="201" t="str">
        <f>'МП пр.8'!A668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95" s="206" t="s">
        <v>311</v>
      </c>
      <c r="C395" s="202" t="s">
        <v>67</v>
      </c>
      <c r="D395" s="202" t="s">
        <v>77</v>
      </c>
      <c r="E395" s="241" t="str">
        <f>'МП пр.8'!B668</f>
        <v>7Ц 0 00 00000 </v>
      </c>
      <c r="F395" s="224"/>
      <c r="G395" s="382">
        <f t="shared" si="4"/>
        <v>400</v>
      </c>
    </row>
    <row r="396" spans="1:7" ht="26.25">
      <c r="A396" s="30" t="str">
        <f>'МП пр.8'!A669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96" s="19" t="s">
        <v>311</v>
      </c>
      <c r="C396" s="20" t="s">
        <v>67</v>
      </c>
      <c r="D396" s="20" t="s">
        <v>77</v>
      </c>
      <c r="E396" s="243" t="str">
        <f>'МП пр.8'!B669</f>
        <v>7Ц 0 01 00000 </v>
      </c>
      <c r="F396" s="225"/>
      <c r="G396" s="67">
        <f t="shared" si="4"/>
        <v>400</v>
      </c>
    </row>
    <row r="397" spans="1:7" ht="12.75">
      <c r="A397" s="30" t="str">
        <f>'МП пр.8'!A670</f>
        <v>Частичное возмещение транспортных расходов по доставке муки</v>
      </c>
      <c r="B397" s="19" t="s">
        <v>311</v>
      </c>
      <c r="C397" s="20" t="s">
        <v>67</v>
      </c>
      <c r="D397" s="20" t="s">
        <v>77</v>
      </c>
      <c r="E397" s="243" t="str">
        <f>'МП пр.8'!B670</f>
        <v>7Ц 0 01 91100 </v>
      </c>
      <c r="F397" s="225"/>
      <c r="G397" s="67">
        <f t="shared" si="4"/>
        <v>400</v>
      </c>
    </row>
    <row r="398" spans="1:7" ht="12.75">
      <c r="A398" s="16" t="s">
        <v>125</v>
      </c>
      <c r="B398" s="19" t="s">
        <v>311</v>
      </c>
      <c r="C398" s="20" t="s">
        <v>67</v>
      </c>
      <c r="D398" s="20" t="s">
        <v>77</v>
      </c>
      <c r="E398" s="243" t="s">
        <v>340</v>
      </c>
      <c r="F398" s="225" t="s">
        <v>126</v>
      </c>
      <c r="G398" s="67">
        <f t="shared" si="4"/>
        <v>400</v>
      </c>
    </row>
    <row r="399" spans="1:7" ht="26.25">
      <c r="A399" s="16" t="s">
        <v>160</v>
      </c>
      <c r="B399" s="19" t="s">
        <v>311</v>
      </c>
      <c r="C399" s="20" t="s">
        <v>67</v>
      </c>
      <c r="D399" s="20" t="s">
        <v>77</v>
      </c>
      <c r="E399" s="243" t="s">
        <v>340</v>
      </c>
      <c r="F399" s="225" t="s">
        <v>127</v>
      </c>
      <c r="G399" s="67">
        <f t="shared" si="4"/>
        <v>400</v>
      </c>
    </row>
    <row r="400" spans="1:7" ht="39">
      <c r="A400" s="16" t="s">
        <v>778</v>
      </c>
      <c r="B400" s="19" t="s">
        <v>311</v>
      </c>
      <c r="C400" s="20" t="s">
        <v>67</v>
      </c>
      <c r="D400" s="20" t="s">
        <v>77</v>
      </c>
      <c r="E400" s="243" t="s">
        <v>340</v>
      </c>
      <c r="F400" s="329">
        <v>811</v>
      </c>
      <c r="G400" s="67">
        <f>'МП пр.8'!G676</f>
        <v>400</v>
      </c>
    </row>
    <row r="401" spans="1:7" ht="12.75">
      <c r="A401" s="14" t="s">
        <v>147</v>
      </c>
      <c r="B401" s="42" t="s">
        <v>311</v>
      </c>
      <c r="C401" s="41" t="s">
        <v>71</v>
      </c>
      <c r="D401" s="41" t="s">
        <v>35</v>
      </c>
      <c r="E401" s="225"/>
      <c r="F401" s="225"/>
      <c r="G401" s="72">
        <f aca="true" t="shared" si="5" ref="G401:G406">G402</f>
        <v>487.5</v>
      </c>
    </row>
    <row r="402" spans="1:7" ht="18" customHeight="1">
      <c r="A402" s="7" t="s">
        <v>146</v>
      </c>
      <c r="B402" s="19" t="s">
        <v>311</v>
      </c>
      <c r="C402" s="40" t="s">
        <v>71</v>
      </c>
      <c r="D402" s="40" t="s">
        <v>65</v>
      </c>
      <c r="E402" s="225"/>
      <c r="F402" s="225"/>
      <c r="G402" s="72">
        <f t="shared" si="5"/>
        <v>487.5</v>
      </c>
    </row>
    <row r="403" spans="1:7" ht="12.75">
      <c r="A403" s="33" t="s">
        <v>198</v>
      </c>
      <c r="B403" s="19" t="s">
        <v>311</v>
      </c>
      <c r="C403" s="19" t="s">
        <v>71</v>
      </c>
      <c r="D403" s="19" t="s">
        <v>65</v>
      </c>
      <c r="E403" s="225" t="s">
        <v>607</v>
      </c>
      <c r="F403" s="225"/>
      <c r="G403" s="67">
        <f t="shared" si="5"/>
        <v>487.5</v>
      </c>
    </row>
    <row r="404" spans="1:7" ht="12.75">
      <c r="A404" s="16" t="s">
        <v>232</v>
      </c>
      <c r="B404" s="19" t="s">
        <v>311</v>
      </c>
      <c r="C404" s="40" t="s">
        <v>71</v>
      </c>
      <c r="D404" s="40" t="s">
        <v>65</v>
      </c>
      <c r="E404" s="225" t="s">
        <v>608</v>
      </c>
      <c r="F404" s="225"/>
      <c r="G404" s="67">
        <f t="shared" si="5"/>
        <v>487.5</v>
      </c>
    </row>
    <row r="405" spans="1:7" ht="12.75">
      <c r="A405" s="16" t="s">
        <v>393</v>
      </c>
      <c r="B405" s="19" t="s">
        <v>311</v>
      </c>
      <c r="C405" s="40" t="s">
        <v>71</v>
      </c>
      <c r="D405" s="40" t="s">
        <v>65</v>
      </c>
      <c r="E405" s="225" t="s">
        <v>608</v>
      </c>
      <c r="F405" s="225" t="s">
        <v>101</v>
      </c>
      <c r="G405" s="67">
        <f t="shared" si="5"/>
        <v>487.5</v>
      </c>
    </row>
    <row r="406" spans="1:7" ht="26.25">
      <c r="A406" s="16" t="s">
        <v>770</v>
      </c>
      <c r="B406" s="19" t="s">
        <v>311</v>
      </c>
      <c r="C406" s="40" t="s">
        <v>71</v>
      </c>
      <c r="D406" s="40" t="s">
        <v>65</v>
      </c>
      <c r="E406" s="225" t="s">
        <v>608</v>
      </c>
      <c r="F406" s="225" t="s">
        <v>97</v>
      </c>
      <c r="G406" s="67">
        <f t="shared" si="5"/>
        <v>487.5</v>
      </c>
    </row>
    <row r="407" spans="1:7" ht="12.75">
      <c r="A407" s="16" t="s">
        <v>723</v>
      </c>
      <c r="B407" s="19" t="s">
        <v>311</v>
      </c>
      <c r="C407" s="40" t="s">
        <v>71</v>
      </c>
      <c r="D407" s="40" t="s">
        <v>65</v>
      </c>
      <c r="E407" s="225" t="s">
        <v>608</v>
      </c>
      <c r="F407" s="225" t="s">
        <v>98</v>
      </c>
      <c r="G407" s="67">
        <v>487.5</v>
      </c>
    </row>
    <row r="408" spans="1:7" ht="12.75">
      <c r="A408" s="15" t="s">
        <v>84</v>
      </c>
      <c r="B408" s="42" t="s">
        <v>311</v>
      </c>
      <c r="C408" s="35" t="s">
        <v>77</v>
      </c>
      <c r="D408" s="35" t="s">
        <v>35</v>
      </c>
      <c r="E408" s="225"/>
      <c r="F408" s="225"/>
      <c r="G408" s="72">
        <f aca="true" t="shared" si="6" ref="G408:G413">G409</f>
        <v>5617</v>
      </c>
    </row>
    <row r="409" spans="1:7" ht="12.75">
      <c r="A409" s="15" t="s">
        <v>13</v>
      </c>
      <c r="B409" s="42" t="s">
        <v>311</v>
      </c>
      <c r="C409" s="35" t="s">
        <v>77</v>
      </c>
      <c r="D409" s="35" t="s">
        <v>66</v>
      </c>
      <c r="E409" s="229"/>
      <c r="F409" s="225"/>
      <c r="G409" s="67">
        <f t="shared" si="6"/>
        <v>5617</v>
      </c>
    </row>
    <row r="410" spans="1:7" ht="14.25" customHeight="1">
      <c r="A410" s="16" t="s">
        <v>199</v>
      </c>
      <c r="B410" s="19" t="s">
        <v>311</v>
      </c>
      <c r="C410" s="20" t="s">
        <v>77</v>
      </c>
      <c r="D410" s="20" t="s">
        <v>66</v>
      </c>
      <c r="E410" s="225" t="s">
        <v>628</v>
      </c>
      <c r="F410" s="225"/>
      <c r="G410" s="67">
        <f t="shared" si="6"/>
        <v>5617</v>
      </c>
    </row>
    <row r="411" spans="1:7" ht="17.25" customHeight="1">
      <c r="A411" s="31" t="s">
        <v>214</v>
      </c>
      <c r="B411" s="19" t="s">
        <v>311</v>
      </c>
      <c r="C411" s="20" t="s">
        <v>77</v>
      </c>
      <c r="D411" s="20" t="s">
        <v>66</v>
      </c>
      <c r="E411" s="225" t="s">
        <v>629</v>
      </c>
      <c r="F411" s="225"/>
      <c r="G411" s="67">
        <f t="shared" si="6"/>
        <v>5617</v>
      </c>
    </row>
    <row r="412" spans="1:7" ht="27" customHeight="1">
      <c r="A412" s="31" t="s">
        <v>102</v>
      </c>
      <c r="B412" s="19" t="s">
        <v>311</v>
      </c>
      <c r="C412" s="20" t="s">
        <v>77</v>
      </c>
      <c r="D412" s="20" t="s">
        <v>66</v>
      </c>
      <c r="E412" s="225" t="s">
        <v>629</v>
      </c>
      <c r="F412" s="225" t="s">
        <v>103</v>
      </c>
      <c r="G412" s="67">
        <f t="shared" si="6"/>
        <v>5617</v>
      </c>
    </row>
    <row r="413" spans="1:7" ht="12.75">
      <c r="A413" s="31" t="s">
        <v>104</v>
      </c>
      <c r="B413" s="19" t="s">
        <v>311</v>
      </c>
      <c r="C413" s="20" t="s">
        <v>77</v>
      </c>
      <c r="D413" s="20" t="s">
        <v>66</v>
      </c>
      <c r="E413" s="225" t="s">
        <v>629</v>
      </c>
      <c r="F413" s="225" t="s">
        <v>105</v>
      </c>
      <c r="G413" s="67">
        <f t="shared" si="6"/>
        <v>5617</v>
      </c>
    </row>
    <row r="414" spans="1:7" ht="39">
      <c r="A414" s="31" t="s">
        <v>106</v>
      </c>
      <c r="B414" s="19" t="s">
        <v>311</v>
      </c>
      <c r="C414" s="20" t="s">
        <v>77</v>
      </c>
      <c r="D414" s="20" t="s">
        <v>66</v>
      </c>
      <c r="E414" s="225" t="s">
        <v>629</v>
      </c>
      <c r="F414" s="225" t="s">
        <v>107</v>
      </c>
      <c r="G414" s="67">
        <v>5617</v>
      </c>
    </row>
    <row r="415" spans="1:8" ht="12.75">
      <c r="A415" s="209" t="s">
        <v>152</v>
      </c>
      <c r="B415" s="210" t="s">
        <v>312</v>
      </c>
      <c r="C415" s="194"/>
      <c r="D415" s="194"/>
      <c r="E415" s="252"/>
      <c r="F415" s="252"/>
      <c r="G415" s="397">
        <f>G416</f>
        <v>340228</v>
      </c>
      <c r="H415" s="310"/>
    </row>
    <row r="416" spans="1:8" ht="12.75">
      <c r="A416" s="15" t="s">
        <v>8</v>
      </c>
      <c r="B416" s="42" t="s">
        <v>312</v>
      </c>
      <c r="C416" s="35" t="s">
        <v>68</v>
      </c>
      <c r="D416" s="35" t="s">
        <v>35</v>
      </c>
      <c r="E416" s="225"/>
      <c r="F416" s="225"/>
      <c r="G416" s="72">
        <f>G417+G484+G661+G706+G604</f>
        <v>340228</v>
      </c>
      <c r="H416" s="310"/>
    </row>
    <row r="417" spans="1:11" ht="12.75">
      <c r="A417" s="15" t="s">
        <v>9</v>
      </c>
      <c r="B417" s="42" t="s">
        <v>312</v>
      </c>
      <c r="C417" s="35" t="s">
        <v>68</v>
      </c>
      <c r="D417" s="35" t="s">
        <v>65</v>
      </c>
      <c r="E417" s="229"/>
      <c r="F417" s="229"/>
      <c r="G417" s="72">
        <f>G419+G425+G443+G465+G471</f>
        <v>82451.50000000001</v>
      </c>
      <c r="I417" s="310"/>
      <c r="J417" s="376"/>
      <c r="K417" s="310"/>
    </row>
    <row r="418" spans="1:7" ht="12.75">
      <c r="A418" s="16" t="s">
        <v>601</v>
      </c>
      <c r="B418" s="19" t="s">
        <v>312</v>
      </c>
      <c r="C418" s="20" t="s">
        <v>68</v>
      </c>
      <c r="D418" s="20" t="s">
        <v>65</v>
      </c>
      <c r="E418" s="243" t="s">
        <v>602</v>
      </c>
      <c r="F418" s="225"/>
      <c r="G418" s="67">
        <f>G419+G425+G443+G465</f>
        <v>69537.40000000001</v>
      </c>
    </row>
    <row r="419" spans="1:10" ht="26.25">
      <c r="A419" s="201" t="str">
        <f>'МП пр.8'!A9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19" s="206" t="s">
        <v>312</v>
      </c>
      <c r="C419" s="202" t="s">
        <v>68</v>
      </c>
      <c r="D419" s="202" t="s">
        <v>65</v>
      </c>
      <c r="E419" s="241" t="str">
        <f>'МП пр.8'!B9</f>
        <v>7Б 0 00 00000 </v>
      </c>
      <c r="F419" s="224"/>
      <c r="G419" s="382">
        <f>G420</f>
        <v>177.3</v>
      </c>
      <c r="J419" s="310"/>
    </row>
    <row r="420" spans="1:7" ht="26.25">
      <c r="A420" s="30" t="str">
        <f>'МП пр.8'!A10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20" s="19" t="s">
        <v>312</v>
      </c>
      <c r="C420" s="20" t="s">
        <v>68</v>
      </c>
      <c r="D420" s="20" t="s">
        <v>65</v>
      </c>
      <c r="E420" s="250" t="str">
        <f>'МП пр.8'!B10</f>
        <v>7Б 0 01 00000 </v>
      </c>
      <c r="F420" s="225"/>
      <c r="G420" s="67">
        <f>G421</f>
        <v>177.3</v>
      </c>
    </row>
    <row r="421" spans="1:7" ht="15" customHeight="1">
      <c r="A421" s="30" t="str">
        <f>'МП пр.8'!A11</f>
        <v>Обслуживание систем видеонаблюдения, охранной сигнализации</v>
      </c>
      <c r="B421" s="19" t="s">
        <v>312</v>
      </c>
      <c r="C421" s="20" t="s">
        <v>68</v>
      </c>
      <c r="D421" s="20" t="s">
        <v>65</v>
      </c>
      <c r="E421" s="250" t="str">
        <f>'МП пр.8'!B11</f>
        <v>7Б 0 01 91600 </v>
      </c>
      <c r="F421" s="225"/>
      <c r="G421" s="67">
        <f>G422</f>
        <v>177.3</v>
      </c>
    </row>
    <row r="422" spans="1:7" ht="26.25">
      <c r="A422" s="16" t="s">
        <v>102</v>
      </c>
      <c r="B422" s="19" t="s">
        <v>312</v>
      </c>
      <c r="C422" s="20" t="s">
        <v>68</v>
      </c>
      <c r="D422" s="20" t="s">
        <v>65</v>
      </c>
      <c r="E422" s="250" t="s">
        <v>500</v>
      </c>
      <c r="F422" s="225" t="s">
        <v>103</v>
      </c>
      <c r="G422" s="67">
        <f>G423</f>
        <v>177.3</v>
      </c>
    </row>
    <row r="423" spans="1:7" ht="12.75">
      <c r="A423" s="16" t="s">
        <v>108</v>
      </c>
      <c r="B423" s="19" t="s">
        <v>312</v>
      </c>
      <c r="C423" s="20" t="s">
        <v>68</v>
      </c>
      <c r="D423" s="20" t="s">
        <v>65</v>
      </c>
      <c r="E423" s="250" t="s">
        <v>500</v>
      </c>
      <c r="F423" s="225" t="s">
        <v>109</v>
      </c>
      <c r="G423" s="67">
        <f>G424</f>
        <v>177.3</v>
      </c>
    </row>
    <row r="424" spans="1:7" ht="12.75">
      <c r="A424" s="16" t="s">
        <v>112</v>
      </c>
      <c r="B424" s="19" t="s">
        <v>312</v>
      </c>
      <c r="C424" s="20" t="s">
        <v>68</v>
      </c>
      <c r="D424" s="20" t="s">
        <v>65</v>
      </c>
      <c r="E424" s="250" t="s">
        <v>500</v>
      </c>
      <c r="F424" s="225" t="s">
        <v>113</v>
      </c>
      <c r="G424" s="67">
        <f>'МП пр.8'!G17</f>
        <v>177.3</v>
      </c>
    </row>
    <row r="425" spans="1:7" ht="26.25">
      <c r="A425" s="201" t="str">
        <f>'МП пр.8'!A261</f>
        <v>Муниципальная программа  "Пожарная безопасность в Сусуманском городском округе на 2018- 2020 годы"</v>
      </c>
      <c r="B425" s="206" t="s">
        <v>312</v>
      </c>
      <c r="C425" s="202" t="s">
        <v>68</v>
      </c>
      <c r="D425" s="202" t="s">
        <v>65</v>
      </c>
      <c r="E425" s="241" t="str">
        <f>'МП пр.8'!B261</f>
        <v>7П 0 00 00000 </v>
      </c>
      <c r="F425" s="224"/>
      <c r="G425" s="382">
        <f>G426</f>
        <v>443.3</v>
      </c>
    </row>
    <row r="426" spans="1:7" ht="26.25">
      <c r="A426" s="30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6" s="19" t="s">
        <v>312</v>
      </c>
      <c r="C426" s="20" t="s">
        <v>68</v>
      </c>
      <c r="D426" s="20" t="s">
        <v>65</v>
      </c>
      <c r="E426" s="250" t="str">
        <f>'МП пр.8'!B262</f>
        <v>7П 0 01 00000 </v>
      </c>
      <c r="F426" s="225"/>
      <c r="G426" s="67">
        <f>G427+G431+G435+G439</f>
        <v>443.3</v>
      </c>
    </row>
    <row r="427" spans="1:7" ht="26.25">
      <c r="A427" s="30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7" s="19" t="s">
        <v>312</v>
      </c>
      <c r="C427" s="20" t="s">
        <v>68</v>
      </c>
      <c r="D427" s="20" t="s">
        <v>65</v>
      </c>
      <c r="E427" s="250" t="str">
        <f>'МП пр.8'!B263</f>
        <v>7П 0 01 94100 </v>
      </c>
      <c r="F427" s="225"/>
      <c r="G427" s="67">
        <f>G428</f>
        <v>287.7</v>
      </c>
    </row>
    <row r="428" spans="1:7" ht="26.25">
      <c r="A428" s="16" t="s">
        <v>102</v>
      </c>
      <c r="B428" s="19" t="s">
        <v>312</v>
      </c>
      <c r="C428" s="20" t="s">
        <v>68</v>
      </c>
      <c r="D428" s="20" t="s">
        <v>65</v>
      </c>
      <c r="E428" s="250" t="s">
        <v>270</v>
      </c>
      <c r="F428" s="225" t="s">
        <v>103</v>
      </c>
      <c r="G428" s="67">
        <f>G429</f>
        <v>287.7</v>
      </c>
    </row>
    <row r="429" spans="1:7" ht="12.75">
      <c r="A429" s="16" t="s">
        <v>108</v>
      </c>
      <c r="B429" s="19" t="s">
        <v>312</v>
      </c>
      <c r="C429" s="20" t="s">
        <v>68</v>
      </c>
      <c r="D429" s="20" t="s">
        <v>65</v>
      </c>
      <c r="E429" s="250" t="s">
        <v>270</v>
      </c>
      <c r="F429" s="225" t="s">
        <v>109</v>
      </c>
      <c r="G429" s="67">
        <f>G430</f>
        <v>287.7</v>
      </c>
    </row>
    <row r="430" spans="1:7" ht="12.75">
      <c r="A430" s="16" t="s">
        <v>112</v>
      </c>
      <c r="B430" s="19" t="s">
        <v>312</v>
      </c>
      <c r="C430" s="20" t="s">
        <v>68</v>
      </c>
      <c r="D430" s="20" t="s">
        <v>65</v>
      </c>
      <c r="E430" s="250" t="s">
        <v>270</v>
      </c>
      <c r="F430" s="225" t="s">
        <v>113</v>
      </c>
      <c r="G430" s="67">
        <f>'МП пр.8'!G269</f>
        <v>287.7</v>
      </c>
    </row>
    <row r="431" spans="1:7" ht="12.75">
      <c r="A431" s="30" t="str">
        <f>'МП пр.8'!A335</f>
        <v>Проведение замеров сопротивления изоляции электросетей и электрооборудования</v>
      </c>
      <c r="B431" s="19" t="s">
        <v>312</v>
      </c>
      <c r="C431" s="20" t="s">
        <v>68</v>
      </c>
      <c r="D431" s="20" t="s">
        <v>65</v>
      </c>
      <c r="E431" s="250" t="str">
        <f>'МП пр.8'!B335</f>
        <v>7П 0 01 94400 </v>
      </c>
      <c r="F431" s="225"/>
      <c r="G431" s="67">
        <f>G432</f>
        <v>124.5</v>
      </c>
    </row>
    <row r="432" spans="1:7" ht="26.25">
      <c r="A432" s="16" t="s">
        <v>102</v>
      </c>
      <c r="B432" s="19" t="s">
        <v>312</v>
      </c>
      <c r="C432" s="20" t="s">
        <v>68</v>
      </c>
      <c r="D432" s="20" t="s">
        <v>65</v>
      </c>
      <c r="E432" s="250" t="s">
        <v>271</v>
      </c>
      <c r="F432" s="225" t="s">
        <v>103</v>
      </c>
      <c r="G432" s="67">
        <f>G433</f>
        <v>124.5</v>
      </c>
    </row>
    <row r="433" spans="1:7" ht="12.75">
      <c r="A433" s="16" t="s">
        <v>108</v>
      </c>
      <c r="B433" s="19" t="s">
        <v>312</v>
      </c>
      <c r="C433" s="20" t="s">
        <v>68</v>
      </c>
      <c r="D433" s="20" t="s">
        <v>65</v>
      </c>
      <c r="E433" s="250" t="s">
        <v>271</v>
      </c>
      <c r="F433" s="225" t="s">
        <v>109</v>
      </c>
      <c r="G433" s="67">
        <f>G434</f>
        <v>124.5</v>
      </c>
    </row>
    <row r="434" spans="1:7" ht="14.25" customHeight="1">
      <c r="A434" s="16" t="s">
        <v>112</v>
      </c>
      <c r="B434" s="19" t="s">
        <v>312</v>
      </c>
      <c r="C434" s="20" t="s">
        <v>68</v>
      </c>
      <c r="D434" s="20" t="s">
        <v>65</v>
      </c>
      <c r="E434" s="250" t="s">
        <v>271</v>
      </c>
      <c r="F434" s="225" t="s">
        <v>113</v>
      </c>
      <c r="G434" s="67">
        <f>'МП пр.8'!G341</f>
        <v>124.5</v>
      </c>
    </row>
    <row r="435" spans="1:7" ht="26.25">
      <c r="A435" s="30" t="str">
        <f>'МП пр.8'!A358</f>
        <v>Проведение проверок исправности и ремонт систем противопожарного водоснабжения, приобретение и обслуживание гидрантов</v>
      </c>
      <c r="B435" s="19" t="s">
        <v>312</v>
      </c>
      <c r="C435" s="20" t="s">
        <v>68</v>
      </c>
      <c r="D435" s="20" t="s">
        <v>65</v>
      </c>
      <c r="E435" s="250" t="str">
        <f>'МП пр.8'!B358</f>
        <v>7П 0 01 94500 </v>
      </c>
      <c r="F435" s="225"/>
      <c r="G435" s="67">
        <f>G436</f>
        <v>21.1</v>
      </c>
    </row>
    <row r="436" spans="1:7" ht="26.25">
      <c r="A436" s="16" t="s">
        <v>102</v>
      </c>
      <c r="B436" s="19" t="s">
        <v>312</v>
      </c>
      <c r="C436" s="20" t="s">
        <v>68</v>
      </c>
      <c r="D436" s="20" t="s">
        <v>65</v>
      </c>
      <c r="E436" s="250" t="s">
        <v>272</v>
      </c>
      <c r="F436" s="225" t="s">
        <v>103</v>
      </c>
      <c r="G436" s="67">
        <f>G437</f>
        <v>21.1</v>
      </c>
    </row>
    <row r="437" spans="1:7" s="32" customFormat="1" ht="12.75">
      <c r="A437" s="16" t="s">
        <v>108</v>
      </c>
      <c r="B437" s="19" t="s">
        <v>312</v>
      </c>
      <c r="C437" s="20" t="s">
        <v>68</v>
      </c>
      <c r="D437" s="20" t="s">
        <v>65</v>
      </c>
      <c r="E437" s="250" t="s">
        <v>272</v>
      </c>
      <c r="F437" s="225" t="s">
        <v>109</v>
      </c>
      <c r="G437" s="67">
        <f>G438</f>
        <v>21.1</v>
      </c>
    </row>
    <row r="438" spans="1:7" s="32" customFormat="1" ht="18" customHeight="1">
      <c r="A438" s="16" t="s">
        <v>112</v>
      </c>
      <c r="B438" s="19" t="s">
        <v>312</v>
      </c>
      <c r="C438" s="20" t="s">
        <v>68</v>
      </c>
      <c r="D438" s="20" t="s">
        <v>65</v>
      </c>
      <c r="E438" s="250" t="s">
        <v>272</v>
      </c>
      <c r="F438" s="225" t="s">
        <v>113</v>
      </c>
      <c r="G438" s="67">
        <f>'МП пр.8'!G364</f>
        <v>21.1</v>
      </c>
    </row>
    <row r="439" spans="1:7" ht="12.75">
      <c r="A439" s="16" t="str">
        <f>'МП пр.8'!A387</f>
        <v>Обучение сотрудников по пожарной безопасности</v>
      </c>
      <c r="B439" s="19" t="s">
        <v>312</v>
      </c>
      <c r="C439" s="20" t="s">
        <v>68</v>
      </c>
      <c r="D439" s="20" t="s">
        <v>65</v>
      </c>
      <c r="E439" s="250" t="str">
        <f>'МП пр.8'!B387</f>
        <v>7П 0 01 94510 </v>
      </c>
      <c r="F439" s="225"/>
      <c r="G439" s="67">
        <f>G440</f>
        <v>10</v>
      </c>
    </row>
    <row r="440" spans="1:7" ht="26.25">
      <c r="A440" s="16" t="s">
        <v>102</v>
      </c>
      <c r="B440" s="19" t="s">
        <v>312</v>
      </c>
      <c r="C440" s="20" t="s">
        <v>68</v>
      </c>
      <c r="D440" s="20" t="s">
        <v>65</v>
      </c>
      <c r="E440" s="250" t="s">
        <v>347</v>
      </c>
      <c r="F440" s="225" t="s">
        <v>103</v>
      </c>
      <c r="G440" s="67">
        <f>G441</f>
        <v>10</v>
      </c>
    </row>
    <row r="441" spans="1:7" ht="12.75">
      <c r="A441" s="16" t="s">
        <v>108</v>
      </c>
      <c r="B441" s="19" t="s">
        <v>312</v>
      </c>
      <c r="C441" s="20" t="s">
        <v>68</v>
      </c>
      <c r="D441" s="20" t="s">
        <v>65</v>
      </c>
      <c r="E441" s="250" t="s">
        <v>347</v>
      </c>
      <c r="F441" s="225" t="s">
        <v>109</v>
      </c>
      <c r="G441" s="67">
        <f>G442</f>
        <v>10</v>
      </c>
    </row>
    <row r="442" spans="1:7" ht="12.75">
      <c r="A442" s="16" t="s">
        <v>112</v>
      </c>
      <c r="B442" s="19" t="s">
        <v>312</v>
      </c>
      <c r="C442" s="20" t="s">
        <v>68</v>
      </c>
      <c r="D442" s="20" t="s">
        <v>65</v>
      </c>
      <c r="E442" s="250" t="s">
        <v>347</v>
      </c>
      <c r="F442" s="225" t="s">
        <v>113</v>
      </c>
      <c r="G442" s="67">
        <f>'МП пр.8'!G393</f>
        <v>10</v>
      </c>
    </row>
    <row r="443" spans="1:7" ht="26.25">
      <c r="A443" s="201" t="str">
        <f>'МП пр.8'!A418</f>
        <v>Муниципальная  программа  "Развитие образования в Сусуманском городском округе  на 2018- 2020 годы"</v>
      </c>
      <c r="B443" s="206" t="s">
        <v>312</v>
      </c>
      <c r="C443" s="202" t="s">
        <v>68</v>
      </c>
      <c r="D443" s="202" t="s">
        <v>65</v>
      </c>
      <c r="E443" s="241" t="str">
        <f>'МП пр.8'!B418</f>
        <v>7Р 0 00 00000 </v>
      </c>
      <c r="F443" s="224"/>
      <c r="G443" s="382">
        <f>G444</f>
        <v>68790.8</v>
      </c>
    </row>
    <row r="444" spans="1:7" ht="12.75">
      <c r="A444" s="196" t="str">
        <f>'МП пр.8'!A437</f>
        <v>Основное мероприятие "Управление развитием отрасли образования"</v>
      </c>
      <c r="B444" s="212" t="s">
        <v>312</v>
      </c>
      <c r="C444" s="197" t="s">
        <v>68</v>
      </c>
      <c r="D444" s="197" t="s">
        <v>65</v>
      </c>
      <c r="E444" s="230" t="str">
        <f>'МП пр.8'!B437</f>
        <v>7Р 0 02 00000</v>
      </c>
      <c r="F444" s="230"/>
      <c r="G444" s="378">
        <f>G449+G453+G457+G461+G445</f>
        <v>68790.8</v>
      </c>
    </row>
    <row r="445" spans="1:7" ht="66">
      <c r="A445" s="282" t="s">
        <v>762</v>
      </c>
      <c r="B445" s="283" t="s">
        <v>312</v>
      </c>
      <c r="C445" s="284" t="s">
        <v>68</v>
      </c>
      <c r="D445" s="284" t="s">
        <v>65</v>
      </c>
      <c r="E445" s="285" t="s">
        <v>763</v>
      </c>
      <c r="F445" s="284"/>
      <c r="G445" s="378">
        <f>G446</f>
        <v>40.7</v>
      </c>
    </row>
    <row r="446" spans="1:7" ht="26.25">
      <c r="A446" s="286" t="s">
        <v>102</v>
      </c>
      <c r="B446" s="283" t="s">
        <v>312</v>
      </c>
      <c r="C446" s="284" t="s">
        <v>68</v>
      </c>
      <c r="D446" s="284" t="s">
        <v>65</v>
      </c>
      <c r="E446" s="285" t="s">
        <v>763</v>
      </c>
      <c r="F446" s="284" t="s">
        <v>103</v>
      </c>
      <c r="G446" s="378">
        <f>G447</f>
        <v>40.7</v>
      </c>
    </row>
    <row r="447" spans="1:7" ht="12.75">
      <c r="A447" s="286" t="s">
        <v>108</v>
      </c>
      <c r="B447" s="283" t="s">
        <v>312</v>
      </c>
      <c r="C447" s="284" t="s">
        <v>68</v>
      </c>
      <c r="D447" s="284" t="s">
        <v>65</v>
      </c>
      <c r="E447" s="285" t="s">
        <v>763</v>
      </c>
      <c r="F447" s="284" t="s">
        <v>109</v>
      </c>
      <c r="G447" s="378">
        <f>G448</f>
        <v>40.7</v>
      </c>
    </row>
    <row r="448" spans="1:7" ht="12.75">
      <c r="A448" s="286" t="s">
        <v>112</v>
      </c>
      <c r="B448" s="283" t="s">
        <v>312</v>
      </c>
      <c r="C448" s="284" t="s">
        <v>68</v>
      </c>
      <c r="D448" s="284" t="s">
        <v>65</v>
      </c>
      <c r="E448" s="285" t="s">
        <v>763</v>
      </c>
      <c r="F448" s="284" t="s">
        <v>113</v>
      </c>
      <c r="G448" s="378">
        <f>'МП пр.8'!G444</f>
        <v>40.7</v>
      </c>
    </row>
    <row r="449" spans="1:7" ht="45" customHeight="1">
      <c r="A449" s="196" t="str">
        <f>'МП пр.8'!A457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49" s="212" t="s">
        <v>312</v>
      </c>
      <c r="C449" s="197" t="s">
        <v>68</v>
      </c>
      <c r="D449" s="197" t="s">
        <v>65</v>
      </c>
      <c r="E449" s="230" t="str">
        <f>'МП пр.8'!B457</f>
        <v>7Р 0 02 74060</v>
      </c>
      <c r="F449" s="230"/>
      <c r="G449" s="378">
        <f>G450</f>
        <v>297.1</v>
      </c>
    </row>
    <row r="450" spans="1:7" ht="26.25">
      <c r="A450" s="196" t="s">
        <v>102</v>
      </c>
      <c r="B450" s="212" t="s">
        <v>312</v>
      </c>
      <c r="C450" s="197" t="s">
        <v>68</v>
      </c>
      <c r="D450" s="197" t="s">
        <v>65</v>
      </c>
      <c r="E450" s="230" t="s">
        <v>399</v>
      </c>
      <c r="F450" s="230" t="s">
        <v>103</v>
      </c>
      <c r="G450" s="378">
        <f>G451</f>
        <v>297.1</v>
      </c>
    </row>
    <row r="451" spans="1:7" s="32" customFormat="1" ht="12.75">
      <c r="A451" s="196" t="s">
        <v>108</v>
      </c>
      <c r="B451" s="212" t="s">
        <v>312</v>
      </c>
      <c r="C451" s="197" t="s">
        <v>68</v>
      </c>
      <c r="D451" s="197" t="s">
        <v>65</v>
      </c>
      <c r="E451" s="230" t="s">
        <v>399</v>
      </c>
      <c r="F451" s="230" t="s">
        <v>109</v>
      </c>
      <c r="G451" s="378">
        <f>G452</f>
        <v>297.1</v>
      </c>
    </row>
    <row r="452" spans="1:7" s="32" customFormat="1" ht="43.5" customHeight="1">
      <c r="A452" s="196" t="s">
        <v>110</v>
      </c>
      <c r="B452" s="212" t="s">
        <v>312</v>
      </c>
      <c r="C452" s="197" t="s">
        <v>68</v>
      </c>
      <c r="D452" s="197" t="s">
        <v>65</v>
      </c>
      <c r="E452" s="230" t="s">
        <v>399</v>
      </c>
      <c r="F452" s="230" t="s">
        <v>111</v>
      </c>
      <c r="G452" s="378">
        <f>'МП пр.8'!G463</f>
        <v>297.1</v>
      </c>
    </row>
    <row r="453" spans="1:7" ht="39" customHeight="1">
      <c r="A453" s="196" t="str">
        <f>'МП пр.8'!A475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3" s="212" t="s">
        <v>312</v>
      </c>
      <c r="C453" s="197" t="s">
        <v>68</v>
      </c>
      <c r="D453" s="197" t="s">
        <v>65</v>
      </c>
      <c r="E453" s="230" t="str">
        <f>'МП пр.8'!B475</f>
        <v>7Р 0 02 74070</v>
      </c>
      <c r="F453" s="230"/>
      <c r="G453" s="378">
        <f>G454</f>
        <v>1136.2</v>
      </c>
    </row>
    <row r="454" spans="1:7" ht="26.25">
      <c r="A454" s="196" t="s">
        <v>102</v>
      </c>
      <c r="B454" s="212" t="s">
        <v>312</v>
      </c>
      <c r="C454" s="197" t="s">
        <v>68</v>
      </c>
      <c r="D454" s="197" t="s">
        <v>65</v>
      </c>
      <c r="E454" s="230" t="s">
        <v>400</v>
      </c>
      <c r="F454" s="230" t="s">
        <v>103</v>
      </c>
      <c r="G454" s="378">
        <f>G455</f>
        <v>1136.2</v>
      </c>
    </row>
    <row r="455" spans="1:7" ht="12.75">
      <c r="A455" s="196" t="s">
        <v>108</v>
      </c>
      <c r="B455" s="212" t="s">
        <v>312</v>
      </c>
      <c r="C455" s="197" t="s">
        <v>68</v>
      </c>
      <c r="D455" s="197" t="s">
        <v>65</v>
      </c>
      <c r="E455" s="230" t="s">
        <v>400</v>
      </c>
      <c r="F455" s="230" t="s">
        <v>109</v>
      </c>
      <c r="G455" s="378">
        <f>G456</f>
        <v>1136.2</v>
      </c>
    </row>
    <row r="456" spans="1:7" ht="39">
      <c r="A456" s="196" t="s">
        <v>110</v>
      </c>
      <c r="B456" s="212" t="s">
        <v>312</v>
      </c>
      <c r="C456" s="197" t="s">
        <v>68</v>
      </c>
      <c r="D456" s="197" t="s">
        <v>65</v>
      </c>
      <c r="E456" s="230" t="s">
        <v>400</v>
      </c>
      <c r="F456" s="230" t="s">
        <v>111</v>
      </c>
      <c r="G456" s="378">
        <f>'МП пр.8'!G481</f>
        <v>1136.2</v>
      </c>
    </row>
    <row r="457" spans="1:7" ht="39">
      <c r="A457" s="196" t="str">
        <f>'МП пр.8'!A493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457" s="212" t="s">
        <v>312</v>
      </c>
      <c r="C457" s="197" t="s">
        <v>68</v>
      </c>
      <c r="D457" s="197" t="s">
        <v>65</v>
      </c>
      <c r="E457" s="230" t="str">
        <f>'МП пр.8'!B493</f>
        <v>7Р 0 02 74120</v>
      </c>
      <c r="F457" s="230"/>
      <c r="G457" s="378">
        <f>G458</f>
        <v>65545.3</v>
      </c>
    </row>
    <row r="458" spans="1:7" s="32" customFormat="1" ht="25.5" customHeight="1">
      <c r="A458" s="196" t="s">
        <v>102</v>
      </c>
      <c r="B458" s="212" t="s">
        <v>312</v>
      </c>
      <c r="C458" s="197" t="s">
        <v>68</v>
      </c>
      <c r="D458" s="197" t="s">
        <v>65</v>
      </c>
      <c r="E458" s="230" t="s">
        <v>401</v>
      </c>
      <c r="F458" s="230" t="s">
        <v>103</v>
      </c>
      <c r="G458" s="378">
        <f>G459</f>
        <v>65545.3</v>
      </c>
    </row>
    <row r="459" spans="1:7" s="32" customFormat="1" ht="13.5" customHeight="1">
      <c r="A459" s="196" t="s">
        <v>108</v>
      </c>
      <c r="B459" s="212" t="s">
        <v>312</v>
      </c>
      <c r="C459" s="197" t="s">
        <v>68</v>
      </c>
      <c r="D459" s="197" t="s">
        <v>65</v>
      </c>
      <c r="E459" s="230" t="s">
        <v>401</v>
      </c>
      <c r="F459" s="230" t="s">
        <v>109</v>
      </c>
      <c r="G459" s="378">
        <f>G460</f>
        <v>65545.3</v>
      </c>
    </row>
    <row r="460" spans="1:7" ht="39">
      <c r="A460" s="196" t="s">
        <v>110</v>
      </c>
      <c r="B460" s="212" t="s">
        <v>312</v>
      </c>
      <c r="C460" s="197" t="s">
        <v>68</v>
      </c>
      <c r="D460" s="197" t="s">
        <v>65</v>
      </c>
      <c r="E460" s="230" t="s">
        <v>401</v>
      </c>
      <c r="F460" s="230" t="s">
        <v>111</v>
      </c>
      <c r="G460" s="378">
        <f>'МП пр.8'!G499</f>
        <v>65545.3</v>
      </c>
    </row>
    <row r="461" spans="1:7" ht="39">
      <c r="A461" s="196" t="str">
        <f>'МП пр.8'!A507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1" s="212" t="s">
        <v>312</v>
      </c>
      <c r="C461" s="197" t="s">
        <v>68</v>
      </c>
      <c r="D461" s="197" t="s">
        <v>65</v>
      </c>
      <c r="E461" s="230" t="str">
        <f>'МП пр.8'!B507</f>
        <v>7Р 0 02 75010</v>
      </c>
      <c r="F461" s="230"/>
      <c r="G461" s="378">
        <f>G462</f>
        <v>1771.5</v>
      </c>
    </row>
    <row r="462" spans="1:7" ht="26.25">
      <c r="A462" s="196" t="s">
        <v>102</v>
      </c>
      <c r="B462" s="212" t="s">
        <v>312</v>
      </c>
      <c r="C462" s="197" t="s">
        <v>68</v>
      </c>
      <c r="D462" s="197" t="s">
        <v>65</v>
      </c>
      <c r="E462" s="230" t="s">
        <v>402</v>
      </c>
      <c r="F462" s="230" t="s">
        <v>103</v>
      </c>
      <c r="G462" s="378">
        <f>G463</f>
        <v>1771.5</v>
      </c>
    </row>
    <row r="463" spans="1:7" ht="12.75">
      <c r="A463" s="196" t="s">
        <v>108</v>
      </c>
      <c r="B463" s="212" t="s">
        <v>312</v>
      </c>
      <c r="C463" s="197" t="s">
        <v>68</v>
      </c>
      <c r="D463" s="197" t="s">
        <v>65</v>
      </c>
      <c r="E463" s="230" t="s">
        <v>402</v>
      </c>
      <c r="F463" s="230" t="s">
        <v>109</v>
      </c>
      <c r="G463" s="378">
        <f>G464</f>
        <v>1771.5</v>
      </c>
    </row>
    <row r="464" spans="1:7" ht="12.75">
      <c r="A464" s="196" t="s">
        <v>112</v>
      </c>
      <c r="B464" s="212" t="s">
        <v>312</v>
      </c>
      <c r="C464" s="197" t="s">
        <v>68</v>
      </c>
      <c r="D464" s="197" t="s">
        <v>65</v>
      </c>
      <c r="E464" s="230" t="s">
        <v>402</v>
      </c>
      <c r="F464" s="230" t="s">
        <v>113</v>
      </c>
      <c r="G464" s="378">
        <f>'МП пр.8'!G513</f>
        <v>1771.5</v>
      </c>
    </row>
    <row r="465" spans="1:7" ht="26.25">
      <c r="A465" s="201" t="str">
        <f>'МП пр.8'!A686</f>
        <v>Муниципальная  программа  "Здоровье обучающихся и воспитанников в Сусуманском городском округе  на 2018- 2020 годы"</v>
      </c>
      <c r="B465" s="206" t="s">
        <v>312</v>
      </c>
      <c r="C465" s="202" t="s">
        <v>68</v>
      </c>
      <c r="D465" s="202" t="s">
        <v>65</v>
      </c>
      <c r="E465" s="241" t="str">
        <f>'МП пр.8'!B686</f>
        <v>7Ю 0 00 00000 </v>
      </c>
      <c r="F465" s="224"/>
      <c r="G465" s="382">
        <f>G466</f>
        <v>126</v>
      </c>
    </row>
    <row r="466" spans="1:7" ht="31.5" customHeight="1">
      <c r="A466" s="30" t="str">
        <f>'МП пр.8'!A687</f>
        <v>Основное мероприятие "Совершенствование системы укрепления здоровья учащихся и воспитанников образовательных учреждений"</v>
      </c>
      <c r="B466" s="19" t="s">
        <v>312</v>
      </c>
      <c r="C466" s="20" t="s">
        <v>68</v>
      </c>
      <c r="D466" s="20" t="s">
        <v>65</v>
      </c>
      <c r="E466" s="250" t="str">
        <f>'МП пр.8'!B687</f>
        <v>7Ю 0 01 00000 </v>
      </c>
      <c r="F466" s="225"/>
      <c r="G466" s="67">
        <f>G467</f>
        <v>126</v>
      </c>
    </row>
    <row r="467" spans="1:7" ht="12.75">
      <c r="A467" s="30" t="str">
        <f>'МП пр.8'!A688</f>
        <v>Укрепление материально- технической базы медицинских кабинетов</v>
      </c>
      <c r="B467" s="19" t="s">
        <v>312</v>
      </c>
      <c r="C467" s="20" t="s">
        <v>68</v>
      </c>
      <c r="D467" s="20" t="s">
        <v>65</v>
      </c>
      <c r="E467" s="250" t="str">
        <f>'МП пр.8'!B688</f>
        <v>7Ю 0 01 92520 </v>
      </c>
      <c r="F467" s="225"/>
      <c r="G467" s="67">
        <f>G468</f>
        <v>126</v>
      </c>
    </row>
    <row r="468" spans="1:7" ht="26.25">
      <c r="A468" s="16" t="s">
        <v>102</v>
      </c>
      <c r="B468" s="19" t="s">
        <v>312</v>
      </c>
      <c r="C468" s="20" t="s">
        <v>68</v>
      </c>
      <c r="D468" s="20" t="s">
        <v>65</v>
      </c>
      <c r="E468" s="250" t="s">
        <v>345</v>
      </c>
      <c r="F468" s="225" t="s">
        <v>103</v>
      </c>
      <c r="G468" s="67">
        <f>G469</f>
        <v>126</v>
      </c>
    </row>
    <row r="469" spans="1:7" ht="12.75">
      <c r="A469" s="16" t="s">
        <v>108</v>
      </c>
      <c r="B469" s="19" t="s">
        <v>312</v>
      </c>
      <c r="C469" s="20" t="s">
        <v>68</v>
      </c>
      <c r="D469" s="20" t="s">
        <v>65</v>
      </c>
      <c r="E469" s="250" t="s">
        <v>345</v>
      </c>
      <c r="F469" s="225" t="s">
        <v>109</v>
      </c>
      <c r="G469" s="67">
        <f>G470</f>
        <v>126</v>
      </c>
    </row>
    <row r="470" spans="1:7" ht="12.75">
      <c r="A470" s="16" t="s">
        <v>112</v>
      </c>
      <c r="B470" s="19" t="s">
        <v>312</v>
      </c>
      <c r="C470" s="20" t="s">
        <v>68</v>
      </c>
      <c r="D470" s="20" t="s">
        <v>65</v>
      </c>
      <c r="E470" s="250" t="s">
        <v>345</v>
      </c>
      <c r="F470" s="225" t="s">
        <v>113</v>
      </c>
      <c r="G470" s="67">
        <f>'МП пр.8'!G694</f>
        <v>126</v>
      </c>
    </row>
    <row r="471" spans="1:7" ht="14.25" customHeight="1">
      <c r="A471" s="16" t="s">
        <v>58</v>
      </c>
      <c r="B471" s="19" t="s">
        <v>312</v>
      </c>
      <c r="C471" s="20" t="s">
        <v>68</v>
      </c>
      <c r="D471" s="20" t="s">
        <v>65</v>
      </c>
      <c r="E471" s="225" t="s">
        <v>630</v>
      </c>
      <c r="F471" s="225"/>
      <c r="G471" s="67">
        <f>G472+G476+G480</f>
        <v>12914.1</v>
      </c>
    </row>
    <row r="472" spans="1:7" ht="12.75">
      <c r="A472" s="31" t="s">
        <v>214</v>
      </c>
      <c r="B472" s="69" t="s">
        <v>312</v>
      </c>
      <c r="C472" s="68" t="s">
        <v>68</v>
      </c>
      <c r="D472" s="68" t="s">
        <v>65</v>
      </c>
      <c r="E472" s="236" t="s">
        <v>631</v>
      </c>
      <c r="F472" s="236"/>
      <c r="G472" s="67">
        <f>G473</f>
        <v>11344.1</v>
      </c>
    </row>
    <row r="473" spans="1:7" ht="26.25">
      <c r="A473" s="31" t="s">
        <v>102</v>
      </c>
      <c r="B473" s="69" t="s">
        <v>312</v>
      </c>
      <c r="C473" s="68" t="s">
        <v>68</v>
      </c>
      <c r="D473" s="68" t="s">
        <v>65</v>
      </c>
      <c r="E473" s="236" t="s">
        <v>631</v>
      </c>
      <c r="F473" s="236" t="s">
        <v>103</v>
      </c>
      <c r="G473" s="67">
        <f>G474</f>
        <v>11344.1</v>
      </c>
    </row>
    <row r="474" spans="1:7" ht="12.75">
      <c r="A474" s="31" t="s">
        <v>108</v>
      </c>
      <c r="B474" s="69" t="s">
        <v>312</v>
      </c>
      <c r="C474" s="68" t="s">
        <v>68</v>
      </c>
      <c r="D474" s="68" t="s">
        <v>65</v>
      </c>
      <c r="E474" s="236" t="s">
        <v>631</v>
      </c>
      <c r="F474" s="236" t="s">
        <v>109</v>
      </c>
      <c r="G474" s="67">
        <f>G475</f>
        <v>11344.1</v>
      </c>
    </row>
    <row r="475" spans="1:7" ht="39">
      <c r="A475" s="31" t="s">
        <v>110</v>
      </c>
      <c r="B475" s="69" t="s">
        <v>312</v>
      </c>
      <c r="C475" s="68" t="s">
        <v>68</v>
      </c>
      <c r="D475" s="68" t="s">
        <v>65</v>
      </c>
      <c r="E475" s="236" t="s">
        <v>631</v>
      </c>
      <c r="F475" s="236" t="s">
        <v>111</v>
      </c>
      <c r="G475" s="67">
        <v>11344.1</v>
      </c>
    </row>
    <row r="476" spans="1:7" ht="39">
      <c r="A476" s="31" t="s">
        <v>235</v>
      </c>
      <c r="B476" s="69" t="s">
        <v>312</v>
      </c>
      <c r="C476" s="68" t="s">
        <v>68</v>
      </c>
      <c r="D476" s="68" t="s">
        <v>65</v>
      </c>
      <c r="E476" s="236" t="s">
        <v>632</v>
      </c>
      <c r="F476" s="236"/>
      <c r="G476" s="67">
        <f>G477</f>
        <v>1000</v>
      </c>
    </row>
    <row r="477" spans="1:7" ht="26.25">
      <c r="A477" s="31" t="s">
        <v>102</v>
      </c>
      <c r="B477" s="69" t="s">
        <v>312</v>
      </c>
      <c r="C477" s="68" t="s">
        <v>68</v>
      </c>
      <c r="D477" s="68" t="s">
        <v>65</v>
      </c>
      <c r="E477" s="236" t="s">
        <v>632</v>
      </c>
      <c r="F477" s="236" t="s">
        <v>103</v>
      </c>
      <c r="G477" s="67">
        <f>G478</f>
        <v>1000</v>
      </c>
    </row>
    <row r="478" spans="1:7" ht="13.5" customHeight="1">
      <c r="A478" s="31" t="s">
        <v>108</v>
      </c>
      <c r="B478" s="69" t="s">
        <v>312</v>
      </c>
      <c r="C478" s="68" t="s">
        <v>68</v>
      </c>
      <c r="D478" s="68" t="s">
        <v>65</v>
      </c>
      <c r="E478" s="236" t="s">
        <v>632</v>
      </c>
      <c r="F478" s="236" t="s">
        <v>109</v>
      </c>
      <c r="G478" s="67">
        <f>G479</f>
        <v>1000</v>
      </c>
    </row>
    <row r="479" spans="1:7" ht="12.75">
      <c r="A479" s="31" t="s">
        <v>112</v>
      </c>
      <c r="B479" s="69" t="s">
        <v>312</v>
      </c>
      <c r="C479" s="68" t="s">
        <v>68</v>
      </c>
      <c r="D479" s="68" t="s">
        <v>65</v>
      </c>
      <c r="E479" s="236" t="s">
        <v>632</v>
      </c>
      <c r="F479" s="236" t="s">
        <v>113</v>
      </c>
      <c r="G479" s="67">
        <v>1000</v>
      </c>
    </row>
    <row r="480" spans="1:7" ht="12.75">
      <c r="A480" s="31" t="s">
        <v>204</v>
      </c>
      <c r="B480" s="69" t="s">
        <v>312</v>
      </c>
      <c r="C480" s="68" t="s">
        <v>68</v>
      </c>
      <c r="D480" s="68" t="s">
        <v>65</v>
      </c>
      <c r="E480" s="236" t="s">
        <v>633</v>
      </c>
      <c r="F480" s="236"/>
      <c r="G480" s="67">
        <f>G481</f>
        <v>570</v>
      </c>
    </row>
    <row r="481" spans="1:7" ht="26.25">
      <c r="A481" s="31" t="s">
        <v>102</v>
      </c>
      <c r="B481" s="69" t="s">
        <v>312</v>
      </c>
      <c r="C481" s="68" t="s">
        <v>68</v>
      </c>
      <c r="D481" s="68" t="s">
        <v>65</v>
      </c>
      <c r="E481" s="236" t="s">
        <v>633</v>
      </c>
      <c r="F481" s="236" t="s">
        <v>103</v>
      </c>
      <c r="G481" s="67">
        <f>G482</f>
        <v>570</v>
      </c>
    </row>
    <row r="482" spans="1:7" ht="12.75">
      <c r="A482" s="31" t="s">
        <v>108</v>
      </c>
      <c r="B482" s="69" t="s">
        <v>312</v>
      </c>
      <c r="C482" s="68" t="s">
        <v>68</v>
      </c>
      <c r="D482" s="68" t="s">
        <v>65</v>
      </c>
      <c r="E482" s="236" t="s">
        <v>633</v>
      </c>
      <c r="F482" s="236" t="s">
        <v>109</v>
      </c>
      <c r="G482" s="67">
        <f>G483</f>
        <v>570</v>
      </c>
    </row>
    <row r="483" spans="1:7" ht="12.75">
      <c r="A483" s="31" t="s">
        <v>112</v>
      </c>
      <c r="B483" s="69" t="s">
        <v>312</v>
      </c>
      <c r="C483" s="68" t="s">
        <v>68</v>
      </c>
      <c r="D483" s="68" t="s">
        <v>65</v>
      </c>
      <c r="E483" s="236" t="s">
        <v>633</v>
      </c>
      <c r="F483" s="236" t="s">
        <v>113</v>
      </c>
      <c r="G483" s="67">
        <v>570</v>
      </c>
    </row>
    <row r="484" spans="1:10" ht="12.75">
      <c r="A484" s="15" t="s">
        <v>10</v>
      </c>
      <c r="B484" s="42" t="s">
        <v>312</v>
      </c>
      <c r="C484" s="35" t="s">
        <v>68</v>
      </c>
      <c r="D484" s="35" t="s">
        <v>66</v>
      </c>
      <c r="E484" s="229"/>
      <c r="F484" s="229"/>
      <c r="G484" s="72">
        <f>G486+G496+G522+G565+G591</f>
        <v>176103.90000000002</v>
      </c>
      <c r="J484" s="310"/>
    </row>
    <row r="485" spans="1:11" ht="12.75">
      <c r="A485" s="16" t="s">
        <v>601</v>
      </c>
      <c r="B485" s="19" t="s">
        <v>312</v>
      </c>
      <c r="C485" s="20" t="s">
        <v>68</v>
      </c>
      <c r="D485" s="20" t="s">
        <v>66</v>
      </c>
      <c r="E485" s="243" t="s">
        <v>602</v>
      </c>
      <c r="F485" s="225"/>
      <c r="G485" s="67">
        <f>G486+G496+G522+G565</f>
        <v>141076.30000000002</v>
      </c>
      <c r="K485" s="310"/>
    </row>
    <row r="486" spans="1:10" ht="26.25">
      <c r="A486" s="201" t="str">
        <f>'МП пр.8'!A9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86" s="206" t="s">
        <v>312</v>
      </c>
      <c r="C486" s="202" t="s">
        <v>68</v>
      </c>
      <c r="D486" s="206" t="s">
        <v>66</v>
      </c>
      <c r="E486" s="241" t="str">
        <f>'МП пр.8'!B9</f>
        <v>7Б 0 00 00000 </v>
      </c>
      <c r="F486" s="224"/>
      <c r="G486" s="382">
        <f>G487</f>
        <v>1139.9</v>
      </c>
      <c r="J486" s="310"/>
    </row>
    <row r="487" spans="1:10" ht="27" customHeight="1">
      <c r="A487" s="30" t="str">
        <f>'МП пр.8'!A10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87" s="19" t="s">
        <v>312</v>
      </c>
      <c r="C487" s="20" t="s">
        <v>68</v>
      </c>
      <c r="D487" s="20" t="s">
        <v>66</v>
      </c>
      <c r="E487" s="243" t="str">
        <f>'МП пр.8'!B10</f>
        <v>7Б 0 01 00000 </v>
      </c>
      <c r="F487" s="225"/>
      <c r="G487" s="67">
        <f>G488+G492</f>
        <v>1139.9</v>
      </c>
      <c r="J487" s="310"/>
    </row>
    <row r="488" spans="1:10" ht="12.75">
      <c r="A488" s="30" t="str">
        <f>'МП пр.8'!A11</f>
        <v>Обслуживание систем видеонаблюдения, охранной сигнализации</v>
      </c>
      <c r="B488" s="19" t="s">
        <v>312</v>
      </c>
      <c r="C488" s="20" t="s">
        <v>68</v>
      </c>
      <c r="D488" s="20" t="s">
        <v>66</v>
      </c>
      <c r="E488" s="243" t="str">
        <f>'МП пр.8'!B11</f>
        <v>7Б 0 01 91600 </v>
      </c>
      <c r="F488" s="225"/>
      <c r="G488" s="67">
        <f>G489</f>
        <v>639.9</v>
      </c>
      <c r="J488" s="310"/>
    </row>
    <row r="489" spans="1:7" ht="26.25">
      <c r="A489" s="16" t="s">
        <v>102</v>
      </c>
      <c r="B489" s="19" t="s">
        <v>312</v>
      </c>
      <c r="C489" s="20" t="s">
        <v>68</v>
      </c>
      <c r="D489" s="20" t="s">
        <v>66</v>
      </c>
      <c r="E489" s="243" t="s">
        <v>500</v>
      </c>
      <c r="F489" s="225" t="s">
        <v>103</v>
      </c>
      <c r="G489" s="67">
        <f>G490</f>
        <v>639.9</v>
      </c>
    </row>
    <row r="490" spans="1:7" ht="12.75">
      <c r="A490" s="16" t="s">
        <v>108</v>
      </c>
      <c r="B490" s="19" t="s">
        <v>312</v>
      </c>
      <c r="C490" s="20" t="s">
        <v>68</v>
      </c>
      <c r="D490" s="20" t="s">
        <v>66</v>
      </c>
      <c r="E490" s="243" t="s">
        <v>500</v>
      </c>
      <c r="F490" s="225" t="s">
        <v>109</v>
      </c>
      <c r="G490" s="67">
        <f>G491</f>
        <v>639.9</v>
      </c>
    </row>
    <row r="491" spans="1:7" ht="12.75">
      <c r="A491" s="16" t="s">
        <v>112</v>
      </c>
      <c r="B491" s="19" t="s">
        <v>312</v>
      </c>
      <c r="C491" s="20" t="s">
        <v>68</v>
      </c>
      <c r="D491" s="20" t="s">
        <v>66</v>
      </c>
      <c r="E491" s="243" t="s">
        <v>500</v>
      </c>
      <c r="F491" s="225" t="s">
        <v>113</v>
      </c>
      <c r="G491" s="67">
        <f>'МП пр.8'!G22</f>
        <v>639.9</v>
      </c>
    </row>
    <row r="492" spans="1:7" s="32" customFormat="1" ht="12.75">
      <c r="A492" s="145" t="str">
        <f>'МП пр.8'!A35</f>
        <v>Установка пропускных систем</v>
      </c>
      <c r="B492" s="333" t="s">
        <v>312</v>
      </c>
      <c r="C492" s="334" t="s">
        <v>68</v>
      </c>
      <c r="D492" s="334" t="s">
        <v>66</v>
      </c>
      <c r="E492" s="335" t="str">
        <f>'МП пр.8'!B35</f>
        <v>7Б 0 01 93300</v>
      </c>
      <c r="F492" s="234"/>
      <c r="G492" s="379">
        <f>G493</f>
        <v>500</v>
      </c>
    </row>
    <row r="493" spans="1:7" ht="26.25">
      <c r="A493" s="16" t="s">
        <v>102</v>
      </c>
      <c r="B493" s="19" t="s">
        <v>312</v>
      </c>
      <c r="C493" s="20" t="s">
        <v>68</v>
      </c>
      <c r="D493" s="20" t="s">
        <v>66</v>
      </c>
      <c r="E493" s="243" t="str">
        <f>'МП пр.8'!B36</f>
        <v>7Б 0 01 93300</v>
      </c>
      <c r="F493" s="225" t="s">
        <v>103</v>
      </c>
      <c r="G493" s="67">
        <f>G494</f>
        <v>500</v>
      </c>
    </row>
    <row r="494" spans="1:7" ht="12.75">
      <c r="A494" s="16" t="s">
        <v>108</v>
      </c>
      <c r="B494" s="19" t="s">
        <v>312</v>
      </c>
      <c r="C494" s="20" t="s">
        <v>68</v>
      </c>
      <c r="D494" s="20" t="s">
        <v>66</v>
      </c>
      <c r="E494" s="243" t="str">
        <f>'МП пр.8'!B37</f>
        <v>7Б 0 01 93300</v>
      </c>
      <c r="F494" s="225" t="s">
        <v>109</v>
      </c>
      <c r="G494" s="67">
        <f>G495</f>
        <v>500</v>
      </c>
    </row>
    <row r="495" spans="1:7" ht="12.75">
      <c r="A495" s="16" t="s">
        <v>112</v>
      </c>
      <c r="B495" s="19" t="s">
        <v>312</v>
      </c>
      <c r="C495" s="20" t="s">
        <v>68</v>
      </c>
      <c r="D495" s="20" t="s">
        <v>66</v>
      </c>
      <c r="E495" s="243" t="str">
        <f>'МП пр.8'!B38</f>
        <v>7Б 0 01 93300</v>
      </c>
      <c r="F495" s="225" t="s">
        <v>113</v>
      </c>
      <c r="G495" s="67">
        <f>'МП пр.8'!G41</f>
        <v>500</v>
      </c>
    </row>
    <row r="496" spans="1:7" ht="26.25">
      <c r="A496" s="201" t="str">
        <f>'МП пр.8'!A261</f>
        <v>Муниципальная программа  "Пожарная безопасность в Сусуманском городском округе на 2018- 2020 годы"</v>
      </c>
      <c r="B496" s="206" t="s">
        <v>312</v>
      </c>
      <c r="C496" s="202" t="s">
        <v>68</v>
      </c>
      <c r="D496" s="202" t="s">
        <v>66</v>
      </c>
      <c r="E496" s="241" t="str">
        <f>'МП пр.8'!B261</f>
        <v>7П 0 00 00000 </v>
      </c>
      <c r="F496" s="224"/>
      <c r="G496" s="382">
        <f>G497</f>
        <v>1486</v>
      </c>
    </row>
    <row r="497" spans="1:7" ht="26.25">
      <c r="A497" s="30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97" s="19" t="s">
        <v>312</v>
      </c>
      <c r="C497" s="20" t="s">
        <v>68</v>
      </c>
      <c r="D497" s="20" t="s">
        <v>66</v>
      </c>
      <c r="E497" s="243" t="str">
        <f>'МП пр.8'!B262</f>
        <v>7П 0 01 00000 </v>
      </c>
      <c r="F497" s="225"/>
      <c r="G497" s="67">
        <f>G498+G502+G506+G510+G514+G518</f>
        <v>1486</v>
      </c>
    </row>
    <row r="498" spans="1:7" ht="26.25">
      <c r="A498" s="30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98" s="19" t="s">
        <v>312</v>
      </c>
      <c r="C498" s="20" t="s">
        <v>68</v>
      </c>
      <c r="D498" s="20" t="s">
        <v>66</v>
      </c>
      <c r="E498" s="243" t="str">
        <f>'МП пр.8'!B263</f>
        <v>7П 0 01 94100 </v>
      </c>
      <c r="F498" s="225"/>
      <c r="G498" s="67">
        <f>G499</f>
        <v>862.5</v>
      </c>
    </row>
    <row r="499" spans="1:7" ht="26.25">
      <c r="A499" s="16" t="s">
        <v>102</v>
      </c>
      <c r="B499" s="19" t="s">
        <v>312</v>
      </c>
      <c r="C499" s="20" t="s">
        <v>68</v>
      </c>
      <c r="D499" s="20" t="s">
        <v>66</v>
      </c>
      <c r="E499" s="243" t="s">
        <v>270</v>
      </c>
      <c r="F499" s="225" t="s">
        <v>103</v>
      </c>
      <c r="G499" s="67">
        <f>G500</f>
        <v>862.5</v>
      </c>
    </row>
    <row r="500" spans="1:7" ht="18" customHeight="1">
      <c r="A500" s="16" t="s">
        <v>108</v>
      </c>
      <c r="B500" s="19" t="s">
        <v>312</v>
      </c>
      <c r="C500" s="20" t="s">
        <v>68</v>
      </c>
      <c r="D500" s="20" t="s">
        <v>66</v>
      </c>
      <c r="E500" s="243" t="s">
        <v>270</v>
      </c>
      <c r="F500" s="225" t="s">
        <v>109</v>
      </c>
      <c r="G500" s="67">
        <f>G501</f>
        <v>862.5</v>
      </c>
    </row>
    <row r="501" spans="1:7" ht="12.75">
      <c r="A501" s="16" t="s">
        <v>112</v>
      </c>
      <c r="B501" s="19" t="s">
        <v>312</v>
      </c>
      <c r="C501" s="20" t="s">
        <v>68</v>
      </c>
      <c r="D501" s="20" t="s">
        <v>66</v>
      </c>
      <c r="E501" s="243" t="s">
        <v>270</v>
      </c>
      <c r="F501" s="225" t="s">
        <v>113</v>
      </c>
      <c r="G501" s="67">
        <f>'МП пр.8'!G274</f>
        <v>862.5</v>
      </c>
    </row>
    <row r="502" spans="1:7" ht="12.75">
      <c r="A502" s="30" t="str">
        <f>'МП пр.8'!A293</f>
        <v>Обработка сгораемых конструкций огнезащитными составами</v>
      </c>
      <c r="B502" s="19" t="s">
        <v>312</v>
      </c>
      <c r="C502" s="20" t="s">
        <v>68</v>
      </c>
      <c r="D502" s="20" t="s">
        <v>66</v>
      </c>
      <c r="E502" s="243" t="str">
        <f>'МП пр.8'!B293</f>
        <v>7П 0 01 94200 </v>
      </c>
      <c r="F502" s="225"/>
      <c r="G502" s="67">
        <f>G503</f>
        <v>124.2</v>
      </c>
    </row>
    <row r="503" spans="1:7" ht="26.25">
      <c r="A503" s="16" t="s">
        <v>102</v>
      </c>
      <c r="B503" s="19" t="s">
        <v>312</v>
      </c>
      <c r="C503" s="20" t="s">
        <v>68</v>
      </c>
      <c r="D503" s="20" t="s">
        <v>66</v>
      </c>
      <c r="E503" s="243" t="s">
        <v>274</v>
      </c>
      <c r="F503" s="225" t="s">
        <v>103</v>
      </c>
      <c r="G503" s="67">
        <f>G504</f>
        <v>124.2</v>
      </c>
    </row>
    <row r="504" spans="1:7" ht="12.75">
      <c r="A504" s="16" t="s">
        <v>108</v>
      </c>
      <c r="B504" s="19" t="s">
        <v>312</v>
      </c>
      <c r="C504" s="20" t="s">
        <v>68</v>
      </c>
      <c r="D504" s="20" t="s">
        <v>66</v>
      </c>
      <c r="E504" s="243" t="s">
        <v>274</v>
      </c>
      <c r="F504" s="225" t="s">
        <v>109</v>
      </c>
      <c r="G504" s="67">
        <f>G505</f>
        <v>124.2</v>
      </c>
    </row>
    <row r="505" spans="1:7" ht="12" customHeight="1">
      <c r="A505" s="16" t="s">
        <v>112</v>
      </c>
      <c r="B505" s="19" t="s">
        <v>312</v>
      </c>
      <c r="C505" s="20" t="s">
        <v>68</v>
      </c>
      <c r="D505" s="20" t="s">
        <v>66</v>
      </c>
      <c r="E505" s="243" t="s">
        <v>274</v>
      </c>
      <c r="F505" s="225" t="s">
        <v>113</v>
      </c>
      <c r="G505" s="67">
        <f>'МП пр.8'!G299</f>
        <v>124.2</v>
      </c>
    </row>
    <row r="506" spans="1:7" ht="12.75">
      <c r="A506" s="30" t="str">
        <f>'МП пр.8'!A335</f>
        <v>Проведение замеров сопротивления изоляции электросетей и электрооборудования</v>
      </c>
      <c r="B506" s="19" t="s">
        <v>312</v>
      </c>
      <c r="C506" s="20" t="s">
        <v>68</v>
      </c>
      <c r="D506" s="20" t="s">
        <v>66</v>
      </c>
      <c r="E506" s="243" t="str">
        <f>'МП пр.8'!B335</f>
        <v>7П 0 01 94400 </v>
      </c>
      <c r="F506" s="225"/>
      <c r="G506" s="67">
        <f>G507</f>
        <v>293.5</v>
      </c>
    </row>
    <row r="507" spans="1:7" ht="26.25">
      <c r="A507" s="16" t="s">
        <v>102</v>
      </c>
      <c r="B507" s="19" t="s">
        <v>312</v>
      </c>
      <c r="C507" s="20" t="s">
        <v>68</v>
      </c>
      <c r="D507" s="20" t="s">
        <v>66</v>
      </c>
      <c r="E507" s="243" t="s">
        <v>271</v>
      </c>
      <c r="F507" s="225" t="s">
        <v>103</v>
      </c>
      <c r="G507" s="67">
        <f>G508</f>
        <v>293.5</v>
      </c>
    </row>
    <row r="508" spans="1:7" ht="12.75">
      <c r="A508" s="16" t="s">
        <v>108</v>
      </c>
      <c r="B508" s="19" t="s">
        <v>312</v>
      </c>
      <c r="C508" s="20" t="s">
        <v>68</v>
      </c>
      <c r="D508" s="20" t="s">
        <v>66</v>
      </c>
      <c r="E508" s="243" t="s">
        <v>271</v>
      </c>
      <c r="F508" s="225" t="s">
        <v>109</v>
      </c>
      <c r="G508" s="67">
        <f>G509</f>
        <v>293.5</v>
      </c>
    </row>
    <row r="509" spans="1:7" ht="12.75">
      <c r="A509" s="16" t="s">
        <v>112</v>
      </c>
      <c r="B509" s="19" t="s">
        <v>312</v>
      </c>
      <c r="C509" s="20" t="s">
        <v>68</v>
      </c>
      <c r="D509" s="20" t="s">
        <v>66</v>
      </c>
      <c r="E509" s="243" t="s">
        <v>271</v>
      </c>
      <c r="F509" s="225" t="s">
        <v>113</v>
      </c>
      <c r="G509" s="67">
        <f>'МП пр.8'!G346</f>
        <v>293.5</v>
      </c>
    </row>
    <row r="510" spans="1:7" ht="26.25">
      <c r="A510" s="30" t="str">
        <f>'МП пр.8'!A358</f>
        <v>Проведение проверок исправности и ремонт систем противопожарного водоснабжения, приобретение и обслуживание гидрантов</v>
      </c>
      <c r="B510" s="19" t="s">
        <v>312</v>
      </c>
      <c r="C510" s="20" t="s">
        <v>68</v>
      </c>
      <c r="D510" s="20" t="s">
        <v>66</v>
      </c>
      <c r="E510" s="243" t="str">
        <f>'МП пр.8'!B358</f>
        <v>7П 0 01 94500 </v>
      </c>
      <c r="F510" s="225"/>
      <c r="G510" s="67">
        <f>G511</f>
        <v>57.8</v>
      </c>
    </row>
    <row r="511" spans="1:7" ht="27" customHeight="1">
      <c r="A511" s="16" t="s">
        <v>102</v>
      </c>
      <c r="B511" s="19" t="s">
        <v>312</v>
      </c>
      <c r="C511" s="20" t="s">
        <v>68</v>
      </c>
      <c r="D511" s="20" t="s">
        <v>66</v>
      </c>
      <c r="E511" s="243" t="s">
        <v>272</v>
      </c>
      <c r="F511" s="225" t="s">
        <v>103</v>
      </c>
      <c r="G511" s="67">
        <f>G512</f>
        <v>57.8</v>
      </c>
    </row>
    <row r="512" spans="1:7" ht="12.75">
      <c r="A512" s="16" t="s">
        <v>108</v>
      </c>
      <c r="B512" s="19" t="s">
        <v>312</v>
      </c>
      <c r="C512" s="20" t="s">
        <v>68</v>
      </c>
      <c r="D512" s="20" t="s">
        <v>66</v>
      </c>
      <c r="E512" s="243" t="s">
        <v>272</v>
      </c>
      <c r="F512" s="225" t="s">
        <v>109</v>
      </c>
      <c r="G512" s="67">
        <f>G513</f>
        <v>57.8</v>
      </c>
    </row>
    <row r="513" spans="1:7" ht="12.75">
      <c r="A513" s="16" t="s">
        <v>112</v>
      </c>
      <c r="B513" s="19" t="s">
        <v>312</v>
      </c>
      <c r="C513" s="20" t="s">
        <v>68</v>
      </c>
      <c r="D513" s="20" t="s">
        <v>66</v>
      </c>
      <c r="E513" s="243" t="s">
        <v>272</v>
      </c>
      <c r="F513" s="225" t="s">
        <v>113</v>
      </c>
      <c r="G513" s="67">
        <f>'МП пр.8'!G369</f>
        <v>57.8</v>
      </c>
    </row>
    <row r="514" spans="1:7" ht="12.75">
      <c r="A514" s="16" t="s">
        <v>346</v>
      </c>
      <c r="B514" s="19" t="s">
        <v>312</v>
      </c>
      <c r="C514" s="20" t="s">
        <v>68</v>
      </c>
      <c r="D514" s="20" t="s">
        <v>66</v>
      </c>
      <c r="E514" s="243" t="s">
        <v>347</v>
      </c>
      <c r="F514" s="225"/>
      <c r="G514" s="67">
        <f>G515</f>
        <v>25</v>
      </c>
    </row>
    <row r="515" spans="1:7" ht="26.25">
      <c r="A515" s="16" t="s">
        <v>102</v>
      </c>
      <c r="B515" s="19" t="s">
        <v>312</v>
      </c>
      <c r="C515" s="20" t="s">
        <v>68</v>
      </c>
      <c r="D515" s="20" t="s">
        <v>66</v>
      </c>
      <c r="E515" s="243" t="s">
        <v>347</v>
      </c>
      <c r="F515" s="225" t="s">
        <v>103</v>
      </c>
      <c r="G515" s="67">
        <f>G516</f>
        <v>25</v>
      </c>
    </row>
    <row r="516" spans="1:7" ht="12.75">
      <c r="A516" s="16" t="s">
        <v>108</v>
      </c>
      <c r="B516" s="19" t="s">
        <v>312</v>
      </c>
      <c r="C516" s="20" t="s">
        <v>68</v>
      </c>
      <c r="D516" s="20" t="s">
        <v>66</v>
      </c>
      <c r="E516" s="243" t="s">
        <v>347</v>
      </c>
      <c r="F516" s="225" t="s">
        <v>109</v>
      </c>
      <c r="G516" s="67">
        <f>G517</f>
        <v>25</v>
      </c>
    </row>
    <row r="517" spans="1:7" ht="12" customHeight="1">
      <c r="A517" s="16" t="s">
        <v>112</v>
      </c>
      <c r="B517" s="19" t="s">
        <v>312</v>
      </c>
      <c r="C517" s="20" t="s">
        <v>68</v>
      </c>
      <c r="D517" s="20" t="s">
        <v>66</v>
      </c>
      <c r="E517" s="243" t="s">
        <v>347</v>
      </c>
      <c r="F517" s="225" t="s">
        <v>113</v>
      </c>
      <c r="G517" s="67">
        <f>'МП пр.8'!G398</f>
        <v>25</v>
      </c>
    </row>
    <row r="518" spans="1:7" ht="12.75">
      <c r="A518" s="30" t="str">
        <f>'МП пр.8'!A404</f>
        <v>Установка противопожарных дверей на запасных выходах</v>
      </c>
      <c r="B518" s="19" t="s">
        <v>312</v>
      </c>
      <c r="C518" s="20" t="s">
        <v>68</v>
      </c>
      <c r="D518" s="20" t="s">
        <v>66</v>
      </c>
      <c r="E518" s="243" t="str">
        <f>'МП пр.8'!B404</f>
        <v>7П 0 01 94600</v>
      </c>
      <c r="F518" s="225"/>
      <c r="G518" s="67">
        <f>G519</f>
        <v>123</v>
      </c>
    </row>
    <row r="519" spans="1:7" ht="26.25">
      <c r="A519" s="207" t="s">
        <v>102</v>
      </c>
      <c r="B519" s="213" t="s">
        <v>312</v>
      </c>
      <c r="C519" s="199" t="s">
        <v>68</v>
      </c>
      <c r="D519" s="199" t="s">
        <v>66</v>
      </c>
      <c r="E519" s="246" t="s">
        <v>521</v>
      </c>
      <c r="F519" s="239" t="s">
        <v>103</v>
      </c>
      <c r="G519" s="215">
        <f>G520</f>
        <v>123</v>
      </c>
    </row>
    <row r="520" spans="1:7" ht="12.75">
      <c r="A520" s="207" t="s">
        <v>108</v>
      </c>
      <c r="B520" s="213" t="s">
        <v>312</v>
      </c>
      <c r="C520" s="199" t="s">
        <v>68</v>
      </c>
      <c r="D520" s="199" t="s">
        <v>66</v>
      </c>
      <c r="E520" s="246" t="s">
        <v>521</v>
      </c>
      <c r="F520" s="239" t="s">
        <v>109</v>
      </c>
      <c r="G520" s="215">
        <f>G521</f>
        <v>123</v>
      </c>
    </row>
    <row r="521" spans="1:7" ht="12.75">
      <c r="A521" s="207" t="s">
        <v>112</v>
      </c>
      <c r="B521" s="213" t="s">
        <v>312</v>
      </c>
      <c r="C521" s="199" t="s">
        <v>68</v>
      </c>
      <c r="D521" s="199" t="s">
        <v>66</v>
      </c>
      <c r="E521" s="246" t="s">
        <v>521</v>
      </c>
      <c r="F521" s="239" t="s">
        <v>113</v>
      </c>
      <c r="G521" s="215">
        <f>'МП пр.8'!G410</f>
        <v>123</v>
      </c>
    </row>
    <row r="522" spans="1:7" ht="26.25">
      <c r="A522" s="201" t="str">
        <f>'МП пр.8'!A418</f>
        <v>Муниципальная  программа  "Развитие образования в Сусуманском городском округе  на 2018- 2020 годы"</v>
      </c>
      <c r="B522" s="206" t="s">
        <v>312</v>
      </c>
      <c r="C522" s="202" t="s">
        <v>68</v>
      </c>
      <c r="D522" s="202" t="s">
        <v>66</v>
      </c>
      <c r="E522" s="224" t="str">
        <f>'МП пр.8'!B418</f>
        <v>7Р 0 00 00000 </v>
      </c>
      <c r="F522" s="240"/>
      <c r="G522" s="382">
        <f>G523+G556</f>
        <v>133903.80000000002</v>
      </c>
    </row>
    <row r="523" spans="1:7" ht="12.75">
      <c r="A523" s="16" t="str">
        <f>'МП пр.8'!A437</f>
        <v>Основное мероприятие "Управление развитием отрасли образования"</v>
      </c>
      <c r="B523" s="19" t="s">
        <v>312</v>
      </c>
      <c r="C523" s="20" t="s">
        <v>68</v>
      </c>
      <c r="D523" s="20" t="s">
        <v>66</v>
      </c>
      <c r="E523" s="225" t="str">
        <f>'МП пр.8'!B437</f>
        <v>7Р 0 02 00000</v>
      </c>
      <c r="F523" s="229"/>
      <c r="G523" s="67">
        <f>G528+G532+G536+G540+G544+G524+G548+G552</f>
        <v>132460.6</v>
      </c>
    </row>
    <row r="524" spans="1:7" ht="66">
      <c r="A524" s="282" t="s">
        <v>762</v>
      </c>
      <c r="B524" s="283" t="s">
        <v>312</v>
      </c>
      <c r="C524" s="284" t="s">
        <v>68</v>
      </c>
      <c r="D524" s="284" t="s">
        <v>66</v>
      </c>
      <c r="E524" s="285" t="s">
        <v>763</v>
      </c>
      <c r="F524" s="284"/>
      <c r="G524" s="378">
        <f>G525</f>
        <v>81.3</v>
      </c>
    </row>
    <row r="525" spans="1:7" ht="26.25">
      <c r="A525" s="286" t="s">
        <v>102</v>
      </c>
      <c r="B525" s="283" t="s">
        <v>312</v>
      </c>
      <c r="C525" s="284" t="s">
        <v>68</v>
      </c>
      <c r="D525" s="284" t="s">
        <v>66</v>
      </c>
      <c r="E525" s="285" t="s">
        <v>763</v>
      </c>
      <c r="F525" s="284" t="s">
        <v>103</v>
      </c>
      <c r="G525" s="378">
        <f>G526</f>
        <v>81.3</v>
      </c>
    </row>
    <row r="526" spans="1:7" ht="12.75">
      <c r="A526" s="286" t="s">
        <v>108</v>
      </c>
      <c r="B526" s="283" t="s">
        <v>312</v>
      </c>
      <c r="C526" s="284" t="s">
        <v>68</v>
      </c>
      <c r="D526" s="284" t="s">
        <v>66</v>
      </c>
      <c r="E526" s="285" t="s">
        <v>763</v>
      </c>
      <c r="F526" s="284" t="s">
        <v>109</v>
      </c>
      <c r="G526" s="378">
        <f>G527</f>
        <v>81.3</v>
      </c>
    </row>
    <row r="527" spans="1:7" ht="12.75">
      <c r="A527" s="286" t="s">
        <v>112</v>
      </c>
      <c r="B527" s="283" t="s">
        <v>312</v>
      </c>
      <c r="C527" s="284" t="s">
        <v>68</v>
      </c>
      <c r="D527" s="284" t="s">
        <v>66</v>
      </c>
      <c r="E527" s="285" t="s">
        <v>763</v>
      </c>
      <c r="F527" s="284" t="s">
        <v>113</v>
      </c>
      <c r="G527" s="378">
        <f>81.3</f>
        <v>81.3</v>
      </c>
    </row>
    <row r="528" spans="1:7" ht="26.25">
      <c r="A528" s="196" t="str">
        <f>'МП пр.8'!A450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528" s="212" t="s">
        <v>312</v>
      </c>
      <c r="C528" s="197" t="s">
        <v>68</v>
      </c>
      <c r="D528" s="197" t="s">
        <v>66</v>
      </c>
      <c r="E528" s="230" t="str">
        <f>'МП пр.8'!B450</f>
        <v>7Р 0 02 74050</v>
      </c>
      <c r="F528" s="230"/>
      <c r="G528" s="378">
        <f>G529</f>
        <v>115723.5</v>
      </c>
    </row>
    <row r="529" spans="1:7" ht="26.25">
      <c r="A529" s="196" t="s">
        <v>102</v>
      </c>
      <c r="B529" s="212" t="s">
        <v>312</v>
      </c>
      <c r="C529" s="197" t="s">
        <v>68</v>
      </c>
      <c r="D529" s="197" t="s">
        <v>66</v>
      </c>
      <c r="E529" s="230" t="s">
        <v>403</v>
      </c>
      <c r="F529" s="230" t="s">
        <v>103</v>
      </c>
      <c r="G529" s="378">
        <f>G530</f>
        <v>115723.5</v>
      </c>
    </row>
    <row r="530" spans="1:7" ht="12.75">
      <c r="A530" s="196" t="s">
        <v>108</v>
      </c>
      <c r="B530" s="212" t="s">
        <v>312</v>
      </c>
      <c r="C530" s="197" t="s">
        <v>68</v>
      </c>
      <c r="D530" s="197" t="s">
        <v>66</v>
      </c>
      <c r="E530" s="230" t="s">
        <v>403</v>
      </c>
      <c r="F530" s="230" t="s">
        <v>109</v>
      </c>
      <c r="G530" s="378">
        <f>G531</f>
        <v>115723.5</v>
      </c>
    </row>
    <row r="531" spans="1:7" ht="39">
      <c r="A531" s="196" t="s">
        <v>110</v>
      </c>
      <c r="B531" s="212" t="s">
        <v>312</v>
      </c>
      <c r="C531" s="197" t="s">
        <v>68</v>
      </c>
      <c r="D531" s="197" t="s">
        <v>66</v>
      </c>
      <c r="E531" s="230" t="s">
        <v>403</v>
      </c>
      <c r="F531" s="230" t="s">
        <v>111</v>
      </c>
      <c r="G531" s="378">
        <f>'МП пр.8'!G456</f>
        <v>115723.5</v>
      </c>
    </row>
    <row r="532" spans="1:7" ht="47.25" customHeight="1">
      <c r="A532" s="196" t="str">
        <f>'МП пр.8'!A457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32" s="212" t="s">
        <v>312</v>
      </c>
      <c r="C532" s="197" t="s">
        <v>68</v>
      </c>
      <c r="D532" s="197" t="s">
        <v>66</v>
      </c>
      <c r="E532" s="230" t="str">
        <f>'МП пр.8'!B457</f>
        <v>7Р 0 02 74060</v>
      </c>
      <c r="F532" s="230"/>
      <c r="G532" s="378">
        <f>G533</f>
        <v>1186.1</v>
      </c>
    </row>
    <row r="533" spans="1:7" ht="26.25">
      <c r="A533" s="196" t="s">
        <v>102</v>
      </c>
      <c r="B533" s="212" t="s">
        <v>312</v>
      </c>
      <c r="C533" s="197" t="s">
        <v>68</v>
      </c>
      <c r="D533" s="197" t="s">
        <v>66</v>
      </c>
      <c r="E533" s="230" t="s">
        <v>399</v>
      </c>
      <c r="F533" s="230" t="s">
        <v>103</v>
      </c>
      <c r="G533" s="378">
        <f>G534</f>
        <v>1186.1</v>
      </c>
    </row>
    <row r="534" spans="1:7" ht="12.75">
      <c r="A534" s="196" t="s">
        <v>108</v>
      </c>
      <c r="B534" s="212" t="s">
        <v>312</v>
      </c>
      <c r="C534" s="197" t="s">
        <v>68</v>
      </c>
      <c r="D534" s="197" t="s">
        <v>66</v>
      </c>
      <c r="E534" s="230" t="s">
        <v>399</v>
      </c>
      <c r="F534" s="230" t="s">
        <v>109</v>
      </c>
      <c r="G534" s="378">
        <f>G535</f>
        <v>1186.1</v>
      </c>
    </row>
    <row r="535" spans="1:7" ht="39">
      <c r="A535" s="196" t="s">
        <v>110</v>
      </c>
      <c r="B535" s="212" t="s">
        <v>312</v>
      </c>
      <c r="C535" s="197" t="s">
        <v>68</v>
      </c>
      <c r="D535" s="197" t="s">
        <v>66</v>
      </c>
      <c r="E535" s="230" t="s">
        <v>399</v>
      </c>
      <c r="F535" s="230" t="s">
        <v>111</v>
      </c>
      <c r="G535" s="378">
        <f>'МП пр.8'!G468</f>
        <v>1186.1</v>
      </c>
    </row>
    <row r="536" spans="1:7" ht="41.25" customHeight="1">
      <c r="A536" s="196" t="str">
        <f>'МП пр.8'!A475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36" s="212" t="s">
        <v>312</v>
      </c>
      <c r="C536" s="197" t="s">
        <v>68</v>
      </c>
      <c r="D536" s="197" t="s">
        <v>66</v>
      </c>
      <c r="E536" s="230" t="str">
        <f>'МП пр.8'!B475</f>
        <v>7Р 0 02 74070</v>
      </c>
      <c r="F536" s="230"/>
      <c r="G536" s="378">
        <f>G537</f>
        <v>3329.5</v>
      </c>
    </row>
    <row r="537" spans="1:7" ht="26.25">
      <c r="A537" s="196" t="s">
        <v>102</v>
      </c>
      <c r="B537" s="212" t="s">
        <v>312</v>
      </c>
      <c r="C537" s="197" t="s">
        <v>68</v>
      </c>
      <c r="D537" s="197" t="s">
        <v>66</v>
      </c>
      <c r="E537" s="230" t="s">
        <v>400</v>
      </c>
      <c r="F537" s="230" t="s">
        <v>103</v>
      </c>
      <c r="G537" s="378">
        <f>G538</f>
        <v>3329.5</v>
      </c>
    </row>
    <row r="538" spans="1:7" ht="12.75">
      <c r="A538" s="196" t="s">
        <v>108</v>
      </c>
      <c r="B538" s="212" t="s">
        <v>312</v>
      </c>
      <c r="C538" s="197" t="s">
        <v>68</v>
      </c>
      <c r="D538" s="197" t="s">
        <v>66</v>
      </c>
      <c r="E538" s="230" t="s">
        <v>400</v>
      </c>
      <c r="F538" s="230" t="s">
        <v>109</v>
      </c>
      <c r="G538" s="378">
        <f>G539</f>
        <v>3329.5</v>
      </c>
    </row>
    <row r="539" spans="1:7" ht="39">
      <c r="A539" s="196" t="s">
        <v>110</v>
      </c>
      <c r="B539" s="212" t="s">
        <v>312</v>
      </c>
      <c r="C539" s="197" t="s">
        <v>68</v>
      </c>
      <c r="D539" s="197" t="s">
        <v>66</v>
      </c>
      <c r="E539" s="230" t="s">
        <v>400</v>
      </c>
      <c r="F539" s="230" t="s">
        <v>111</v>
      </c>
      <c r="G539" s="378">
        <f>'МП пр.8'!G486</f>
        <v>3329.5</v>
      </c>
    </row>
    <row r="540" spans="1:7" ht="12.75">
      <c r="A540" s="196" t="str">
        <f>'МП пр.8'!A500</f>
        <v>Обеспечение ежемесячного денежного вознаграждения за классное руководство</v>
      </c>
      <c r="B540" s="212" t="s">
        <v>312</v>
      </c>
      <c r="C540" s="197" t="s">
        <v>68</v>
      </c>
      <c r="D540" s="197" t="s">
        <v>66</v>
      </c>
      <c r="E540" s="230" t="str">
        <f>'МП пр.8'!B500</f>
        <v>7Р 0 02 74130</v>
      </c>
      <c r="F540" s="230"/>
      <c r="G540" s="378">
        <f>G541</f>
        <v>1210.9</v>
      </c>
    </row>
    <row r="541" spans="1:7" ht="26.25">
      <c r="A541" s="196" t="s">
        <v>102</v>
      </c>
      <c r="B541" s="212" t="s">
        <v>312</v>
      </c>
      <c r="C541" s="197" t="s">
        <v>68</v>
      </c>
      <c r="D541" s="197" t="s">
        <v>66</v>
      </c>
      <c r="E541" s="230" t="s">
        <v>404</v>
      </c>
      <c r="F541" s="230" t="s">
        <v>103</v>
      </c>
      <c r="G541" s="378">
        <f>G542</f>
        <v>1210.9</v>
      </c>
    </row>
    <row r="542" spans="1:7" ht="12.75">
      <c r="A542" s="196" t="s">
        <v>108</v>
      </c>
      <c r="B542" s="212" t="s">
        <v>312</v>
      </c>
      <c r="C542" s="197" t="s">
        <v>68</v>
      </c>
      <c r="D542" s="197" t="s">
        <v>66</v>
      </c>
      <c r="E542" s="230" t="s">
        <v>404</v>
      </c>
      <c r="F542" s="230" t="s">
        <v>109</v>
      </c>
      <c r="G542" s="378">
        <f>G543</f>
        <v>1210.9</v>
      </c>
    </row>
    <row r="543" spans="1:7" ht="39">
      <c r="A543" s="196" t="s">
        <v>110</v>
      </c>
      <c r="B543" s="212" t="s">
        <v>312</v>
      </c>
      <c r="C543" s="197" t="s">
        <v>68</v>
      </c>
      <c r="D543" s="197" t="s">
        <v>66</v>
      </c>
      <c r="E543" s="230" t="s">
        <v>404</v>
      </c>
      <c r="F543" s="230" t="s">
        <v>111</v>
      </c>
      <c r="G543" s="378">
        <f>'МП пр.8'!G506</f>
        <v>1210.9</v>
      </c>
    </row>
    <row r="544" spans="1:7" ht="39">
      <c r="A544" s="196" t="str">
        <f>'МП пр.8'!A507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44" s="212" t="s">
        <v>312</v>
      </c>
      <c r="C544" s="197" t="s">
        <v>68</v>
      </c>
      <c r="D544" s="197" t="s">
        <v>66</v>
      </c>
      <c r="E544" s="230" t="str">
        <f>'МП пр.8'!B507</f>
        <v>7Р 0 02 75010</v>
      </c>
      <c r="F544" s="230"/>
      <c r="G544" s="378">
        <f>G545</f>
        <v>8914.3</v>
      </c>
    </row>
    <row r="545" spans="1:7" ht="26.25">
      <c r="A545" s="196" t="s">
        <v>102</v>
      </c>
      <c r="B545" s="212" t="s">
        <v>312</v>
      </c>
      <c r="C545" s="197" t="s">
        <v>68</v>
      </c>
      <c r="D545" s="197" t="s">
        <v>66</v>
      </c>
      <c r="E545" s="230" t="s">
        <v>402</v>
      </c>
      <c r="F545" s="230" t="s">
        <v>103</v>
      </c>
      <c r="G545" s="378">
        <f>G546</f>
        <v>8914.3</v>
      </c>
    </row>
    <row r="546" spans="1:7" ht="12.75">
      <c r="A546" s="196" t="s">
        <v>108</v>
      </c>
      <c r="B546" s="212" t="s">
        <v>312</v>
      </c>
      <c r="C546" s="197" t="s">
        <v>68</v>
      </c>
      <c r="D546" s="197" t="s">
        <v>66</v>
      </c>
      <c r="E546" s="230" t="s">
        <v>402</v>
      </c>
      <c r="F546" s="230" t="s">
        <v>109</v>
      </c>
      <c r="G546" s="378">
        <f>G547</f>
        <v>8914.3</v>
      </c>
    </row>
    <row r="547" spans="1:7" ht="12.75">
      <c r="A547" s="196" t="s">
        <v>112</v>
      </c>
      <c r="B547" s="212" t="s">
        <v>312</v>
      </c>
      <c r="C547" s="197" t="s">
        <v>68</v>
      </c>
      <c r="D547" s="197" t="s">
        <v>66</v>
      </c>
      <c r="E547" s="230" t="s">
        <v>402</v>
      </c>
      <c r="F547" s="230" t="s">
        <v>113</v>
      </c>
      <c r="G547" s="378">
        <f>'МП пр.8'!G518</f>
        <v>8914.3</v>
      </c>
    </row>
    <row r="548" spans="1:7" ht="12.75">
      <c r="A548" s="287" t="s">
        <v>765</v>
      </c>
      <c r="B548" s="283" t="s">
        <v>312</v>
      </c>
      <c r="C548" s="284" t="s">
        <v>68</v>
      </c>
      <c r="D548" s="284" t="s">
        <v>66</v>
      </c>
      <c r="E548" s="284" t="s">
        <v>788</v>
      </c>
      <c r="F548" s="284"/>
      <c r="G548" s="378">
        <f>G549</f>
        <v>1636.4</v>
      </c>
    </row>
    <row r="549" spans="1:7" ht="26.25">
      <c r="A549" s="287" t="s">
        <v>102</v>
      </c>
      <c r="B549" s="283" t="s">
        <v>312</v>
      </c>
      <c r="C549" s="284" t="s">
        <v>68</v>
      </c>
      <c r="D549" s="284" t="s">
        <v>66</v>
      </c>
      <c r="E549" s="284" t="s">
        <v>788</v>
      </c>
      <c r="F549" s="284" t="s">
        <v>103</v>
      </c>
      <c r="G549" s="378">
        <f>G550</f>
        <v>1636.4</v>
      </c>
    </row>
    <row r="550" spans="1:7" ht="12.75">
      <c r="A550" s="287" t="s">
        <v>108</v>
      </c>
      <c r="B550" s="283" t="s">
        <v>312</v>
      </c>
      <c r="C550" s="284" t="s">
        <v>68</v>
      </c>
      <c r="D550" s="284" t="s">
        <v>66</v>
      </c>
      <c r="E550" s="284" t="s">
        <v>788</v>
      </c>
      <c r="F550" s="284" t="s">
        <v>109</v>
      </c>
      <c r="G550" s="378">
        <f>G551</f>
        <v>1636.4</v>
      </c>
    </row>
    <row r="551" spans="1:7" ht="12.75">
      <c r="A551" s="287" t="s">
        <v>112</v>
      </c>
      <c r="B551" s="283" t="s">
        <v>312</v>
      </c>
      <c r="C551" s="284" t="s">
        <v>68</v>
      </c>
      <c r="D551" s="284" t="s">
        <v>66</v>
      </c>
      <c r="E551" s="284" t="s">
        <v>788</v>
      </c>
      <c r="F551" s="284" t="s">
        <v>113</v>
      </c>
      <c r="G551" s="378">
        <f>'МП пр.8'!G531</f>
        <v>1636.4</v>
      </c>
    </row>
    <row r="552" spans="1:7" ht="12.75">
      <c r="A552" s="268" t="s">
        <v>787</v>
      </c>
      <c r="B552" s="273" t="s">
        <v>312</v>
      </c>
      <c r="C552" s="269" t="s">
        <v>68</v>
      </c>
      <c r="D552" s="269" t="s">
        <v>66</v>
      </c>
      <c r="E552" s="269" t="s">
        <v>766</v>
      </c>
      <c r="F552" s="269"/>
      <c r="G552" s="67">
        <f>G553</f>
        <v>378.6</v>
      </c>
    </row>
    <row r="553" spans="1:7" ht="26.25">
      <c r="A553" s="268" t="s">
        <v>102</v>
      </c>
      <c r="B553" s="273" t="s">
        <v>312</v>
      </c>
      <c r="C553" s="269" t="s">
        <v>68</v>
      </c>
      <c r="D553" s="269" t="s">
        <v>66</v>
      </c>
      <c r="E553" s="269" t="s">
        <v>766</v>
      </c>
      <c r="F553" s="269" t="s">
        <v>103</v>
      </c>
      <c r="G553" s="67">
        <f>G554</f>
        <v>378.6</v>
      </c>
    </row>
    <row r="554" spans="1:7" ht="12.75">
      <c r="A554" s="268" t="s">
        <v>108</v>
      </c>
      <c r="B554" s="273" t="s">
        <v>312</v>
      </c>
      <c r="C554" s="269" t="s">
        <v>68</v>
      </c>
      <c r="D554" s="269" t="s">
        <v>66</v>
      </c>
      <c r="E554" s="269" t="s">
        <v>766</v>
      </c>
      <c r="F554" s="269" t="s">
        <v>109</v>
      </c>
      <c r="G554" s="67">
        <f>G555</f>
        <v>378.6</v>
      </c>
    </row>
    <row r="555" spans="1:7" ht="12.75">
      <c r="A555" s="268" t="s">
        <v>112</v>
      </c>
      <c r="B555" s="273" t="s">
        <v>312</v>
      </c>
      <c r="C555" s="269" t="s">
        <v>68</v>
      </c>
      <c r="D555" s="269" t="s">
        <v>66</v>
      </c>
      <c r="E555" s="269" t="s">
        <v>766</v>
      </c>
      <c r="F555" s="269" t="s">
        <v>113</v>
      </c>
      <c r="G555" s="67">
        <v>378.6</v>
      </c>
    </row>
    <row r="556" spans="1:7" ht="26.25">
      <c r="A556" s="16" t="str">
        <f>'МП пр.8'!A569</f>
        <v>Основное мероприятие "Формирование доступной среды в образовательных учреждениях Сусуманского городского округа"</v>
      </c>
      <c r="B556" s="19" t="s">
        <v>312</v>
      </c>
      <c r="C556" s="20" t="s">
        <v>68</v>
      </c>
      <c r="D556" s="20" t="s">
        <v>66</v>
      </c>
      <c r="E556" s="225" t="str">
        <f>'МП пр.8'!B569</f>
        <v>7Р 0 05 00000</v>
      </c>
      <c r="F556" s="225"/>
      <c r="G556" s="67">
        <f>G557+G561</f>
        <v>1443.2</v>
      </c>
    </row>
    <row r="557" spans="1:7" ht="26.25">
      <c r="A557" s="16" t="str">
        <f>'МП пр.8'!A570</f>
        <v>Адаптация социально- значимых объектов для инвалидов и маломобильных групп населения </v>
      </c>
      <c r="B557" s="19" t="s">
        <v>312</v>
      </c>
      <c r="C557" s="20" t="s">
        <v>68</v>
      </c>
      <c r="D557" s="20" t="s">
        <v>66</v>
      </c>
      <c r="E557" s="225" t="str">
        <f>'МП пр.8'!B570</f>
        <v>7Р 0 05 91500</v>
      </c>
      <c r="F557" s="225"/>
      <c r="G557" s="67">
        <f>G558</f>
        <v>275</v>
      </c>
    </row>
    <row r="558" spans="1:7" ht="26.25">
      <c r="A558" s="16" t="s">
        <v>102</v>
      </c>
      <c r="B558" s="19" t="s">
        <v>312</v>
      </c>
      <c r="C558" s="20" t="s">
        <v>68</v>
      </c>
      <c r="D558" s="20" t="s">
        <v>66</v>
      </c>
      <c r="E558" s="225" t="str">
        <f>'МП пр.8'!B571</f>
        <v>7Р 0 05 91500</v>
      </c>
      <c r="F558" s="225" t="s">
        <v>103</v>
      </c>
      <c r="G558" s="67">
        <f>G559</f>
        <v>275</v>
      </c>
    </row>
    <row r="559" spans="1:7" ht="12.75">
      <c r="A559" s="16" t="s">
        <v>108</v>
      </c>
      <c r="B559" s="19" t="s">
        <v>312</v>
      </c>
      <c r="C559" s="20" t="s">
        <v>68</v>
      </c>
      <c r="D559" s="20" t="s">
        <v>66</v>
      </c>
      <c r="E559" s="225" t="str">
        <f>'МП пр.8'!B572</f>
        <v>7Р 0 05 91500</v>
      </c>
      <c r="F559" s="225" t="s">
        <v>109</v>
      </c>
      <c r="G559" s="67">
        <f>G560</f>
        <v>275</v>
      </c>
    </row>
    <row r="560" spans="1:11" ht="12.75">
      <c r="A560" s="16" t="s">
        <v>112</v>
      </c>
      <c r="B560" s="19" t="s">
        <v>312</v>
      </c>
      <c r="C560" s="20" t="s">
        <v>68</v>
      </c>
      <c r="D560" s="20" t="s">
        <v>66</v>
      </c>
      <c r="E560" s="225" t="str">
        <f>'МП пр.8'!B573</f>
        <v>7Р 0 05 91500</v>
      </c>
      <c r="F560" s="225" t="s">
        <v>113</v>
      </c>
      <c r="G560" s="67">
        <f>'МП пр.8'!G576</f>
        <v>275</v>
      </c>
      <c r="I560" s="32"/>
      <c r="K560" s="32"/>
    </row>
    <row r="561" spans="1:11" ht="26.25">
      <c r="A561" s="145" t="str">
        <f>'МП пр.8'!A577</f>
        <v>Обновление материально-технической базы для формирования у обучающихся современных технологических и гуманитарных навыков </v>
      </c>
      <c r="B561" s="333" t="s">
        <v>312</v>
      </c>
      <c r="C561" s="334" t="s">
        <v>68</v>
      </c>
      <c r="D561" s="334" t="s">
        <v>66</v>
      </c>
      <c r="E561" s="234" t="str">
        <f>'МП пр.8'!B577</f>
        <v>7Р 0 05 16090</v>
      </c>
      <c r="F561" s="234"/>
      <c r="G561" s="379">
        <f>G562</f>
        <v>1168.2</v>
      </c>
      <c r="I561" s="32"/>
      <c r="K561" s="32"/>
    </row>
    <row r="562" spans="1:11" ht="26.25">
      <c r="A562" s="196" t="str">
        <f>'МП пр.8'!A580</f>
        <v>Предоставление субсидий бюджетным, автономным учреждениям и иным некоммерческим организациям</v>
      </c>
      <c r="B562" s="212" t="s">
        <v>312</v>
      </c>
      <c r="C562" s="197" t="s">
        <v>68</v>
      </c>
      <c r="D562" s="197" t="s">
        <v>66</v>
      </c>
      <c r="E562" s="230" t="str">
        <f>'МП пр.8'!B578</f>
        <v>7Р 0 05 16090</v>
      </c>
      <c r="F562" s="230" t="s">
        <v>103</v>
      </c>
      <c r="G562" s="378">
        <f>G563</f>
        <v>1168.2</v>
      </c>
      <c r="I562" s="32"/>
      <c r="K562" s="32"/>
    </row>
    <row r="563" spans="1:11" ht="12.75">
      <c r="A563" s="196" t="str">
        <f>'МП пр.8'!A581</f>
        <v>Субсидии бюджетным учреждениям</v>
      </c>
      <c r="B563" s="212" t="s">
        <v>312</v>
      </c>
      <c r="C563" s="197" t="s">
        <v>68</v>
      </c>
      <c r="D563" s="197" t="s">
        <v>66</v>
      </c>
      <c r="E563" s="230" t="str">
        <f>'МП пр.8'!B579</f>
        <v>7Р 0 05 16090</v>
      </c>
      <c r="F563" s="230" t="s">
        <v>109</v>
      </c>
      <c r="G563" s="378">
        <f>G564</f>
        <v>1168.2</v>
      </c>
      <c r="I563" s="32"/>
      <c r="K563" s="32"/>
    </row>
    <row r="564" spans="1:11" ht="12.75">
      <c r="A564" s="196" t="str">
        <f>'МП пр.8'!A582</f>
        <v>Субсидии  бюджетным учреждениям на иные цели</v>
      </c>
      <c r="B564" s="212" t="s">
        <v>312</v>
      </c>
      <c r="C564" s="197" t="s">
        <v>68</v>
      </c>
      <c r="D564" s="197" t="s">
        <v>66</v>
      </c>
      <c r="E564" s="230" t="str">
        <f>'МП пр.8'!B580</f>
        <v>7Р 0 05 16090</v>
      </c>
      <c r="F564" s="230" t="s">
        <v>113</v>
      </c>
      <c r="G564" s="378">
        <f>'МП пр.8'!G580</f>
        <v>1168.2</v>
      </c>
      <c r="I564" s="32"/>
      <c r="K564" s="32"/>
    </row>
    <row r="565" spans="1:7" ht="26.25">
      <c r="A565" s="201" t="str">
        <f>'МП пр.8'!A686</f>
        <v>Муниципальная  программа  "Здоровье обучающихся и воспитанников в Сусуманском городском округе  на 2018- 2020 годы"</v>
      </c>
      <c r="B565" s="206" t="s">
        <v>312</v>
      </c>
      <c r="C565" s="206" t="s">
        <v>68</v>
      </c>
      <c r="D565" s="206" t="s">
        <v>66</v>
      </c>
      <c r="E565" s="241" t="str">
        <f>'МП пр.8'!B686</f>
        <v>7Ю 0 00 00000 </v>
      </c>
      <c r="F565" s="241"/>
      <c r="G565" s="382">
        <f>G566</f>
        <v>4546.599999999999</v>
      </c>
    </row>
    <row r="566" spans="1:7" ht="28.5" customHeight="1">
      <c r="A566" s="30" t="str">
        <f>'МП пр.8'!A687</f>
        <v>Основное мероприятие "Совершенствование системы укрепления здоровья учащихся и воспитанников образовательных учреждений"</v>
      </c>
      <c r="B566" s="19" t="s">
        <v>312</v>
      </c>
      <c r="C566" s="20" t="s">
        <v>68</v>
      </c>
      <c r="D566" s="20" t="s">
        <v>66</v>
      </c>
      <c r="E566" s="243" t="str">
        <f>'МП пр.8'!B687</f>
        <v>7Ю 0 01 00000 </v>
      </c>
      <c r="F566" s="225"/>
      <c r="G566" s="67">
        <f>G567+G571+G575+G579+G587+G583</f>
        <v>4546.599999999999</v>
      </c>
    </row>
    <row r="567" spans="1:7" ht="12.75">
      <c r="A567" s="30" t="str">
        <f>'МП пр.8'!A688</f>
        <v>Укрепление материально- технической базы медицинских кабинетов</v>
      </c>
      <c r="B567" s="19" t="s">
        <v>312</v>
      </c>
      <c r="C567" s="20" t="s">
        <v>68</v>
      </c>
      <c r="D567" s="20" t="s">
        <v>66</v>
      </c>
      <c r="E567" s="243" t="str">
        <f>'МП пр.8'!B688</f>
        <v>7Ю 0 01 92520 </v>
      </c>
      <c r="F567" s="225"/>
      <c r="G567" s="67">
        <f>G568</f>
        <v>276</v>
      </c>
    </row>
    <row r="568" spans="1:7" ht="26.25">
      <c r="A568" s="16" t="s">
        <v>102</v>
      </c>
      <c r="B568" s="19" t="s">
        <v>312</v>
      </c>
      <c r="C568" s="20" t="s">
        <v>68</v>
      </c>
      <c r="D568" s="20" t="s">
        <v>66</v>
      </c>
      <c r="E568" s="243" t="s">
        <v>345</v>
      </c>
      <c r="F568" s="225" t="s">
        <v>103</v>
      </c>
      <c r="G568" s="67">
        <f>G569</f>
        <v>276</v>
      </c>
    </row>
    <row r="569" spans="1:7" ht="12.75">
      <c r="A569" s="16" t="s">
        <v>108</v>
      </c>
      <c r="B569" s="19" t="s">
        <v>312</v>
      </c>
      <c r="C569" s="20" t="s">
        <v>68</v>
      </c>
      <c r="D569" s="20" t="s">
        <v>66</v>
      </c>
      <c r="E569" s="243" t="s">
        <v>345</v>
      </c>
      <c r="F569" s="225" t="s">
        <v>109</v>
      </c>
      <c r="G569" s="67">
        <f>G570</f>
        <v>276</v>
      </c>
    </row>
    <row r="570" spans="1:7" ht="12.75">
      <c r="A570" s="16" t="s">
        <v>112</v>
      </c>
      <c r="B570" s="19" t="s">
        <v>312</v>
      </c>
      <c r="C570" s="20" t="s">
        <v>68</v>
      </c>
      <c r="D570" s="20" t="s">
        <v>66</v>
      </c>
      <c r="E570" s="243" t="s">
        <v>345</v>
      </c>
      <c r="F570" s="225" t="s">
        <v>113</v>
      </c>
      <c r="G570" s="67">
        <f>'МП пр.8'!G699</f>
        <v>276</v>
      </c>
    </row>
    <row r="571" spans="1:7" s="80" customFormat="1" ht="26.25">
      <c r="A571" s="196" t="str">
        <f>'МП пр.8'!A700</f>
        <v>Совершенствование системы укрепления здоровья учащихся в общеобразовательных учреждениях </v>
      </c>
      <c r="B571" s="212" t="s">
        <v>312</v>
      </c>
      <c r="C571" s="197" t="s">
        <v>68</v>
      </c>
      <c r="D571" s="197" t="s">
        <v>66</v>
      </c>
      <c r="E571" s="230" t="str">
        <f>'МП пр.8'!B700</f>
        <v>7Ю 0 01 73440</v>
      </c>
      <c r="F571" s="242"/>
      <c r="G571" s="378">
        <f>G572</f>
        <v>1330.3</v>
      </c>
    </row>
    <row r="572" spans="1:7" ht="26.25">
      <c r="A572" s="196" t="s">
        <v>102</v>
      </c>
      <c r="B572" s="212" t="s">
        <v>312</v>
      </c>
      <c r="C572" s="197" t="s">
        <v>68</v>
      </c>
      <c r="D572" s="197" t="s">
        <v>66</v>
      </c>
      <c r="E572" s="230" t="s">
        <v>348</v>
      </c>
      <c r="F572" s="230" t="s">
        <v>103</v>
      </c>
      <c r="G572" s="378">
        <f>G573</f>
        <v>1330.3</v>
      </c>
    </row>
    <row r="573" spans="1:7" ht="12.75">
      <c r="A573" s="196" t="s">
        <v>108</v>
      </c>
      <c r="B573" s="212" t="s">
        <v>312</v>
      </c>
      <c r="C573" s="197" t="s">
        <v>68</v>
      </c>
      <c r="D573" s="197" t="s">
        <v>66</v>
      </c>
      <c r="E573" s="230" t="s">
        <v>348</v>
      </c>
      <c r="F573" s="230" t="s">
        <v>109</v>
      </c>
      <c r="G573" s="378">
        <f>G574</f>
        <v>1330.3</v>
      </c>
    </row>
    <row r="574" spans="1:7" ht="12.75">
      <c r="A574" s="196" t="s">
        <v>112</v>
      </c>
      <c r="B574" s="212" t="s">
        <v>312</v>
      </c>
      <c r="C574" s="197" t="s">
        <v>68</v>
      </c>
      <c r="D574" s="197" t="s">
        <v>66</v>
      </c>
      <c r="E574" s="230" t="s">
        <v>348</v>
      </c>
      <c r="F574" s="230" t="s">
        <v>113</v>
      </c>
      <c r="G574" s="378">
        <f>'МП пр.8'!G706</f>
        <v>1330.3</v>
      </c>
    </row>
    <row r="575" spans="1:7" ht="26.25">
      <c r="A575" s="16" t="str">
        <f>'МП пр.8'!A707</f>
        <v>Совершенствование системы укрепления здоровья учащихся в общеобразовательных учреждениях  за счет средств местного бюджета</v>
      </c>
      <c r="B575" s="19" t="s">
        <v>312</v>
      </c>
      <c r="C575" s="20" t="s">
        <v>68</v>
      </c>
      <c r="D575" s="20" t="s">
        <v>66</v>
      </c>
      <c r="E575" s="225" t="str">
        <f>'МП пр.8'!B707</f>
        <v>7Ю 0 01 S3440</v>
      </c>
      <c r="F575" s="225"/>
      <c r="G575" s="67">
        <f>G576</f>
        <v>2000</v>
      </c>
    </row>
    <row r="576" spans="1:7" ht="26.25">
      <c r="A576" s="16" t="s">
        <v>102</v>
      </c>
      <c r="B576" s="19" t="s">
        <v>312</v>
      </c>
      <c r="C576" s="20" t="s">
        <v>68</v>
      </c>
      <c r="D576" s="20" t="s">
        <v>66</v>
      </c>
      <c r="E576" s="225" t="s">
        <v>349</v>
      </c>
      <c r="F576" s="225" t="s">
        <v>103</v>
      </c>
      <c r="G576" s="67">
        <f>G577</f>
        <v>2000</v>
      </c>
    </row>
    <row r="577" spans="1:7" ht="12.75">
      <c r="A577" s="16" t="s">
        <v>108</v>
      </c>
      <c r="B577" s="19" t="s">
        <v>312</v>
      </c>
      <c r="C577" s="20" t="s">
        <v>68</v>
      </c>
      <c r="D577" s="20" t="s">
        <v>66</v>
      </c>
      <c r="E577" s="225" t="s">
        <v>349</v>
      </c>
      <c r="F577" s="225" t="s">
        <v>109</v>
      </c>
      <c r="G577" s="67">
        <f>G578</f>
        <v>2000</v>
      </c>
    </row>
    <row r="578" spans="1:7" ht="12.75">
      <c r="A578" s="16" t="s">
        <v>112</v>
      </c>
      <c r="B578" s="19" t="s">
        <v>312</v>
      </c>
      <c r="C578" s="20" t="s">
        <v>68</v>
      </c>
      <c r="D578" s="20" t="s">
        <v>66</v>
      </c>
      <c r="E578" s="225" t="s">
        <v>349</v>
      </c>
      <c r="F578" s="225" t="s">
        <v>113</v>
      </c>
      <c r="G578" s="67">
        <f>'МП пр.8'!G713</f>
        <v>2000</v>
      </c>
    </row>
    <row r="579" spans="1:7" s="80" customFormat="1" ht="26.25">
      <c r="A579" s="253" t="str">
        <f>'МП пр.8'!A714</f>
        <v>Расходы на питание (завтрак или полдник) детей из многодетных семей, обучающихся в общеобразовательных учреждениях </v>
      </c>
      <c r="B579" s="212" t="s">
        <v>312</v>
      </c>
      <c r="C579" s="197" t="s">
        <v>68</v>
      </c>
      <c r="D579" s="197" t="s">
        <v>66</v>
      </c>
      <c r="E579" s="245" t="str">
        <f>'МП пр.8'!B714</f>
        <v>7Ю 0 01 73950 </v>
      </c>
      <c r="F579" s="230"/>
      <c r="G579" s="378">
        <f>G580</f>
        <v>510.9</v>
      </c>
    </row>
    <row r="580" spans="1:7" ht="27.75" customHeight="1">
      <c r="A580" s="196" t="s">
        <v>102</v>
      </c>
      <c r="B580" s="212" t="s">
        <v>312</v>
      </c>
      <c r="C580" s="197" t="s">
        <v>68</v>
      </c>
      <c r="D580" s="197" t="s">
        <v>66</v>
      </c>
      <c r="E580" s="245" t="s">
        <v>350</v>
      </c>
      <c r="F580" s="230" t="s">
        <v>103</v>
      </c>
      <c r="G580" s="378">
        <f>G581</f>
        <v>510.9</v>
      </c>
    </row>
    <row r="581" spans="1:7" ht="15.75" customHeight="1">
      <c r="A581" s="196" t="s">
        <v>108</v>
      </c>
      <c r="B581" s="212" t="s">
        <v>312</v>
      </c>
      <c r="C581" s="197" t="s">
        <v>68</v>
      </c>
      <c r="D581" s="197" t="s">
        <v>66</v>
      </c>
      <c r="E581" s="245" t="s">
        <v>350</v>
      </c>
      <c r="F581" s="230" t="s">
        <v>109</v>
      </c>
      <c r="G581" s="378">
        <f>G582</f>
        <v>510.9</v>
      </c>
    </row>
    <row r="582" spans="1:7" ht="18.75" customHeight="1">
      <c r="A582" s="196" t="s">
        <v>112</v>
      </c>
      <c r="B582" s="212" t="s">
        <v>312</v>
      </c>
      <c r="C582" s="197" t="s">
        <v>68</v>
      </c>
      <c r="D582" s="197" t="s">
        <v>66</v>
      </c>
      <c r="E582" s="245" t="s">
        <v>350</v>
      </c>
      <c r="F582" s="230" t="s">
        <v>113</v>
      </c>
      <c r="G582" s="378">
        <f>'МП пр.8'!G720</f>
        <v>510.9</v>
      </c>
    </row>
    <row r="583" spans="1:7" ht="27" customHeight="1">
      <c r="A583" s="30" t="str">
        <f>'МП пр.8'!A721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583" s="19" t="s">
        <v>312</v>
      </c>
      <c r="C583" s="20" t="s">
        <v>68</v>
      </c>
      <c r="D583" s="20" t="s">
        <v>66</v>
      </c>
      <c r="E583" s="243" t="str">
        <f>'МП пр.8'!B721</f>
        <v>7Ю 0 01 S3950 </v>
      </c>
      <c r="F583" s="225"/>
      <c r="G583" s="67">
        <f>G584</f>
        <v>336</v>
      </c>
    </row>
    <row r="584" spans="1:7" ht="28.5" customHeight="1">
      <c r="A584" s="207" t="s">
        <v>102</v>
      </c>
      <c r="B584" s="213" t="s">
        <v>312</v>
      </c>
      <c r="C584" s="199" t="s">
        <v>68</v>
      </c>
      <c r="D584" s="199" t="s">
        <v>66</v>
      </c>
      <c r="E584" s="246" t="s">
        <v>351</v>
      </c>
      <c r="F584" s="239" t="s">
        <v>103</v>
      </c>
      <c r="G584" s="215">
        <f>G585</f>
        <v>336</v>
      </c>
    </row>
    <row r="585" spans="1:7" ht="16.5" customHeight="1">
      <c r="A585" s="207" t="s">
        <v>108</v>
      </c>
      <c r="B585" s="213" t="s">
        <v>312</v>
      </c>
      <c r="C585" s="199" t="s">
        <v>68</v>
      </c>
      <c r="D585" s="199" t="s">
        <v>66</v>
      </c>
      <c r="E585" s="246" t="s">
        <v>351</v>
      </c>
      <c r="F585" s="239" t="s">
        <v>109</v>
      </c>
      <c r="G585" s="215">
        <f>G586</f>
        <v>336</v>
      </c>
    </row>
    <row r="586" spans="1:7" ht="15.75" customHeight="1">
      <c r="A586" s="207" t="s">
        <v>112</v>
      </c>
      <c r="B586" s="213" t="s">
        <v>312</v>
      </c>
      <c r="C586" s="199" t="s">
        <v>68</v>
      </c>
      <c r="D586" s="199" t="s">
        <v>66</v>
      </c>
      <c r="E586" s="246" t="s">
        <v>351</v>
      </c>
      <c r="F586" s="239" t="s">
        <v>113</v>
      </c>
      <c r="G586" s="215">
        <f>'МП пр.8'!G727</f>
        <v>336</v>
      </c>
    </row>
    <row r="587" spans="1:7" ht="19.5" customHeight="1">
      <c r="A587" s="30" t="str">
        <f>'МП пр.8'!A728</f>
        <v>Проведение конкурсов, спартакиад, соревнований, акций и других мероприятий</v>
      </c>
      <c r="B587" s="19" t="s">
        <v>312</v>
      </c>
      <c r="C587" s="20" t="s">
        <v>68</v>
      </c>
      <c r="D587" s="20" t="s">
        <v>66</v>
      </c>
      <c r="E587" s="243" t="str">
        <f>'МП пр.8'!B728</f>
        <v>7Ю 0 01 93800 </v>
      </c>
      <c r="F587" s="225"/>
      <c r="G587" s="67">
        <f>G588</f>
        <v>93.4</v>
      </c>
    </row>
    <row r="588" spans="1:7" ht="27.75" customHeight="1">
      <c r="A588" s="16" t="s">
        <v>102</v>
      </c>
      <c r="B588" s="19" t="s">
        <v>312</v>
      </c>
      <c r="C588" s="20" t="s">
        <v>68</v>
      </c>
      <c r="D588" s="20" t="s">
        <v>66</v>
      </c>
      <c r="E588" s="243" t="s">
        <v>273</v>
      </c>
      <c r="F588" s="225" t="s">
        <v>103</v>
      </c>
      <c r="G588" s="67">
        <f>G589</f>
        <v>93.4</v>
      </c>
    </row>
    <row r="589" spans="1:7" ht="16.5" customHeight="1">
      <c r="A589" s="16" t="s">
        <v>108</v>
      </c>
      <c r="B589" s="19" t="s">
        <v>312</v>
      </c>
      <c r="C589" s="20" t="s">
        <v>68</v>
      </c>
      <c r="D589" s="20" t="s">
        <v>66</v>
      </c>
      <c r="E589" s="243" t="s">
        <v>273</v>
      </c>
      <c r="F589" s="225" t="s">
        <v>109</v>
      </c>
      <c r="G589" s="67">
        <f>G590</f>
        <v>93.4</v>
      </c>
    </row>
    <row r="590" spans="1:7" ht="15.75" customHeight="1">
      <c r="A590" s="16" t="s">
        <v>112</v>
      </c>
      <c r="B590" s="19" t="s">
        <v>312</v>
      </c>
      <c r="C590" s="20" t="s">
        <v>68</v>
      </c>
      <c r="D590" s="20" t="s">
        <v>66</v>
      </c>
      <c r="E590" s="243" t="s">
        <v>273</v>
      </c>
      <c r="F590" s="225" t="s">
        <v>113</v>
      </c>
      <c r="G590" s="67">
        <f>'МП пр.8'!G734</f>
        <v>93.4</v>
      </c>
    </row>
    <row r="591" spans="1:7" ht="16.5" customHeight="1">
      <c r="A591" s="16" t="s">
        <v>59</v>
      </c>
      <c r="B591" s="19" t="s">
        <v>312</v>
      </c>
      <c r="C591" s="20" t="s">
        <v>68</v>
      </c>
      <c r="D591" s="20" t="s">
        <v>66</v>
      </c>
      <c r="E591" s="225" t="s">
        <v>634</v>
      </c>
      <c r="F591" s="225"/>
      <c r="G591" s="67">
        <f>G592+G596+G600</f>
        <v>35027.600000000006</v>
      </c>
    </row>
    <row r="592" spans="1:7" ht="15" customHeight="1">
      <c r="A592" s="16" t="s">
        <v>214</v>
      </c>
      <c r="B592" s="19" t="s">
        <v>312</v>
      </c>
      <c r="C592" s="20" t="s">
        <v>68</v>
      </c>
      <c r="D592" s="20" t="s">
        <v>66</v>
      </c>
      <c r="E592" s="225" t="s">
        <v>635</v>
      </c>
      <c r="F592" s="225"/>
      <c r="G592" s="67">
        <f>G593</f>
        <v>29857.600000000002</v>
      </c>
    </row>
    <row r="593" spans="1:7" ht="29.25" customHeight="1">
      <c r="A593" s="16" t="s">
        <v>102</v>
      </c>
      <c r="B593" s="19" t="s">
        <v>312</v>
      </c>
      <c r="C593" s="20" t="s">
        <v>68</v>
      </c>
      <c r="D593" s="20" t="s">
        <v>66</v>
      </c>
      <c r="E593" s="225" t="s">
        <v>635</v>
      </c>
      <c r="F593" s="225" t="s">
        <v>103</v>
      </c>
      <c r="G593" s="67">
        <f>G594</f>
        <v>29857.600000000002</v>
      </c>
    </row>
    <row r="594" spans="1:7" ht="15" customHeight="1">
      <c r="A594" s="16" t="s">
        <v>108</v>
      </c>
      <c r="B594" s="19" t="s">
        <v>312</v>
      </c>
      <c r="C594" s="20" t="s">
        <v>68</v>
      </c>
      <c r="D594" s="20" t="s">
        <v>66</v>
      </c>
      <c r="E594" s="225" t="s">
        <v>635</v>
      </c>
      <c r="F594" s="225" t="s">
        <v>109</v>
      </c>
      <c r="G594" s="67">
        <f>G595</f>
        <v>29857.600000000002</v>
      </c>
    </row>
    <row r="595" spans="1:7" ht="41.25" customHeight="1">
      <c r="A595" s="16" t="s">
        <v>110</v>
      </c>
      <c r="B595" s="19" t="s">
        <v>312</v>
      </c>
      <c r="C595" s="20" t="s">
        <v>68</v>
      </c>
      <c r="D595" s="20" t="s">
        <v>66</v>
      </c>
      <c r="E595" s="225" t="s">
        <v>635</v>
      </c>
      <c r="F595" s="225" t="s">
        <v>111</v>
      </c>
      <c r="G595" s="67">
        <f>30748-378.6-511.8</f>
        <v>29857.600000000002</v>
      </c>
    </row>
    <row r="596" spans="1:7" ht="45" customHeight="1">
      <c r="A596" s="16" t="s">
        <v>235</v>
      </c>
      <c r="B596" s="19" t="s">
        <v>312</v>
      </c>
      <c r="C596" s="20" t="s">
        <v>68</v>
      </c>
      <c r="D596" s="20" t="s">
        <v>66</v>
      </c>
      <c r="E596" s="225" t="s">
        <v>636</v>
      </c>
      <c r="F596" s="225"/>
      <c r="G596" s="67">
        <f>G597</f>
        <v>3900</v>
      </c>
    </row>
    <row r="597" spans="1:7" ht="30" customHeight="1">
      <c r="A597" s="16" t="s">
        <v>102</v>
      </c>
      <c r="B597" s="19" t="s">
        <v>312</v>
      </c>
      <c r="C597" s="20" t="s">
        <v>68</v>
      </c>
      <c r="D597" s="20" t="s">
        <v>66</v>
      </c>
      <c r="E597" s="225" t="s">
        <v>636</v>
      </c>
      <c r="F597" s="225" t="s">
        <v>103</v>
      </c>
      <c r="G597" s="67">
        <f>G598</f>
        <v>3900</v>
      </c>
    </row>
    <row r="598" spans="1:7" ht="12.75">
      <c r="A598" s="16" t="s">
        <v>108</v>
      </c>
      <c r="B598" s="19" t="s">
        <v>312</v>
      </c>
      <c r="C598" s="20" t="s">
        <v>68</v>
      </c>
      <c r="D598" s="20" t="s">
        <v>66</v>
      </c>
      <c r="E598" s="225" t="s">
        <v>636</v>
      </c>
      <c r="F598" s="225" t="s">
        <v>109</v>
      </c>
      <c r="G598" s="67">
        <f>G599</f>
        <v>3900</v>
      </c>
    </row>
    <row r="599" spans="1:7" ht="12.75">
      <c r="A599" s="16" t="s">
        <v>112</v>
      </c>
      <c r="B599" s="19" t="s">
        <v>312</v>
      </c>
      <c r="C599" s="20" t="s">
        <v>68</v>
      </c>
      <c r="D599" s="20" t="s">
        <v>66</v>
      </c>
      <c r="E599" s="225" t="s">
        <v>636</v>
      </c>
      <c r="F599" s="225" t="s">
        <v>113</v>
      </c>
      <c r="G599" s="67">
        <v>3900</v>
      </c>
    </row>
    <row r="600" spans="1:7" ht="12.75">
      <c r="A600" s="16" t="s">
        <v>204</v>
      </c>
      <c r="B600" s="19" t="s">
        <v>312</v>
      </c>
      <c r="C600" s="20" t="s">
        <v>68</v>
      </c>
      <c r="D600" s="20" t="s">
        <v>66</v>
      </c>
      <c r="E600" s="225" t="s">
        <v>637</v>
      </c>
      <c r="F600" s="225"/>
      <c r="G600" s="67">
        <f>G601</f>
        <v>1270</v>
      </c>
    </row>
    <row r="601" spans="1:7" ht="26.25">
      <c r="A601" s="16" t="s">
        <v>102</v>
      </c>
      <c r="B601" s="19" t="s">
        <v>312</v>
      </c>
      <c r="C601" s="20" t="s">
        <v>68</v>
      </c>
      <c r="D601" s="20" t="s">
        <v>66</v>
      </c>
      <c r="E601" s="225" t="s">
        <v>637</v>
      </c>
      <c r="F601" s="225" t="s">
        <v>103</v>
      </c>
      <c r="G601" s="67">
        <f>G602</f>
        <v>1270</v>
      </c>
    </row>
    <row r="602" spans="1:7" ht="12.75">
      <c r="A602" s="16" t="s">
        <v>108</v>
      </c>
      <c r="B602" s="19" t="s">
        <v>312</v>
      </c>
      <c r="C602" s="20" t="s">
        <v>68</v>
      </c>
      <c r="D602" s="20" t="s">
        <v>66</v>
      </c>
      <c r="E602" s="225" t="s">
        <v>637</v>
      </c>
      <c r="F602" s="225" t="s">
        <v>109</v>
      </c>
      <c r="G602" s="67">
        <f>G603</f>
        <v>1270</v>
      </c>
    </row>
    <row r="603" spans="1:7" ht="12.75">
      <c r="A603" s="16" t="s">
        <v>112</v>
      </c>
      <c r="B603" s="19" t="s">
        <v>312</v>
      </c>
      <c r="C603" s="20" t="s">
        <v>68</v>
      </c>
      <c r="D603" s="20" t="s">
        <v>66</v>
      </c>
      <c r="E603" s="225" t="s">
        <v>637</v>
      </c>
      <c r="F603" s="225" t="s">
        <v>113</v>
      </c>
      <c r="G603" s="67">
        <f>150+1120</f>
        <v>1270</v>
      </c>
    </row>
    <row r="604" spans="1:9" ht="12.75">
      <c r="A604" s="15" t="s">
        <v>352</v>
      </c>
      <c r="B604" s="42" t="s">
        <v>312</v>
      </c>
      <c r="C604" s="35" t="s">
        <v>68</v>
      </c>
      <c r="D604" s="35" t="s">
        <v>69</v>
      </c>
      <c r="E604" s="229"/>
      <c r="F604" s="229"/>
      <c r="G604" s="72">
        <f>G606+G616+G634+G648</f>
        <v>34303</v>
      </c>
      <c r="I604" s="310"/>
    </row>
    <row r="605" spans="1:7" ht="12.75">
      <c r="A605" s="16" t="s">
        <v>601</v>
      </c>
      <c r="B605" s="19" t="s">
        <v>312</v>
      </c>
      <c r="C605" s="20" t="s">
        <v>68</v>
      </c>
      <c r="D605" s="20" t="s">
        <v>69</v>
      </c>
      <c r="E605" s="243" t="s">
        <v>602</v>
      </c>
      <c r="F605" s="225"/>
      <c r="G605" s="67">
        <f>G606+G616+G634</f>
        <v>2295.4</v>
      </c>
    </row>
    <row r="606" spans="1:9" ht="26.25">
      <c r="A606" s="201" t="str">
        <f>'МП пр.8'!A9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606" s="206" t="s">
        <v>312</v>
      </c>
      <c r="C606" s="202" t="s">
        <v>68</v>
      </c>
      <c r="D606" s="206" t="s">
        <v>69</v>
      </c>
      <c r="E606" s="241" t="str">
        <f>'МП пр.8'!B9</f>
        <v>7Б 0 00 00000 </v>
      </c>
      <c r="F606" s="224"/>
      <c r="G606" s="382">
        <f>G607</f>
        <v>182.39999999999998</v>
      </c>
      <c r="I606" s="310"/>
    </row>
    <row r="607" spans="1:10" ht="27" customHeight="1">
      <c r="A607" s="30" t="str">
        <f>'МП пр.8'!A10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607" s="19" t="s">
        <v>312</v>
      </c>
      <c r="C607" s="20" t="s">
        <v>68</v>
      </c>
      <c r="D607" s="20" t="s">
        <v>69</v>
      </c>
      <c r="E607" s="243" t="str">
        <f>'МП пр.8'!B10</f>
        <v>7Б 0 01 00000 </v>
      </c>
      <c r="F607" s="225"/>
      <c r="G607" s="67">
        <f>G608+G612</f>
        <v>182.39999999999998</v>
      </c>
      <c r="I607" s="310"/>
      <c r="J607" s="310"/>
    </row>
    <row r="608" spans="1:7" ht="12.75">
      <c r="A608" s="30" t="str">
        <f>'МП пр.8'!A11</f>
        <v>Обслуживание систем видеонаблюдения, охранной сигнализации</v>
      </c>
      <c r="B608" s="19" t="s">
        <v>312</v>
      </c>
      <c r="C608" s="20" t="s">
        <v>68</v>
      </c>
      <c r="D608" s="20" t="s">
        <v>69</v>
      </c>
      <c r="E608" s="243" t="str">
        <f>'МП пр.8'!B11</f>
        <v>7Б 0 01 91600 </v>
      </c>
      <c r="F608" s="225"/>
      <c r="G608" s="67">
        <f>G609</f>
        <v>145.6</v>
      </c>
    </row>
    <row r="609" spans="1:7" ht="26.25">
      <c r="A609" s="16" t="s">
        <v>102</v>
      </c>
      <c r="B609" s="19" t="s">
        <v>312</v>
      </c>
      <c r="C609" s="20" t="s">
        <v>68</v>
      </c>
      <c r="D609" s="20" t="s">
        <v>69</v>
      </c>
      <c r="E609" s="243" t="s">
        <v>500</v>
      </c>
      <c r="F609" s="225" t="s">
        <v>103</v>
      </c>
      <c r="G609" s="67">
        <f>G610</f>
        <v>145.6</v>
      </c>
    </row>
    <row r="610" spans="1:7" ht="12.75">
      <c r="A610" s="16" t="s">
        <v>108</v>
      </c>
      <c r="B610" s="19" t="s">
        <v>312</v>
      </c>
      <c r="C610" s="20" t="s">
        <v>68</v>
      </c>
      <c r="D610" s="20" t="s">
        <v>69</v>
      </c>
      <c r="E610" s="243" t="s">
        <v>500</v>
      </c>
      <c r="F610" s="225" t="s">
        <v>109</v>
      </c>
      <c r="G610" s="67">
        <f>G611</f>
        <v>145.6</v>
      </c>
    </row>
    <row r="611" spans="1:7" ht="12.75">
      <c r="A611" s="16" t="s">
        <v>112</v>
      </c>
      <c r="B611" s="19" t="s">
        <v>312</v>
      </c>
      <c r="C611" s="20" t="s">
        <v>68</v>
      </c>
      <c r="D611" s="20" t="s">
        <v>69</v>
      </c>
      <c r="E611" s="243" t="s">
        <v>500</v>
      </c>
      <c r="F611" s="225" t="s">
        <v>113</v>
      </c>
      <c r="G611" s="67">
        <f>'МП пр.8'!G27</f>
        <v>145.6</v>
      </c>
    </row>
    <row r="612" spans="1:7" ht="12.75">
      <c r="A612" s="16" t="str">
        <f>'МП пр.8'!A28</f>
        <v>Укрепление материально- технической базы </v>
      </c>
      <c r="B612" s="19" t="s">
        <v>312</v>
      </c>
      <c r="C612" s="20" t="s">
        <v>68</v>
      </c>
      <c r="D612" s="20" t="s">
        <v>69</v>
      </c>
      <c r="E612" s="243" t="str">
        <f>'МП пр.8'!B28</f>
        <v>7Б 0 01 92500</v>
      </c>
      <c r="F612" s="225"/>
      <c r="G612" s="67">
        <f>G613</f>
        <v>36.8</v>
      </c>
    </row>
    <row r="613" spans="1:7" ht="26.25">
      <c r="A613" s="16" t="s">
        <v>102</v>
      </c>
      <c r="B613" s="19" t="s">
        <v>312</v>
      </c>
      <c r="C613" s="20" t="s">
        <v>68</v>
      </c>
      <c r="D613" s="20" t="s">
        <v>69</v>
      </c>
      <c r="E613" s="243" t="s">
        <v>502</v>
      </c>
      <c r="F613" s="225" t="s">
        <v>103</v>
      </c>
      <c r="G613" s="67">
        <f>G614</f>
        <v>36.8</v>
      </c>
    </row>
    <row r="614" spans="1:7" ht="12.75">
      <c r="A614" s="16" t="s">
        <v>108</v>
      </c>
      <c r="B614" s="19" t="s">
        <v>312</v>
      </c>
      <c r="C614" s="20" t="s">
        <v>68</v>
      </c>
      <c r="D614" s="20" t="s">
        <v>69</v>
      </c>
      <c r="E614" s="243" t="s">
        <v>502</v>
      </c>
      <c r="F614" s="225" t="s">
        <v>109</v>
      </c>
      <c r="G614" s="67">
        <f>G615</f>
        <v>36.8</v>
      </c>
    </row>
    <row r="615" spans="1:7" ht="12.75">
      <c r="A615" s="16" t="s">
        <v>112</v>
      </c>
      <c r="B615" s="19" t="s">
        <v>312</v>
      </c>
      <c r="C615" s="20" t="s">
        <v>68</v>
      </c>
      <c r="D615" s="20" t="s">
        <v>69</v>
      </c>
      <c r="E615" s="243" t="s">
        <v>502</v>
      </c>
      <c r="F615" s="225" t="s">
        <v>113</v>
      </c>
      <c r="G615" s="67">
        <f>'МП пр.8'!G34</f>
        <v>36.8</v>
      </c>
    </row>
    <row r="616" spans="1:7" ht="26.25">
      <c r="A616" s="201" t="str">
        <f>'МП пр.8'!A261</f>
        <v>Муниципальная программа  "Пожарная безопасность в Сусуманском городском округе на 2018- 2020 годы"</v>
      </c>
      <c r="B616" s="206" t="s">
        <v>312</v>
      </c>
      <c r="C616" s="202" t="s">
        <v>68</v>
      </c>
      <c r="D616" s="202" t="s">
        <v>69</v>
      </c>
      <c r="E616" s="241" t="str">
        <f>'МП пр.8'!B261</f>
        <v>7П 0 00 00000 </v>
      </c>
      <c r="F616" s="224"/>
      <c r="G616" s="382">
        <f>G617</f>
        <v>286.7</v>
      </c>
    </row>
    <row r="617" spans="1:7" ht="26.25">
      <c r="A617" s="30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17" s="19" t="s">
        <v>312</v>
      </c>
      <c r="C617" s="20" t="s">
        <v>68</v>
      </c>
      <c r="D617" s="20" t="s">
        <v>69</v>
      </c>
      <c r="E617" s="243" t="str">
        <f>'МП пр.8'!B262</f>
        <v>7П 0 01 00000 </v>
      </c>
      <c r="F617" s="225"/>
      <c r="G617" s="67">
        <f>G618+G622+G626+G630</f>
        <v>286.7</v>
      </c>
    </row>
    <row r="618" spans="1:7" ht="35.25" customHeight="1">
      <c r="A618" s="30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18" s="19" t="s">
        <v>312</v>
      </c>
      <c r="C618" s="20" t="s">
        <v>68</v>
      </c>
      <c r="D618" s="20" t="s">
        <v>69</v>
      </c>
      <c r="E618" s="243" t="str">
        <f>'МП пр.8'!B263</f>
        <v>7П 0 01 94100 </v>
      </c>
      <c r="F618" s="225"/>
      <c r="G618" s="67">
        <f>G619</f>
        <v>222.5</v>
      </c>
    </row>
    <row r="619" spans="1:7" ht="26.25">
      <c r="A619" s="16" t="s">
        <v>102</v>
      </c>
      <c r="B619" s="19" t="s">
        <v>312</v>
      </c>
      <c r="C619" s="20" t="s">
        <v>68</v>
      </c>
      <c r="D619" s="20" t="s">
        <v>69</v>
      </c>
      <c r="E619" s="243" t="s">
        <v>270</v>
      </c>
      <c r="F619" s="225" t="s">
        <v>103</v>
      </c>
      <c r="G619" s="67">
        <f>G620</f>
        <v>222.5</v>
      </c>
    </row>
    <row r="620" spans="1:7" ht="12.75">
      <c r="A620" s="16" t="s">
        <v>108</v>
      </c>
      <c r="B620" s="19" t="s">
        <v>312</v>
      </c>
      <c r="C620" s="20" t="s">
        <v>68</v>
      </c>
      <c r="D620" s="20" t="s">
        <v>69</v>
      </c>
      <c r="E620" s="243" t="s">
        <v>270</v>
      </c>
      <c r="F620" s="225" t="s">
        <v>109</v>
      </c>
      <c r="G620" s="67">
        <f>G621</f>
        <v>222.5</v>
      </c>
    </row>
    <row r="621" spans="1:7" ht="12.75">
      <c r="A621" s="16" t="s">
        <v>112</v>
      </c>
      <c r="B621" s="19" t="s">
        <v>312</v>
      </c>
      <c r="C621" s="20" t="s">
        <v>68</v>
      </c>
      <c r="D621" s="20" t="s">
        <v>69</v>
      </c>
      <c r="E621" s="243" t="s">
        <v>270</v>
      </c>
      <c r="F621" s="225" t="s">
        <v>113</v>
      </c>
      <c r="G621" s="67">
        <f>'МП пр.8'!G279</f>
        <v>222.5</v>
      </c>
    </row>
    <row r="622" spans="1:7" ht="12.75">
      <c r="A622" s="30" t="str">
        <f>'МП пр.8'!A335</f>
        <v>Проведение замеров сопротивления изоляции электросетей и электрооборудования</v>
      </c>
      <c r="B622" s="19" t="s">
        <v>312</v>
      </c>
      <c r="C622" s="20" t="s">
        <v>68</v>
      </c>
      <c r="D622" s="20" t="s">
        <v>69</v>
      </c>
      <c r="E622" s="243" t="str">
        <f>'МП пр.8'!B335</f>
        <v>7П 0 01 94400 </v>
      </c>
      <c r="F622" s="225"/>
      <c r="G622" s="67">
        <f>G623</f>
        <v>38.4</v>
      </c>
    </row>
    <row r="623" spans="1:7" ht="26.25">
      <c r="A623" s="16" t="s">
        <v>102</v>
      </c>
      <c r="B623" s="19" t="s">
        <v>312</v>
      </c>
      <c r="C623" s="20" t="s">
        <v>68</v>
      </c>
      <c r="D623" s="20" t="s">
        <v>69</v>
      </c>
      <c r="E623" s="243" t="s">
        <v>271</v>
      </c>
      <c r="F623" s="225" t="s">
        <v>103</v>
      </c>
      <c r="G623" s="67">
        <f>G624</f>
        <v>38.4</v>
      </c>
    </row>
    <row r="624" spans="1:7" ht="12.75">
      <c r="A624" s="16" t="s">
        <v>108</v>
      </c>
      <c r="B624" s="19" t="s">
        <v>312</v>
      </c>
      <c r="C624" s="20" t="s">
        <v>68</v>
      </c>
      <c r="D624" s="20" t="s">
        <v>69</v>
      </c>
      <c r="E624" s="243" t="s">
        <v>271</v>
      </c>
      <c r="F624" s="225" t="s">
        <v>109</v>
      </c>
      <c r="G624" s="67">
        <f>G625</f>
        <v>38.4</v>
      </c>
    </row>
    <row r="625" spans="1:7" ht="12.75">
      <c r="A625" s="16" t="s">
        <v>112</v>
      </c>
      <c r="B625" s="19" t="s">
        <v>312</v>
      </c>
      <c r="C625" s="20" t="s">
        <v>68</v>
      </c>
      <c r="D625" s="20" t="s">
        <v>69</v>
      </c>
      <c r="E625" s="243" t="s">
        <v>271</v>
      </c>
      <c r="F625" s="225" t="s">
        <v>113</v>
      </c>
      <c r="G625" s="67">
        <f>'МП пр.8'!G351</f>
        <v>38.4</v>
      </c>
    </row>
    <row r="626" spans="1:7" ht="26.25">
      <c r="A626" s="30" t="str">
        <f>'МП пр.8'!A358</f>
        <v>Проведение проверок исправности и ремонт систем противопожарного водоснабжения, приобретение и обслуживание гидрантов</v>
      </c>
      <c r="B626" s="19" t="s">
        <v>312</v>
      </c>
      <c r="C626" s="20" t="s">
        <v>68</v>
      </c>
      <c r="D626" s="20" t="s">
        <v>69</v>
      </c>
      <c r="E626" s="243" t="str">
        <f>'МП пр.8'!B358</f>
        <v>7П 0 01 94500 </v>
      </c>
      <c r="F626" s="225"/>
      <c r="G626" s="67">
        <f>G627</f>
        <v>15.8</v>
      </c>
    </row>
    <row r="627" spans="1:7" ht="26.25">
      <c r="A627" s="16" t="s">
        <v>102</v>
      </c>
      <c r="B627" s="19" t="s">
        <v>312</v>
      </c>
      <c r="C627" s="20" t="s">
        <v>68</v>
      </c>
      <c r="D627" s="20" t="s">
        <v>69</v>
      </c>
      <c r="E627" s="243" t="s">
        <v>272</v>
      </c>
      <c r="F627" s="225" t="s">
        <v>103</v>
      </c>
      <c r="G627" s="67">
        <f>G628</f>
        <v>15.8</v>
      </c>
    </row>
    <row r="628" spans="1:7" ht="12.75">
      <c r="A628" s="16" t="s">
        <v>108</v>
      </c>
      <c r="B628" s="19" t="s">
        <v>312</v>
      </c>
      <c r="C628" s="20" t="s">
        <v>68</v>
      </c>
      <c r="D628" s="20" t="s">
        <v>69</v>
      </c>
      <c r="E628" s="243" t="s">
        <v>272</v>
      </c>
      <c r="F628" s="225" t="s">
        <v>109</v>
      </c>
      <c r="G628" s="67">
        <f>G629</f>
        <v>15.8</v>
      </c>
    </row>
    <row r="629" spans="1:7" ht="12.75">
      <c r="A629" s="16" t="s">
        <v>112</v>
      </c>
      <c r="B629" s="19" t="s">
        <v>312</v>
      </c>
      <c r="C629" s="20" t="s">
        <v>68</v>
      </c>
      <c r="D629" s="20" t="s">
        <v>69</v>
      </c>
      <c r="E629" s="243" t="s">
        <v>272</v>
      </c>
      <c r="F629" s="225" t="s">
        <v>113</v>
      </c>
      <c r="G629" s="67">
        <f>'МП пр.8'!G374</f>
        <v>15.8</v>
      </c>
    </row>
    <row r="630" spans="1:7" ht="12.75">
      <c r="A630" s="16" t="s">
        <v>346</v>
      </c>
      <c r="B630" s="19" t="s">
        <v>312</v>
      </c>
      <c r="C630" s="20" t="s">
        <v>68</v>
      </c>
      <c r="D630" s="20" t="s">
        <v>69</v>
      </c>
      <c r="E630" s="243" t="s">
        <v>347</v>
      </c>
      <c r="F630" s="225"/>
      <c r="G630" s="67">
        <f>G631</f>
        <v>10</v>
      </c>
    </row>
    <row r="631" spans="1:7" ht="26.25">
      <c r="A631" s="16" t="s">
        <v>102</v>
      </c>
      <c r="B631" s="19" t="s">
        <v>312</v>
      </c>
      <c r="C631" s="20" t="s">
        <v>68</v>
      </c>
      <c r="D631" s="20" t="s">
        <v>69</v>
      </c>
      <c r="E631" s="243" t="s">
        <v>347</v>
      </c>
      <c r="F631" s="225" t="s">
        <v>103</v>
      </c>
      <c r="G631" s="67">
        <f>G632</f>
        <v>10</v>
      </c>
    </row>
    <row r="632" spans="1:7" ht="12.75">
      <c r="A632" s="16" t="s">
        <v>108</v>
      </c>
      <c r="B632" s="19" t="s">
        <v>312</v>
      </c>
      <c r="C632" s="20" t="s">
        <v>68</v>
      </c>
      <c r="D632" s="20" t="s">
        <v>69</v>
      </c>
      <c r="E632" s="243" t="s">
        <v>347</v>
      </c>
      <c r="F632" s="225" t="s">
        <v>109</v>
      </c>
      <c r="G632" s="67">
        <f>G633</f>
        <v>10</v>
      </c>
    </row>
    <row r="633" spans="1:7" ht="12.75">
      <c r="A633" s="16" t="s">
        <v>112</v>
      </c>
      <c r="B633" s="19" t="s">
        <v>312</v>
      </c>
      <c r="C633" s="20" t="s">
        <v>68</v>
      </c>
      <c r="D633" s="20" t="s">
        <v>69</v>
      </c>
      <c r="E633" s="243" t="s">
        <v>347</v>
      </c>
      <c r="F633" s="225" t="s">
        <v>113</v>
      </c>
      <c r="G633" s="67">
        <f>'МП пр.8'!G403</f>
        <v>10</v>
      </c>
    </row>
    <row r="634" spans="1:7" ht="26.25">
      <c r="A634" s="201" t="str">
        <f>'МП пр.8'!A418</f>
        <v>Муниципальная  программа  "Развитие образования в Сусуманском городском округе  на 2018- 2020 годы"</v>
      </c>
      <c r="B634" s="206" t="s">
        <v>312</v>
      </c>
      <c r="C634" s="202" t="s">
        <v>68</v>
      </c>
      <c r="D634" s="202" t="s">
        <v>69</v>
      </c>
      <c r="E634" s="224" t="str">
        <f>'МП пр.8'!B418</f>
        <v>7Р 0 00 00000 </v>
      </c>
      <c r="F634" s="240"/>
      <c r="G634" s="382">
        <f>G635</f>
        <v>1826.3</v>
      </c>
    </row>
    <row r="635" spans="1:7" ht="12.75">
      <c r="A635" s="16" t="str">
        <f>'МП пр.8'!A437</f>
        <v>Основное мероприятие "Управление развитием отрасли образования"</v>
      </c>
      <c r="B635" s="19" t="s">
        <v>312</v>
      </c>
      <c r="C635" s="20" t="s">
        <v>68</v>
      </c>
      <c r="D635" s="20" t="s">
        <v>69</v>
      </c>
      <c r="E635" s="225" t="str">
        <f>'МП пр.8'!B437</f>
        <v>7Р 0 02 00000</v>
      </c>
      <c r="F635" s="229"/>
      <c r="G635" s="67">
        <f>G636+G640+G644</f>
        <v>1826.3</v>
      </c>
    </row>
    <row r="636" spans="1:7" ht="39.75" customHeight="1">
      <c r="A636" s="196" t="str">
        <f>'МП пр.8'!A457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36" s="212" t="s">
        <v>312</v>
      </c>
      <c r="C636" s="197" t="s">
        <v>68</v>
      </c>
      <c r="D636" s="197" t="s">
        <v>69</v>
      </c>
      <c r="E636" s="230" t="str">
        <f>'МП пр.8'!B457</f>
        <v>7Р 0 02 74060</v>
      </c>
      <c r="F636" s="230"/>
      <c r="G636" s="378">
        <f>G637</f>
        <v>156.5</v>
      </c>
    </row>
    <row r="637" spans="1:7" ht="26.25">
      <c r="A637" s="196" t="s">
        <v>102</v>
      </c>
      <c r="B637" s="212" t="s">
        <v>312</v>
      </c>
      <c r="C637" s="197" t="s">
        <v>68</v>
      </c>
      <c r="D637" s="197" t="s">
        <v>69</v>
      </c>
      <c r="E637" s="230" t="s">
        <v>399</v>
      </c>
      <c r="F637" s="230" t="s">
        <v>103</v>
      </c>
      <c r="G637" s="378">
        <f>G638</f>
        <v>156.5</v>
      </c>
    </row>
    <row r="638" spans="1:7" ht="12.75">
      <c r="A638" s="196" t="s">
        <v>108</v>
      </c>
      <c r="B638" s="212" t="s">
        <v>312</v>
      </c>
      <c r="C638" s="197" t="s">
        <v>68</v>
      </c>
      <c r="D638" s="197" t="s">
        <v>69</v>
      </c>
      <c r="E638" s="230" t="s">
        <v>399</v>
      </c>
      <c r="F638" s="230" t="s">
        <v>109</v>
      </c>
      <c r="G638" s="378">
        <f>G639</f>
        <v>156.5</v>
      </c>
    </row>
    <row r="639" spans="1:7" ht="39">
      <c r="A639" s="196" t="s">
        <v>110</v>
      </c>
      <c r="B639" s="212" t="s">
        <v>312</v>
      </c>
      <c r="C639" s="197" t="s">
        <v>68</v>
      </c>
      <c r="D639" s="197" t="s">
        <v>69</v>
      </c>
      <c r="E639" s="230" t="s">
        <v>399</v>
      </c>
      <c r="F639" s="230" t="s">
        <v>111</v>
      </c>
      <c r="G639" s="378">
        <f>'МП пр.8'!G473</f>
        <v>156.5</v>
      </c>
    </row>
    <row r="640" spans="1:7" ht="44.25" customHeight="1">
      <c r="A640" s="196" t="str">
        <f>'МП пр.8'!A475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40" s="212" t="s">
        <v>312</v>
      </c>
      <c r="C640" s="197" t="s">
        <v>68</v>
      </c>
      <c r="D640" s="197" t="s">
        <v>69</v>
      </c>
      <c r="E640" s="230" t="str">
        <f>'МП пр.8'!B475</f>
        <v>7Р 0 02 74070</v>
      </c>
      <c r="F640" s="230"/>
      <c r="G640" s="378">
        <f>G641</f>
        <v>719.8</v>
      </c>
    </row>
    <row r="641" spans="1:7" ht="26.25">
      <c r="A641" s="196" t="s">
        <v>102</v>
      </c>
      <c r="B641" s="212" t="s">
        <v>312</v>
      </c>
      <c r="C641" s="197" t="s">
        <v>68</v>
      </c>
      <c r="D641" s="197" t="s">
        <v>69</v>
      </c>
      <c r="E641" s="230" t="s">
        <v>400</v>
      </c>
      <c r="F641" s="230" t="s">
        <v>103</v>
      </c>
      <c r="G641" s="378">
        <f>G642</f>
        <v>719.8</v>
      </c>
    </row>
    <row r="642" spans="1:7" ht="12.75">
      <c r="A642" s="196" t="s">
        <v>108</v>
      </c>
      <c r="B642" s="212" t="s">
        <v>312</v>
      </c>
      <c r="C642" s="197" t="s">
        <v>68</v>
      </c>
      <c r="D642" s="197" t="s">
        <v>69</v>
      </c>
      <c r="E642" s="230" t="s">
        <v>400</v>
      </c>
      <c r="F642" s="230" t="s">
        <v>109</v>
      </c>
      <c r="G642" s="378">
        <f>G643</f>
        <v>719.8</v>
      </c>
    </row>
    <row r="643" spans="1:7" ht="39">
      <c r="A643" s="196" t="s">
        <v>110</v>
      </c>
      <c r="B643" s="212" t="s">
        <v>312</v>
      </c>
      <c r="C643" s="197" t="s">
        <v>68</v>
      </c>
      <c r="D643" s="197" t="s">
        <v>69</v>
      </c>
      <c r="E643" s="230" t="s">
        <v>400</v>
      </c>
      <c r="F643" s="230" t="s">
        <v>111</v>
      </c>
      <c r="G643" s="378">
        <f>'МП пр.8'!G491</f>
        <v>719.8</v>
      </c>
    </row>
    <row r="644" spans="1:7" ht="42.75" customHeight="1">
      <c r="A644" s="196" t="str">
        <f>'МП пр.8'!A507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44" s="212" t="s">
        <v>312</v>
      </c>
      <c r="C644" s="197" t="s">
        <v>68</v>
      </c>
      <c r="D644" s="197" t="s">
        <v>69</v>
      </c>
      <c r="E644" s="230" t="str">
        <f>'МП пр.8'!B507</f>
        <v>7Р 0 02 75010</v>
      </c>
      <c r="F644" s="230"/>
      <c r="G644" s="378">
        <f>G645</f>
        <v>950</v>
      </c>
    </row>
    <row r="645" spans="1:7" ht="26.25">
      <c r="A645" s="196" t="s">
        <v>102</v>
      </c>
      <c r="B645" s="212" t="s">
        <v>312</v>
      </c>
      <c r="C645" s="197" t="s">
        <v>68</v>
      </c>
      <c r="D645" s="197" t="s">
        <v>69</v>
      </c>
      <c r="E645" s="230" t="s">
        <v>402</v>
      </c>
      <c r="F645" s="230" t="s">
        <v>103</v>
      </c>
      <c r="G645" s="378">
        <f>G646</f>
        <v>950</v>
      </c>
    </row>
    <row r="646" spans="1:7" ht="12.75">
      <c r="A646" s="196" t="s">
        <v>108</v>
      </c>
      <c r="B646" s="212" t="s">
        <v>312</v>
      </c>
      <c r="C646" s="197" t="s">
        <v>68</v>
      </c>
      <c r="D646" s="197" t="s">
        <v>69</v>
      </c>
      <c r="E646" s="230" t="s">
        <v>402</v>
      </c>
      <c r="F646" s="230" t="s">
        <v>109</v>
      </c>
      <c r="G646" s="378">
        <f>G647</f>
        <v>950</v>
      </c>
    </row>
    <row r="647" spans="1:7" ht="12.75">
      <c r="A647" s="196" t="s">
        <v>112</v>
      </c>
      <c r="B647" s="212" t="s">
        <v>312</v>
      </c>
      <c r="C647" s="197" t="s">
        <v>68</v>
      </c>
      <c r="D647" s="197" t="s">
        <v>69</v>
      </c>
      <c r="E647" s="230" t="s">
        <v>402</v>
      </c>
      <c r="F647" s="230" t="s">
        <v>113</v>
      </c>
      <c r="G647" s="378">
        <f>'МП пр.8'!G523</f>
        <v>950</v>
      </c>
    </row>
    <row r="648" spans="1:7" ht="12.75">
      <c r="A648" s="16" t="s">
        <v>262</v>
      </c>
      <c r="B648" s="19" t="s">
        <v>312</v>
      </c>
      <c r="C648" s="20" t="s">
        <v>68</v>
      </c>
      <c r="D648" s="20" t="s">
        <v>69</v>
      </c>
      <c r="E648" s="225" t="s">
        <v>638</v>
      </c>
      <c r="F648" s="225"/>
      <c r="G648" s="67">
        <f>G649+G653+G657</f>
        <v>32007.6</v>
      </c>
    </row>
    <row r="649" spans="1:7" ht="18" customHeight="1">
      <c r="A649" s="31" t="s">
        <v>214</v>
      </c>
      <c r="B649" s="69" t="s">
        <v>312</v>
      </c>
      <c r="C649" s="68" t="s">
        <v>68</v>
      </c>
      <c r="D649" s="68" t="s">
        <v>69</v>
      </c>
      <c r="E649" s="236" t="s">
        <v>639</v>
      </c>
      <c r="F649" s="236"/>
      <c r="G649" s="67">
        <f>G650</f>
        <v>31645.6</v>
      </c>
    </row>
    <row r="650" spans="1:7" ht="27" customHeight="1">
      <c r="A650" s="31" t="s">
        <v>102</v>
      </c>
      <c r="B650" s="69" t="s">
        <v>312</v>
      </c>
      <c r="C650" s="68" t="s">
        <v>68</v>
      </c>
      <c r="D650" s="68" t="s">
        <v>69</v>
      </c>
      <c r="E650" s="236" t="s">
        <v>639</v>
      </c>
      <c r="F650" s="236" t="s">
        <v>103</v>
      </c>
      <c r="G650" s="67">
        <f>G651</f>
        <v>31645.6</v>
      </c>
    </row>
    <row r="651" spans="1:7" ht="18" customHeight="1">
      <c r="A651" s="31" t="s">
        <v>108</v>
      </c>
      <c r="B651" s="69" t="s">
        <v>312</v>
      </c>
      <c r="C651" s="68" t="s">
        <v>68</v>
      </c>
      <c r="D651" s="68" t="s">
        <v>69</v>
      </c>
      <c r="E651" s="236" t="s">
        <v>639</v>
      </c>
      <c r="F651" s="236" t="s">
        <v>109</v>
      </c>
      <c r="G651" s="67">
        <f>G652</f>
        <v>31645.6</v>
      </c>
    </row>
    <row r="652" spans="1:7" ht="38.25" customHeight="1">
      <c r="A652" s="31" t="s">
        <v>110</v>
      </c>
      <c r="B652" s="69" t="s">
        <v>312</v>
      </c>
      <c r="C652" s="68" t="s">
        <v>68</v>
      </c>
      <c r="D652" s="68" t="s">
        <v>69</v>
      </c>
      <c r="E652" s="236" t="s">
        <v>639</v>
      </c>
      <c r="F652" s="236" t="s">
        <v>111</v>
      </c>
      <c r="G652" s="67">
        <f>31755.6-110</f>
        <v>31645.6</v>
      </c>
    </row>
    <row r="653" spans="1:7" ht="39">
      <c r="A653" s="31" t="s">
        <v>235</v>
      </c>
      <c r="B653" s="69" t="s">
        <v>312</v>
      </c>
      <c r="C653" s="68" t="s">
        <v>68</v>
      </c>
      <c r="D653" s="68" t="s">
        <v>69</v>
      </c>
      <c r="E653" s="236" t="s">
        <v>640</v>
      </c>
      <c r="F653" s="236"/>
      <c r="G653" s="67">
        <f>G654</f>
        <v>320</v>
      </c>
    </row>
    <row r="654" spans="1:7" ht="26.25">
      <c r="A654" s="31" t="s">
        <v>102</v>
      </c>
      <c r="B654" s="69" t="s">
        <v>312</v>
      </c>
      <c r="C654" s="68" t="s">
        <v>68</v>
      </c>
      <c r="D654" s="68" t="s">
        <v>69</v>
      </c>
      <c r="E654" s="236" t="s">
        <v>640</v>
      </c>
      <c r="F654" s="236" t="s">
        <v>103</v>
      </c>
      <c r="G654" s="67">
        <f>G655</f>
        <v>320</v>
      </c>
    </row>
    <row r="655" spans="1:7" ht="15.75" customHeight="1">
      <c r="A655" s="31" t="s">
        <v>108</v>
      </c>
      <c r="B655" s="69" t="s">
        <v>312</v>
      </c>
      <c r="C655" s="68" t="s">
        <v>68</v>
      </c>
      <c r="D655" s="68" t="s">
        <v>69</v>
      </c>
      <c r="E655" s="236" t="s">
        <v>640</v>
      </c>
      <c r="F655" s="236" t="s">
        <v>109</v>
      </c>
      <c r="G655" s="67">
        <f>G656</f>
        <v>320</v>
      </c>
    </row>
    <row r="656" spans="1:7" ht="12.75">
      <c r="A656" s="31" t="s">
        <v>112</v>
      </c>
      <c r="B656" s="69" t="s">
        <v>312</v>
      </c>
      <c r="C656" s="68" t="s">
        <v>68</v>
      </c>
      <c r="D656" s="68" t="s">
        <v>69</v>
      </c>
      <c r="E656" s="236" t="s">
        <v>640</v>
      </c>
      <c r="F656" s="236" t="s">
        <v>113</v>
      </c>
      <c r="G656" s="67">
        <v>320</v>
      </c>
    </row>
    <row r="657" spans="1:7" ht="12.75">
      <c r="A657" s="31" t="s">
        <v>204</v>
      </c>
      <c r="B657" s="69" t="s">
        <v>312</v>
      </c>
      <c r="C657" s="68" t="s">
        <v>68</v>
      </c>
      <c r="D657" s="68" t="s">
        <v>69</v>
      </c>
      <c r="E657" s="236" t="s">
        <v>641</v>
      </c>
      <c r="F657" s="236"/>
      <c r="G657" s="67">
        <f>G658</f>
        <v>42</v>
      </c>
    </row>
    <row r="658" spans="1:7" ht="26.25">
      <c r="A658" s="31" t="s">
        <v>102</v>
      </c>
      <c r="B658" s="69" t="s">
        <v>312</v>
      </c>
      <c r="C658" s="68" t="s">
        <v>68</v>
      </c>
      <c r="D658" s="68" t="s">
        <v>69</v>
      </c>
      <c r="E658" s="236" t="s">
        <v>641</v>
      </c>
      <c r="F658" s="236" t="s">
        <v>103</v>
      </c>
      <c r="G658" s="67">
        <f>G659</f>
        <v>42</v>
      </c>
    </row>
    <row r="659" spans="1:7" ht="12.75">
      <c r="A659" s="31" t="s">
        <v>108</v>
      </c>
      <c r="B659" s="69" t="s">
        <v>312</v>
      </c>
      <c r="C659" s="68" t="s">
        <v>68</v>
      </c>
      <c r="D659" s="68" t="s">
        <v>69</v>
      </c>
      <c r="E659" s="236" t="s">
        <v>641</v>
      </c>
      <c r="F659" s="236" t="s">
        <v>109</v>
      </c>
      <c r="G659" s="67">
        <f>G660</f>
        <v>42</v>
      </c>
    </row>
    <row r="660" spans="1:7" ht="12.75">
      <c r="A660" s="31" t="s">
        <v>112</v>
      </c>
      <c r="B660" s="69" t="s">
        <v>312</v>
      </c>
      <c r="C660" s="68" t="s">
        <v>68</v>
      </c>
      <c r="D660" s="68" t="s">
        <v>69</v>
      </c>
      <c r="E660" s="236" t="s">
        <v>641</v>
      </c>
      <c r="F660" s="236" t="s">
        <v>113</v>
      </c>
      <c r="G660" s="67">
        <v>42</v>
      </c>
    </row>
    <row r="661" spans="1:7" ht="12.75">
      <c r="A661" s="14" t="s">
        <v>395</v>
      </c>
      <c r="B661" s="42" t="s">
        <v>312</v>
      </c>
      <c r="C661" s="35" t="s">
        <v>68</v>
      </c>
      <c r="D661" s="35" t="s">
        <v>68</v>
      </c>
      <c r="E661" s="229"/>
      <c r="F661" s="229"/>
      <c r="G661" s="67">
        <f>G663+G669+G684+G694+G700</f>
        <v>8048.3</v>
      </c>
    </row>
    <row r="662" spans="1:7" ht="12.75">
      <c r="A662" s="33" t="s">
        <v>601</v>
      </c>
      <c r="B662" s="19" t="s">
        <v>312</v>
      </c>
      <c r="C662" s="20" t="s">
        <v>68</v>
      </c>
      <c r="D662" s="20" t="s">
        <v>68</v>
      </c>
      <c r="E662" s="243" t="s">
        <v>602</v>
      </c>
      <c r="F662" s="225"/>
      <c r="G662" s="67">
        <f>G663+G669+G684+G694+G700</f>
        <v>8048.3</v>
      </c>
    </row>
    <row r="663" spans="1:7" ht="26.25">
      <c r="A663" s="201" t="str">
        <f>'МП пр.8'!A42</f>
        <v>Муниципальная программа "Патриотическое воспитание  жителей Сусуманского городского округа  на 2018- 2020 годы"</v>
      </c>
      <c r="B663" s="206" t="s">
        <v>312</v>
      </c>
      <c r="C663" s="202" t="s">
        <v>68</v>
      </c>
      <c r="D663" s="202" t="s">
        <v>68</v>
      </c>
      <c r="E663" s="241" t="str">
        <f>'МП пр.8'!B42</f>
        <v>7В 0 00 00000 </v>
      </c>
      <c r="F663" s="224"/>
      <c r="G663" s="382">
        <f>G664</f>
        <v>108.5</v>
      </c>
    </row>
    <row r="664" spans="1:7" ht="26.25">
      <c r="A664" s="30" t="str">
        <f>'МП пр.8'!A43</f>
        <v>Основное мероприятие "Организация работы по совершенствованию системы патриотического воспитания жителей"</v>
      </c>
      <c r="B664" s="19" t="s">
        <v>312</v>
      </c>
      <c r="C664" s="20" t="s">
        <v>68</v>
      </c>
      <c r="D664" s="20" t="s">
        <v>68</v>
      </c>
      <c r="E664" s="243" t="str">
        <f>'МП пр.8'!B43</f>
        <v>7В 0 01 00000 </v>
      </c>
      <c r="F664" s="225"/>
      <c r="G664" s="67">
        <f>G665</f>
        <v>108.5</v>
      </c>
    </row>
    <row r="665" spans="1:7" ht="15.75" customHeight="1">
      <c r="A665" s="30" t="str">
        <f>'МП пр.8'!A44</f>
        <v>Мероприятия патриотической направленности</v>
      </c>
      <c r="B665" s="19" t="s">
        <v>312</v>
      </c>
      <c r="C665" s="20" t="s">
        <v>68</v>
      </c>
      <c r="D665" s="20" t="s">
        <v>68</v>
      </c>
      <c r="E665" s="243" t="str">
        <f>'МП пр.8'!B44</f>
        <v>7В 0 01 92400 </v>
      </c>
      <c r="F665" s="225"/>
      <c r="G665" s="67">
        <f>G666</f>
        <v>108.5</v>
      </c>
    </row>
    <row r="666" spans="1:7" ht="26.25">
      <c r="A666" s="16" t="s">
        <v>102</v>
      </c>
      <c r="B666" s="19" t="s">
        <v>312</v>
      </c>
      <c r="C666" s="20" t="s">
        <v>68</v>
      </c>
      <c r="D666" s="20" t="s">
        <v>68</v>
      </c>
      <c r="E666" s="243" t="s">
        <v>280</v>
      </c>
      <c r="F666" s="225" t="s">
        <v>103</v>
      </c>
      <c r="G666" s="67">
        <f>G667</f>
        <v>108.5</v>
      </c>
    </row>
    <row r="667" spans="1:7" ht="12.75">
      <c r="A667" s="16" t="s">
        <v>108</v>
      </c>
      <c r="B667" s="19" t="s">
        <v>312</v>
      </c>
      <c r="C667" s="20" t="s">
        <v>68</v>
      </c>
      <c r="D667" s="20" t="s">
        <v>68</v>
      </c>
      <c r="E667" s="243" t="s">
        <v>280</v>
      </c>
      <c r="F667" s="225" t="s">
        <v>109</v>
      </c>
      <c r="G667" s="67">
        <f>G668</f>
        <v>108.5</v>
      </c>
    </row>
    <row r="668" spans="1:7" ht="12.75">
      <c r="A668" s="16" t="s">
        <v>112</v>
      </c>
      <c r="B668" s="19" t="s">
        <v>312</v>
      </c>
      <c r="C668" s="20" t="s">
        <v>68</v>
      </c>
      <c r="D668" s="20" t="s">
        <v>68</v>
      </c>
      <c r="E668" s="243" t="s">
        <v>280</v>
      </c>
      <c r="F668" s="225" t="s">
        <v>113</v>
      </c>
      <c r="G668" s="67">
        <f>'МП пр.8'!G54</f>
        <v>108.5</v>
      </c>
    </row>
    <row r="669" spans="1:7" ht="12.75">
      <c r="A669" s="201" t="str">
        <f>'МП пр.8'!A77</f>
        <v>Муниципальная  программа "Одарённые дети  на 2018- 2020 годы"</v>
      </c>
      <c r="B669" s="206" t="s">
        <v>312</v>
      </c>
      <c r="C669" s="202" t="s">
        <v>68</v>
      </c>
      <c r="D669" s="202" t="s">
        <v>68</v>
      </c>
      <c r="E669" s="241" t="str">
        <f>'МП пр.8'!B77</f>
        <v>7Д 0 00 00000 </v>
      </c>
      <c r="F669" s="224"/>
      <c r="G669" s="382">
        <f>G670</f>
        <v>543.8</v>
      </c>
    </row>
    <row r="670" spans="1:7" ht="27" customHeight="1">
      <c r="A670" s="30" t="str">
        <f>'МП пр.8'!A78</f>
        <v>Основное мероприятие "Создание условий для выявления, поддержки и развития одаренных детей"</v>
      </c>
      <c r="B670" s="19" t="s">
        <v>312</v>
      </c>
      <c r="C670" s="20" t="s">
        <v>68</v>
      </c>
      <c r="D670" s="20" t="s">
        <v>68</v>
      </c>
      <c r="E670" s="243" t="str">
        <f>'МП пр.8'!B78</f>
        <v>7Д 0 01 00000 </v>
      </c>
      <c r="F670" s="225"/>
      <c r="G670" s="67">
        <f>G671+G680</f>
        <v>543.8</v>
      </c>
    </row>
    <row r="671" spans="1:7" ht="12.75">
      <c r="A671" s="30" t="str">
        <f>'МП пр.8'!A79</f>
        <v>Осуществление поддержки одаренных детей </v>
      </c>
      <c r="B671" s="19" t="s">
        <v>312</v>
      </c>
      <c r="C671" s="20" t="s">
        <v>68</v>
      </c>
      <c r="D671" s="20" t="s">
        <v>68</v>
      </c>
      <c r="E671" s="243" t="str">
        <f>'МП пр.8'!B79</f>
        <v>7Д 0 01 92200 </v>
      </c>
      <c r="F671" s="225"/>
      <c r="G671" s="67">
        <f>G672+G675+G677</f>
        <v>461.8</v>
      </c>
    </row>
    <row r="672" spans="1:7" ht="15" customHeight="1">
      <c r="A672" s="16" t="s">
        <v>393</v>
      </c>
      <c r="B672" s="19" t="s">
        <v>312</v>
      </c>
      <c r="C672" s="20" t="s">
        <v>68</v>
      </c>
      <c r="D672" s="20" t="s">
        <v>68</v>
      </c>
      <c r="E672" s="243" t="s">
        <v>276</v>
      </c>
      <c r="F672" s="225" t="s">
        <v>101</v>
      </c>
      <c r="G672" s="67">
        <f>G673</f>
        <v>26.3</v>
      </c>
    </row>
    <row r="673" spans="1:7" ht="25.5" customHeight="1">
      <c r="A673" s="16" t="s">
        <v>770</v>
      </c>
      <c r="B673" s="19" t="s">
        <v>312</v>
      </c>
      <c r="C673" s="20" t="s">
        <v>68</v>
      </c>
      <c r="D673" s="20" t="s">
        <v>68</v>
      </c>
      <c r="E673" s="243" t="s">
        <v>276</v>
      </c>
      <c r="F673" s="225" t="s">
        <v>97</v>
      </c>
      <c r="G673" s="67">
        <f>G674</f>
        <v>26.3</v>
      </c>
    </row>
    <row r="674" spans="1:7" ht="12.75">
      <c r="A674" s="16" t="s">
        <v>724</v>
      </c>
      <c r="B674" s="19" t="s">
        <v>312</v>
      </c>
      <c r="C674" s="20" t="s">
        <v>68</v>
      </c>
      <c r="D674" s="20" t="s">
        <v>68</v>
      </c>
      <c r="E674" s="243" t="s">
        <v>276</v>
      </c>
      <c r="F674" s="225" t="s">
        <v>98</v>
      </c>
      <c r="G674" s="67">
        <f>'МП пр.8'!G85</f>
        <v>26.3</v>
      </c>
    </row>
    <row r="675" spans="1:7" ht="12.75">
      <c r="A675" s="16" t="s">
        <v>114</v>
      </c>
      <c r="B675" s="19" t="s">
        <v>312</v>
      </c>
      <c r="C675" s="20" t="s">
        <v>68</v>
      </c>
      <c r="D675" s="20" t="s">
        <v>68</v>
      </c>
      <c r="E675" s="243" t="s">
        <v>276</v>
      </c>
      <c r="F675" s="225" t="s">
        <v>115</v>
      </c>
      <c r="G675" s="67">
        <f>G676</f>
        <v>315.5</v>
      </c>
    </row>
    <row r="676" spans="1:7" ht="12.75">
      <c r="A676" s="16" t="s">
        <v>143</v>
      </c>
      <c r="B676" s="19" t="s">
        <v>312</v>
      </c>
      <c r="C676" s="20" t="s">
        <v>68</v>
      </c>
      <c r="D676" s="20" t="s">
        <v>68</v>
      </c>
      <c r="E676" s="243" t="s">
        <v>276</v>
      </c>
      <c r="F676" s="225" t="s">
        <v>142</v>
      </c>
      <c r="G676" s="67">
        <f>'МП пр.8'!G88</f>
        <v>315.5</v>
      </c>
    </row>
    <row r="677" spans="1:7" ht="26.25">
      <c r="A677" s="16" t="s">
        <v>102</v>
      </c>
      <c r="B677" s="19" t="s">
        <v>312</v>
      </c>
      <c r="C677" s="20" t="s">
        <v>68</v>
      </c>
      <c r="D677" s="20" t="s">
        <v>68</v>
      </c>
      <c r="E677" s="243" t="s">
        <v>276</v>
      </c>
      <c r="F677" s="225" t="s">
        <v>103</v>
      </c>
      <c r="G677" s="67">
        <f>G678</f>
        <v>120</v>
      </c>
    </row>
    <row r="678" spans="1:7" ht="12.75">
      <c r="A678" s="16" t="s">
        <v>108</v>
      </c>
      <c r="B678" s="19" t="s">
        <v>312</v>
      </c>
      <c r="C678" s="20" t="s">
        <v>68</v>
      </c>
      <c r="D678" s="20" t="s">
        <v>68</v>
      </c>
      <c r="E678" s="243" t="s">
        <v>276</v>
      </c>
      <c r="F678" s="225" t="s">
        <v>109</v>
      </c>
      <c r="G678" s="67">
        <f>G679</f>
        <v>120</v>
      </c>
    </row>
    <row r="679" spans="1:7" ht="12.75">
      <c r="A679" s="16" t="s">
        <v>112</v>
      </c>
      <c r="B679" s="19" t="s">
        <v>312</v>
      </c>
      <c r="C679" s="20" t="s">
        <v>68</v>
      </c>
      <c r="D679" s="20" t="s">
        <v>68</v>
      </c>
      <c r="E679" s="243" t="s">
        <v>276</v>
      </c>
      <c r="F679" s="225" t="s">
        <v>113</v>
      </c>
      <c r="G679" s="67">
        <f>'МП пр.8'!G92</f>
        <v>120</v>
      </c>
    </row>
    <row r="680" spans="1:7" ht="12.75">
      <c r="A680" s="16" t="str">
        <f>'МП пр.8'!A93</f>
        <v>Проведение слетов, научных конференций, олимпиад</v>
      </c>
      <c r="B680" s="19" t="s">
        <v>312</v>
      </c>
      <c r="C680" s="20" t="s">
        <v>68</v>
      </c>
      <c r="D680" s="20" t="s">
        <v>68</v>
      </c>
      <c r="E680" s="243" t="str">
        <f>'МП пр.8'!B93</f>
        <v>7Д 0 01 92210</v>
      </c>
      <c r="F680" s="225"/>
      <c r="G680" s="67">
        <f>G681</f>
        <v>82</v>
      </c>
    </row>
    <row r="681" spans="1:7" ht="12.75">
      <c r="A681" s="16" t="s">
        <v>393</v>
      </c>
      <c r="B681" s="19" t="s">
        <v>312</v>
      </c>
      <c r="C681" s="20" t="s">
        <v>68</v>
      </c>
      <c r="D681" s="20" t="s">
        <v>68</v>
      </c>
      <c r="E681" s="243" t="s">
        <v>354</v>
      </c>
      <c r="F681" s="225" t="s">
        <v>101</v>
      </c>
      <c r="G681" s="67">
        <f>G682</f>
        <v>82</v>
      </c>
    </row>
    <row r="682" spans="1:7" ht="26.25">
      <c r="A682" s="16" t="s">
        <v>770</v>
      </c>
      <c r="B682" s="19" t="s">
        <v>312</v>
      </c>
      <c r="C682" s="20" t="s">
        <v>68</v>
      </c>
      <c r="D682" s="20" t="s">
        <v>68</v>
      </c>
      <c r="E682" s="243" t="s">
        <v>354</v>
      </c>
      <c r="F682" s="225" t="s">
        <v>97</v>
      </c>
      <c r="G682" s="67">
        <f>G683</f>
        <v>82</v>
      </c>
    </row>
    <row r="683" spans="1:7" ht="12.75">
      <c r="A683" s="16" t="s">
        <v>724</v>
      </c>
      <c r="B683" s="19" t="s">
        <v>312</v>
      </c>
      <c r="C683" s="20" t="s">
        <v>68</v>
      </c>
      <c r="D683" s="20" t="s">
        <v>68</v>
      </c>
      <c r="E683" s="243" t="s">
        <v>354</v>
      </c>
      <c r="F683" s="225" t="s">
        <v>98</v>
      </c>
      <c r="G683" s="67">
        <f>'МП пр.8'!G99</f>
        <v>82</v>
      </c>
    </row>
    <row r="684" spans="1:7" ht="12.75">
      <c r="A684" s="201" t="str">
        <f>'МП пр.8'!A185</f>
        <v>Муниципальная программа "Лето-детям  на 2018- 2020 годы"</v>
      </c>
      <c r="B684" s="206" t="s">
        <v>312</v>
      </c>
      <c r="C684" s="202" t="s">
        <v>68</v>
      </c>
      <c r="D684" s="202" t="s">
        <v>68</v>
      </c>
      <c r="E684" s="241" t="str">
        <f>'МП пр.8'!B185</f>
        <v>7Л 0 00 00000 </v>
      </c>
      <c r="F684" s="224"/>
      <c r="G684" s="382">
        <f>G685</f>
        <v>6312</v>
      </c>
    </row>
    <row r="685" spans="1:7" ht="26.25">
      <c r="A685" s="30" t="str">
        <f>'МП пр.8'!A186</f>
        <v>Основное мероприятие "Организация и обеспечение отдыха и оздоровления детей и подростков"</v>
      </c>
      <c r="B685" s="19" t="s">
        <v>312</v>
      </c>
      <c r="C685" s="20" t="s">
        <v>68</v>
      </c>
      <c r="D685" s="20" t="s">
        <v>68</v>
      </c>
      <c r="E685" s="243" t="str">
        <f>'МП пр.8'!B186</f>
        <v>7Л 0 01 00000 </v>
      </c>
      <c r="F685" s="225"/>
      <c r="G685" s="67">
        <f>G686+G690</f>
        <v>6312</v>
      </c>
    </row>
    <row r="686" spans="1:7" ht="12.75">
      <c r="A686" s="196" t="str">
        <f>'МП пр.8'!A187</f>
        <v>Организация отдыха и оздоровления детей в лагерях дневного пребывания </v>
      </c>
      <c r="B686" s="212" t="s">
        <v>312</v>
      </c>
      <c r="C686" s="197" t="s">
        <v>68</v>
      </c>
      <c r="D686" s="197" t="s">
        <v>68</v>
      </c>
      <c r="E686" s="245" t="str">
        <f>'МП пр.8'!B187</f>
        <v>7Л 0 01 73210 </v>
      </c>
      <c r="F686" s="230"/>
      <c r="G686" s="378">
        <f>G687</f>
        <v>2825.1</v>
      </c>
    </row>
    <row r="687" spans="1:7" ht="26.25">
      <c r="A687" s="196" t="s">
        <v>102</v>
      </c>
      <c r="B687" s="212" t="s">
        <v>312</v>
      </c>
      <c r="C687" s="197" t="s">
        <v>68</v>
      </c>
      <c r="D687" s="197" t="s">
        <v>68</v>
      </c>
      <c r="E687" s="245" t="s">
        <v>356</v>
      </c>
      <c r="F687" s="230" t="s">
        <v>103</v>
      </c>
      <c r="G687" s="378">
        <f>G688</f>
        <v>2825.1</v>
      </c>
    </row>
    <row r="688" spans="1:7" ht="12.75">
      <c r="A688" s="196" t="s">
        <v>108</v>
      </c>
      <c r="B688" s="212" t="s">
        <v>312</v>
      </c>
      <c r="C688" s="197" t="s">
        <v>68</v>
      </c>
      <c r="D688" s="197" t="s">
        <v>68</v>
      </c>
      <c r="E688" s="245" t="s">
        <v>356</v>
      </c>
      <c r="F688" s="230" t="s">
        <v>109</v>
      </c>
      <c r="G688" s="378">
        <f>G689</f>
        <v>2825.1</v>
      </c>
    </row>
    <row r="689" spans="1:7" s="66" customFormat="1" ht="12.75">
      <c r="A689" s="196" t="s">
        <v>112</v>
      </c>
      <c r="B689" s="212" t="s">
        <v>312</v>
      </c>
      <c r="C689" s="197" t="s">
        <v>68</v>
      </c>
      <c r="D689" s="197" t="s">
        <v>68</v>
      </c>
      <c r="E689" s="245" t="s">
        <v>356</v>
      </c>
      <c r="F689" s="230" t="s">
        <v>113</v>
      </c>
      <c r="G689" s="378">
        <f>'МП пр.8'!G193</f>
        <v>2825.1</v>
      </c>
    </row>
    <row r="690" spans="1:7" s="66" customFormat="1" ht="23.25" customHeight="1">
      <c r="A690" s="16" t="str">
        <f>'МП пр.8'!A194</f>
        <v>Организация отдыха и оздоровления детей в лагерях дневного пребывания  за счет средств местного бюджета</v>
      </c>
      <c r="B690" s="19" t="s">
        <v>312</v>
      </c>
      <c r="C690" s="20" t="s">
        <v>68</v>
      </c>
      <c r="D690" s="20" t="s">
        <v>68</v>
      </c>
      <c r="E690" s="243" t="str">
        <f>'МП пр.8'!B194</f>
        <v>7Л 0 01 S3210 </v>
      </c>
      <c r="F690" s="225"/>
      <c r="G690" s="67">
        <f>G691</f>
        <v>3486.9</v>
      </c>
    </row>
    <row r="691" spans="1:7" ht="26.25">
      <c r="A691" s="16" t="s">
        <v>102</v>
      </c>
      <c r="B691" s="19" t="s">
        <v>312</v>
      </c>
      <c r="C691" s="20" t="s">
        <v>68</v>
      </c>
      <c r="D691" s="20" t="s">
        <v>68</v>
      </c>
      <c r="E691" s="243" t="s">
        <v>357</v>
      </c>
      <c r="F691" s="225" t="s">
        <v>103</v>
      </c>
      <c r="G691" s="67">
        <f>G692</f>
        <v>3486.9</v>
      </c>
    </row>
    <row r="692" spans="1:7" ht="12.75">
      <c r="A692" s="16" t="s">
        <v>108</v>
      </c>
      <c r="B692" s="19" t="s">
        <v>312</v>
      </c>
      <c r="C692" s="20" t="s">
        <v>68</v>
      </c>
      <c r="D692" s="20" t="s">
        <v>68</v>
      </c>
      <c r="E692" s="243" t="s">
        <v>357</v>
      </c>
      <c r="F692" s="225" t="s">
        <v>109</v>
      </c>
      <c r="G692" s="67">
        <f>G693</f>
        <v>3486.9</v>
      </c>
    </row>
    <row r="693" spans="1:7" ht="12.75">
      <c r="A693" s="16" t="s">
        <v>112</v>
      </c>
      <c r="B693" s="19" t="s">
        <v>312</v>
      </c>
      <c r="C693" s="20" t="s">
        <v>68</v>
      </c>
      <c r="D693" s="20" t="s">
        <v>68</v>
      </c>
      <c r="E693" s="243" t="s">
        <v>357</v>
      </c>
      <c r="F693" s="225" t="s">
        <v>113</v>
      </c>
      <c r="G693" s="67">
        <f>'МП пр.8'!G200</f>
        <v>3486.9</v>
      </c>
    </row>
    <row r="694" spans="1:7" ht="26.25">
      <c r="A694" s="201" t="str">
        <f>'МП пр.8'!A584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694" s="206" t="s">
        <v>312</v>
      </c>
      <c r="C694" s="202" t="s">
        <v>68</v>
      </c>
      <c r="D694" s="202" t="s">
        <v>68</v>
      </c>
      <c r="E694" s="241" t="str">
        <f>'МП пр.8'!B584</f>
        <v>7Т 0 00 00000 </v>
      </c>
      <c r="F694" s="224"/>
      <c r="G694" s="382">
        <f>G695</f>
        <v>170.3</v>
      </c>
    </row>
    <row r="695" spans="1:7" ht="30" customHeight="1">
      <c r="A695" s="16" t="str">
        <f>'МП пр.8'!A615</f>
        <v>Основное мероприятие "Профилактика  правонарушений среди несовершеннолетних и молодежи"</v>
      </c>
      <c r="B695" s="19" t="s">
        <v>312</v>
      </c>
      <c r="C695" s="20" t="s">
        <v>68</v>
      </c>
      <c r="D695" s="20" t="s">
        <v>68</v>
      </c>
      <c r="E695" s="243" t="str">
        <f>'МП пр.8'!B615</f>
        <v>7Т 0 07 00000 </v>
      </c>
      <c r="F695" s="225"/>
      <c r="G695" s="67">
        <f>G696</f>
        <v>170.3</v>
      </c>
    </row>
    <row r="696" spans="1:7" ht="12.75">
      <c r="A696" s="30" t="str">
        <f>'МП пр.8'!A616</f>
        <v>Профилактика безнадзорности, правонарушений и вредных привычек несовершеннолетних</v>
      </c>
      <c r="B696" s="19" t="s">
        <v>312</v>
      </c>
      <c r="C696" s="20" t="s">
        <v>68</v>
      </c>
      <c r="D696" s="20" t="s">
        <v>68</v>
      </c>
      <c r="E696" s="243" t="str">
        <f>'МП пр.8'!B616</f>
        <v>7Т 0 07 93810 </v>
      </c>
      <c r="F696" s="225"/>
      <c r="G696" s="67">
        <f>G697</f>
        <v>170.3</v>
      </c>
    </row>
    <row r="697" spans="1:7" ht="26.25">
      <c r="A697" s="16" t="s">
        <v>102</v>
      </c>
      <c r="B697" s="19" t="s">
        <v>312</v>
      </c>
      <c r="C697" s="20" t="s">
        <v>68</v>
      </c>
      <c r="D697" s="20" t="s">
        <v>68</v>
      </c>
      <c r="E697" s="243" t="s">
        <v>406</v>
      </c>
      <c r="F697" s="225" t="s">
        <v>103</v>
      </c>
      <c r="G697" s="67">
        <f>G698</f>
        <v>170.3</v>
      </c>
    </row>
    <row r="698" spans="1:7" ht="12.75">
      <c r="A698" s="16" t="s">
        <v>108</v>
      </c>
      <c r="B698" s="19" t="s">
        <v>312</v>
      </c>
      <c r="C698" s="20" t="s">
        <v>68</v>
      </c>
      <c r="D698" s="20" t="s">
        <v>68</v>
      </c>
      <c r="E698" s="243" t="s">
        <v>406</v>
      </c>
      <c r="F698" s="225" t="s">
        <v>109</v>
      </c>
      <c r="G698" s="67">
        <f>G699</f>
        <v>170.3</v>
      </c>
    </row>
    <row r="699" spans="1:7" ht="12.75">
      <c r="A699" s="16" t="s">
        <v>112</v>
      </c>
      <c r="B699" s="19" t="s">
        <v>312</v>
      </c>
      <c r="C699" s="20" t="s">
        <v>68</v>
      </c>
      <c r="D699" s="20" t="s">
        <v>68</v>
      </c>
      <c r="E699" s="243" t="s">
        <v>406</v>
      </c>
      <c r="F699" s="225" t="s">
        <v>113</v>
      </c>
      <c r="G699" s="67">
        <f>'МП пр.8'!G622</f>
        <v>170.3</v>
      </c>
    </row>
    <row r="700" spans="1:7" ht="26.25">
      <c r="A700" s="201" t="str">
        <f>'МП пр.8'!A630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700" s="206" t="s">
        <v>312</v>
      </c>
      <c r="C700" s="202" t="s">
        <v>68</v>
      </c>
      <c r="D700" s="202" t="s">
        <v>68</v>
      </c>
      <c r="E700" s="241" t="str">
        <f>'МП пр.8'!B630</f>
        <v>7У 0 00 00000 </v>
      </c>
      <c r="F700" s="224"/>
      <c r="G700" s="382">
        <f>G701</f>
        <v>913.7</v>
      </c>
    </row>
    <row r="701" spans="1:7" ht="39">
      <c r="A701" s="30" t="str">
        <f>'МП пр.8'!A631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701" s="19" t="s">
        <v>312</v>
      </c>
      <c r="C701" s="20" t="s">
        <v>68</v>
      </c>
      <c r="D701" s="20" t="s">
        <v>68</v>
      </c>
      <c r="E701" s="243" t="str">
        <f>'МП пр.8'!B631</f>
        <v>7У 0 01 00000 </v>
      </c>
      <c r="F701" s="225"/>
      <c r="G701" s="67">
        <f>G702</f>
        <v>913.7</v>
      </c>
    </row>
    <row r="702" spans="1:7" ht="12.75">
      <c r="A702" s="30" t="str">
        <f>'МП пр.8'!A632</f>
        <v>Расходы на выплаты по оплате труда несовершеннолетних граждан</v>
      </c>
      <c r="B702" s="19" t="s">
        <v>312</v>
      </c>
      <c r="C702" s="20" t="s">
        <v>68</v>
      </c>
      <c r="D702" s="20" t="s">
        <v>68</v>
      </c>
      <c r="E702" s="243" t="str">
        <f>'МП пр.8'!B632</f>
        <v>7У 0 01 92300</v>
      </c>
      <c r="F702" s="225"/>
      <c r="G702" s="67">
        <f>G703</f>
        <v>913.7</v>
      </c>
    </row>
    <row r="703" spans="1:7" ht="26.25">
      <c r="A703" s="16" t="s">
        <v>102</v>
      </c>
      <c r="B703" s="19" t="s">
        <v>312</v>
      </c>
      <c r="C703" s="20" t="s">
        <v>68</v>
      </c>
      <c r="D703" s="20" t="s">
        <v>68</v>
      </c>
      <c r="E703" s="243" t="s">
        <v>278</v>
      </c>
      <c r="F703" s="225" t="s">
        <v>103</v>
      </c>
      <c r="G703" s="67">
        <f>G704</f>
        <v>913.7</v>
      </c>
    </row>
    <row r="704" spans="1:7" ht="12.75">
      <c r="A704" s="16" t="s">
        <v>108</v>
      </c>
      <c r="B704" s="19" t="s">
        <v>312</v>
      </c>
      <c r="C704" s="20" t="s">
        <v>68</v>
      </c>
      <c r="D704" s="20" t="s">
        <v>68</v>
      </c>
      <c r="E704" s="243" t="s">
        <v>278</v>
      </c>
      <c r="F704" s="225" t="s">
        <v>109</v>
      </c>
      <c r="G704" s="67">
        <f>G705</f>
        <v>913.7</v>
      </c>
    </row>
    <row r="705" spans="1:7" ht="12.75">
      <c r="A705" s="16" t="s">
        <v>112</v>
      </c>
      <c r="B705" s="19" t="s">
        <v>312</v>
      </c>
      <c r="C705" s="20" t="s">
        <v>68</v>
      </c>
      <c r="D705" s="20" t="s">
        <v>68</v>
      </c>
      <c r="E705" s="243" t="s">
        <v>278</v>
      </c>
      <c r="F705" s="225" t="s">
        <v>113</v>
      </c>
      <c r="G705" s="67">
        <f>'МП пр.8'!G638</f>
        <v>913.7</v>
      </c>
    </row>
    <row r="706" spans="1:7" ht="12" customHeight="1">
      <c r="A706" s="15" t="s">
        <v>11</v>
      </c>
      <c r="B706" s="42" t="s">
        <v>312</v>
      </c>
      <c r="C706" s="35" t="s">
        <v>68</v>
      </c>
      <c r="D706" s="35" t="s">
        <v>74</v>
      </c>
      <c r="E706" s="229"/>
      <c r="F706" s="229"/>
      <c r="G706" s="67">
        <f>G708+G720+G744+G766</f>
        <v>39321.3</v>
      </c>
    </row>
    <row r="707" spans="1:7" ht="12.75">
      <c r="A707" s="16" t="s">
        <v>601</v>
      </c>
      <c r="B707" s="19" t="s">
        <v>312</v>
      </c>
      <c r="C707" s="20" t="s">
        <v>68</v>
      </c>
      <c r="D707" s="20" t="s">
        <v>74</v>
      </c>
      <c r="E707" s="243" t="s">
        <v>602</v>
      </c>
      <c r="F707" s="225"/>
      <c r="G707" s="67">
        <f>G708</f>
        <v>157</v>
      </c>
    </row>
    <row r="708" spans="1:7" ht="26.25">
      <c r="A708" s="201" t="str">
        <f>'МП пр.8'!A418</f>
        <v>Муниципальная  программа  "Развитие образования в Сусуманском городском округе  на 2018- 2020 годы"</v>
      </c>
      <c r="B708" s="206" t="s">
        <v>312</v>
      </c>
      <c r="C708" s="202" t="s">
        <v>68</v>
      </c>
      <c r="D708" s="202" t="s">
        <v>74</v>
      </c>
      <c r="E708" s="241" t="str">
        <f>'МП пр.8'!B418</f>
        <v>7Р 0 00 00000 </v>
      </c>
      <c r="F708" s="224"/>
      <c r="G708" s="382">
        <f>G709</f>
        <v>157</v>
      </c>
    </row>
    <row r="709" spans="1:7" ht="12.75">
      <c r="A709" s="30" t="str">
        <f>'МП пр.8'!A419</f>
        <v>Основное мероприятие "Модернизация системы образования"</v>
      </c>
      <c r="B709" s="19" t="s">
        <v>312</v>
      </c>
      <c r="C709" s="20" t="s">
        <v>68</v>
      </c>
      <c r="D709" s="20" t="s">
        <v>74</v>
      </c>
      <c r="E709" s="243" t="str">
        <f>'МП пр.8'!B419</f>
        <v>7Р 0 01 00000 </v>
      </c>
      <c r="F709" s="225"/>
      <c r="G709" s="67">
        <f>G714+G710</f>
        <v>157</v>
      </c>
    </row>
    <row r="710" spans="1:7" ht="12.75">
      <c r="A710" s="30" t="str">
        <f>'МП пр.8'!A420</f>
        <v>Совершенствование содержания и технологий образования </v>
      </c>
      <c r="B710" s="19" t="s">
        <v>312</v>
      </c>
      <c r="C710" s="20" t="s">
        <v>68</v>
      </c>
      <c r="D710" s="20" t="s">
        <v>74</v>
      </c>
      <c r="E710" s="243" t="str">
        <f>'МП пр.8'!B420</f>
        <v>7Р 0 01 91900 </v>
      </c>
      <c r="F710" s="225"/>
      <c r="G710" s="67">
        <f>G711</f>
        <v>42</v>
      </c>
    </row>
    <row r="711" spans="1:7" ht="18" customHeight="1">
      <c r="A711" s="16" t="s">
        <v>393</v>
      </c>
      <c r="B711" s="19" t="s">
        <v>312</v>
      </c>
      <c r="C711" s="20" t="s">
        <v>68</v>
      </c>
      <c r="D711" s="20" t="s">
        <v>74</v>
      </c>
      <c r="E711" s="243" t="s">
        <v>284</v>
      </c>
      <c r="F711" s="225" t="s">
        <v>101</v>
      </c>
      <c r="G711" s="67">
        <f>G712</f>
        <v>42</v>
      </c>
    </row>
    <row r="712" spans="1:7" ht="26.25">
      <c r="A712" s="16" t="s">
        <v>770</v>
      </c>
      <c r="B712" s="19" t="s">
        <v>312</v>
      </c>
      <c r="C712" s="20" t="s">
        <v>68</v>
      </c>
      <c r="D712" s="20" t="s">
        <v>74</v>
      </c>
      <c r="E712" s="243" t="s">
        <v>284</v>
      </c>
      <c r="F712" s="225" t="s">
        <v>97</v>
      </c>
      <c r="G712" s="67">
        <f>G713</f>
        <v>42</v>
      </c>
    </row>
    <row r="713" spans="1:7" ht="15" customHeight="1">
      <c r="A713" s="16" t="s">
        <v>723</v>
      </c>
      <c r="B713" s="19" t="s">
        <v>312</v>
      </c>
      <c r="C713" s="20" t="s">
        <v>68</v>
      </c>
      <c r="D713" s="20" t="s">
        <v>74</v>
      </c>
      <c r="E713" s="243" t="s">
        <v>284</v>
      </c>
      <c r="F713" s="225" t="s">
        <v>98</v>
      </c>
      <c r="G713" s="67">
        <f>'МП пр.8'!G426</f>
        <v>42</v>
      </c>
    </row>
    <row r="714" spans="1:7" ht="26.25">
      <c r="A714" s="30" t="str">
        <f>'МП пр.8'!A427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714" s="19" t="s">
        <v>312</v>
      </c>
      <c r="C714" s="20" t="s">
        <v>68</v>
      </c>
      <c r="D714" s="20" t="s">
        <v>74</v>
      </c>
      <c r="E714" s="243" t="str">
        <f>'МП пр.8'!B427</f>
        <v>7Р 0 01 92100 </v>
      </c>
      <c r="F714" s="225"/>
      <c r="G714" s="67">
        <f>G715+G718</f>
        <v>115</v>
      </c>
    </row>
    <row r="715" spans="1:7" ht="12.75">
      <c r="A715" s="16" t="s">
        <v>393</v>
      </c>
      <c r="B715" s="19" t="s">
        <v>312</v>
      </c>
      <c r="C715" s="20" t="s">
        <v>68</v>
      </c>
      <c r="D715" s="20" t="s">
        <v>74</v>
      </c>
      <c r="E715" s="243" t="s">
        <v>285</v>
      </c>
      <c r="F715" s="225" t="s">
        <v>101</v>
      </c>
      <c r="G715" s="67">
        <f>G716</f>
        <v>75</v>
      </c>
    </row>
    <row r="716" spans="1:7" ht="26.25">
      <c r="A716" s="16" t="s">
        <v>770</v>
      </c>
      <c r="B716" s="19" t="s">
        <v>312</v>
      </c>
      <c r="C716" s="20" t="s">
        <v>68</v>
      </c>
      <c r="D716" s="20" t="s">
        <v>74</v>
      </c>
      <c r="E716" s="243" t="s">
        <v>285</v>
      </c>
      <c r="F716" s="225" t="s">
        <v>97</v>
      </c>
      <c r="G716" s="67">
        <f>G717</f>
        <v>75</v>
      </c>
    </row>
    <row r="717" spans="1:7" ht="12.75">
      <c r="A717" s="16" t="s">
        <v>723</v>
      </c>
      <c r="B717" s="19" t="s">
        <v>312</v>
      </c>
      <c r="C717" s="20" t="s">
        <v>68</v>
      </c>
      <c r="D717" s="20" t="s">
        <v>74</v>
      </c>
      <c r="E717" s="243" t="s">
        <v>285</v>
      </c>
      <c r="F717" s="225" t="s">
        <v>98</v>
      </c>
      <c r="G717" s="67">
        <f>'МП пр.8'!G433</f>
        <v>75</v>
      </c>
    </row>
    <row r="718" spans="1:7" ht="16.5" customHeight="1">
      <c r="A718" s="16" t="s">
        <v>114</v>
      </c>
      <c r="B718" s="19" t="s">
        <v>312</v>
      </c>
      <c r="C718" s="20" t="s">
        <v>68</v>
      </c>
      <c r="D718" s="20" t="s">
        <v>74</v>
      </c>
      <c r="E718" s="243" t="s">
        <v>285</v>
      </c>
      <c r="F718" s="225" t="s">
        <v>115</v>
      </c>
      <c r="G718" s="67">
        <f>G719</f>
        <v>40</v>
      </c>
    </row>
    <row r="719" spans="1:7" ht="12.75">
      <c r="A719" s="16" t="s">
        <v>145</v>
      </c>
      <c r="B719" s="19" t="s">
        <v>312</v>
      </c>
      <c r="C719" s="20" t="s">
        <v>68</v>
      </c>
      <c r="D719" s="20" t="s">
        <v>74</v>
      </c>
      <c r="E719" s="243" t="s">
        <v>285</v>
      </c>
      <c r="F719" s="225" t="s">
        <v>144</v>
      </c>
      <c r="G719" s="67">
        <f>'МП пр.8'!G436</f>
        <v>40</v>
      </c>
    </row>
    <row r="720" spans="1:7" ht="26.25">
      <c r="A720" s="16" t="s">
        <v>315</v>
      </c>
      <c r="B720" s="19" t="s">
        <v>312</v>
      </c>
      <c r="C720" s="20" t="s">
        <v>68</v>
      </c>
      <c r="D720" s="20" t="s">
        <v>74</v>
      </c>
      <c r="E720" s="225" t="s">
        <v>203</v>
      </c>
      <c r="F720" s="225"/>
      <c r="G720" s="67">
        <f>G721</f>
        <v>9448.900000000001</v>
      </c>
    </row>
    <row r="721" spans="1:7" ht="12.75">
      <c r="A721" s="16" t="s">
        <v>49</v>
      </c>
      <c r="B721" s="19" t="s">
        <v>312</v>
      </c>
      <c r="C721" s="20" t="s">
        <v>68</v>
      </c>
      <c r="D721" s="20" t="s">
        <v>74</v>
      </c>
      <c r="E721" s="225" t="s">
        <v>209</v>
      </c>
      <c r="F721" s="225"/>
      <c r="G721" s="67">
        <f>G722+G728+G736+G740</f>
        <v>9448.900000000001</v>
      </c>
    </row>
    <row r="722" spans="1:7" ht="12.75">
      <c r="A722" s="16" t="s">
        <v>205</v>
      </c>
      <c r="B722" s="19" t="s">
        <v>312</v>
      </c>
      <c r="C722" s="20" t="s">
        <v>68</v>
      </c>
      <c r="D722" s="20" t="s">
        <v>74</v>
      </c>
      <c r="E722" s="225" t="s">
        <v>210</v>
      </c>
      <c r="F722" s="225"/>
      <c r="G722" s="67">
        <f>G723</f>
        <v>8933.800000000001</v>
      </c>
    </row>
    <row r="723" spans="1:7" ht="39">
      <c r="A723" s="16" t="s">
        <v>99</v>
      </c>
      <c r="B723" s="19" t="s">
        <v>312</v>
      </c>
      <c r="C723" s="20" t="s">
        <v>68</v>
      </c>
      <c r="D723" s="20" t="s">
        <v>74</v>
      </c>
      <c r="E723" s="225" t="s">
        <v>210</v>
      </c>
      <c r="F723" s="225" t="s">
        <v>100</v>
      </c>
      <c r="G723" s="67">
        <f>G724</f>
        <v>8933.800000000001</v>
      </c>
    </row>
    <row r="724" spans="1:7" ht="12.75">
      <c r="A724" s="16" t="s">
        <v>92</v>
      </c>
      <c r="B724" s="19" t="s">
        <v>312</v>
      </c>
      <c r="C724" s="20" t="s">
        <v>68</v>
      </c>
      <c r="D724" s="20" t="s">
        <v>74</v>
      </c>
      <c r="E724" s="225" t="s">
        <v>210</v>
      </c>
      <c r="F724" s="225" t="s">
        <v>93</v>
      </c>
      <c r="G724" s="67">
        <f>G725+G726+G727</f>
        <v>8933.800000000001</v>
      </c>
    </row>
    <row r="725" spans="1:7" ht="12.75">
      <c r="A725" s="16" t="s">
        <v>154</v>
      </c>
      <c r="B725" s="19" t="s">
        <v>312</v>
      </c>
      <c r="C725" s="20" t="s">
        <v>68</v>
      </c>
      <c r="D725" s="20" t="s">
        <v>74</v>
      </c>
      <c r="E725" s="225" t="s">
        <v>210</v>
      </c>
      <c r="F725" s="225" t="s">
        <v>94</v>
      </c>
      <c r="G725" s="67">
        <v>7054.8</v>
      </c>
    </row>
    <row r="726" spans="1:7" ht="26.25">
      <c r="A726" s="16" t="s">
        <v>95</v>
      </c>
      <c r="B726" s="19" t="s">
        <v>312</v>
      </c>
      <c r="C726" s="20" t="s">
        <v>68</v>
      </c>
      <c r="D726" s="20" t="s">
        <v>74</v>
      </c>
      <c r="E726" s="225" t="s">
        <v>210</v>
      </c>
      <c r="F726" s="225" t="s">
        <v>96</v>
      </c>
      <c r="G726" s="67">
        <v>115.3</v>
      </c>
    </row>
    <row r="727" spans="1:7" ht="26.25">
      <c r="A727" s="16" t="s">
        <v>156</v>
      </c>
      <c r="B727" s="19" t="s">
        <v>312</v>
      </c>
      <c r="C727" s="20" t="s">
        <v>68</v>
      </c>
      <c r="D727" s="20" t="s">
        <v>74</v>
      </c>
      <c r="E727" s="225" t="s">
        <v>210</v>
      </c>
      <c r="F727" s="225" t="s">
        <v>155</v>
      </c>
      <c r="G727" s="67">
        <v>1763.7</v>
      </c>
    </row>
    <row r="728" spans="1:7" ht="12.75">
      <c r="A728" s="16" t="s">
        <v>206</v>
      </c>
      <c r="B728" s="19" t="s">
        <v>312</v>
      </c>
      <c r="C728" s="20" t="s">
        <v>68</v>
      </c>
      <c r="D728" s="20" t="s">
        <v>74</v>
      </c>
      <c r="E728" s="225" t="s">
        <v>211</v>
      </c>
      <c r="F728" s="225"/>
      <c r="G728" s="67">
        <f>G729+G732</f>
        <v>300.1</v>
      </c>
    </row>
    <row r="729" spans="1:7" ht="12.75">
      <c r="A729" s="16" t="s">
        <v>393</v>
      </c>
      <c r="B729" s="19" t="s">
        <v>312</v>
      </c>
      <c r="C729" s="20" t="s">
        <v>68</v>
      </c>
      <c r="D729" s="20" t="s">
        <v>74</v>
      </c>
      <c r="E729" s="225" t="s">
        <v>211</v>
      </c>
      <c r="F729" s="225" t="s">
        <v>101</v>
      </c>
      <c r="G729" s="67">
        <f>G730</f>
        <v>298.1</v>
      </c>
    </row>
    <row r="730" spans="1:7" ht="26.25">
      <c r="A730" s="16" t="s">
        <v>770</v>
      </c>
      <c r="B730" s="19" t="s">
        <v>312</v>
      </c>
      <c r="C730" s="20" t="s">
        <v>68</v>
      </c>
      <c r="D730" s="20" t="s">
        <v>74</v>
      </c>
      <c r="E730" s="225" t="s">
        <v>211</v>
      </c>
      <c r="F730" s="225" t="s">
        <v>97</v>
      </c>
      <c r="G730" s="67">
        <f>G731</f>
        <v>298.1</v>
      </c>
    </row>
    <row r="731" spans="1:7" ht="12.75">
      <c r="A731" s="16" t="s">
        <v>723</v>
      </c>
      <c r="B731" s="19" t="s">
        <v>312</v>
      </c>
      <c r="C731" s="20" t="s">
        <v>68</v>
      </c>
      <c r="D731" s="20" t="s">
        <v>74</v>
      </c>
      <c r="E731" s="225" t="s">
        <v>211</v>
      </c>
      <c r="F731" s="225" t="s">
        <v>98</v>
      </c>
      <c r="G731" s="67">
        <f>258.1+40</f>
        <v>298.1</v>
      </c>
    </row>
    <row r="732" spans="1:7" ht="14.25" customHeight="1">
      <c r="A732" s="16" t="s">
        <v>125</v>
      </c>
      <c r="B732" s="19" t="s">
        <v>312</v>
      </c>
      <c r="C732" s="20" t="s">
        <v>68</v>
      </c>
      <c r="D732" s="20" t="s">
        <v>74</v>
      </c>
      <c r="E732" s="225" t="s">
        <v>211</v>
      </c>
      <c r="F732" s="225" t="s">
        <v>126</v>
      </c>
      <c r="G732" s="67">
        <f>G733</f>
        <v>2</v>
      </c>
    </row>
    <row r="733" spans="1:7" ht="16.5" customHeight="1">
      <c r="A733" s="16" t="s">
        <v>128</v>
      </c>
      <c r="B733" s="19" t="s">
        <v>312</v>
      </c>
      <c r="C733" s="20" t="s">
        <v>68</v>
      </c>
      <c r="D733" s="20" t="s">
        <v>74</v>
      </c>
      <c r="E733" s="225" t="s">
        <v>211</v>
      </c>
      <c r="F733" s="225" t="s">
        <v>129</v>
      </c>
      <c r="G733" s="67">
        <f>G734+G735</f>
        <v>2</v>
      </c>
    </row>
    <row r="734" spans="1:7" ht="12.75">
      <c r="A734" s="16" t="s">
        <v>130</v>
      </c>
      <c r="B734" s="19" t="s">
        <v>312</v>
      </c>
      <c r="C734" s="20" t="s">
        <v>68</v>
      </c>
      <c r="D734" s="20" t="s">
        <v>74</v>
      </c>
      <c r="E734" s="225" t="s">
        <v>211</v>
      </c>
      <c r="F734" s="225" t="s">
        <v>131</v>
      </c>
      <c r="G734" s="67">
        <v>1</v>
      </c>
    </row>
    <row r="735" spans="1:7" ht="12.75">
      <c r="A735" s="16" t="s">
        <v>157</v>
      </c>
      <c r="B735" s="19" t="s">
        <v>312</v>
      </c>
      <c r="C735" s="20" t="s">
        <v>68</v>
      </c>
      <c r="D735" s="20" t="s">
        <v>74</v>
      </c>
      <c r="E735" s="225" t="s">
        <v>211</v>
      </c>
      <c r="F735" s="225" t="s">
        <v>132</v>
      </c>
      <c r="G735" s="67">
        <v>1</v>
      </c>
    </row>
    <row r="736" spans="1:7" ht="39">
      <c r="A736" s="16" t="s">
        <v>235</v>
      </c>
      <c r="B736" s="19" t="s">
        <v>312</v>
      </c>
      <c r="C736" s="20" t="s">
        <v>68</v>
      </c>
      <c r="D736" s="20" t="s">
        <v>74</v>
      </c>
      <c r="E736" s="225" t="s">
        <v>584</v>
      </c>
      <c r="F736" s="225"/>
      <c r="G736" s="67">
        <f>G737</f>
        <v>200</v>
      </c>
    </row>
    <row r="737" spans="1:7" ht="39">
      <c r="A737" s="16" t="s">
        <v>99</v>
      </c>
      <c r="B737" s="19" t="s">
        <v>312</v>
      </c>
      <c r="C737" s="20" t="s">
        <v>68</v>
      </c>
      <c r="D737" s="20" t="s">
        <v>74</v>
      </c>
      <c r="E737" s="225" t="s">
        <v>584</v>
      </c>
      <c r="F737" s="225" t="s">
        <v>100</v>
      </c>
      <c r="G737" s="215">
        <f>G738</f>
        <v>200</v>
      </c>
    </row>
    <row r="738" spans="1:7" ht="12.75">
      <c r="A738" s="16" t="s">
        <v>92</v>
      </c>
      <c r="B738" s="19" t="s">
        <v>312</v>
      </c>
      <c r="C738" s="20" t="s">
        <v>68</v>
      </c>
      <c r="D738" s="20" t="s">
        <v>74</v>
      </c>
      <c r="E738" s="225" t="s">
        <v>584</v>
      </c>
      <c r="F738" s="225" t="s">
        <v>93</v>
      </c>
      <c r="G738" s="67">
        <f>G739</f>
        <v>200</v>
      </c>
    </row>
    <row r="739" spans="1:7" ht="26.25">
      <c r="A739" s="16" t="s">
        <v>95</v>
      </c>
      <c r="B739" s="19" t="s">
        <v>312</v>
      </c>
      <c r="C739" s="20" t="s">
        <v>68</v>
      </c>
      <c r="D739" s="20" t="s">
        <v>74</v>
      </c>
      <c r="E739" s="225" t="s">
        <v>584</v>
      </c>
      <c r="F739" s="225" t="s">
        <v>96</v>
      </c>
      <c r="G739" s="67">
        <v>200</v>
      </c>
    </row>
    <row r="740" spans="1:7" ht="12.75">
      <c r="A740" s="16" t="s">
        <v>204</v>
      </c>
      <c r="B740" s="19" t="s">
        <v>312</v>
      </c>
      <c r="C740" s="20" t="s">
        <v>68</v>
      </c>
      <c r="D740" s="20" t="s">
        <v>74</v>
      </c>
      <c r="E740" s="225" t="s">
        <v>585</v>
      </c>
      <c r="F740" s="225"/>
      <c r="G740" s="67">
        <f>G741</f>
        <v>15</v>
      </c>
    </row>
    <row r="741" spans="1:7" ht="39">
      <c r="A741" s="16" t="s">
        <v>99</v>
      </c>
      <c r="B741" s="19" t="s">
        <v>312</v>
      </c>
      <c r="C741" s="20" t="s">
        <v>68</v>
      </c>
      <c r="D741" s="20" t="s">
        <v>74</v>
      </c>
      <c r="E741" s="225" t="s">
        <v>585</v>
      </c>
      <c r="F741" s="225" t="s">
        <v>100</v>
      </c>
      <c r="G741" s="67">
        <f>G742</f>
        <v>15</v>
      </c>
    </row>
    <row r="742" spans="1:7" ht="12.75">
      <c r="A742" s="16" t="s">
        <v>92</v>
      </c>
      <c r="B742" s="19" t="s">
        <v>312</v>
      </c>
      <c r="C742" s="20" t="s">
        <v>68</v>
      </c>
      <c r="D742" s="20" t="s">
        <v>74</v>
      </c>
      <c r="E742" s="225" t="s">
        <v>585</v>
      </c>
      <c r="F742" s="225" t="s">
        <v>93</v>
      </c>
      <c r="G742" s="215">
        <f>G743</f>
        <v>15</v>
      </c>
    </row>
    <row r="743" spans="1:7" ht="26.25">
      <c r="A743" s="16" t="s">
        <v>95</v>
      </c>
      <c r="B743" s="19" t="s">
        <v>312</v>
      </c>
      <c r="C743" s="20" t="s">
        <v>68</v>
      </c>
      <c r="D743" s="20" t="s">
        <v>74</v>
      </c>
      <c r="E743" s="225" t="s">
        <v>585</v>
      </c>
      <c r="F743" s="225" t="s">
        <v>96</v>
      </c>
      <c r="G743" s="215">
        <v>15</v>
      </c>
    </row>
    <row r="744" spans="1:7" ht="12.75">
      <c r="A744" s="16" t="s">
        <v>642</v>
      </c>
      <c r="B744" s="19" t="s">
        <v>312</v>
      </c>
      <c r="C744" s="20" t="s">
        <v>68</v>
      </c>
      <c r="D744" s="20" t="s">
        <v>74</v>
      </c>
      <c r="E744" s="225" t="s">
        <v>643</v>
      </c>
      <c r="F744" s="225"/>
      <c r="G744" s="67">
        <f>G745+G758+G762</f>
        <v>15742.300000000001</v>
      </c>
    </row>
    <row r="745" spans="1:7" ht="12.75">
      <c r="A745" s="16" t="s">
        <v>301</v>
      </c>
      <c r="B745" s="19" t="s">
        <v>312</v>
      </c>
      <c r="C745" s="20" t="s">
        <v>68</v>
      </c>
      <c r="D745" s="20" t="s">
        <v>74</v>
      </c>
      <c r="E745" s="225" t="s">
        <v>644</v>
      </c>
      <c r="F745" s="225"/>
      <c r="G745" s="67">
        <f>G746+G751+G754</f>
        <v>14691.2</v>
      </c>
    </row>
    <row r="746" spans="1:7" ht="39">
      <c r="A746" s="16" t="s">
        <v>99</v>
      </c>
      <c r="B746" s="19" t="s">
        <v>312</v>
      </c>
      <c r="C746" s="20" t="s">
        <v>68</v>
      </c>
      <c r="D746" s="20" t="s">
        <v>74</v>
      </c>
      <c r="E746" s="225" t="s">
        <v>644</v>
      </c>
      <c r="F746" s="225" t="s">
        <v>100</v>
      </c>
      <c r="G746" s="67">
        <f>G747</f>
        <v>14204.6</v>
      </c>
    </row>
    <row r="747" spans="1:7" ht="12.75">
      <c r="A747" s="16" t="s">
        <v>239</v>
      </c>
      <c r="B747" s="19" t="s">
        <v>312</v>
      </c>
      <c r="C747" s="20" t="s">
        <v>68</v>
      </c>
      <c r="D747" s="20" t="s">
        <v>74</v>
      </c>
      <c r="E747" s="225" t="s">
        <v>644</v>
      </c>
      <c r="F747" s="225" t="s">
        <v>241</v>
      </c>
      <c r="G747" s="67">
        <f>G748+G749+G750</f>
        <v>14204.6</v>
      </c>
    </row>
    <row r="748" spans="1:7" ht="12.75">
      <c r="A748" s="16" t="s">
        <v>360</v>
      </c>
      <c r="B748" s="19" t="s">
        <v>312</v>
      </c>
      <c r="C748" s="20" t="s">
        <v>68</v>
      </c>
      <c r="D748" s="20" t="s">
        <v>74</v>
      </c>
      <c r="E748" s="225" t="s">
        <v>644</v>
      </c>
      <c r="F748" s="225" t="s">
        <v>242</v>
      </c>
      <c r="G748" s="67">
        <v>11000</v>
      </c>
    </row>
    <row r="749" spans="1:7" ht="12.75">
      <c r="A749" s="16" t="s">
        <v>326</v>
      </c>
      <c r="B749" s="19" t="s">
        <v>312</v>
      </c>
      <c r="C749" s="20" t="s">
        <v>68</v>
      </c>
      <c r="D749" s="20" t="s">
        <v>74</v>
      </c>
      <c r="E749" s="225" t="s">
        <v>644</v>
      </c>
      <c r="F749" s="225" t="s">
        <v>240</v>
      </c>
      <c r="G749" s="67">
        <v>14.6</v>
      </c>
    </row>
    <row r="750" spans="1:7" ht="26.25">
      <c r="A750" s="16" t="s">
        <v>329</v>
      </c>
      <c r="B750" s="19" t="s">
        <v>312</v>
      </c>
      <c r="C750" s="20" t="s">
        <v>68</v>
      </c>
      <c r="D750" s="20" t="s">
        <v>74</v>
      </c>
      <c r="E750" s="225" t="s">
        <v>644</v>
      </c>
      <c r="F750" s="225" t="s">
        <v>243</v>
      </c>
      <c r="G750" s="67">
        <v>3190</v>
      </c>
    </row>
    <row r="751" spans="1:7" ht="12.75">
      <c r="A751" s="16" t="s">
        <v>393</v>
      </c>
      <c r="B751" s="19" t="s">
        <v>312</v>
      </c>
      <c r="C751" s="20" t="s">
        <v>68</v>
      </c>
      <c r="D751" s="20" t="s">
        <v>74</v>
      </c>
      <c r="E751" s="225" t="s">
        <v>644</v>
      </c>
      <c r="F751" s="225" t="s">
        <v>101</v>
      </c>
      <c r="G751" s="67">
        <f>G752</f>
        <v>481.6</v>
      </c>
    </row>
    <row r="752" spans="1:7" ht="26.25">
      <c r="A752" s="16" t="s">
        <v>770</v>
      </c>
      <c r="B752" s="19" t="s">
        <v>312</v>
      </c>
      <c r="C752" s="20" t="s">
        <v>68</v>
      </c>
      <c r="D752" s="20" t="s">
        <v>74</v>
      </c>
      <c r="E752" s="225" t="s">
        <v>644</v>
      </c>
      <c r="F752" s="225" t="s">
        <v>97</v>
      </c>
      <c r="G752" s="67">
        <f>G753</f>
        <v>481.6</v>
      </c>
    </row>
    <row r="753" spans="1:7" ht="12.75">
      <c r="A753" s="16" t="s">
        <v>723</v>
      </c>
      <c r="B753" s="19" t="s">
        <v>312</v>
      </c>
      <c r="C753" s="20" t="s">
        <v>68</v>
      </c>
      <c r="D753" s="20" t="s">
        <v>74</v>
      </c>
      <c r="E753" s="225" t="s">
        <v>644</v>
      </c>
      <c r="F753" s="225" t="s">
        <v>98</v>
      </c>
      <c r="G753" s="67">
        <f>401.6+80</f>
        <v>481.6</v>
      </c>
    </row>
    <row r="754" spans="1:7" ht="12.75">
      <c r="A754" s="16" t="s">
        <v>125</v>
      </c>
      <c r="B754" s="19" t="s">
        <v>312</v>
      </c>
      <c r="C754" s="20" t="s">
        <v>68</v>
      </c>
      <c r="D754" s="20" t="s">
        <v>74</v>
      </c>
      <c r="E754" s="225" t="s">
        <v>644</v>
      </c>
      <c r="F754" s="225" t="s">
        <v>126</v>
      </c>
      <c r="G754" s="67">
        <f>G755</f>
        <v>5</v>
      </c>
    </row>
    <row r="755" spans="1:7" ht="12.75">
      <c r="A755" s="16" t="s">
        <v>128</v>
      </c>
      <c r="B755" s="19" t="s">
        <v>312</v>
      </c>
      <c r="C755" s="20" t="s">
        <v>68</v>
      </c>
      <c r="D755" s="20" t="s">
        <v>74</v>
      </c>
      <c r="E755" s="225" t="s">
        <v>644</v>
      </c>
      <c r="F755" s="225" t="s">
        <v>129</v>
      </c>
      <c r="G755" s="67">
        <f>G756+G757</f>
        <v>5</v>
      </c>
    </row>
    <row r="756" spans="1:7" ht="12.75">
      <c r="A756" s="16" t="s">
        <v>130</v>
      </c>
      <c r="B756" s="19" t="s">
        <v>312</v>
      </c>
      <c r="C756" s="20" t="s">
        <v>68</v>
      </c>
      <c r="D756" s="20" t="s">
        <v>74</v>
      </c>
      <c r="E756" s="225" t="s">
        <v>644</v>
      </c>
      <c r="F756" s="225" t="s">
        <v>131</v>
      </c>
      <c r="G756" s="67">
        <v>4</v>
      </c>
    </row>
    <row r="757" spans="1:7" ht="12.75">
      <c r="A757" s="16" t="s">
        <v>157</v>
      </c>
      <c r="B757" s="19" t="s">
        <v>312</v>
      </c>
      <c r="C757" s="20" t="s">
        <v>68</v>
      </c>
      <c r="D757" s="20" t="s">
        <v>74</v>
      </c>
      <c r="E757" s="225" t="s">
        <v>644</v>
      </c>
      <c r="F757" s="225" t="s">
        <v>132</v>
      </c>
      <c r="G757" s="67">
        <v>1</v>
      </c>
    </row>
    <row r="758" spans="1:7" ht="39">
      <c r="A758" s="16" t="s">
        <v>235</v>
      </c>
      <c r="B758" s="19" t="s">
        <v>312</v>
      </c>
      <c r="C758" s="20" t="s">
        <v>68</v>
      </c>
      <c r="D758" s="20" t="s">
        <v>74</v>
      </c>
      <c r="E758" s="225" t="s">
        <v>645</v>
      </c>
      <c r="F758" s="225"/>
      <c r="G758" s="67">
        <f>G759</f>
        <v>1000</v>
      </c>
    </row>
    <row r="759" spans="1:7" ht="39">
      <c r="A759" s="16" t="s">
        <v>99</v>
      </c>
      <c r="B759" s="19" t="s">
        <v>312</v>
      </c>
      <c r="C759" s="20" t="s">
        <v>68</v>
      </c>
      <c r="D759" s="20" t="s">
        <v>74</v>
      </c>
      <c r="E759" s="225" t="s">
        <v>645</v>
      </c>
      <c r="F759" s="225" t="s">
        <v>100</v>
      </c>
      <c r="G759" s="215">
        <f>G760</f>
        <v>1000</v>
      </c>
    </row>
    <row r="760" spans="1:7" ht="12.75">
      <c r="A760" s="16" t="s">
        <v>239</v>
      </c>
      <c r="B760" s="19" t="s">
        <v>312</v>
      </c>
      <c r="C760" s="20" t="s">
        <v>68</v>
      </c>
      <c r="D760" s="20" t="s">
        <v>74</v>
      </c>
      <c r="E760" s="225" t="s">
        <v>645</v>
      </c>
      <c r="F760" s="225" t="s">
        <v>241</v>
      </c>
      <c r="G760" s="67">
        <f>G761</f>
        <v>1000</v>
      </c>
    </row>
    <row r="761" spans="1:7" ht="12.75">
      <c r="A761" s="16" t="s">
        <v>326</v>
      </c>
      <c r="B761" s="19" t="s">
        <v>312</v>
      </c>
      <c r="C761" s="20" t="s">
        <v>68</v>
      </c>
      <c r="D761" s="20" t="s">
        <v>74</v>
      </c>
      <c r="E761" s="225" t="s">
        <v>645</v>
      </c>
      <c r="F761" s="225" t="s">
        <v>240</v>
      </c>
      <c r="G761" s="215">
        <v>1000</v>
      </c>
    </row>
    <row r="762" spans="1:7" ht="12.75">
      <c r="A762" s="16" t="s">
        <v>204</v>
      </c>
      <c r="B762" s="19" t="s">
        <v>312</v>
      </c>
      <c r="C762" s="20" t="s">
        <v>68</v>
      </c>
      <c r="D762" s="20" t="s">
        <v>74</v>
      </c>
      <c r="E762" s="225" t="s">
        <v>646</v>
      </c>
      <c r="F762" s="225"/>
      <c r="G762" s="67">
        <f>G763</f>
        <v>51.1</v>
      </c>
    </row>
    <row r="763" spans="1:7" ht="39">
      <c r="A763" s="16" t="s">
        <v>99</v>
      </c>
      <c r="B763" s="19" t="s">
        <v>312</v>
      </c>
      <c r="C763" s="20" t="s">
        <v>68</v>
      </c>
      <c r="D763" s="20" t="s">
        <v>74</v>
      </c>
      <c r="E763" s="225" t="s">
        <v>646</v>
      </c>
      <c r="F763" s="225" t="s">
        <v>100</v>
      </c>
      <c r="G763" s="67">
        <f>G764</f>
        <v>51.1</v>
      </c>
    </row>
    <row r="764" spans="1:7" ht="12.75">
      <c r="A764" s="16" t="s">
        <v>239</v>
      </c>
      <c r="B764" s="19" t="s">
        <v>312</v>
      </c>
      <c r="C764" s="20" t="s">
        <v>68</v>
      </c>
      <c r="D764" s="20" t="s">
        <v>74</v>
      </c>
      <c r="E764" s="225" t="s">
        <v>646</v>
      </c>
      <c r="F764" s="225" t="s">
        <v>241</v>
      </c>
      <c r="G764" s="67">
        <f>G765</f>
        <v>51.1</v>
      </c>
    </row>
    <row r="765" spans="1:7" ht="12.75">
      <c r="A765" s="16" t="s">
        <v>326</v>
      </c>
      <c r="B765" s="19" t="s">
        <v>312</v>
      </c>
      <c r="C765" s="20" t="s">
        <v>68</v>
      </c>
      <c r="D765" s="20" t="s">
        <v>74</v>
      </c>
      <c r="E765" s="225" t="s">
        <v>646</v>
      </c>
      <c r="F765" s="225" t="s">
        <v>240</v>
      </c>
      <c r="G765" s="67">
        <f>50+1.1</f>
        <v>51.1</v>
      </c>
    </row>
    <row r="766" spans="1:7" ht="12.75">
      <c r="A766" s="16" t="s">
        <v>647</v>
      </c>
      <c r="B766" s="19" t="s">
        <v>312</v>
      </c>
      <c r="C766" s="20" t="s">
        <v>68</v>
      </c>
      <c r="D766" s="20" t="s">
        <v>74</v>
      </c>
      <c r="E766" s="225" t="s">
        <v>648</v>
      </c>
      <c r="F766" s="225"/>
      <c r="G766" s="67">
        <f>G767+G781</f>
        <v>13973.1</v>
      </c>
    </row>
    <row r="767" spans="1:7" ht="12.75">
      <c r="A767" s="31" t="s">
        <v>303</v>
      </c>
      <c r="B767" s="69" t="s">
        <v>312</v>
      </c>
      <c r="C767" s="68" t="s">
        <v>68</v>
      </c>
      <c r="D767" s="68" t="s">
        <v>74</v>
      </c>
      <c r="E767" s="236" t="s">
        <v>649</v>
      </c>
      <c r="F767" s="236"/>
      <c r="G767" s="67">
        <f>G768+G773+G776</f>
        <v>13573.1</v>
      </c>
    </row>
    <row r="768" spans="1:7" ht="39">
      <c r="A768" s="31" t="s">
        <v>99</v>
      </c>
      <c r="B768" s="69" t="s">
        <v>312</v>
      </c>
      <c r="C768" s="68" t="s">
        <v>68</v>
      </c>
      <c r="D768" s="68" t="s">
        <v>74</v>
      </c>
      <c r="E768" s="236" t="s">
        <v>649</v>
      </c>
      <c r="F768" s="236" t="s">
        <v>100</v>
      </c>
      <c r="G768" s="67">
        <f>G769</f>
        <v>10452.4</v>
      </c>
    </row>
    <row r="769" spans="1:7" ht="12.75">
      <c r="A769" s="31" t="s">
        <v>239</v>
      </c>
      <c r="B769" s="69" t="s">
        <v>312</v>
      </c>
      <c r="C769" s="68" t="s">
        <v>68</v>
      </c>
      <c r="D769" s="68" t="s">
        <v>74</v>
      </c>
      <c r="E769" s="236" t="s">
        <v>649</v>
      </c>
      <c r="F769" s="236" t="s">
        <v>241</v>
      </c>
      <c r="G769" s="67">
        <f>G770+G771+G772</f>
        <v>10452.4</v>
      </c>
    </row>
    <row r="770" spans="1:7" ht="12.75">
      <c r="A770" s="31" t="s">
        <v>360</v>
      </c>
      <c r="B770" s="69" t="s">
        <v>312</v>
      </c>
      <c r="C770" s="68" t="s">
        <v>68</v>
      </c>
      <c r="D770" s="68" t="s">
        <v>74</v>
      </c>
      <c r="E770" s="236" t="s">
        <v>649</v>
      </c>
      <c r="F770" s="236" t="s">
        <v>242</v>
      </c>
      <c r="G770" s="67">
        <v>7800</v>
      </c>
    </row>
    <row r="771" spans="1:7" ht="12.75">
      <c r="A771" s="16" t="s">
        <v>326</v>
      </c>
      <c r="B771" s="69" t="s">
        <v>312</v>
      </c>
      <c r="C771" s="68" t="s">
        <v>68</v>
      </c>
      <c r="D771" s="68" t="s">
        <v>74</v>
      </c>
      <c r="E771" s="236" t="s">
        <v>649</v>
      </c>
      <c r="F771" s="236" t="s">
        <v>240</v>
      </c>
      <c r="G771" s="67">
        <v>390.4</v>
      </c>
    </row>
    <row r="772" spans="1:7" ht="26.25">
      <c r="A772" s="16" t="s">
        <v>329</v>
      </c>
      <c r="B772" s="69" t="s">
        <v>312</v>
      </c>
      <c r="C772" s="68" t="s">
        <v>68</v>
      </c>
      <c r="D772" s="68" t="s">
        <v>74</v>
      </c>
      <c r="E772" s="236" t="s">
        <v>649</v>
      </c>
      <c r="F772" s="236" t="s">
        <v>243</v>
      </c>
      <c r="G772" s="67">
        <v>2262</v>
      </c>
    </row>
    <row r="773" spans="1:7" ht="12.75">
      <c r="A773" s="31" t="s">
        <v>393</v>
      </c>
      <c r="B773" s="69" t="s">
        <v>312</v>
      </c>
      <c r="C773" s="68" t="s">
        <v>68</v>
      </c>
      <c r="D773" s="68" t="s">
        <v>74</v>
      </c>
      <c r="E773" s="236" t="s">
        <v>649</v>
      </c>
      <c r="F773" s="236" t="s">
        <v>101</v>
      </c>
      <c r="G773" s="67">
        <f>G774</f>
        <v>2806.6000000000004</v>
      </c>
    </row>
    <row r="774" spans="1:7" ht="26.25" customHeight="1">
      <c r="A774" s="16" t="s">
        <v>770</v>
      </c>
      <c r="B774" s="69" t="s">
        <v>312</v>
      </c>
      <c r="C774" s="68" t="s">
        <v>68</v>
      </c>
      <c r="D774" s="68" t="s">
        <v>74</v>
      </c>
      <c r="E774" s="236" t="s">
        <v>649</v>
      </c>
      <c r="F774" s="236" t="s">
        <v>97</v>
      </c>
      <c r="G774" s="67">
        <f>G775</f>
        <v>2806.6000000000004</v>
      </c>
    </row>
    <row r="775" spans="1:7" ht="12.75">
      <c r="A775" s="31" t="s">
        <v>724</v>
      </c>
      <c r="B775" s="69" t="s">
        <v>312</v>
      </c>
      <c r="C775" s="68" t="s">
        <v>68</v>
      </c>
      <c r="D775" s="68" t="s">
        <v>74</v>
      </c>
      <c r="E775" s="236" t="s">
        <v>649</v>
      </c>
      <c r="F775" s="236" t="s">
        <v>98</v>
      </c>
      <c r="G775" s="67">
        <f>1488.2+1318.4</f>
        <v>2806.6000000000004</v>
      </c>
    </row>
    <row r="776" spans="1:7" ht="12.75">
      <c r="A776" s="31" t="s">
        <v>125</v>
      </c>
      <c r="B776" s="69" t="s">
        <v>312</v>
      </c>
      <c r="C776" s="68" t="s">
        <v>68</v>
      </c>
      <c r="D776" s="68" t="s">
        <v>74</v>
      </c>
      <c r="E776" s="236" t="s">
        <v>649</v>
      </c>
      <c r="F776" s="236" t="s">
        <v>126</v>
      </c>
      <c r="G776" s="67">
        <f>G777</f>
        <v>314.1</v>
      </c>
    </row>
    <row r="777" spans="1:7" ht="12.75">
      <c r="A777" s="31" t="s">
        <v>128</v>
      </c>
      <c r="B777" s="69" t="s">
        <v>312</v>
      </c>
      <c r="C777" s="68" t="s">
        <v>68</v>
      </c>
      <c r="D777" s="68" t="s">
        <v>74</v>
      </c>
      <c r="E777" s="236" t="s">
        <v>649</v>
      </c>
      <c r="F777" s="236" t="s">
        <v>129</v>
      </c>
      <c r="G777" s="67">
        <f>G778+G779+G780</f>
        <v>314.1</v>
      </c>
    </row>
    <row r="778" spans="1:7" ht="12.75">
      <c r="A778" s="31" t="s">
        <v>130</v>
      </c>
      <c r="B778" s="69" t="s">
        <v>312</v>
      </c>
      <c r="C778" s="68" t="s">
        <v>68</v>
      </c>
      <c r="D778" s="68" t="s">
        <v>74</v>
      </c>
      <c r="E778" s="236" t="s">
        <v>649</v>
      </c>
      <c r="F778" s="236" t="s">
        <v>131</v>
      </c>
      <c r="G778" s="67">
        <v>220</v>
      </c>
    </row>
    <row r="779" spans="1:7" ht="12.75">
      <c r="A779" s="31" t="s">
        <v>157</v>
      </c>
      <c r="B779" s="69" t="s">
        <v>312</v>
      </c>
      <c r="C779" s="68" t="s">
        <v>68</v>
      </c>
      <c r="D779" s="68" t="s">
        <v>74</v>
      </c>
      <c r="E779" s="236" t="s">
        <v>649</v>
      </c>
      <c r="F779" s="236" t="s">
        <v>132</v>
      </c>
      <c r="G779" s="67">
        <v>20</v>
      </c>
    </row>
    <row r="780" spans="1:7" ht="12.75">
      <c r="A780" s="31" t="s">
        <v>158</v>
      </c>
      <c r="B780" s="69" t="s">
        <v>312</v>
      </c>
      <c r="C780" s="68" t="s">
        <v>68</v>
      </c>
      <c r="D780" s="68" t="s">
        <v>74</v>
      </c>
      <c r="E780" s="236" t="s">
        <v>649</v>
      </c>
      <c r="F780" s="236" t="s">
        <v>159</v>
      </c>
      <c r="G780" s="67">
        <v>74.1</v>
      </c>
    </row>
    <row r="781" spans="1:7" ht="39">
      <c r="A781" s="31" t="s">
        <v>235</v>
      </c>
      <c r="B781" s="69" t="s">
        <v>312</v>
      </c>
      <c r="C781" s="68" t="s">
        <v>68</v>
      </c>
      <c r="D781" s="68" t="s">
        <v>74</v>
      </c>
      <c r="E781" s="236" t="s">
        <v>650</v>
      </c>
      <c r="F781" s="236"/>
      <c r="G781" s="67">
        <f>G782</f>
        <v>400</v>
      </c>
    </row>
    <row r="782" spans="1:7" ht="39">
      <c r="A782" s="31" t="s">
        <v>99</v>
      </c>
      <c r="B782" s="69" t="s">
        <v>312</v>
      </c>
      <c r="C782" s="68" t="s">
        <v>68</v>
      </c>
      <c r="D782" s="68" t="s">
        <v>74</v>
      </c>
      <c r="E782" s="236" t="s">
        <v>650</v>
      </c>
      <c r="F782" s="236" t="s">
        <v>100</v>
      </c>
      <c r="G782" s="215">
        <f>G783</f>
        <v>400</v>
      </c>
    </row>
    <row r="783" spans="1:7" ht="12.75">
      <c r="A783" s="31" t="s">
        <v>239</v>
      </c>
      <c r="B783" s="69" t="s">
        <v>312</v>
      </c>
      <c r="C783" s="68" t="s">
        <v>68</v>
      </c>
      <c r="D783" s="68" t="s">
        <v>74</v>
      </c>
      <c r="E783" s="236" t="s">
        <v>650</v>
      </c>
      <c r="F783" s="236" t="s">
        <v>241</v>
      </c>
      <c r="G783" s="67">
        <f>G784</f>
        <v>400</v>
      </c>
    </row>
    <row r="784" spans="1:7" ht="12.75">
      <c r="A784" s="16" t="s">
        <v>326</v>
      </c>
      <c r="B784" s="69" t="s">
        <v>312</v>
      </c>
      <c r="C784" s="68" t="s">
        <v>68</v>
      </c>
      <c r="D784" s="68" t="s">
        <v>74</v>
      </c>
      <c r="E784" s="236" t="s">
        <v>650</v>
      </c>
      <c r="F784" s="236" t="s">
        <v>240</v>
      </c>
      <c r="G784" s="215">
        <v>400</v>
      </c>
    </row>
    <row r="785" spans="1:10" ht="26.25">
      <c r="A785" s="209" t="s">
        <v>153</v>
      </c>
      <c r="B785" s="210" t="s">
        <v>313</v>
      </c>
      <c r="C785" s="194"/>
      <c r="D785" s="194"/>
      <c r="E785" s="252"/>
      <c r="F785" s="252"/>
      <c r="G785" s="397">
        <f>G786+G874+G1039+G1048</f>
        <v>104169.1</v>
      </c>
      <c r="H785" s="310"/>
      <c r="J785" s="310"/>
    </row>
    <row r="786" spans="1:7" ht="12.75">
      <c r="A786" s="15" t="s">
        <v>8</v>
      </c>
      <c r="B786" s="42" t="s">
        <v>313</v>
      </c>
      <c r="C786" s="35" t="s">
        <v>68</v>
      </c>
      <c r="D786" s="35" t="s">
        <v>35</v>
      </c>
      <c r="E786" s="225"/>
      <c r="F786" s="225"/>
      <c r="G786" s="72">
        <f>G787+G830</f>
        <v>25614.1</v>
      </c>
    </row>
    <row r="787" spans="1:8" ht="12.75">
      <c r="A787" s="15" t="s">
        <v>352</v>
      </c>
      <c r="B787" s="42" t="s">
        <v>313</v>
      </c>
      <c r="C787" s="35" t="s">
        <v>68</v>
      </c>
      <c r="D787" s="35" t="s">
        <v>69</v>
      </c>
      <c r="E787" s="225"/>
      <c r="F787" s="225"/>
      <c r="G787" s="72">
        <f>G789+G803+G817</f>
        <v>24784.399999999998</v>
      </c>
      <c r="H787" s="310"/>
    </row>
    <row r="788" spans="1:7" ht="12.75">
      <c r="A788" s="16" t="s">
        <v>601</v>
      </c>
      <c r="B788" s="19" t="s">
        <v>313</v>
      </c>
      <c r="C788" s="20" t="s">
        <v>68</v>
      </c>
      <c r="D788" s="20" t="s">
        <v>69</v>
      </c>
      <c r="E788" s="243" t="s">
        <v>602</v>
      </c>
      <c r="F788" s="225"/>
      <c r="G788" s="67">
        <f>G789+G803</f>
        <v>2302.8</v>
      </c>
    </row>
    <row r="789" spans="1:7" ht="12.75" customHeight="1">
      <c r="A789" s="201" t="str">
        <f>'МП пр.8'!A261</f>
        <v>Муниципальная программа  "Пожарная безопасность в Сусуманском городском округе на 2018- 2020 годы"</v>
      </c>
      <c r="B789" s="206" t="s">
        <v>313</v>
      </c>
      <c r="C789" s="202" t="s">
        <v>68</v>
      </c>
      <c r="D789" s="202" t="s">
        <v>69</v>
      </c>
      <c r="E789" s="241" t="str">
        <f>'МП пр.8'!B261</f>
        <v>7П 0 00 00000 </v>
      </c>
      <c r="F789" s="224"/>
      <c r="G789" s="382">
        <f>G790</f>
        <v>360</v>
      </c>
    </row>
    <row r="790" spans="1:7" ht="26.25">
      <c r="A790" s="30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90" s="19" t="s">
        <v>313</v>
      </c>
      <c r="C790" s="20" t="s">
        <v>68</v>
      </c>
      <c r="D790" s="20" t="s">
        <v>69</v>
      </c>
      <c r="E790" s="243" t="str">
        <f>'МП пр.8'!B262</f>
        <v>7П 0 01 00000 </v>
      </c>
      <c r="F790" s="225"/>
      <c r="G790" s="67">
        <f>G791+G795+G799</f>
        <v>360</v>
      </c>
    </row>
    <row r="791" spans="1:7" ht="26.25">
      <c r="A791" s="30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791" s="19" t="s">
        <v>313</v>
      </c>
      <c r="C791" s="20" t="s">
        <v>68</v>
      </c>
      <c r="D791" s="20" t="s">
        <v>69</v>
      </c>
      <c r="E791" s="243" t="str">
        <f>'МП пр.8'!B263</f>
        <v>7П 0 01 94100 </v>
      </c>
      <c r="F791" s="225"/>
      <c r="G791" s="67">
        <f>G792</f>
        <v>250</v>
      </c>
    </row>
    <row r="792" spans="1:7" ht="26.25">
      <c r="A792" s="16" t="s">
        <v>102</v>
      </c>
      <c r="B792" s="19" t="s">
        <v>313</v>
      </c>
      <c r="C792" s="20" t="s">
        <v>68</v>
      </c>
      <c r="D792" s="20" t="s">
        <v>69</v>
      </c>
      <c r="E792" s="243" t="s">
        <v>270</v>
      </c>
      <c r="F792" s="225" t="s">
        <v>103</v>
      </c>
      <c r="G792" s="67">
        <f>G793</f>
        <v>250</v>
      </c>
    </row>
    <row r="793" spans="1:7" ht="12.75">
      <c r="A793" s="16" t="s">
        <v>108</v>
      </c>
      <c r="B793" s="19" t="s">
        <v>313</v>
      </c>
      <c r="C793" s="20" t="s">
        <v>68</v>
      </c>
      <c r="D793" s="20" t="s">
        <v>69</v>
      </c>
      <c r="E793" s="243" t="s">
        <v>270</v>
      </c>
      <c r="F793" s="225" t="s">
        <v>109</v>
      </c>
      <c r="G793" s="67">
        <f>G794</f>
        <v>250</v>
      </c>
    </row>
    <row r="794" spans="1:7" ht="12.75">
      <c r="A794" s="16" t="s">
        <v>112</v>
      </c>
      <c r="B794" s="19" t="s">
        <v>313</v>
      </c>
      <c r="C794" s="20" t="s">
        <v>68</v>
      </c>
      <c r="D794" s="20" t="s">
        <v>69</v>
      </c>
      <c r="E794" s="243" t="s">
        <v>270</v>
      </c>
      <c r="F794" s="225" t="s">
        <v>113</v>
      </c>
      <c r="G794" s="67">
        <f>'МП пр.8'!G280</f>
        <v>250</v>
      </c>
    </row>
    <row r="795" spans="1:7" ht="12.75">
      <c r="A795" s="30" t="str">
        <f>'МП пр.8'!A293</f>
        <v>Обработка сгораемых конструкций огнезащитными составами</v>
      </c>
      <c r="B795" s="19" t="s">
        <v>313</v>
      </c>
      <c r="C795" s="20" t="s">
        <v>68</v>
      </c>
      <c r="D795" s="20" t="s">
        <v>69</v>
      </c>
      <c r="E795" s="243" t="str">
        <f>'МП пр.8'!B293</f>
        <v>7П 0 01 94200 </v>
      </c>
      <c r="F795" s="225"/>
      <c r="G795" s="67">
        <f>G796</f>
        <v>70</v>
      </c>
    </row>
    <row r="796" spans="1:7" ht="26.25">
      <c r="A796" s="16" t="s">
        <v>102</v>
      </c>
      <c r="B796" s="19" t="s">
        <v>313</v>
      </c>
      <c r="C796" s="20" t="s">
        <v>68</v>
      </c>
      <c r="D796" s="20" t="s">
        <v>69</v>
      </c>
      <c r="E796" s="243" t="s">
        <v>274</v>
      </c>
      <c r="F796" s="225" t="s">
        <v>103</v>
      </c>
      <c r="G796" s="67">
        <f>G797</f>
        <v>70</v>
      </c>
    </row>
    <row r="797" spans="1:7" ht="12.75">
      <c r="A797" s="16" t="s">
        <v>108</v>
      </c>
      <c r="B797" s="19" t="s">
        <v>313</v>
      </c>
      <c r="C797" s="20" t="s">
        <v>68</v>
      </c>
      <c r="D797" s="20" t="s">
        <v>69</v>
      </c>
      <c r="E797" s="243" t="s">
        <v>274</v>
      </c>
      <c r="F797" s="225" t="s">
        <v>109</v>
      </c>
      <c r="G797" s="67">
        <f>G798</f>
        <v>70</v>
      </c>
    </row>
    <row r="798" spans="1:7" ht="12.75">
      <c r="A798" s="16" t="s">
        <v>112</v>
      </c>
      <c r="B798" s="19" t="s">
        <v>313</v>
      </c>
      <c r="C798" s="20" t="s">
        <v>68</v>
      </c>
      <c r="D798" s="20" t="s">
        <v>69</v>
      </c>
      <c r="E798" s="243" t="s">
        <v>274</v>
      </c>
      <c r="F798" s="225" t="s">
        <v>113</v>
      </c>
      <c r="G798" s="67">
        <f>'МП пр.8'!G304</f>
        <v>70</v>
      </c>
    </row>
    <row r="799" spans="1:7" ht="12.75">
      <c r="A799" s="30" t="str">
        <f>'МП пр.8'!A311</f>
        <v>Приобретение и заправка огнетушителей, средств индивидуальной защиты</v>
      </c>
      <c r="B799" s="19" t="s">
        <v>313</v>
      </c>
      <c r="C799" s="20" t="s">
        <v>68</v>
      </c>
      <c r="D799" s="20" t="s">
        <v>69</v>
      </c>
      <c r="E799" s="243" t="str">
        <f>'МП пр.8'!B311</f>
        <v>7П 0 01 94300 </v>
      </c>
      <c r="F799" s="225"/>
      <c r="G799" s="67">
        <f>G800</f>
        <v>40</v>
      </c>
    </row>
    <row r="800" spans="1:7" ht="26.25">
      <c r="A800" s="16" t="s">
        <v>102</v>
      </c>
      <c r="B800" s="19" t="s">
        <v>313</v>
      </c>
      <c r="C800" s="20" t="s">
        <v>68</v>
      </c>
      <c r="D800" s="20" t="s">
        <v>69</v>
      </c>
      <c r="E800" s="243" t="s">
        <v>286</v>
      </c>
      <c r="F800" s="225" t="s">
        <v>103</v>
      </c>
      <c r="G800" s="67">
        <f>G801</f>
        <v>40</v>
      </c>
    </row>
    <row r="801" spans="1:7" ht="12.75">
      <c r="A801" s="16" t="s">
        <v>108</v>
      </c>
      <c r="B801" s="19" t="s">
        <v>313</v>
      </c>
      <c r="C801" s="20" t="s">
        <v>68</v>
      </c>
      <c r="D801" s="20" t="s">
        <v>69</v>
      </c>
      <c r="E801" s="243" t="s">
        <v>286</v>
      </c>
      <c r="F801" s="225" t="s">
        <v>109</v>
      </c>
      <c r="G801" s="67">
        <f>G802</f>
        <v>40</v>
      </c>
    </row>
    <row r="802" spans="1:7" ht="12.75">
      <c r="A802" s="16" t="s">
        <v>112</v>
      </c>
      <c r="B802" s="19" t="s">
        <v>313</v>
      </c>
      <c r="C802" s="20" t="s">
        <v>68</v>
      </c>
      <c r="D802" s="20" t="s">
        <v>69</v>
      </c>
      <c r="E802" s="243" t="s">
        <v>286</v>
      </c>
      <c r="F802" s="225" t="s">
        <v>113</v>
      </c>
      <c r="G802" s="67">
        <f>'МП пр.8'!G317</f>
        <v>40</v>
      </c>
    </row>
    <row r="803" spans="1:7" ht="30" customHeight="1">
      <c r="A803" s="201" t="str">
        <f>'МП пр.8'!A418</f>
        <v>Муниципальная  программа  "Развитие образования в Сусуманском городском округе  на 2018- 2020 годы"</v>
      </c>
      <c r="B803" s="206" t="s">
        <v>313</v>
      </c>
      <c r="C803" s="202" t="s">
        <v>68</v>
      </c>
      <c r="D803" s="202" t="s">
        <v>69</v>
      </c>
      <c r="E803" s="224" t="str">
        <f>'МП пр.8'!B418</f>
        <v>7Р 0 00 00000 </v>
      </c>
      <c r="F803" s="224"/>
      <c r="G803" s="382">
        <f>G804</f>
        <v>1942.8</v>
      </c>
    </row>
    <row r="804" spans="1:7" ht="15.75" customHeight="1">
      <c r="A804" s="16" t="str">
        <f>'МП пр.8'!A437</f>
        <v>Основное мероприятие "Управление развитием отрасли образования"</v>
      </c>
      <c r="B804" s="19" t="s">
        <v>313</v>
      </c>
      <c r="C804" s="20" t="s">
        <v>68</v>
      </c>
      <c r="D804" s="20" t="s">
        <v>69</v>
      </c>
      <c r="E804" s="225" t="str">
        <f>'МП пр.8'!B437</f>
        <v>7Р 0 02 00000</v>
      </c>
      <c r="F804" s="225"/>
      <c r="G804" s="67">
        <f>G805+G809+G813</f>
        <v>1942.8</v>
      </c>
    </row>
    <row r="805" spans="1:7" s="66" customFormat="1" ht="43.5" customHeight="1">
      <c r="A805" s="196" t="str">
        <f>'МП пр.8'!A457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805" s="212" t="s">
        <v>313</v>
      </c>
      <c r="C805" s="197" t="s">
        <v>68</v>
      </c>
      <c r="D805" s="197" t="s">
        <v>69</v>
      </c>
      <c r="E805" s="230" t="str">
        <f>'МП пр.8'!B457</f>
        <v>7Р 0 02 74060</v>
      </c>
      <c r="F805" s="230"/>
      <c r="G805" s="378">
        <f>G806</f>
        <v>252</v>
      </c>
    </row>
    <row r="806" spans="1:7" s="66" customFormat="1" ht="30" customHeight="1">
      <c r="A806" s="196" t="s">
        <v>102</v>
      </c>
      <c r="B806" s="212" t="s">
        <v>313</v>
      </c>
      <c r="C806" s="197" t="s">
        <v>68</v>
      </c>
      <c r="D806" s="197" t="s">
        <v>69</v>
      </c>
      <c r="E806" s="230" t="s">
        <v>399</v>
      </c>
      <c r="F806" s="230" t="s">
        <v>103</v>
      </c>
      <c r="G806" s="378">
        <f>G807</f>
        <v>252</v>
      </c>
    </row>
    <row r="807" spans="1:7" s="66" customFormat="1" ht="16.5" customHeight="1">
      <c r="A807" s="196" t="s">
        <v>108</v>
      </c>
      <c r="B807" s="212" t="s">
        <v>313</v>
      </c>
      <c r="C807" s="197" t="s">
        <v>68</v>
      </c>
      <c r="D807" s="197" t="s">
        <v>69</v>
      </c>
      <c r="E807" s="230" t="s">
        <v>399</v>
      </c>
      <c r="F807" s="230" t="s">
        <v>109</v>
      </c>
      <c r="G807" s="378">
        <f>G808</f>
        <v>252</v>
      </c>
    </row>
    <row r="808" spans="1:7" ht="39" customHeight="1">
      <c r="A808" s="196" t="s">
        <v>110</v>
      </c>
      <c r="B808" s="212" t="s">
        <v>313</v>
      </c>
      <c r="C808" s="197" t="s">
        <v>68</v>
      </c>
      <c r="D808" s="197" t="s">
        <v>69</v>
      </c>
      <c r="E808" s="230" t="s">
        <v>399</v>
      </c>
      <c r="F808" s="230" t="s">
        <v>111</v>
      </c>
      <c r="G808" s="378">
        <f>'МП пр.8'!G474</f>
        <v>252</v>
      </c>
    </row>
    <row r="809" spans="1:7" ht="37.5" customHeight="1">
      <c r="A809" s="196" t="str">
        <f>'МП пр.8'!A475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809" s="212" t="s">
        <v>313</v>
      </c>
      <c r="C809" s="197" t="s">
        <v>68</v>
      </c>
      <c r="D809" s="197" t="s">
        <v>69</v>
      </c>
      <c r="E809" s="230" t="str">
        <f>'МП пр.8'!B475</f>
        <v>7Р 0 02 74070</v>
      </c>
      <c r="F809" s="230"/>
      <c r="G809" s="378">
        <f>G810</f>
        <v>580.8</v>
      </c>
    </row>
    <row r="810" spans="1:7" ht="28.5" customHeight="1">
      <c r="A810" s="196" t="s">
        <v>102</v>
      </c>
      <c r="B810" s="212" t="s">
        <v>313</v>
      </c>
      <c r="C810" s="197" t="s">
        <v>68</v>
      </c>
      <c r="D810" s="197" t="s">
        <v>69</v>
      </c>
      <c r="E810" s="230" t="s">
        <v>400</v>
      </c>
      <c r="F810" s="230" t="s">
        <v>103</v>
      </c>
      <c r="G810" s="378">
        <f>G811</f>
        <v>580.8</v>
      </c>
    </row>
    <row r="811" spans="1:7" ht="13.5" customHeight="1">
      <c r="A811" s="196" t="s">
        <v>108</v>
      </c>
      <c r="B811" s="212" t="s">
        <v>313</v>
      </c>
      <c r="C811" s="197" t="s">
        <v>68</v>
      </c>
      <c r="D811" s="197" t="s">
        <v>69</v>
      </c>
      <c r="E811" s="230" t="s">
        <v>400</v>
      </c>
      <c r="F811" s="230" t="s">
        <v>109</v>
      </c>
      <c r="G811" s="378">
        <f>G812</f>
        <v>580.8</v>
      </c>
    </row>
    <row r="812" spans="1:7" ht="39">
      <c r="A812" s="196" t="s">
        <v>110</v>
      </c>
      <c r="B812" s="212" t="s">
        <v>313</v>
      </c>
      <c r="C812" s="197" t="s">
        <v>68</v>
      </c>
      <c r="D812" s="197" t="s">
        <v>69</v>
      </c>
      <c r="E812" s="230" t="s">
        <v>400</v>
      </c>
      <c r="F812" s="230" t="s">
        <v>111</v>
      </c>
      <c r="G812" s="378">
        <f>'МП пр.8'!G492</f>
        <v>580.8</v>
      </c>
    </row>
    <row r="813" spans="1:7" ht="39">
      <c r="A813" s="196" t="str">
        <f>'МП пр.8'!A507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13" s="212" t="s">
        <v>313</v>
      </c>
      <c r="C813" s="197" t="s">
        <v>68</v>
      </c>
      <c r="D813" s="197" t="s">
        <v>69</v>
      </c>
      <c r="E813" s="230" t="str">
        <f>'МП пр.8'!B507</f>
        <v>7Р 0 02 75010</v>
      </c>
      <c r="F813" s="230"/>
      <c r="G813" s="378">
        <f>G814</f>
        <v>1110</v>
      </c>
    </row>
    <row r="814" spans="1:7" ht="26.25">
      <c r="A814" s="196" t="s">
        <v>102</v>
      </c>
      <c r="B814" s="212" t="s">
        <v>313</v>
      </c>
      <c r="C814" s="197" t="s">
        <v>68</v>
      </c>
      <c r="D814" s="197" t="s">
        <v>69</v>
      </c>
      <c r="E814" s="230" t="s">
        <v>402</v>
      </c>
      <c r="F814" s="230" t="s">
        <v>103</v>
      </c>
      <c r="G814" s="378">
        <f>G815</f>
        <v>1110</v>
      </c>
    </row>
    <row r="815" spans="1:7" ht="12.75">
      <c r="A815" s="196" t="s">
        <v>108</v>
      </c>
      <c r="B815" s="212" t="s">
        <v>313</v>
      </c>
      <c r="C815" s="197" t="s">
        <v>68</v>
      </c>
      <c r="D815" s="197" t="s">
        <v>69</v>
      </c>
      <c r="E815" s="230" t="s">
        <v>402</v>
      </c>
      <c r="F815" s="230" t="s">
        <v>109</v>
      </c>
      <c r="G815" s="378">
        <f>G816</f>
        <v>1110</v>
      </c>
    </row>
    <row r="816" spans="1:7" ht="12.75">
      <c r="A816" s="196" t="s">
        <v>112</v>
      </c>
      <c r="B816" s="212" t="s">
        <v>313</v>
      </c>
      <c r="C816" s="197" t="s">
        <v>68</v>
      </c>
      <c r="D816" s="197" t="s">
        <v>69</v>
      </c>
      <c r="E816" s="230" t="s">
        <v>402</v>
      </c>
      <c r="F816" s="230" t="s">
        <v>113</v>
      </c>
      <c r="G816" s="378">
        <f>'МП пр.8'!G524</f>
        <v>1110</v>
      </c>
    </row>
    <row r="817" spans="1:7" ht="12.75">
      <c r="A817" s="16" t="s">
        <v>262</v>
      </c>
      <c r="B817" s="19" t="s">
        <v>313</v>
      </c>
      <c r="C817" s="20" t="s">
        <v>68</v>
      </c>
      <c r="D817" s="20" t="s">
        <v>69</v>
      </c>
      <c r="E817" s="225" t="s">
        <v>638</v>
      </c>
      <c r="F817" s="225"/>
      <c r="G817" s="67">
        <f>G818+G822+G826</f>
        <v>22481.6</v>
      </c>
    </row>
    <row r="818" spans="1:7" ht="12.75">
      <c r="A818" s="31" t="s">
        <v>214</v>
      </c>
      <c r="B818" s="69" t="s">
        <v>313</v>
      </c>
      <c r="C818" s="68" t="s">
        <v>68</v>
      </c>
      <c r="D818" s="68" t="s">
        <v>69</v>
      </c>
      <c r="E818" s="236" t="s">
        <v>639</v>
      </c>
      <c r="F818" s="236"/>
      <c r="G818" s="67">
        <f>G819</f>
        <v>21711.6</v>
      </c>
    </row>
    <row r="819" spans="1:7" ht="26.25">
      <c r="A819" s="31" t="s">
        <v>102</v>
      </c>
      <c r="B819" s="69" t="s">
        <v>313</v>
      </c>
      <c r="C819" s="68" t="s">
        <v>68</v>
      </c>
      <c r="D819" s="68" t="s">
        <v>69</v>
      </c>
      <c r="E819" s="236" t="s">
        <v>639</v>
      </c>
      <c r="F819" s="236" t="s">
        <v>103</v>
      </c>
      <c r="G819" s="67">
        <f>G820</f>
        <v>21711.6</v>
      </c>
    </row>
    <row r="820" spans="1:7" ht="12.75">
      <c r="A820" s="31" t="s">
        <v>108</v>
      </c>
      <c r="B820" s="69" t="s">
        <v>313</v>
      </c>
      <c r="C820" s="68" t="s">
        <v>68</v>
      </c>
      <c r="D820" s="68" t="s">
        <v>69</v>
      </c>
      <c r="E820" s="236" t="s">
        <v>639</v>
      </c>
      <c r="F820" s="236" t="s">
        <v>109</v>
      </c>
      <c r="G820" s="67">
        <f>G821</f>
        <v>21711.6</v>
      </c>
    </row>
    <row r="821" spans="1:7" ht="39">
      <c r="A821" s="31" t="s">
        <v>110</v>
      </c>
      <c r="B821" s="69" t="s">
        <v>313</v>
      </c>
      <c r="C821" s="68" t="s">
        <v>68</v>
      </c>
      <c r="D821" s="68" t="s">
        <v>69</v>
      </c>
      <c r="E821" s="236" t="s">
        <v>639</v>
      </c>
      <c r="F821" s="236" t="s">
        <v>111</v>
      </c>
      <c r="G821" s="67">
        <f>21711.6</f>
        <v>21711.6</v>
      </c>
    </row>
    <row r="822" spans="1:7" ht="45" customHeight="1">
      <c r="A822" s="31" t="s">
        <v>235</v>
      </c>
      <c r="B822" s="69" t="s">
        <v>313</v>
      </c>
      <c r="C822" s="68" t="s">
        <v>68</v>
      </c>
      <c r="D822" s="68" t="s">
        <v>69</v>
      </c>
      <c r="E822" s="236" t="s">
        <v>640</v>
      </c>
      <c r="F822" s="236"/>
      <c r="G822" s="67">
        <f>G823</f>
        <v>700</v>
      </c>
    </row>
    <row r="823" spans="1:7" ht="26.25">
      <c r="A823" s="31" t="s">
        <v>102</v>
      </c>
      <c r="B823" s="69" t="s">
        <v>313</v>
      </c>
      <c r="C823" s="68" t="s">
        <v>68</v>
      </c>
      <c r="D823" s="68" t="s">
        <v>69</v>
      </c>
      <c r="E823" s="236" t="s">
        <v>640</v>
      </c>
      <c r="F823" s="236" t="s">
        <v>103</v>
      </c>
      <c r="G823" s="67">
        <f>G824</f>
        <v>700</v>
      </c>
    </row>
    <row r="824" spans="1:7" ht="12.75">
      <c r="A824" s="31" t="s">
        <v>108</v>
      </c>
      <c r="B824" s="69" t="s">
        <v>313</v>
      </c>
      <c r="C824" s="68" t="s">
        <v>68</v>
      </c>
      <c r="D824" s="68" t="s">
        <v>69</v>
      </c>
      <c r="E824" s="236" t="s">
        <v>640</v>
      </c>
      <c r="F824" s="236" t="s">
        <v>109</v>
      </c>
      <c r="G824" s="67">
        <f>G825</f>
        <v>700</v>
      </c>
    </row>
    <row r="825" spans="1:7" ht="12.75">
      <c r="A825" s="31" t="s">
        <v>112</v>
      </c>
      <c r="B825" s="69" t="s">
        <v>313</v>
      </c>
      <c r="C825" s="68" t="s">
        <v>68</v>
      </c>
      <c r="D825" s="68" t="s">
        <v>69</v>
      </c>
      <c r="E825" s="236" t="s">
        <v>640</v>
      </c>
      <c r="F825" s="236" t="s">
        <v>113</v>
      </c>
      <c r="G825" s="67">
        <v>700</v>
      </c>
    </row>
    <row r="826" spans="1:7" ht="12.75">
      <c r="A826" s="31" t="s">
        <v>204</v>
      </c>
      <c r="B826" s="69" t="s">
        <v>313</v>
      </c>
      <c r="C826" s="68" t="s">
        <v>68</v>
      </c>
      <c r="D826" s="68" t="s">
        <v>69</v>
      </c>
      <c r="E826" s="236" t="s">
        <v>641</v>
      </c>
      <c r="F826" s="236"/>
      <c r="G826" s="67">
        <f>G827</f>
        <v>70</v>
      </c>
    </row>
    <row r="827" spans="1:7" ht="26.25">
      <c r="A827" s="31" t="s">
        <v>102</v>
      </c>
      <c r="B827" s="69" t="s">
        <v>313</v>
      </c>
      <c r="C827" s="68" t="s">
        <v>68</v>
      </c>
      <c r="D827" s="68" t="s">
        <v>69</v>
      </c>
      <c r="E827" s="236" t="s">
        <v>641</v>
      </c>
      <c r="F827" s="236" t="s">
        <v>103</v>
      </c>
      <c r="G827" s="67">
        <f>G828</f>
        <v>70</v>
      </c>
    </row>
    <row r="828" spans="1:7" ht="12.75">
      <c r="A828" s="31" t="s">
        <v>108</v>
      </c>
      <c r="B828" s="69" t="s">
        <v>313</v>
      </c>
      <c r="C828" s="68" t="s">
        <v>68</v>
      </c>
      <c r="D828" s="68" t="s">
        <v>69</v>
      </c>
      <c r="E828" s="236" t="s">
        <v>641</v>
      </c>
      <c r="F828" s="236" t="s">
        <v>109</v>
      </c>
      <c r="G828" s="67">
        <f>G829</f>
        <v>70</v>
      </c>
    </row>
    <row r="829" spans="1:7" ht="12.75">
      <c r="A829" s="31" t="s">
        <v>112</v>
      </c>
      <c r="B829" s="69" t="s">
        <v>313</v>
      </c>
      <c r="C829" s="68" t="s">
        <v>68</v>
      </c>
      <c r="D829" s="68" t="s">
        <v>69</v>
      </c>
      <c r="E829" s="236" t="s">
        <v>641</v>
      </c>
      <c r="F829" s="236" t="s">
        <v>113</v>
      </c>
      <c r="G829" s="67">
        <v>70</v>
      </c>
    </row>
    <row r="830" spans="1:7" ht="12.75">
      <c r="A830" s="9" t="s">
        <v>396</v>
      </c>
      <c r="B830" s="42" t="s">
        <v>313</v>
      </c>
      <c r="C830" s="35" t="s">
        <v>68</v>
      </c>
      <c r="D830" s="35" t="s">
        <v>68</v>
      </c>
      <c r="E830" s="229"/>
      <c r="F830" s="229"/>
      <c r="G830" s="67">
        <f>G832+G838+G862+G869</f>
        <v>829.6999999999999</v>
      </c>
    </row>
    <row r="831" spans="1:7" ht="12.75">
      <c r="A831" s="7" t="s">
        <v>601</v>
      </c>
      <c r="B831" s="19" t="s">
        <v>313</v>
      </c>
      <c r="C831" s="20" t="s">
        <v>68</v>
      </c>
      <c r="D831" s="20" t="s">
        <v>68</v>
      </c>
      <c r="E831" s="243" t="s">
        <v>602</v>
      </c>
      <c r="F831" s="225"/>
      <c r="G831" s="67">
        <f>G832+G838+G862</f>
        <v>794.6999999999999</v>
      </c>
    </row>
    <row r="832" spans="1:7" ht="26.25">
      <c r="A832" s="201" t="str">
        <f>'МП пр.8'!A42</f>
        <v>Муниципальная программа "Патриотическое воспитание  жителей Сусуманского городского округа  на 2018- 2020 годы"</v>
      </c>
      <c r="B832" s="206" t="s">
        <v>313</v>
      </c>
      <c r="C832" s="202" t="s">
        <v>68</v>
      </c>
      <c r="D832" s="202" t="s">
        <v>68</v>
      </c>
      <c r="E832" s="241" t="str">
        <f>'МП пр.8'!B42</f>
        <v>7В 0 00 00000 </v>
      </c>
      <c r="F832" s="224"/>
      <c r="G832" s="382">
        <f>G833</f>
        <v>384.8</v>
      </c>
    </row>
    <row r="833" spans="1:7" ht="26.25">
      <c r="A833" s="30" t="str">
        <f>'МП пр.8'!A43</f>
        <v>Основное мероприятие "Организация работы по совершенствованию системы патриотического воспитания жителей"</v>
      </c>
      <c r="B833" s="19" t="s">
        <v>313</v>
      </c>
      <c r="C833" s="20" t="s">
        <v>68</v>
      </c>
      <c r="D833" s="20" t="s">
        <v>68</v>
      </c>
      <c r="E833" s="243" t="str">
        <f>'МП пр.8'!B43</f>
        <v>7В 0 01 00000 </v>
      </c>
      <c r="F833" s="225"/>
      <c r="G833" s="67">
        <f>G834</f>
        <v>384.8</v>
      </c>
    </row>
    <row r="834" spans="1:7" ht="12.75">
      <c r="A834" s="30" t="str">
        <f>'МП пр.8'!A44</f>
        <v>Мероприятия патриотической направленности</v>
      </c>
      <c r="B834" s="19" t="s">
        <v>313</v>
      </c>
      <c r="C834" s="20" t="s">
        <v>68</v>
      </c>
      <c r="D834" s="20" t="s">
        <v>68</v>
      </c>
      <c r="E834" s="243" t="str">
        <f>'МП пр.8'!B44</f>
        <v>7В 0 01 92400 </v>
      </c>
      <c r="F834" s="225"/>
      <c r="G834" s="67">
        <f>G835</f>
        <v>384.8</v>
      </c>
    </row>
    <row r="835" spans="1:7" ht="12.75">
      <c r="A835" s="16" t="s">
        <v>393</v>
      </c>
      <c r="B835" s="19" t="s">
        <v>313</v>
      </c>
      <c r="C835" s="20" t="s">
        <v>68</v>
      </c>
      <c r="D835" s="20" t="s">
        <v>68</v>
      </c>
      <c r="E835" s="243" t="s">
        <v>280</v>
      </c>
      <c r="F835" s="225" t="s">
        <v>101</v>
      </c>
      <c r="G835" s="67">
        <f>G836</f>
        <v>384.8</v>
      </c>
    </row>
    <row r="836" spans="1:7" ht="26.25">
      <c r="A836" s="16" t="s">
        <v>770</v>
      </c>
      <c r="B836" s="19" t="s">
        <v>313</v>
      </c>
      <c r="C836" s="20" t="s">
        <v>68</v>
      </c>
      <c r="D836" s="20" t="s">
        <v>68</v>
      </c>
      <c r="E836" s="243" t="s">
        <v>280</v>
      </c>
      <c r="F836" s="225" t="s">
        <v>97</v>
      </c>
      <c r="G836" s="67">
        <f>G837</f>
        <v>384.8</v>
      </c>
    </row>
    <row r="837" spans="1:7" ht="12.75">
      <c r="A837" s="16" t="s">
        <v>724</v>
      </c>
      <c r="B837" s="19" t="s">
        <v>313</v>
      </c>
      <c r="C837" s="20" t="s">
        <v>68</v>
      </c>
      <c r="D837" s="20" t="s">
        <v>68</v>
      </c>
      <c r="E837" s="243" t="s">
        <v>280</v>
      </c>
      <c r="F837" s="225" t="s">
        <v>98</v>
      </c>
      <c r="G837" s="67">
        <f>'МП пр.8'!G50</f>
        <v>384.8</v>
      </c>
    </row>
    <row r="838" spans="1:7" ht="26.25">
      <c r="A838" s="201" t="str">
        <f>'МП пр.8'!A201</f>
        <v>Муниципальная программа  "Развитие молодежной политики в Сусуманском городском округе  на 2018-2020 годы"</v>
      </c>
      <c r="B838" s="206" t="s">
        <v>313</v>
      </c>
      <c r="C838" s="202" t="s">
        <v>68</v>
      </c>
      <c r="D838" s="202" t="s">
        <v>68</v>
      </c>
      <c r="E838" s="241" t="str">
        <f>'МП пр.8'!B201</f>
        <v>7М 0 00 00000 </v>
      </c>
      <c r="F838" s="224"/>
      <c r="G838" s="382">
        <f>G839+G844</f>
        <v>300</v>
      </c>
    </row>
    <row r="839" spans="1:7" ht="12.75">
      <c r="A839" s="30" t="str">
        <f>'МП пр.8'!A202</f>
        <v>Основное мероприятие "Организационная работа"</v>
      </c>
      <c r="B839" s="19" t="s">
        <v>313</v>
      </c>
      <c r="C839" s="20" t="s">
        <v>68</v>
      </c>
      <c r="D839" s="20" t="s">
        <v>68</v>
      </c>
      <c r="E839" s="243" t="str">
        <f>'МП пр.8'!B202</f>
        <v>7М 0 01 00000 </v>
      </c>
      <c r="F839" s="225"/>
      <c r="G839" s="67">
        <f>G840</f>
        <v>50</v>
      </c>
    </row>
    <row r="840" spans="1:7" ht="13.5" customHeight="1">
      <c r="A840" s="30" t="str">
        <f>'МП пр.8'!A203</f>
        <v>Материально- техническое и методологическое обеспечение в сфере молодежной политики</v>
      </c>
      <c r="B840" s="19" t="s">
        <v>313</v>
      </c>
      <c r="C840" s="20" t="s">
        <v>68</v>
      </c>
      <c r="D840" s="20" t="s">
        <v>68</v>
      </c>
      <c r="E840" s="243" t="str">
        <f>'МП пр.8'!B203</f>
        <v>7М 0 01 92530 </v>
      </c>
      <c r="F840" s="225"/>
      <c r="G840" s="67">
        <f>G841</f>
        <v>50</v>
      </c>
    </row>
    <row r="841" spans="1:7" ht="12.75">
      <c r="A841" s="16" t="s">
        <v>393</v>
      </c>
      <c r="B841" s="19" t="s">
        <v>313</v>
      </c>
      <c r="C841" s="20" t="s">
        <v>68</v>
      </c>
      <c r="D841" s="20" t="s">
        <v>68</v>
      </c>
      <c r="E841" s="243" t="s">
        <v>515</v>
      </c>
      <c r="F841" s="225" t="s">
        <v>101</v>
      </c>
      <c r="G841" s="67">
        <f>G842</f>
        <v>50</v>
      </c>
    </row>
    <row r="842" spans="1:7" ht="26.25">
      <c r="A842" s="16" t="s">
        <v>770</v>
      </c>
      <c r="B842" s="19" t="s">
        <v>313</v>
      </c>
      <c r="C842" s="20" t="s">
        <v>68</v>
      </c>
      <c r="D842" s="20" t="s">
        <v>68</v>
      </c>
      <c r="E842" s="243" t="s">
        <v>515</v>
      </c>
      <c r="F842" s="225" t="s">
        <v>97</v>
      </c>
      <c r="G842" s="67">
        <f>G843</f>
        <v>50</v>
      </c>
    </row>
    <row r="843" spans="1:7" ht="12.75">
      <c r="A843" s="16" t="s">
        <v>723</v>
      </c>
      <c r="B843" s="19" t="s">
        <v>313</v>
      </c>
      <c r="C843" s="20" t="s">
        <v>68</v>
      </c>
      <c r="D843" s="20" t="s">
        <v>68</v>
      </c>
      <c r="E843" s="243" t="s">
        <v>515</v>
      </c>
      <c r="F843" s="225" t="s">
        <v>98</v>
      </c>
      <c r="G843" s="67">
        <f>'МП пр.8'!G209</f>
        <v>50</v>
      </c>
    </row>
    <row r="844" spans="1:7" ht="12.75">
      <c r="A844" s="30" t="str">
        <f>'МП пр.8'!A210</f>
        <v>Основное мероприятие "Культурно- массовая работа"</v>
      </c>
      <c r="B844" s="19" t="s">
        <v>313</v>
      </c>
      <c r="C844" s="20" t="s">
        <v>68</v>
      </c>
      <c r="D844" s="20" t="s">
        <v>68</v>
      </c>
      <c r="E844" s="243" t="str">
        <f>'МП пр.8'!B210</f>
        <v>7М 0 02 00000 </v>
      </c>
      <c r="F844" s="225"/>
      <c r="G844" s="67">
        <f>G845+G849+G854+G858</f>
        <v>250</v>
      </c>
    </row>
    <row r="845" spans="1:7" ht="12.75">
      <c r="A845" s="30" t="str">
        <f>'МП пр.8'!A211</f>
        <v>Мероприятия, проводимые с участием молодежи</v>
      </c>
      <c r="B845" s="19" t="s">
        <v>313</v>
      </c>
      <c r="C845" s="20" t="s">
        <v>68</v>
      </c>
      <c r="D845" s="20" t="s">
        <v>68</v>
      </c>
      <c r="E845" s="243" t="str">
        <f>'МП пр.8'!B211</f>
        <v>7М 0 02 92600 </v>
      </c>
      <c r="F845" s="225"/>
      <c r="G845" s="67">
        <f>G846</f>
        <v>95</v>
      </c>
    </row>
    <row r="846" spans="1:7" ht="12.75">
      <c r="A846" s="16" t="s">
        <v>393</v>
      </c>
      <c r="B846" s="19" t="s">
        <v>313</v>
      </c>
      <c r="C846" s="20" t="s">
        <v>68</v>
      </c>
      <c r="D846" s="20" t="s">
        <v>68</v>
      </c>
      <c r="E846" s="243" t="s">
        <v>289</v>
      </c>
      <c r="F846" s="225" t="s">
        <v>101</v>
      </c>
      <c r="G846" s="67">
        <f>G847</f>
        <v>95</v>
      </c>
    </row>
    <row r="847" spans="1:7" ht="26.25">
      <c r="A847" s="16" t="s">
        <v>770</v>
      </c>
      <c r="B847" s="19" t="s">
        <v>313</v>
      </c>
      <c r="C847" s="20" t="s">
        <v>68</v>
      </c>
      <c r="D847" s="20" t="s">
        <v>68</v>
      </c>
      <c r="E847" s="243" t="s">
        <v>289</v>
      </c>
      <c r="F847" s="225" t="s">
        <v>97</v>
      </c>
      <c r="G847" s="67">
        <f>G848</f>
        <v>95</v>
      </c>
    </row>
    <row r="848" spans="1:7" ht="12.75">
      <c r="A848" s="16" t="s">
        <v>723</v>
      </c>
      <c r="B848" s="19" t="s">
        <v>313</v>
      </c>
      <c r="C848" s="20" t="s">
        <v>68</v>
      </c>
      <c r="D848" s="20" t="s">
        <v>68</v>
      </c>
      <c r="E848" s="243" t="s">
        <v>289</v>
      </c>
      <c r="F848" s="225" t="s">
        <v>98</v>
      </c>
      <c r="G848" s="67">
        <f>'МП пр.8'!G217</f>
        <v>95</v>
      </c>
    </row>
    <row r="849" spans="1:7" ht="12.75">
      <c r="A849" s="30" t="str">
        <f>'МП пр.8'!A218</f>
        <v>Участие в областных и районных мероприятиях, семинарах, сборах, конкурсах</v>
      </c>
      <c r="B849" s="19" t="s">
        <v>313</v>
      </c>
      <c r="C849" s="20" t="s">
        <v>68</v>
      </c>
      <c r="D849" s="20" t="s">
        <v>68</v>
      </c>
      <c r="E849" s="243" t="str">
        <f>'МП пр.8'!B218</f>
        <v>7М 0 02 92700 </v>
      </c>
      <c r="F849" s="225"/>
      <c r="G849" s="67">
        <f>G850</f>
        <v>100</v>
      </c>
    </row>
    <row r="850" spans="1:7" ht="39">
      <c r="A850" s="30" t="s">
        <v>99</v>
      </c>
      <c r="B850" s="19" t="s">
        <v>313</v>
      </c>
      <c r="C850" s="20" t="s">
        <v>68</v>
      </c>
      <c r="D850" s="20" t="s">
        <v>68</v>
      </c>
      <c r="E850" s="243" t="s">
        <v>290</v>
      </c>
      <c r="F850" s="225" t="s">
        <v>100</v>
      </c>
      <c r="G850" s="67">
        <f>G851</f>
        <v>100</v>
      </c>
    </row>
    <row r="851" spans="1:7" ht="12.75">
      <c r="A851" s="16" t="s">
        <v>239</v>
      </c>
      <c r="B851" s="19" t="s">
        <v>313</v>
      </c>
      <c r="C851" s="20" t="s">
        <v>68</v>
      </c>
      <c r="D851" s="20" t="s">
        <v>68</v>
      </c>
      <c r="E851" s="243" t="s">
        <v>290</v>
      </c>
      <c r="F851" s="225" t="s">
        <v>241</v>
      </c>
      <c r="G851" s="67">
        <f>G852+G853</f>
        <v>100</v>
      </c>
    </row>
    <row r="852" spans="1:7" ht="12.75">
      <c r="A852" s="16" t="s">
        <v>326</v>
      </c>
      <c r="B852" s="19" t="s">
        <v>313</v>
      </c>
      <c r="C852" s="20" t="s">
        <v>68</v>
      </c>
      <c r="D852" s="20" t="s">
        <v>68</v>
      </c>
      <c r="E852" s="243" t="s">
        <v>290</v>
      </c>
      <c r="F852" s="225" t="s">
        <v>240</v>
      </c>
      <c r="G852" s="67">
        <f>'МП пр.8'!G224</f>
        <v>40</v>
      </c>
    </row>
    <row r="853" spans="1:7" ht="26.25">
      <c r="A853" s="16" t="s">
        <v>362</v>
      </c>
      <c r="B853" s="19" t="s">
        <v>313</v>
      </c>
      <c r="C853" s="20" t="s">
        <v>68</v>
      </c>
      <c r="D853" s="20" t="s">
        <v>68</v>
      </c>
      <c r="E853" s="243" t="s">
        <v>290</v>
      </c>
      <c r="F853" s="225" t="s">
        <v>363</v>
      </c>
      <c r="G853" s="67">
        <f>'МП пр.8'!G226</f>
        <v>60</v>
      </c>
    </row>
    <row r="854" spans="1:7" ht="12.75">
      <c r="A854" s="30" t="str">
        <f>'МП пр.8'!A227</f>
        <v>Работа с молодыми семьями</v>
      </c>
      <c r="B854" s="19" t="s">
        <v>313</v>
      </c>
      <c r="C854" s="20" t="s">
        <v>68</v>
      </c>
      <c r="D854" s="20" t="s">
        <v>68</v>
      </c>
      <c r="E854" s="243" t="str">
        <f>'МП пр.8'!B227</f>
        <v>7М 0 02 92800</v>
      </c>
      <c r="F854" s="225"/>
      <c r="G854" s="67">
        <f>G855</f>
        <v>35</v>
      </c>
    </row>
    <row r="855" spans="1:7" ht="12.75">
      <c r="A855" s="16" t="s">
        <v>393</v>
      </c>
      <c r="B855" s="19" t="s">
        <v>313</v>
      </c>
      <c r="C855" s="20" t="s">
        <v>68</v>
      </c>
      <c r="D855" s="20" t="s">
        <v>68</v>
      </c>
      <c r="E855" s="243" t="s">
        <v>291</v>
      </c>
      <c r="F855" s="225" t="s">
        <v>101</v>
      </c>
      <c r="G855" s="67">
        <f>G856</f>
        <v>35</v>
      </c>
    </row>
    <row r="856" spans="1:7" ht="26.25">
      <c r="A856" s="16" t="s">
        <v>770</v>
      </c>
      <c r="B856" s="19" t="s">
        <v>313</v>
      </c>
      <c r="C856" s="20" t="s">
        <v>68</v>
      </c>
      <c r="D856" s="20" t="s">
        <v>68</v>
      </c>
      <c r="E856" s="243" t="s">
        <v>291</v>
      </c>
      <c r="F856" s="225" t="s">
        <v>97</v>
      </c>
      <c r="G856" s="67">
        <f>G857</f>
        <v>35</v>
      </c>
    </row>
    <row r="857" spans="1:7" ht="12.75">
      <c r="A857" s="16" t="s">
        <v>723</v>
      </c>
      <c r="B857" s="19" t="s">
        <v>313</v>
      </c>
      <c r="C857" s="20" t="s">
        <v>68</v>
      </c>
      <c r="D857" s="20" t="s">
        <v>68</v>
      </c>
      <c r="E857" s="243" t="s">
        <v>291</v>
      </c>
      <c r="F857" s="225" t="s">
        <v>98</v>
      </c>
      <c r="G857" s="67">
        <f>'МП пр.8'!G233</f>
        <v>35</v>
      </c>
    </row>
    <row r="858" spans="1:7" ht="12.75">
      <c r="A858" s="30" t="str">
        <f>'МП пр.8'!A234</f>
        <v>Работа по пропаганде здорового образа жизни и профилактике правонарушений</v>
      </c>
      <c r="B858" s="19" t="s">
        <v>313</v>
      </c>
      <c r="C858" s="20" t="s">
        <v>68</v>
      </c>
      <c r="D858" s="20" t="s">
        <v>68</v>
      </c>
      <c r="E858" s="243" t="str">
        <f>'МП пр.8'!B234</f>
        <v>7М 0 02 93000</v>
      </c>
      <c r="F858" s="225"/>
      <c r="G858" s="67">
        <f>G859</f>
        <v>20</v>
      </c>
    </row>
    <row r="859" spans="1:7" ht="12.75">
      <c r="A859" s="16" t="s">
        <v>393</v>
      </c>
      <c r="B859" s="19" t="s">
        <v>313</v>
      </c>
      <c r="C859" s="20" t="s">
        <v>68</v>
      </c>
      <c r="D859" s="20" t="s">
        <v>68</v>
      </c>
      <c r="E859" s="243" t="s">
        <v>292</v>
      </c>
      <c r="F859" s="225" t="s">
        <v>101</v>
      </c>
      <c r="G859" s="67">
        <f>G860</f>
        <v>20</v>
      </c>
    </row>
    <row r="860" spans="1:7" ht="26.25">
      <c r="A860" s="16" t="s">
        <v>770</v>
      </c>
      <c r="B860" s="19" t="s">
        <v>313</v>
      </c>
      <c r="C860" s="20" t="s">
        <v>68</v>
      </c>
      <c r="D860" s="20" t="s">
        <v>68</v>
      </c>
      <c r="E860" s="243" t="s">
        <v>292</v>
      </c>
      <c r="F860" s="225" t="s">
        <v>97</v>
      </c>
      <c r="G860" s="67">
        <f>G861</f>
        <v>20</v>
      </c>
    </row>
    <row r="861" spans="1:7" ht="12.75">
      <c r="A861" s="16" t="s">
        <v>723</v>
      </c>
      <c r="B861" s="19" t="s">
        <v>313</v>
      </c>
      <c r="C861" s="20" t="s">
        <v>68</v>
      </c>
      <c r="D861" s="20" t="s">
        <v>68</v>
      </c>
      <c r="E861" s="243" t="s">
        <v>292</v>
      </c>
      <c r="F861" s="225" t="s">
        <v>98</v>
      </c>
      <c r="G861" s="67">
        <f>'МП пр.8'!G240</f>
        <v>20</v>
      </c>
    </row>
    <row r="862" spans="1:7" ht="26.25">
      <c r="A862" s="201" t="str">
        <f>'МП пр.8'!A630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862" s="206" t="s">
        <v>313</v>
      </c>
      <c r="C862" s="202" t="s">
        <v>68</v>
      </c>
      <c r="D862" s="202" t="s">
        <v>68</v>
      </c>
      <c r="E862" s="241" t="str">
        <f>'МП пр.8'!B630</f>
        <v>7У 0 00 00000 </v>
      </c>
      <c r="F862" s="224"/>
      <c r="G862" s="382">
        <f>G863</f>
        <v>109.9</v>
      </c>
    </row>
    <row r="863" spans="1:7" ht="39">
      <c r="A863" s="30" t="str">
        <f>'МП пр.8'!A631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863" s="19" t="s">
        <v>313</v>
      </c>
      <c r="C863" s="20" t="s">
        <v>68</v>
      </c>
      <c r="D863" s="20" t="s">
        <v>68</v>
      </c>
      <c r="E863" s="243" t="str">
        <f>'МП пр.8'!B631</f>
        <v>7У 0 01 00000 </v>
      </c>
      <c r="F863" s="225"/>
      <c r="G863" s="67">
        <f>G864</f>
        <v>109.9</v>
      </c>
    </row>
    <row r="864" spans="1:7" ht="12.75">
      <c r="A864" s="30" t="str">
        <f>'МП пр.8'!A632</f>
        <v>Расходы на выплаты по оплате труда несовершеннолетних граждан</v>
      </c>
      <c r="B864" s="19" t="s">
        <v>313</v>
      </c>
      <c r="C864" s="45" t="s">
        <v>68</v>
      </c>
      <c r="D864" s="45" t="s">
        <v>68</v>
      </c>
      <c r="E864" s="243" t="str">
        <f>'МП пр.8'!B632</f>
        <v>7У 0 01 92300</v>
      </c>
      <c r="F864" s="226"/>
      <c r="G864" s="67">
        <f>G865</f>
        <v>109.9</v>
      </c>
    </row>
    <row r="865" spans="1:7" ht="39">
      <c r="A865" s="30" t="s">
        <v>99</v>
      </c>
      <c r="B865" s="19" t="s">
        <v>313</v>
      </c>
      <c r="C865" s="45" t="s">
        <v>68</v>
      </c>
      <c r="D865" s="45" t="s">
        <v>68</v>
      </c>
      <c r="E865" s="243" t="s">
        <v>278</v>
      </c>
      <c r="F865" s="225" t="s">
        <v>100</v>
      </c>
      <c r="G865" s="67">
        <f>G866</f>
        <v>109.9</v>
      </c>
    </row>
    <row r="866" spans="1:7" ht="12.75">
      <c r="A866" s="16" t="s">
        <v>239</v>
      </c>
      <c r="B866" s="19" t="s">
        <v>313</v>
      </c>
      <c r="C866" s="45" t="s">
        <v>68</v>
      </c>
      <c r="D866" s="45" t="s">
        <v>68</v>
      </c>
      <c r="E866" s="243" t="s">
        <v>278</v>
      </c>
      <c r="F866" s="225" t="s">
        <v>241</v>
      </c>
      <c r="G866" s="67">
        <f>G867+G868</f>
        <v>109.9</v>
      </c>
    </row>
    <row r="867" spans="1:7" ht="12.75">
      <c r="A867" s="16" t="s">
        <v>360</v>
      </c>
      <c r="B867" s="19" t="s">
        <v>313</v>
      </c>
      <c r="C867" s="45" t="s">
        <v>68</v>
      </c>
      <c r="D867" s="45" t="s">
        <v>68</v>
      </c>
      <c r="E867" s="243" t="s">
        <v>278</v>
      </c>
      <c r="F867" s="225" t="s">
        <v>242</v>
      </c>
      <c r="G867" s="67">
        <f>'МП пр.8'!G642</f>
        <v>84.4</v>
      </c>
    </row>
    <row r="868" spans="1:7" ht="26.25">
      <c r="A868" s="16" t="s">
        <v>329</v>
      </c>
      <c r="B868" s="19" t="s">
        <v>313</v>
      </c>
      <c r="C868" s="45" t="s">
        <v>68</v>
      </c>
      <c r="D868" s="45" t="s">
        <v>68</v>
      </c>
      <c r="E868" s="243" t="s">
        <v>278</v>
      </c>
      <c r="F868" s="225" t="s">
        <v>243</v>
      </c>
      <c r="G868" s="67">
        <f>'МП пр.8'!G644</f>
        <v>25.5</v>
      </c>
    </row>
    <row r="869" spans="1:7" ht="12.75">
      <c r="A869" s="16" t="s">
        <v>50</v>
      </c>
      <c r="B869" s="19" t="s">
        <v>313</v>
      </c>
      <c r="C869" s="20" t="s">
        <v>68</v>
      </c>
      <c r="D869" s="20" t="s">
        <v>68</v>
      </c>
      <c r="E869" s="225" t="s">
        <v>651</v>
      </c>
      <c r="F869" s="225"/>
      <c r="G869" s="67">
        <f>G870</f>
        <v>35</v>
      </c>
    </row>
    <row r="870" spans="1:7" ht="12.75">
      <c r="A870" s="16" t="s">
        <v>302</v>
      </c>
      <c r="B870" s="19" t="s">
        <v>313</v>
      </c>
      <c r="C870" s="20" t="s">
        <v>68</v>
      </c>
      <c r="D870" s="20" t="s">
        <v>68</v>
      </c>
      <c r="E870" s="225" t="s">
        <v>652</v>
      </c>
      <c r="F870" s="225"/>
      <c r="G870" s="67">
        <f>G871</f>
        <v>35</v>
      </c>
    </row>
    <row r="871" spans="1:7" ht="12.75">
      <c r="A871" s="31" t="s">
        <v>393</v>
      </c>
      <c r="B871" s="69" t="s">
        <v>313</v>
      </c>
      <c r="C871" s="68" t="s">
        <v>68</v>
      </c>
      <c r="D871" s="68" t="s">
        <v>68</v>
      </c>
      <c r="E871" s="236" t="s">
        <v>652</v>
      </c>
      <c r="F871" s="236" t="s">
        <v>101</v>
      </c>
      <c r="G871" s="67">
        <f>G872</f>
        <v>35</v>
      </c>
    </row>
    <row r="872" spans="1:7" ht="26.25">
      <c r="A872" s="16" t="s">
        <v>770</v>
      </c>
      <c r="B872" s="69" t="s">
        <v>313</v>
      </c>
      <c r="C872" s="68" t="s">
        <v>68</v>
      </c>
      <c r="D872" s="68" t="s">
        <v>68</v>
      </c>
      <c r="E872" s="236" t="s">
        <v>652</v>
      </c>
      <c r="F872" s="236" t="s">
        <v>97</v>
      </c>
      <c r="G872" s="67">
        <f>G873</f>
        <v>35</v>
      </c>
    </row>
    <row r="873" spans="1:7" ht="12.75">
      <c r="A873" s="31" t="s">
        <v>723</v>
      </c>
      <c r="B873" s="69" t="s">
        <v>313</v>
      </c>
      <c r="C873" s="68" t="s">
        <v>68</v>
      </c>
      <c r="D873" s="68" t="s">
        <v>68</v>
      </c>
      <c r="E873" s="236" t="s">
        <v>652</v>
      </c>
      <c r="F873" s="236" t="s">
        <v>98</v>
      </c>
      <c r="G873" s="67">
        <v>35</v>
      </c>
    </row>
    <row r="874" spans="1:7" ht="12.75">
      <c r="A874" s="15" t="s">
        <v>141</v>
      </c>
      <c r="B874" s="42" t="s">
        <v>313</v>
      </c>
      <c r="C874" s="35" t="s">
        <v>72</v>
      </c>
      <c r="D874" s="35" t="s">
        <v>35</v>
      </c>
      <c r="E874" s="229"/>
      <c r="F874" s="229"/>
      <c r="G874" s="67">
        <f>G875+G971</f>
        <v>48267.700000000004</v>
      </c>
    </row>
    <row r="875" spans="1:7" ht="12.75">
      <c r="A875" s="15" t="s">
        <v>12</v>
      </c>
      <c r="B875" s="42" t="s">
        <v>313</v>
      </c>
      <c r="C875" s="35" t="s">
        <v>72</v>
      </c>
      <c r="D875" s="35" t="s">
        <v>65</v>
      </c>
      <c r="E875" s="229"/>
      <c r="F875" s="229"/>
      <c r="G875" s="72">
        <f>G877+G902+G924+G937+G950</f>
        <v>34805.9</v>
      </c>
    </row>
    <row r="876" spans="1:7" ht="12.75">
      <c r="A876" s="16" t="s">
        <v>601</v>
      </c>
      <c r="B876" s="19" t="s">
        <v>313</v>
      </c>
      <c r="C876" s="20" t="s">
        <v>72</v>
      </c>
      <c r="D876" s="20" t="s">
        <v>65</v>
      </c>
      <c r="E876" s="243" t="s">
        <v>602</v>
      </c>
      <c r="F876" s="225"/>
      <c r="G876" s="67">
        <f>G877+G902</f>
        <v>1977</v>
      </c>
    </row>
    <row r="877" spans="1:7" ht="26.25">
      <c r="A877" s="201" t="str">
        <f>'МП пр.8'!A100</f>
        <v>Муниципальная программа "Развитие культуры в Сусуманском городском округе на 2018- 2020 годы"</v>
      </c>
      <c r="B877" s="206" t="s">
        <v>313</v>
      </c>
      <c r="C877" s="202" t="s">
        <v>72</v>
      </c>
      <c r="D877" s="202" t="s">
        <v>65</v>
      </c>
      <c r="E877" s="241" t="str">
        <f>'МП пр.8'!B100</f>
        <v>7Е 0 00 00000 </v>
      </c>
      <c r="F877" s="224"/>
      <c r="G877" s="382">
        <f>G878+G892+G887+G897</f>
        <v>1477.5</v>
      </c>
    </row>
    <row r="878" spans="1:7" ht="26.25">
      <c r="A878" s="16" t="str">
        <f>'МП пр.8'!A101</f>
        <v>Основное мероприятие "Комплектование книжных фондов библиотек Сусуманского городского округа"</v>
      </c>
      <c r="B878" s="19" t="s">
        <v>313</v>
      </c>
      <c r="C878" s="20" t="s">
        <v>72</v>
      </c>
      <c r="D878" s="20" t="s">
        <v>65</v>
      </c>
      <c r="E878" s="243" t="str">
        <f>'МП пр.8'!B101</f>
        <v>7Е 0 01 00000 </v>
      </c>
      <c r="F878" s="225"/>
      <c r="G878" s="67">
        <f>G879+G883</f>
        <v>51.4</v>
      </c>
    </row>
    <row r="879" spans="1:7" ht="12.75">
      <c r="A879" s="196" t="str">
        <f>'МП пр.8'!A102</f>
        <v>Приобретение литературно- художественных изданий</v>
      </c>
      <c r="B879" s="212" t="s">
        <v>313</v>
      </c>
      <c r="C879" s="197" t="s">
        <v>72</v>
      </c>
      <c r="D879" s="197" t="s">
        <v>65</v>
      </c>
      <c r="E879" s="230" t="str">
        <f>'МП пр.8'!B102</f>
        <v>7Е 0 01 73160</v>
      </c>
      <c r="F879" s="230"/>
      <c r="G879" s="378">
        <f>G880</f>
        <v>41.4</v>
      </c>
    </row>
    <row r="880" spans="1:7" ht="26.25">
      <c r="A880" s="196" t="s">
        <v>102</v>
      </c>
      <c r="B880" s="212" t="s">
        <v>313</v>
      </c>
      <c r="C880" s="197" t="s">
        <v>72</v>
      </c>
      <c r="D880" s="197" t="s">
        <v>65</v>
      </c>
      <c r="E880" s="230" t="s">
        <v>367</v>
      </c>
      <c r="F880" s="230" t="s">
        <v>103</v>
      </c>
      <c r="G880" s="378">
        <f>G881</f>
        <v>41.4</v>
      </c>
    </row>
    <row r="881" spans="1:7" ht="16.5" customHeight="1">
      <c r="A881" s="196" t="s">
        <v>108</v>
      </c>
      <c r="B881" s="212" t="s">
        <v>313</v>
      </c>
      <c r="C881" s="197" t="s">
        <v>72</v>
      </c>
      <c r="D881" s="197" t="s">
        <v>65</v>
      </c>
      <c r="E881" s="230" t="s">
        <v>367</v>
      </c>
      <c r="F881" s="230" t="s">
        <v>109</v>
      </c>
      <c r="G881" s="378">
        <f>G882</f>
        <v>41.4</v>
      </c>
    </row>
    <row r="882" spans="1:7" ht="12.75">
      <c r="A882" s="196" t="s">
        <v>112</v>
      </c>
      <c r="B882" s="212" t="s">
        <v>313</v>
      </c>
      <c r="C882" s="197" t="s">
        <v>72</v>
      </c>
      <c r="D882" s="197" t="s">
        <v>65</v>
      </c>
      <c r="E882" s="230" t="s">
        <v>367</v>
      </c>
      <c r="F882" s="230" t="s">
        <v>113</v>
      </c>
      <c r="G882" s="378">
        <f>'МП пр.8'!G108</f>
        <v>41.4</v>
      </c>
    </row>
    <row r="883" spans="1:7" ht="12.75">
      <c r="A883" s="207" t="str">
        <f>'МП пр.8'!A109</f>
        <v>Приобретение литературно- художественных изданий за счет средств местного бюджета</v>
      </c>
      <c r="B883" s="19" t="s">
        <v>313</v>
      </c>
      <c r="C883" s="20" t="s">
        <v>72</v>
      </c>
      <c r="D883" s="20" t="s">
        <v>65</v>
      </c>
      <c r="E883" s="225" t="str">
        <f>'МП пр.8'!B109</f>
        <v>7Е 0 01 S3160</v>
      </c>
      <c r="F883" s="234"/>
      <c r="G883" s="67">
        <f>G884</f>
        <v>10</v>
      </c>
    </row>
    <row r="884" spans="1:7" ht="26.25">
      <c r="A884" s="16" t="s">
        <v>102</v>
      </c>
      <c r="B884" s="19" t="s">
        <v>313</v>
      </c>
      <c r="C884" s="20" t="s">
        <v>72</v>
      </c>
      <c r="D884" s="20" t="s">
        <v>65</v>
      </c>
      <c r="E884" s="225" t="s">
        <v>368</v>
      </c>
      <c r="F884" s="225" t="s">
        <v>103</v>
      </c>
      <c r="G884" s="67">
        <f>G885</f>
        <v>10</v>
      </c>
    </row>
    <row r="885" spans="1:7" ht="12.75">
      <c r="A885" s="16" t="s">
        <v>108</v>
      </c>
      <c r="B885" s="19" t="s">
        <v>313</v>
      </c>
      <c r="C885" s="20" t="s">
        <v>72</v>
      </c>
      <c r="D885" s="20" t="s">
        <v>65</v>
      </c>
      <c r="E885" s="225" t="s">
        <v>368</v>
      </c>
      <c r="F885" s="225" t="s">
        <v>109</v>
      </c>
      <c r="G885" s="67">
        <f>G886</f>
        <v>10</v>
      </c>
    </row>
    <row r="886" spans="1:7" ht="12.75">
      <c r="A886" s="16" t="s">
        <v>112</v>
      </c>
      <c r="B886" s="19" t="s">
        <v>313</v>
      </c>
      <c r="C886" s="20" t="s">
        <v>72</v>
      </c>
      <c r="D886" s="20" t="s">
        <v>65</v>
      </c>
      <c r="E886" s="225" t="s">
        <v>368</v>
      </c>
      <c r="F886" s="225" t="s">
        <v>113</v>
      </c>
      <c r="G886" s="67">
        <f>'МП пр.8'!G115</f>
        <v>10</v>
      </c>
    </row>
    <row r="887" spans="1:7" ht="26.25">
      <c r="A887" s="30" t="str">
        <f>'МП пр.8'!A116</f>
        <v>Основное мероприятие "Сохранение культурного наследия и развитие творческого потенциала"</v>
      </c>
      <c r="B887" s="19" t="s">
        <v>313</v>
      </c>
      <c r="C887" s="20" t="s">
        <v>72</v>
      </c>
      <c r="D887" s="20" t="s">
        <v>65</v>
      </c>
      <c r="E887" s="243" t="str">
        <f>'МП пр.8'!B116</f>
        <v>7Е 0 02 00000 </v>
      </c>
      <c r="F887" s="225"/>
      <c r="G887" s="67">
        <f>G888</f>
        <v>74.5</v>
      </c>
    </row>
    <row r="888" spans="1:7" ht="12.75">
      <c r="A888" s="16" t="str">
        <f>'МП пр.8'!A117</f>
        <v>Укрепление материально- технической базы учреждений культуры</v>
      </c>
      <c r="B888" s="19" t="s">
        <v>313</v>
      </c>
      <c r="C888" s="20" t="s">
        <v>72</v>
      </c>
      <c r="D888" s="20" t="s">
        <v>65</v>
      </c>
      <c r="E888" s="243" t="str">
        <f>'МП пр.8'!B117</f>
        <v>7Е 0 02 92510 </v>
      </c>
      <c r="F888" s="225"/>
      <c r="G888" s="67">
        <f>G889</f>
        <v>74.5</v>
      </c>
    </row>
    <row r="889" spans="1:7" ht="26.25">
      <c r="A889" s="16" t="s">
        <v>102</v>
      </c>
      <c r="B889" s="19" t="s">
        <v>313</v>
      </c>
      <c r="C889" s="20" t="s">
        <v>72</v>
      </c>
      <c r="D889" s="20" t="s">
        <v>65</v>
      </c>
      <c r="E889" s="243" t="s">
        <v>426</v>
      </c>
      <c r="F889" s="225" t="s">
        <v>103</v>
      </c>
      <c r="G889" s="67">
        <f>G890</f>
        <v>74.5</v>
      </c>
    </row>
    <row r="890" spans="1:7" ht="12.75">
      <c r="A890" s="16" t="s">
        <v>108</v>
      </c>
      <c r="B890" s="19" t="s">
        <v>313</v>
      </c>
      <c r="C890" s="20" t="s">
        <v>72</v>
      </c>
      <c r="D890" s="20" t="s">
        <v>65</v>
      </c>
      <c r="E890" s="243" t="s">
        <v>426</v>
      </c>
      <c r="F890" s="225" t="s">
        <v>109</v>
      </c>
      <c r="G890" s="67">
        <f>G891</f>
        <v>74.5</v>
      </c>
    </row>
    <row r="891" spans="1:7" ht="12.75">
      <c r="A891" s="16" t="s">
        <v>112</v>
      </c>
      <c r="B891" s="19" t="s">
        <v>313</v>
      </c>
      <c r="C891" s="20" t="s">
        <v>72</v>
      </c>
      <c r="D891" s="20" t="s">
        <v>65</v>
      </c>
      <c r="E891" s="243" t="s">
        <v>426</v>
      </c>
      <c r="F891" s="225" t="s">
        <v>113</v>
      </c>
      <c r="G891" s="67">
        <f>'МП пр.8'!G123</f>
        <v>74.5</v>
      </c>
    </row>
    <row r="892" spans="1:7" ht="39">
      <c r="A892" s="196" t="str">
        <f>'МП пр.8'!A135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892" s="212" t="s">
        <v>313</v>
      </c>
      <c r="C892" s="197" t="s">
        <v>72</v>
      </c>
      <c r="D892" s="197" t="s">
        <v>65</v>
      </c>
      <c r="E892" s="245" t="str">
        <f>'МП пр.8'!B135</f>
        <v>7Е 0 03 00000 </v>
      </c>
      <c r="F892" s="230"/>
      <c r="G892" s="378">
        <f>G893</f>
        <v>1101.6</v>
      </c>
    </row>
    <row r="893" spans="1:7" ht="39">
      <c r="A893" s="196" t="str">
        <f>'МП пр.8'!A136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93" s="212" t="s">
        <v>313</v>
      </c>
      <c r="C893" s="197" t="s">
        <v>72</v>
      </c>
      <c r="D893" s="197" t="s">
        <v>65</v>
      </c>
      <c r="E893" s="245" t="str">
        <f>'МП пр.8'!B136</f>
        <v>7Е 0 03 75010 </v>
      </c>
      <c r="F893" s="230"/>
      <c r="G893" s="378">
        <f>G894</f>
        <v>1101.6</v>
      </c>
    </row>
    <row r="894" spans="1:7" ht="26.25">
      <c r="A894" s="196" t="s">
        <v>102</v>
      </c>
      <c r="B894" s="212" t="s">
        <v>313</v>
      </c>
      <c r="C894" s="197" t="s">
        <v>72</v>
      </c>
      <c r="D894" s="197" t="s">
        <v>65</v>
      </c>
      <c r="E894" s="245" t="s">
        <v>370</v>
      </c>
      <c r="F894" s="230" t="s">
        <v>103</v>
      </c>
      <c r="G894" s="378">
        <f>G895</f>
        <v>1101.6</v>
      </c>
    </row>
    <row r="895" spans="1:7" ht="12.75">
      <c r="A895" s="196" t="s">
        <v>108</v>
      </c>
      <c r="B895" s="212" t="s">
        <v>313</v>
      </c>
      <c r="C895" s="197" t="s">
        <v>72</v>
      </c>
      <c r="D895" s="197" t="s">
        <v>65</v>
      </c>
      <c r="E895" s="245" t="s">
        <v>370</v>
      </c>
      <c r="F895" s="230" t="s">
        <v>109</v>
      </c>
      <c r="G895" s="378">
        <f>G896</f>
        <v>1101.6</v>
      </c>
    </row>
    <row r="896" spans="1:7" ht="12.75">
      <c r="A896" s="196" t="s">
        <v>112</v>
      </c>
      <c r="B896" s="212" t="s">
        <v>313</v>
      </c>
      <c r="C896" s="197" t="s">
        <v>72</v>
      </c>
      <c r="D896" s="197" t="s">
        <v>65</v>
      </c>
      <c r="E896" s="245" t="s">
        <v>370</v>
      </c>
      <c r="F896" s="230" t="s">
        <v>113</v>
      </c>
      <c r="G896" s="378">
        <f>'МП пр.8'!G142</f>
        <v>1101.6</v>
      </c>
    </row>
    <row r="897" spans="1:7" ht="26.25" customHeight="1">
      <c r="A897" s="16" t="str">
        <f>'МП пр.8'!A143</f>
        <v>Основное мероприятие "Формирование доступной среды в учреждениях культуры и искусства"</v>
      </c>
      <c r="B897" s="19" t="s">
        <v>313</v>
      </c>
      <c r="C897" s="20" t="s">
        <v>72</v>
      </c>
      <c r="D897" s="20" t="s">
        <v>65</v>
      </c>
      <c r="E897" s="243" t="str">
        <f>'МП пр.8'!B143</f>
        <v>7Е 0 04 00000 </v>
      </c>
      <c r="F897" s="225"/>
      <c r="G897" s="67">
        <f>G898</f>
        <v>250</v>
      </c>
    </row>
    <row r="898" spans="1:7" ht="17.25" customHeight="1">
      <c r="A898" s="16" t="str">
        <f>'МП пр.8'!A144</f>
        <v>Адаптация социально- значимых объектов для инвалидов и маломобильных групп населения</v>
      </c>
      <c r="B898" s="19" t="s">
        <v>313</v>
      </c>
      <c r="C898" s="20" t="s">
        <v>72</v>
      </c>
      <c r="D898" s="20" t="s">
        <v>65</v>
      </c>
      <c r="E898" s="243" t="str">
        <f>'МП пр.8'!B144</f>
        <v>7Е 0 04 91500 </v>
      </c>
      <c r="F898" s="225"/>
      <c r="G898" s="67">
        <f>G899</f>
        <v>250</v>
      </c>
    </row>
    <row r="899" spans="1:7" ht="26.25">
      <c r="A899" s="16" t="s">
        <v>102</v>
      </c>
      <c r="B899" s="19" t="s">
        <v>313</v>
      </c>
      <c r="C899" s="20" t="s">
        <v>72</v>
      </c>
      <c r="D899" s="20" t="s">
        <v>65</v>
      </c>
      <c r="E899" s="243" t="str">
        <f>'МП пр.8'!B145</f>
        <v>7Е 0 04 91500 </v>
      </c>
      <c r="F899" s="225" t="s">
        <v>103</v>
      </c>
      <c r="G899" s="67">
        <f>G900</f>
        <v>250</v>
      </c>
    </row>
    <row r="900" spans="1:7" ht="12.75">
      <c r="A900" s="16" t="s">
        <v>108</v>
      </c>
      <c r="B900" s="19" t="s">
        <v>313</v>
      </c>
      <c r="C900" s="20" t="s">
        <v>72</v>
      </c>
      <c r="D900" s="20" t="s">
        <v>65</v>
      </c>
      <c r="E900" s="243" t="str">
        <f>'МП пр.8'!B146</f>
        <v>7Е 0 04 91500 </v>
      </c>
      <c r="F900" s="225" t="s">
        <v>109</v>
      </c>
      <c r="G900" s="67">
        <f>G901</f>
        <v>250</v>
      </c>
    </row>
    <row r="901" spans="1:7" ht="12.75">
      <c r="A901" s="16" t="s">
        <v>112</v>
      </c>
      <c r="B901" s="19" t="s">
        <v>313</v>
      </c>
      <c r="C901" s="20" t="s">
        <v>72</v>
      </c>
      <c r="D901" s="20" t="s">
        <v>65</v>
      </c>
      <c r="E901" s="243" t="str">
        <f>'МП пр.8'!B147</f>
        <v>7Е 0 04 91500 </v>
      </c>
      <c r="F901" s="225" t="s">
        <v>113</v>
      </c>
      <c r="G901" s="67">
        <f>'МП пр.8'!G143</f>
        <v>250</v>
      </c>
    </row>
    <row r="902" spans="1:7" ht="26.25">
      <c r="A902" s="201" t="str">
        <f>'МП пр.8'!A261</f>
        <v>Муниципальная программа  "Пожарная безопасность в Сусуманском городском округе на 2018- 2020 годы"</v>
      </c>
      <c r="B902" s="206" t="s">
        <v>313</v>
      </c>
      <c r="C902" s="202" t="s">
        <v>72</v>
      </c>
      <c r="D902" s="202" t="s">
        <v>65</v>
      </c>
      <c r="E902" s="241" t="str">
        <f>'МП пр.8'!B261</f>
        <v>7П 0 00 00000 </v>
      </c>
      <c r="F902" s="224"/>
      <c r="G902" s="382">
        <f>G903</f>
        <v>499.5</v>
      </c>
    </row>
    <row r="903" spans="1:7" ht="26.25">
      <c r="A903" s="30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03" s="19" t="s">
        <v>313</v>
      </c>
      <c r="C903" s="20" t="s">
        <v>72</v>
      </c>
      <c r="D903" s="20" t="s">
        <v>65</v>
      </c>
      <c r="E903" s="243" t="str">
        <f>'МП пр.8'!B262</f>
        <v>7П 0 01 00000 </v>
      </c>
      <c r="F903" s="225"/>
      <c r="G903" s="67">
        <f>G904+G908+G912+G920+G916</f>
        <v>499.5</v>
      </c>
    </row>
    <row r="904" spans="1:7" ht="26.25">
      <c r="A904" s="30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904" s="19" t="s">
        <v>313</v>
      </c>
      <c r="C904" s="20" t="s">
        <v>72</v>
      </c>
      <c r="D904" s="20" t="s">
        <v>65</v>
      </c>
      <c r="E904" s="243" t="str">
        <f>'МП пр.8'!B263</f>
        <v>7П 0 01 94100 </v>
      </c>
      <c r="F904" s="225"/>
      <c r="G904" s="67">
        <f>G905</f>
        <v>295</v>
      </c>
    </row>
    <row r="905" spans="1:7" ht="26.25">
      <c r="A905" s="16" t="s">
        <v>102</v>
      </c>
      <c r="B905" s="19" t="s">
        <v>313</v>
      </c>
      <c r="C905" s="20" t="s">
        <v>72</v>
      </c>
      <c r="D905" s="20" t="s">
        <v>65</v>
      </c>
      <c r="E905" s="243" t="s">
        <v>270</v>
      </c>
      <c r="F905" s="225" t="s">
        <v>103</v>
      </c>
      <c r="G905" s="67">
        <f>G906</f>
        <v>295</v>
      </c>
    </row>
    <row r="906" spans="1:7" ht="12.75">
      <c r="A906" s="16" t="s">
        <v>108</v>
      </c>
      <c r="B906" s="19" t="s">
        <v>313</v>
      </c>
      <c r="C906" s="20" t="s">
        <v>72</v>
      </c>
      <c r="D906" s="20" t="s">
        <v>65</v>
      </c>
      <c r="E906" s="243" t="s">
        <v>270</v>
      </c>
      <c r="F906" s="225" t="s">
        <v>109</v>
      </c>
      <c r="G906" s="67">
        <f>G907</f>
        <v>295</v>
      </c>
    </row>
    <row r="907" spans="1:7" ht="12.75">
      <c r="A907" s="16" t="s">
        <v>112</v>
      </c>
      <c r="B907" s="19" t="s">
        <v>313</v>
      </c>
      <c r="C907" s="20" t="s">
        <v>72</v>
      </c>
      <c r="D907" s="20" t="s">
        <v>65</v>
      </c>
      <c r="E907" s="243" t="s">
        <v>270</v>
      </c>
      <c r="F907" s="225" t="s">
        <v>113</v>
      </c>
      <c r="G907" s="67">
        <f>'МП пр.8'!G286</f>
        <v>295</v>
      </c>
    </row>
    <row r="908" spans="1:7" ht="12.75">
      <c r="A908" s="30" t="str">
        <f>'МП пр.8'!A293</f>
        <v>Обработка сгораемых конструкций огнезащитными составами</v>
      </c>
      <c r="B908" s="19" t="s">
        <v>313</v>
      </c>
      <c r="C908" s="20" t="s">
        <v>72</v>
      </c>
      <c r="D908" s="20" t="s">
        <v>65</v>
      </c>
      <c r="E908" s="243" t="str">
        <f>'МП пр.8'!B293</f>
        <v>7П 0 01 94200 </v>
      </c>
      <c r="F908" s="225"/>
      <c r="G908" s="67">
        <f>G909</f>
        <v>80</v>
      </c>
    </row>
    <row r="909" spans="1:7" ht="26.25">
      <c r="A909" s="16" t="s">
        <v>102</v>
      </c>
      <c r="B909" s="19" t="s">
        <v>313</v>
      </c>
      <c r="C909" s="20" t="s">
        <v>72</v>
      </c>
      <c r="D909" s="20" t="s">
        <v>65</v>
      </c>
      <c r="E909" s="243" t="s">
        <v>274</v>
      </c>
      <c r="F909" s="225" t="s">
        <v>103</v>
      </c>
      <c r="G909" s="67">
        <f>G910</f>
        <v>80</v>
      </c>
    </row>
    <row r="910" spans="1:7" ht="12.75">
      <c r="A910" s="16" t="s">
        <v>108</v>
      </c>
      <c r="B910" s="19" t="s">
        <v>313</v>
      </c>
      <c r="C910" s="20" t="s">
        <v>72</v>
      </c>
      <c r="D910" s="20" t="s">
        <v>65</v>
      </c>
      <c r="E910" s="243" t="s">
        <v>274</v>
      </c>
      <c r="F910" s="225" t="s">
        <v>109</v>
      </c>
      <c r="G910" s="67">
        <f>G911</f>
        <v>80</v>
      </c>
    </row>
    <row r="911" spans="1:7" ht="12.75">
      <c r="A911" s="16" t="s">
        <v>112</v>
      </c>
      <c r="B911" s="19" t="s">
        <v>313</v>
      </c>
      <c r="C911" s="20" t="s">
        <v>72</v>
      </c>
      <c r="D911" s="20" t="s">
        <v>65</v>
      </c>
      <c r="E911" s="243" t="s">
        <v>274</v>
      </c>
      <c r="F911" s="225" t="s">
        <v>113</v>
      </c>
      <c r="G911" s="67">
        <f>'МП пр.8'!G310</f>
        <v>80</v>
      </c>
    </row>
    <row r="912" spans="1:7" ht="12.75">
      <c r="A912" s="30" t="str">
        <f>'МП пр.8'!A311</f>
        <v>Приобретение и заправка огнетушителей, средств индивидуальной защиты</v>
      </c>
      <c r="B912" s="19" t="s">
        <v>313</v>
      </c>
      <c r="C912" s="20" t="s">
        <v>72</v>
      </c>
      <c r="D912" s="20" t="s">
        <v>65</v>
      </c>
      <c r="E912" s="243" t="str">
        <f>'МП пр.8'!B311</f>
        <v>7П 0 01 94300 </v>
      </c>
      <c r="F912" s="225"/>
      <c r="G912" s="67">
        <f>G913</f>
        <v>54.5</v>
      </c>
    </row>
    <row r="913" spans="1:7" ht="26.25">
      <c r="A913" s="16" t="s">
        <v>102</v>
      </c>
      <c r="B913" s="19" t="s">
        <v>313</v>
      </c>
      <c r="C913" s="20" t="s">
        <v>72</v>
      </c>
      <c r="D913" s="20" t="s">
        <v>65</v>
      </c>
      <c r="E913" s="243" t="s">
        <v>286</v>
      </c>
      <c r="F913" s="225" t="s">
        <v>103</v>
      </c>
      <c r="G913" s="67">
        <f>G914</f>
        <v>54.5</v>
      </c>
    </row>
    <row r="914" spans="1:7" ht="12.75">
      <c r="A914" s="16" t="s">
        <v>108</v>
      </c>
      <c r="B914" s="19" t="s">
        <v>313</v>
      </c>
      <c r="C914" s="20" t="s">
        <v>72</v>
      </c>
      <c r="D914" s="20" t="s">
        <v>65</v>
      </c>
      <c r="E914" s="243" t="s">
        <v>286</v>
      </c>
      <c r="F914" s="225" t="s">
        <v>109</v>
      </c>
      <c r="G914" s="67">
        <f>G915</f>
        <v>54.5</v>
      </c>
    </row>
    <row r="915" spans="1:7" ht="12.75">
      <c r="A915" s="16" t="s">
        <v>112</v>
      </c>
      <c r="B915" s="19" t="s">
        <v>313</v>
      </c>
      <c r="C915" s="20" t="s">
        <v>72</v>
      </c>
      <c r="D915" s="20" t="s">
        <v>65</v>
      </c>
      <c r="E915" s="243" t="s">
        <v>286</v>
      </c>
      <c r="F915" s="225" t="s">
        <v>113</v>
      </c>
      <c r="G915" s="67">
        <f>'МП пр.8'!G323</f>
        <v>54.5</v>
      </c>
    </row>
    <row r="916" spans="1:7" ht="12.75">
      <c r="A916" s="30" t="str">
        <f>'МП пр.8'!A335</f>
        <v>Проведение замеров сопротивления изоляции электросетей и электрооборудования</v>
      </c>
      <c r="B916" s="19" t="s">
        <v>313</v>
      </c>
      <c r="C916" s="20" t="s">
        <v>72</v>
      </c>
      <c r="D916" s="20" t="s">
        <v>65</v>
      </c>
      <c r="E916" s="243" t="str">
        <f>'МП пр.8'!B335</f>
        <v>7П 0 01 94400 </v>
      </c>
      <c r="F916" s="225"/>
      <c r="G916" s="67">
        <f>G917</f>
        <v>50</v>
      </c>
    </row>
    <row r="917" spans="1:7" ht="26.25">
      <c r="A917" s="16" t="s">
        <v>102</v>
      </c>
      <c r="B917" s="19" t="s">
        <v>313</v>
      </c>
      <c r="C917" s="20" t="s">
        <v>72</v>
      </c>
      <c r="D917" s="20" t="s">
        <v>65</v>
      </c>
      <c r="E917" s="243" t="s">
        <v>271</v>
      </c>
      <c r="F917" s="225" t="s">
        <v>103</v>
      </c>
      <c r="G917" s="67">
        <f>G918</f>
        <v>50</v>
      </c>
    </row>
    <row r="918" spans="1:7" ht="12.75">
      <c r="A918" s="16" t="s">
        <v>108</v>
      </c>
      <c r="B918" s="19" t="s">
        <v>313</v>
      </c>
      <c r="C918" s="20" t="s">
        <v>72</v>
      </c>
      <c r="D918" s="20" t="s">
        <v>65</v>
      </c>
      <c r="E918" s="243" t="s">
        <v>271</v>
      </c>
      <c r="F918" s="225" t="s">
        <v>109</v>
      </c>
      <c r="G918" s="67">
        <f>G919</f>
        <v>50</v>
      </c>
    </row>
    <row r="919" spans="1:7" ht="12.75">
      <c r="A919" s="16" t="s">
        <v>112</v>
      </c>
      <c r="B919" s="19" t="s">
        <v>313</v>
      </c>
      <c r="C919" s="20" t="s">
        <v>72</v>
      </c>
      <c r="D919" s="20" t="s">
        <v>65</v>
      </c>
      <c r="E919" s="243" t="s">
        <v>271</v>
      </c>
      <c r="F919" s="225" t="s">
        <v>113</v>
      </c>
      <c r="G919" s="67">
        <f>'МП пр.8'!G357</f>
        <v>50</v>
      </c>
    </row>
    <row r="920" spans="1:7" ht="26.25">
      <c r="A920" s="30" t="str">
        <f>'МП пр.8'!A358</f>
        <v>Проведение проверок исправности и ремонт систем противопожарного водоснабжения, приобретение и обслуживание гидрантов</v>
      </c>
      <c r="B920" s="19" t="s">
        <v>313</v>
      </c>
      <c r="C920" s="20" t="s">
        <v>72</v>
      </c>
      <c r="D920" s="20" t="s">
        <v>65</v>
      </c>
      <c r="E920" s="243" t="str">
        <f>'МП пр.8'!B358</f>
        <v>7П 0 01 94500 </v>
      </c>
      <c r="F920" s="225"/>
      <c r="G920" s="67">
        <f>G921</f>
        <v>20</v>
      </c>
    </row>
    <row r="921" spans="1:7" ht="26.25">
      <c r="A921" s="16" t="s">
        <v>102</v>
      </c>
      <c r="B921" s="19" t="s">
        <v>313</v>
      </c>
      <c r="C921" s="20" t="s">
        <v>72</v>
      </c>
      <c r="D921" s="20" t="s">
        <v>65</v>
      </c>
      <c r="E921" s="243" t="s">
        <v>272</v>
      </c>
      <c r="F921" s="225" t="s">
        <v>103</v>
      </c>
      <c r="G921" s="67">
        <f>G922</f>
        <v>20</v>
      </c>
    </row>
    <row r="922" spans="1:7" ht="12.75">
      <c r="A922" s="16" t="s">
        <v>108</v>
      </c>
      <c r="B922" s="19" t="s">
        <v>313</v>
      </c>
      <c r="C922" s="20" t="s">
        <v>72</v>
      </c>
      <c r="D922" s="20" t="s">
        <v>65</v>
      </c>
      <c r="E922" s="243" t="s">
        <v>272</v>
      </c>
      <c r="F922" s="225" t="s">
        <v>109</v>
      </c>
      <c r="G922" s="67">
        <f>G923</f>
        <v>20</v>
      </c>
    </row>
    <row r="923" spans="1:7" ht="12.75">
      <c r="A923" s="16" t="s">
        <v>112</v>
      </c>
      <c r="B923" s="19" t="s">
        <v>313</v>
      </c>
      <c r="C923" s="20" t="s">
        <v>72</v>
      </c>
      <c r="D923" s="20" t="s">
        <v>65</v>
      </c>
      <c r="E923" s="243" t="s">
        <v>272</v>
      </c>
      <c r="F923" s="225" t="s">
        <v>113</v>
      </c>
      <c r="G923" s="67">
        <f>'МП пр.8'!G380</f>
        <v>20</v>
      </c>
    </row>
    <row r="924" spans="1:7" ht="12.75">
      <c r="A924" s="16" t="s">
        <v>161</v>
      </c>
      <c r="B924" s="19" t="s">
        <v>313</v>
      </c>
      <c r="C924" s="20" t="s">
        <v>72</v>
      </c>
      <c r="D924" s="20" t="s">
        <v>65</v>
      </c>
      <c r="E924" s="225" t="s">
        <v>654</v>
      </c>
      <c r="F924" s="225"/>
      <c r="G924" s="67">
        <f>G925+G929+G933</f>
        <v>11578.5</v>
      </c>
    </row>
    <row r="925" spans="1:7" ht="12.75">
      <c r="A925" s="31" t="s">
        <v>214</v>
      </c>
      <c r="B925" s="69" t="s">
        <v>313</v>
      </c>
      <c r="C925" s="68" t="s">
        <v>72</v>
      </c>
      <c r="D925" s="68" t="s">
        <v>65</v>
      </c>
      <c r="E925" s="236" t="s">
        <v>655</v>
      </c>
      <c r="F925" s="236"/>
      <c r="G925" s="67">
        <f>G926</f>
        <v>11166.5</v>
      </c>
    </row>
    <row r="926" spans="1:7" ht="26.25">
      <c r="A926" s="31" t="s">
        <v>102</v>
      </c>
      <c r="B926" s="69" t="s">
        <v>313</v>
      </c>
      <c r="C926" s="68" t="s">
        <v>72</v>
      </c>
      <c r="D926" s="68" t="s">
        <v>65</v>
      </c>
      <c r="E926" s="236" t="s">
        <v>655</v>
      </c>
      <c r="F926" s="236" t="s">
        <v>103</v>
      </c>
      <c r="G926" s="67">
        <f>G927</f>
        <v>11166.5</v>
      </c>
    </row>
    <row r="927" spans="1:7" ht="12.75">
      <c r="A927" s="31" t="s">
        <v>108</v>
      </c>
      <c r="B927" s="69" t="s">
        <v>313</v>
      </c>
      <c r="C927" s="68" t="s">
        <v>72</v>
      </c>
      <c r="D927" s="68" t="s">
        <v>65</v>
      </c>
      <c r="E927" s="236" t="s">
        <v>655</v>
      </c>
      <c r="F927" s="236" t="s">
        <v>109</v>
      </c>
      <c r="G927" s="67">
        <f>G928</f>
        <v>11166.5</v>
      </c>
    </row>
    <row r="928" spans="1:7" ht="39">
      <c r="A928" s="31" t="s">
        <v>110</v>
      </c>
      <c r="B928" s="69" t="s">
        <v>313</v>
      </c>
      <c r="C928" s="68" t="s">
        <v>72</v>
      </c>
      <c r="D928" s="68" t="s">
        <v>65</v>
      </c>
      <c r="E928" s="236" t="s">
        <v>655</v>
      </c>
      <c r="F928" s="236" t="s">
        <v>111</v>
      </c>
      <c r="G928" s="67">
        <v>11166.5</v>
      </c>
    </row>
    <row r="929" spans="1:7" ht="39">
      <c r="A929" s="31" t="s">
        <v>235</v>
      </c>
      <c r="B929" s="69" t="s">
        <v>313</v>
      </c>
      <c r="C929" s="68" t="s">
        <v>72</v>
      </c>
      <c r="D929" s="68" t="s">
        <v>65</v>
      </c>
      <c r="E929" s="236" t="s">
        <v>656</v>
      </c>
      <c r="F929" s="236"/>
      <c r="G929" s="67">
        <f>G930</f>
        <v>400</v>
      </c>
    </row>
    <row r="930" spans="1:7" ht="26.25">
      <c r="A930" s="31" t="s">
        <v>102</v>
      </c>
      <c r="B930" s="69" t="s">
        <v>313</v>
      </c>
      <c r="C930" s="68" t="s">
        <v>72</v>
      </c>
      <c r="D930" s="68" t="s">
        <v>65</v>
      </c>
      <c r="E930" s="236" t="s">
        <v>656</v>
      </c>
      <c r="F930" s="236" t="s">
        <v>103</v>
      </c>
      <c r="G930" s="67">
        <f>G931</f>
        <v>400</v>
      </c>
    </row>
    <row r="931" spans="1:7" ht="12.75">
      <c r="A931" s="31" t="s">
        <v>108</v>
      </c>
      <c r="B931" s="69" t="s">
        <v>313</v>
      </c>
      <c r="C931" s="68" t="s">
        <v>72</v>
      </c>
      <c r="D931" s="68" t="s">
        <v>65</v>
      </c>
      <c r="E931" s="236" t="s">
        <v>656</v>
      </c>
      <c r="F931" s="236" t="s">
        <v>109</v>
      </c>
      <c r="G931" s="67">
        <f>G932</f>
        <v>400</v>
      </c>
    </row>
    <row r="932" spans="1:7" ht="12.75">
      <c r="A932" s="31" t="s">
        <v>112</v>
      </c>
      <c r="B932" s="69" t="s">
        <v>313</v>
      </c>
      <c r="C932" s="68" t="s">
        <v>72</v>
      </c>
      <c r="D932" s="68" t="s">
        <v>65</v>
      </c>
      <c r="E932" s="236" t="s">
        <v>656</v>
      </c>
      <c r="F932" s="236" t="s">
        <v>113</v>
      </c>
      <c r="G932" s="67">
        <v>400</v>
      </c>
    </row>
    <row r="933" spans="1:7" ht="12.75">
      <c r="A933" s="31" t="s">
        <v>204</v>
      </c>
      <c r="B933" s="69" t="s">
        <v>313</v>
      </c>
      <c r="C933" s="68" t="s">
        <v>72</v>
      </c>
      <c r="D933" s="68" t="s">
        <v>65</v>
      </c>
      <c r="E933" s="236" t="s">
        <v>657</v>
      </c>
      <c r="F933" s="236"/>
      <c r="G933" s="67">
        <f>G934</f>
        <v>12</v>
      </c>
    </row>
    <row r="934" spans="1:7" ht="26.25">
      <c r="A934" s="31" t="s">
        <v>102</v>
      </c>
      <c r="B934" s="69" t="s">
        <v>313</v>
      </c>
      <c r="C934" s="68" t="s">
        <v>72</v>
      </c>
      <c r="D934" s="68" t="s">
        <v>65</v>
      </c>
      <c r="E934" s="236" t="s">
        <v>657</v>
      </c>
      <c r="F934" s="236" t="s">
        <v>103</v>
      </c>
      <c r="G934" s="67">
        <f>G935</f>
        <v>12</v>
      </c>
    </row>
    <row r="935" spans="1:7" ht="12.75">
      <c r="A935" s="31" t="s">
        <v>108</v>
      </c>
      <c r="B935" s="69" t="s">
        <v>313</v>
      </c>
      <c r="C935" s="68" t="s">
        <v>72</v>
      </c>
      <c r="D935" s="68" t="s">
        <v>65</v>
      </c>
      <c r="E935" s="236" t="s">
        <v>657</v>
      </c>
      <c r="F935" s="236" t="s">
        <v>109</v>
      </c>
      <c r="G935" s="67">
        <f>G936</f>
        <v>12</v>
      </c>
    </row>
    <row r="936" spans="1:7" ht="12.75">
      <c r="A936" s="31" t="s">
        <v>112</v>
      </c>
      <c r="B936" s="69" t="s">
        <v>313</v>
      </c>
      <c r="C936" s="68" t="s">
        <v>72</v>
      </c>
      <c r="D936" s="68" t="s">
        <v>65</v>
      </c>
      <c r="E936" s="236" t="s">
        <v>657</v>
      </c>
      <c r="F936" s="236" t="s">
        <v>113</v>
      </c>
      <c r="G936" s="67">
        <v>12</v>
      </c>
    </row>
    <row r="937" spans="1:7" ht="26.25">
      <c r="A937" s="16" t="s">
        <v>658</v>
      </c>
      <c r="B937" s="19" t="s">
        <v>313</v>
      </c>
      <c r="C937" s="20" t="s">
        <v>72</v>
      </c>
      <c r="D937" s="20" t="s">
        <v>65</v>
      </c>
      <c r="E937" s="225" t="s">
        <v>659</v>
      </c>
      <c r="F937" s="225"/>
      <c r="G937" s="67">
        <f>G938+G942+G946</f>
        <v>19109.4</v>
      </c>
    </row>
    <row r="938" spans="1:7" ht="12.75">
      <c r="A938" s="31" t="s">
        <v>214</v>
      </c>
      <c r="B938" s="69" t="s">
        <v>313</v>
      </c>
      <c r="C938" s="68" t="s">
        <v>72</v>
      </c>
      <c r="D938" s="68" t="s">
        <v>65</v>
      </c>
      <c r="E938" s="236" t="s">
        <v>660</v>
      </c>
      <c r="F938" s="236"/>
      <c r="G938" s="67">
        <f>G939</f>
        <v>18757.4</v>
      </c>
    </row>
    <row r="939" spans="1:7" ht="26.25">
      <c r="A939" s="31" t="s">
        <v>102</v>
      </c>
      <c r="B939" s="69" t="s">
        <v>313</v>
      </c>
      <c r="C939" s="68" t="s">
        <v>72</v>
      </c>
      <c r="D939" s="68" t="s">
        <v>65</v>
      </c>
      <c r="E939" s="236" t="s">
        <v>660</v>
      </c>
      <c r="F939" s="236" t="s">
        <v>103</v>
      </c>
      <c r="G939" s="67">
        <f>G940</f>
        <v>18757.4</v>
      </c>
    </row>
    <row r="940" spans="1:7" ht="12.75">
      <c r="A940" s="31" t="s">
        <v>108</v>
      </c>
      <c r="B940" s="69" t="s">
        <v>313</v>
      </c>
      <c r="C940" s="68" t="s">
        <v>72</v>
      </c>
      <c r="D940" s="68" t="s">
        <v>65</v>
      </c>
      <c r="E940" s="236" t="s">
        <v>660</v>
      </c>
      <c r="F940" s="236" t="s">
        <v>109</v>
      </c>
      <c r="G940" s="67">
        <f>G941</f>
        <v>18757.4</v>
      </c>
    </row>
    <row r="941" spans="1:7" ht="39">
      <c r="A941" s="31" t="s">
        <v>110</v>
      </c>
      <c r="B941" s="69" t="s">
        <v>313</v>
      </c>
      <c r="C941" s="68" t="s">
        <v>72</v>
      </c>
      <c r="D941" s="68" t="s">
        <v>65</v>
      </c>
      <c r="E941" s="236" t="s">
        <v>660</v>
      </c>
      <c r="F941" s="236" t="s">
        <v>111</v>
      </c>
      <c r="G941" s="67">
        <f>11548.6+7208.8</f>
        <v>18757.4</v>
      </c>
    </row>
    <row r="942" spans="1:7" ht="39">
      <c r="A942" s="31" t="s">
        <v>235</v>
      </c>
      <c r="B942" s="69" t="s">
        <v>313</v>
      </c>
      <c r="C942" s="68" t="s">
        <v>72</v>
      </c>
      <c r="D942" s="68" t="s">
        <v>65</v>
      </c>
      <c r="E942" s="236" t="s">
        <v>661</v>
      </c>
      <c r="F942" s="236"/>
      <c r="G942" s="67">
        <f>G943</f>
        <v>320</v>
      </c>
    </row>
    <row r="943" spans="1:7" ht="26.25">
      <c r="A943" s="31" t="s">
        <v>102</v>
      </c>
      <c r="B943" s="69" t="s">
        <v>313</v>
      </c>
      <c r="C943" s="68" t="s">
        <v>72</v>
      </c>
      <c r="D943" s="68" t="s">
        <v>65</v>
      </c>
      <c r="E943" s="236" t="s">
        <v>661</v>
      </c>
      <c r="F943" s="236" t="s">
        <v>103</v>
      </c>
      <c r="G943" s="67">
        <f>G944</f>
        <v>320</v>
      </c>
    </row>
    <row r="944" spans="1:7" ht="12.75">
      <c r="A944" s="31" t="s">
        <v>108</v>
      </c>
      <c r="B944" s="69" t="s">
        <v>313</v>
      </c>
      <c r="C944" s="68" t="s">
        <v>72</v>
      </c>
      <c r="D944" s="68" t="s">
        <v>65</v>
      </c>
      <c r="E944" s="236" t="s">
        <v>661</v>
      </c>
      <c r="F944" s="236" t="s">
        <v>109</v>
      </c>
      <c r="G944" s="67">
        <f>G945</f>
        <v>320</v>
      </c>
    </row>
    <row r="945" spans="1:7" ht="12.75">
      <c r="A945" s="31" t="s">
        <v>112</v>
      </c>
      <c r="B945" s="69" t="s">
        <v>313</v>
      </c>
      <c r="C945" s="68" t="s">
        <v>72</v>
      </c>
      <c r="D945" s="68" t="s">
        <v>65</v>
      </c>
      <c r="E945" s="236" t="s">
        <v>661</v>
      </c>
      <c r="F945" s="236" t="s">
        <v>113</v>
      </c>
      <c r="G945" s="67">
        <f>220+100</f>
        <v>320</v>
      </c>
    </row>
    <row r="946" spans="1:7" ht="12.75">
      <c r="A946" s="31" t="s">
        <v>204</v>
      </c>
      <c r="B946" s="69" t="s">
        <v>313</v>
      </c>
      <c r="C946" s="68" t="s">
        <v>72</v>
      </c>
      <c r="D946" s="68" t="s">
        <v>65</v>
      </c>
      <c r="E946" s="236" t="s">
        <v>662</v>
      </c>
      <c r="F946" s="236"/>
      <c r="G946" s="67">
        <f>G947</f>
        <v>32</v>
      </c>
    </row>
    <row r="947" spans="1:7" ht="26.25">
      <c r="A947" s="31" t="s">
        <v>102</v>
      </c>
      <c r="B947" s="69" t="s">
        <v>313</v>
      </c>
      <c r="C947" s="68" t="s">
        <v>72</v>
      </c>
      <c r="D947" s="68" t="s">
        <v>65</v>
      </c>
      <c r="E947" s="236" t="s">
        <v>662</v>
      </c>
      <c r="F947" s="236" t="s">
        <v>103</v>
      </c>
      <c r="G947" s="67">
        <f>G948</f>
        <v>32</v>
      </c>
    </row>
    <row r="948" spans="1:7" ht="12.75">
      <c r="A948" s="31" t="s">
        <v>108</v>
      </c>
      <c r="B948" s="69" t="s">
        <v>313</v>
      </c>
      <c r="C948" s="68" t="s">
        <v>72</v>
      </c>
      <c r="D948" s="68" t="s">
        <v>65</v>
      </c>
      <c r="E948" s="236" t="s">
        <v>662</v>
      </c>
      <c r="F948" s="236" t="s">
        <v>109</v>
      </c>
      <c r="G948" s="67">
        <f>G949</f>
        <v>32</v>
      </c>
    </row>
    <row r="949" spans="1:7" ht="12.75">
      <c r="A949" s="31" t="s">
        <v>112</v>
      </c>
      <c r="B949" s="69" t="s">
        <v>313</v>
      </c>
      <c r="C949" s="68" t="s">
        <v>72</v>
      </c>
      <c r="D949" s="68" t="s">
        <v>65</v>
      </c>
      <c r="E949" s="236" t="s">
        <v>662</v>
      </c>
      <c r="F949" s="236" t="s">
        <v>113</v>
      </c>
      <c r="G949" s="67">
        <f>22+10</f>
        <v>32</v>
      </c>
    </row>
    <row r="950" spans="1:7" ht="12.75">
      <c r="A950" s="16" t="s">
        <v>80</v>
      </c>
      <c r="B950" s="19" t="s">
        <v>313</v>
      </c>
      <c r="C950" s="20" t="s">
        <v>72</v>
      </c>
      <c r="D950" s="20" t="s">
        <v>65</v>
      </c>
      <c r="E950" s="225" t="s">
        <v>663</v>
      </c>
      <c r="F950" s="225"/>
      <c r="G950" s="67">
        <f>G951+G963+G967</f>
        <v>2141</v>
      </c>
    </row>
    <row r="951" spans="1:7" ht="26.25">
      <c r="A951" s="16" t="s">
        <v>664</v>
      </c>
      <c r="B951" s="19" t="s">
        <v>313</v>
      </c>
      <c r="C951" s="20" t="s">
        <v>72</v>
      </c>
      <c r="D951" s="20" t="s">
        <v>65</v>
      </c>
      <c r="E951" s="225" t="s">
        <v>665</v>
      </c>
      <c r="F951" s="225"/>
      <c r="G951" s="67">
        <f>G952+G957+G960</f>
        <v>1851</v>
      </c>
    </row>
    <row r="952" spans="1:7" ht="39">
      <c r="A952" s="16" t="s">
        <v>99</v>
      </c>
      <c r="B952" s="19" t="s">
        <v>313</v>
      </c>
      <c r="C952" s="20" t="s">
        <v>72</v>
      </c>
      <c r="D952" s="20" t="s">
        <v>65</v>
      </c>
      <c r="E952" s="225" t="s">
        <v>665</v>
      </c>
      <c r="F952" s="225" t="s">
        <v>100</v>
      </c>
      <c r="G952" s="67">
        <f>G953</f>
        <v>1542</v>
      </c>
    </row>
    <row r="953" spans="1:7" ht="12.75">
      <c r="A953" s="16" t="s">
        <v>239</v>
      </c>
      <c r="B953" s="19" t="s">
        <v>313</v>
      </c>
      <c r="C953" s="20" t="s">
        <v>72</v>
      </c>
      <c r="D953" s="20" t="s">
        <v>65</v>
      </c>
      <c r="E953" s="225" t="s">
        <v>665</v>
      </c>
      <c r="F953" s="225" t="s">
        <v>241</v>
      </c>
      <c r="G953" s="67">
        <f>G954+G955+G956</f>
        <v>1542</v>
      </c>
    </row>
    <row r="954" spans="1:7" ht="12.75">
      <c r="A954" s="16" t="s">
        <v>360</v>
      </c>
      <c r="B954" s="19" t="s">
        <v>313</v>
      </c>
      <c r="C954" s="20" t="s">
        <v>72</v>
      </c>
      <c r="D954" s="20" t="s">
        <v>65</v>
      </c>
      <c r="E954" s="225" t="s">
        <v>665</v>
      </c>
      <c r="F954" s="225" t="s">
        <v>242</v>
      </c>
      <c r="G954" s="67">
        <v>1189.9</v>
      </c>
    </row>
    <row r="955" spans="1:7" ht="12.75">
      <c r="A955" s="16" t="s">
        <v>326</v>
      </c>
      <c r="B955" s="19" t="s">
        <v>313</v>
      </c>
      <c r="C955" s="20" t="s">
        <v>72</v>
      </c>
      <c r="D955" s="20" t="s">
        <v>65</v>
      </c>
      <c r="E955" s="225" t="s">
        <v>665</v>
      </c>
      <c r="F955" s="225" t="s">
        <v>240</v>
      </c>
      <c r="G955" s="67">
        <v>7</v>
      </c>
    </row>
    <row r="956" spans="1:7" ht="26.25">
      <c r="A956" s="16" t="s">
        <v>329</v>
      </c>
      <c r="B956" s="19" t="s">
        <v>313</v>
      </c>
      <c r="C956" s="20" t="s">
        <v>72</v>
      </c>
      <c r="D956" s="20" t="s">
        <v>65</v>
      </c>
      <c r="E956" s="225" t="s">
        <v>665</v>
      </c>
      <c r="F956" s="225" t="s">
        <v>243</v>
      </c>
      <c r="G956" s="67">
        <v>345.1</v>
      </c>
    </row>
    <row r="957" spans="1:7" ht="12.75">
      <c r="A957" s="16" t="s">
        <v>393</v>
      </c>
      <c r="B957" s="19" t="s">
        <v>313</v>
      </c>
      <c r="C957" s="20" t="s">
        <v>72</v>
      </c>
      <c r="D957" s="20" t="s">
        <v>65</v>
      </c>
      <c r="E957" s="225" t="s">
        <v>665</v>
      </c>
      <c r="F957" s="225" t="s">
        <v>101</v>
      </c>
      <c r="G957" s="67">
        <f>G958</f>
        <v>301</v>
      </c>
    </row>
    <row r="958" spans="1:7" ht="26.25">
      <c r="A958" s="16" t="s">
        <v>770</v>
      </c>
      <c r="B958" s="19" t="s">
        <v>313</v>
      </c>
      <c r="C958" s="20" t="s">
        <v>72</v>
      </c>
      <c r="D958" s="20" t="s">
        <v>65</v>
      </c>
      <c r="E958" s="225" t="s">
        <v>665</v>
      </c>
      <c r="F958" s="225" t="s">
        <v>97</v>
      </c>
      <c r="G958" s="67">
        <f>G959</f>
        <v>301</v>
      </c>
    </row>
    <row r="959" spans="1:7" ht="12.75">
      <c r="A959" s="16" t="s">
        <v>723</v>
      </c>
      <c r="B959" s="19" t="s">
        <v>313</v>
      </c>
      <c r="C959" s="20" t="s">
        <v>72</v>
      </c>
      <c r="D959" s="20" t="s">
        <v>65</v>
      </c>
      <c r="E959" s="225" t="s">
        <v>665</v>
      </c>
      <c r="F959" s="225" t="s">
        <v>98</v>
      </c>
      <c r="G959" s="67">
        <f>261+40</f>
        <v>301</v>
      </c>
    </row>
    <row r="960" spans="1:7" ht="12.75">
      <c r="A960" s="16" t="s">
        <v>125</v>
      </c>
      <c r="B960" s="19" t="s">
        <v>313</v>
      </c>
      <c r="C960" s="20" t="s">
        <v>72</v>
      </c>
      <c r="D960" s="20" t="s">
        <v>65</v>
      </c>
      <c r="E960" s="225" t="s">
        <v>665</v>
      </c>
      <c r="F960" s="225" t="s">
        <v>126</v>
      </c>
      <c r="G960" s="67">
        <f>G961</f>
        <v>8</v>
      </c>
    </row>
    <row r="961" spans="1:7" ht="12.75">
      <c r="A961" s="16" t="s">
        <v>128</v>
      </c>
      <c r="B961" s="19" t="s">
        <v>313</v>
      </c>
      <c r="C961" s="20" t="s">
        <v>72</v>
      </c>
      <c r="D961" s="20" t="s">
        <v>65</v>
      </c>
      <c r="E961" s="225" t="s">
        <v>665</v>
      </c>
      <c r="F961" s="225" t="s">
        <v>129</v>
      </c>
      <c r="G961" s="67">
        <f>G962</f>
        <v>8</v>
      </c>
    </row>
    <row r="962" spans="1:11" ht="12.75">
      <c r="A962" s="16" t="s">
        <v>130</v>
      </c>
      <c r="B962" s="19" t="s">
        <v>313</v>
      </c>
      <c r="C962" s="20" t="s">
        <v>72</v>
      </c>
      <c r="D962" s="20" t="s">
        <v>65</v>
      </c>
      <c r="E962" s="225" t="s">
        <v>665</v>
      </c>
      <c r="F962" s="225" t="s">
        <v>131</v>
      </c>
      <c r="G962" s="67">
        <v>8</v>
      </c>
      <c r="I962" s="32"/>
      <c r="J962" s="32"/>
      <c r="K962" s="264"/>
    </row>
    <row r="963" spans="1:11" ht="39">
      <c r="A963" s="16" t="s">
        <v>235</v>
      </c>
      <c r="B963" s="19" t="s">
        <v>313</v>
      </c>
      <c r="C963" s="20" t="s">
        <v>72</v>
      </c>
      <c r="D963" s="20" t="s">
        <v>65</v>
      </c>
      <c r="E963" s="225" t="s">
        <v>767</v>
      </c>
      <c r="F963" s="225"/>
      <c r="G963" s="67">
        <f>G964</f>
        <v>50</v>
      </c>
      <c r="I963" s="32"/>
      <c r="J963" s="32"/>
      <c r="K963" s="264"/>
    </row>
    <row r="964" spans="1:11" ht="39">
      <c r="A964" s="16" t="s">
        <v>99</v>
      </c>
      <c r="B964" s="19" t="s">
        <v>313</v>
      </c>
      <c r="C964" s="20" t="s">
        <v>72</v>
      </c>
      <c r="D964" s="20" t="s">
        <v>65</v>
      </c>
      <c r="E964" s="225" t="s">
        <v>767</v>
      </c>
      <c r="F964" s="225" t="s">
        <v>100</v>
      </c>
      <c r="G964" s="67">
        <f>G965</f>
        <v>50</v>
      </c>
      <c r="I964" s="32"/>
      <c r="J964" s="32"/>
      <c r="K964" s="264"/>
    </row>
    <row r="965" spans="1:11" ht="12.75">
      <c r="A965" s="16" t="s">
        <v>92</v>
      </c>
      <c r="B965" s="19" t="s">
        <v>313</v>
      </c>
      <c r="C965" s="20" t="s">
        <v>72</v>
      </c>
      <c r="D965" s="20" t="s">
        <v>65</v>
      </c>
      <c r="E965" s="225" t="s">
        <v>767</v>
      </c>
      <c r="F965" s="225" t="s">
        <v>93</v>
      </c>
      <c r="G965" s="67">
        <f>G966</f>
        <v>50</v>
      </c>
      <c r="I965" s="32"/>
      <c r="J965" s="32"/>
      <c r="K965" s="264"/>
    </row>
    <row r="966" spans="1:11" ht="26.25">
      <c r="A966" s="16" t="s">
        <v>95</v>
      </c>
      <c r="B966" s="19" t="s">
        <v>313</v>
      </c>
      <c r="C966" s="20" t="s">
        <v>72</v>
      </c>
      <c r="D966" s="20" t="s">
        <v>65</v>
      </c>
      <c r="E966" s="225" t="s">
        <v>767</v>
      </c>
      <c r="F966" s="225" t="s">
        <v>96</v>
      </c>
      <c r="G966" s="67">
        <v>50</v>
      </c>
      <c r="I966" s="32"/>
      <c r="J966" s="32"/>
      <c r="K966" s="264"/>
    </row>
    <row r="967" spans="1:11" ht="12.75">
      <c r="A967" s="16" t="s">
        <v>204</v>
      </c>
      <c r="B967" s="19" t="s">
        <v>313</v>
      </c>
      <c r="C967" s="20" t="s">
        <v>72</v>
      </c>
      <c r="D967" s="20" t="s">
        <v>65</v>
      </c>
      <c r="E967" s="225" t="s">
        <v>786</v>
      </c>
      <c r="F967" s="225"/>
      <c r="G967" s="67">
        <f>G968</f>
        <v>240</v>
      </c>
      <c r="I967" s="32"/>
      <c r="J967" s="32"/>
      <c r="K967" s="264"/>
    </row>
    <row r="968" spans="1:11" ht="39">
      <c r="A968" s="16" t="s">
        <v>99</v>
      </c>
      <c r="B968" s="19" t="s">
        <v>313</v>
      </c>
      <c r="C968" s="20" t="s">
        <v>72</v>
      </c>
      <c r="D968" s="20" t="s">
        <v>65</v>
      </c>
      <c r="E968" s="225" t="s">
        <v>786</v>
      </c>
      <c r="F968" s="225" t="s">
        <v>100</v>
      </c>
      <c r="G968" s="67">
        <f>G969</f>
        <v>240</v>
      </c>
      <c r="I968" s="32"/>
      <c r="J968" s="32"/>
      <c r="K968" s="264"/>
    </row>
    <row r="969" spans="1:11" ht="12.75">
      <c r="A969" s="16" t="s">
        <v>92</v>
      </c>
      <c r="B969" s="19" t="s">
        <v>313</v>
      </c>
      <c r="C969" s="20" t="s">
        <v>72</v>
      </c>
      <c r="D969" s="20" t="s">
        <v>65</v>
      </c>
      <c r="E969" s="225" t="s">
        <v>786</v>
      </c>
      <c r="F969" s="225" t="s">
        <v>93</v>
      </c>
      <c r="G969" s="67">
        <f>G970</f>
        <v>240</v>
      </c>
      <c r="I969" s="32"/>
      <c r="J969" s="32"/>
      <c r="K969" s="264"/>
    </row>
    <row r="970" spans="1:11" ht="26.25">
      <c r="A970" s="16" t="s">
        <v>95</v>
      </c>
      <c r="B970" s="19" t="s">
        <v>313</v>
      </c>
      <c r="C970" s="20" t="s">
        <v>72</v>
      </c>
      <c r="D970" s="20" t="s">
        <v>65</v>
      </c>
      <c r="E970" s="225" t="s">
        <v>786</v>
      </c>
      <c r="F970" s="225" t="s">
        <v>96</v>
      </c>
      <c r="G970" s="67">
        <v>240</v>
      </c>
      <c r="I970" s="32"/>
      <c r="J970" s="32"/>
      <c r="K970" s="264"/>
    </row>
    <row r="971" spans="1:7" ht="12.75">
      <c r="A971" s="15" t="s">
        <v>85</v>
      </c>
      <c r="B971" s="42" t="s">
        <v>313</v>
      </c>
      <c r="C971" s="35" t="s">
        <v>72</v>
      </c>
      <c r="D971" s="35" t="s">
        <v>67</v>
      </c>
      <c r="E971" s="229"/>
      <c r="F971" s="229"/>
      <c r="G971" s="72">
        <f>G973+G982+G988+G994+G1018</f>
        <v>13461.800000000001</v>
      </c>
    </row>
    <row r="972" spans="1:7" ht="12.75">
      <c r="A972" s="16" t="s">
        <v>601</v>
      </c>
      <c r="B972" s="19" t="s">
        <v>313</v>
      </c>
      <c r="C972" s="20" t="s">
        <v>72</v>
      </c>
      <c r="D972" s="20" t="s">
        <v>67</v>
      </c>
      <c r="E972" s="243" t="s">
        <v>602</v>
      </c>
      <c r="F972" s="225"/>
      <c r="G972" s="67">
        <f>G973+G982+G988</f>
        <v>304</v>
      </c>
    </row>
    <row r="973" spans="1:7" ht="26.25">
      <c r="A973" s="201" t="str">
        <f>'МП пр.8'!A100</f>
        <v>Муниципальная программа "Развитие культуры в Сусуманском городском округе на 2018- 2020 годы"</v>
      </c>
      <c r="B973" s="206" t="s">
        <v>313</v>
      </c>
      <c r="C973" s="202" t="s">
        <v>72</v>
      </c>
      <c r="D973" s="202" t="s">
        <v>67</v>
      </c>
      <c r="E973" s="241" t="str">
        <f>'МП пр.8'!B100</f>
        <v>7Е 0 00 00000 </v>
      </c>
      <c r="F973" s="224"/>
      <c r="G973" s="382">
        <f>G974</f>
        <v>261.6</v>
      </c>
    </row>
    <row r="974" spans="1:7" ht="26.25">
      <c r="A974" s="30" t="str">
        <f>'МП пр.8'!A116</f>
        <v>Основное мероприятие "Сохранение культурного наследия и развитие творческого потенциала"</v>
      </c>
      <c r="B974" s="19" t="s">
        <v>313</v>
      </c>
      <c r="C974" s="20" t="s">
        <v>72</v>
      </c>
      <c r="D974" s="20" t="s">
        <v>67</v>
      </c>
      <c r="E974" s="243" t="str">
        <f>'МП пр.8'!B116</f>
        <v>7Е 0 02 00000 </v>
      </c>
      <c r="F974" s="225"/>
      <c r="G974" s="67">
        <f>G975</f>
        <v>261.6</v>
      </c>
    </row>
    <row r="975" spans="1:7" ht="15" customHeight="1">
      <c r="A975" s="16" t="str">
        <f>'МП пр.8'!A124</f>
        <v>Проведение и участие в конкурсах, фестивалях, выставках, концертах, мастер- классах</v>
      </c>
      <c r="B975" s="19" t="s">
        <v>313</v>
      </c>
      <c r="C975" s="20" t="s">
        <v>72</v>
      </c>
      <c r="D975" s="20" t="s">
        <v>67</v>
      </c>
      <c r="E975" s="243" t="str">
        <f>'МП пр.8'!B124</f>
        <v>7Е 0 02 96120 </v>
      </c>
      <c r="F975" s="229"/>
      <c r="G975" s="67">
        <f>G976+G979</f>
        <v>261.6</v>
      </c>
    </row>
    <row r="976" spans="1:7" ht="39">
      <c r="A976" s="16" t="s">
        <v>99</v>
      </c>
      <c r="B976" s="19" t="s">
        <v>313</v>
      </c>
      <c r="C976" s="20" t="s">
        <v>72</v>
      </c>
      <c r="D976" s="20" t="s">
        <v>67</v>
      </c>
      <c r="E976" s="243" t="s">
        <v>408</v>
      </c>
      <c r="F976" s="225" t="s">
        <v>100</v>
      </c>
      <c r="G976" s="67">
        <f>G977</f>
        <v>84</v>
      </c>
    </row>
    <row r="977" spans="1:7" ht="18" customHeight="1">
      <c r="A977" s="16" t="s">
        <v>239</v>
      </c>
      <c r="B977" s="19" t="s">
        <v>313</v>
      </c>
      <c r="C977" s="20" t="s">
        <v>72</v>
      </c>
      <c r="D977" s="20" t="s">
        <v>67</v>
      </c>
      <c r="E977" s="243" t="s">
        <v>408</v>
      </c>
      <c r="F977" s="225" t="s">
        <v>241</v>
      </c>
      <c r="G977" s="67">
        <f>G978</f>
        <v>84</v>
      </c>
    </row>
    <row r="978" spans="1:7" ht="26.25">
      <c r="A978" s="16" t="s">
        <v>362</v>
      </c>
      <c r="B978" s="19" t="s">
        <v>313</v>
      </c>
      <c r="C978" s="20" t="s">
        <v>72</v>
      </c>
      <c r="D978" s="20" t="s">
        <v>67</v>
      </c>
      <c r="E978" s="243" t="s">
        <v>408</v>
      </c>
      <c r="F978" s="225" t="s">
        <v>363</v>
      </c>
      <c r="G978" s="67">
        <f>'МП пр.8'!G130</f>
        <v>84</v>
      </c>
    </row>
    <row r="979" spans="1:7" ht="12.75">
      <c r="A979" s="16" t="s">
        <v>393</v>
      </c>
      <c r="B979" s="19" t="s">
        <v>313</v>
      </c>
      <c r="C979" s="20" t="s">
        <v>72</v>
      </c>
      <c r="D979" s="20" t="s">
        <v>67</v>
      </c>
      <c r="E979" s="243" t="s">
        <v>408</v>
      </c>
      <c r="F979" s="225" t="s">
        <v>101</v>
      </c>
      <c r="G979" s="67">
        <f>G980</f>
        <v>177.6</v>
      </c>
    </row>
    <row r="980" spans="1:7" ht="26.25">
      <c r="A980" s="16" t="s">
        <v>770</v>
      </c>
      <c r="B980" s="19" t="s">
        <v>313</v>
      </c>
      <c r="C980" s="20" t="s">
        <v>72</v>
      </c>
      <c r="D980" s="20" t="s">
        <v>67</v>
      </c>
      <c r="E980" s="243" t="s">
        <v>408</v>
      </c>
      <c r="F980" s="225" t="s">
        <v>97</v>
      </c>
      <c r="G980" s="67">
        <f>G981</f>
        <v>177.6</v>
      </c>
    </row>
    <row r="981" spans="1:7" ht="12.75">
      <c r="A981" s="16" t="s">
        <v>724</v>
      </c>
      <c r="B981" s="19" t="s">
        <v>313</v>
      </c>
      <c r="C981" s="20" t="s">
        <v>72</v>
      </c>
      <c r="D981" s="20" t="s">
        <v>67</v>
      </c>
      <c r="E981" s="243" t="s">
        <v>408</v>
      </c>
      <c r="F981" s="225" t="s">
        <v>98</v>
      </c>
      <c r="G981" s="67">
        <f>'МП пр.8'!G134</f>
        <v>177.6</v>
      </c>
    </row>
    <row r="982" spans="1:7" ht="26.25">
      <c r="A982" s="201" t="str">
        <f>'МП пр.8'!A261</f>
        <v>Муниципальная программа  "Пожарная безопасность в Сусуманском городском округе на 2018- 2020 годы"</v>
      </c>
      <c r="B982" s="206" t="s">
        <v>313</v>
      </c>
      <c r="C982" s="202" t="s">
        <v>72</v>
      </c>
      <c r="D982" s="202" t="s">
        <v>67</v>
      </c>
      <c r="E982" s="241" t="str">
        <f>'МП пр.8'!B261</f>
        <v>7П 0 00 00000 </v>
      </c>
      <c r="F982" s="224"/>
      <c r="G982" s="382">
        <f>G983</f>
        <v>36.4</v>
      </c>
    </row>
    <row r="983" spans="1:7" ht="26.25">
      <c r="A983" s="30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83" s="19" t="s">
        <v>313</v>
      </c>
      <c r="C983" s="20" t="s">
        <v>72</v>
      </c>
      <c r="D983" s="20" t="s">
        <v>67</v>
      </c>
      <c r="E983" s="243" t="str">
        <f>'МП пр.8'!B262</f>
        <v>7П 0 01 00000 </v>
      </c>
      <c r="F983" s="225"/>
      <c r="G983" s="67">
        <f>G984</f>
        <v>36.4</v>
      </c>
    </row>
    <row r="984" spans="1:7" ht="12.75">
      <c r="A984" s="30" t="str">
        <f>'МП пр.8'!A311</f>
        <v>Приобретение и заправка огнетушителей, средств индивидуальной защиты</v>
      </c>
      <c r="B984" s="19" t="s">
        <v>313</v>
      </c>
      <c r="C984" s="20" t="s">
        <v>72</v>
      </c>
      <c r="D984" s="20" t="s">
        <v>67</v>
      </c>
      <c r="E984" s="243" t="str">
        <f>'МП пр.8'!B311</f>
        <v>7П 0 01 94300 </v>
      </c>
      <c r="F984" s="225"/>
      <c r="G984" s="67">
        <f>G985</f>
        <v>36.4</v>
      </c>
    </row>
    <row r="985" spans="1:7" ht="12.75">
      <c r="A985" s="16" t="s">
        <v>393</v>
      </c>
      <c r="B985" s="19" t="s">
        <v>313</v>
      </c>
      <c r="C985" s="20" t="s">
        <v>72</v>
      </c>
      <c r="D985" s="20" t="s">
        <v>67</v>
      </c>
      <c r="E985" s="243" t="s">
        <v>286</v>
      </c>
      <c r="F985" s="225" t="s">
        <v>101</v>
      </c>
      <c r="G985" s="67">
        <f>G986</f>
        <v>36.4</v>
      </c>
    </row>
    <row r="986" spans="1:7" ht="26.25">
      <c r="A986" s="16" t="s">
        <v>770</v>
      </c>
      <c r="B986" s="19" t="s">
        <v>313</v>
      </c>
      <c r="C986" s="20" t="s">
        <v>72</v>
      </c>
      <c r="D986" s="20" t="s">
        <v>67</v>
      </c>
      <c r="E986" s="243" t="s">
        <v>286</v>
      </c>
      <c r="F986" s="225" t="s">
        <v>97</v>
      </c>
      <c r="G986" s="67">
        <f>G987</f>
        <v>36.4</v>
      </c>
    </row>
    <row r="987" spans="1:7" ht="12.75">
      <c r="A987" s="16" t="s">
        <v>723</v>
      </c>
      <c r="B987" s="19" t="s">
        <v>313</v>
      </c>
      <c r="C987" s="20" t="s">
        <v>72</v>
      </c>
      <c r="D987" s="20" t="s">
        <v>67</v>
      </c>
      <c r="E987" s="243" t="s">
        <v>286</v>
      </c>
      <c r="F987" s="225" t="s">
        <v>98</v>
      </c>
      <c r="G987" s="67">
        <f>'МП пр.8'!G328</f>
        <v>36.4</v>
      </c>
    </row>
    <row r="988" spans="1:7" ht="39">
      <c r="A988" s="205" t="str">
        <f>'МП пр.8'!A767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988" s="206" t="s">
        <v>313</v>
      </c>
      <c r="C988" s="202" t="s">
        <v>72</v>
      </c>
      <c r="D988" s="202" t="s">
        <v>67</v>
      </c>
      <c r="E988" s="224" t="str">
        <f>'МП пр.8'!B767</f>
        <v>7L 0 00 00000</v>
      </c>
      <c r="F988" s="231"/>
      <c r="G988" s="382">
        <f>G989</f>
        <v>6</v>
      </c>
    </row>
    <row r="989" spans="1:7" ht="12.75">
      <c r="A989" s="16" t="str">
        <f>'МП пр.8'!A784</f>
        <v>Основное мероприятие "Гармонизация межнациональных отношений"</v>
      </c>
      <c r="B989" s="20" t="s">
        <v>313</v>
      </c>
      <c r="C989" s="20" t="s">
        <v>72</v>
      </c>
      <c r="D989" s="20" t="s">
        <v>67</v>
      </c>
      <c r="E989" s="225" t="str">
        <f>'МП пр.8'!B784</f>
        <v>7L 0 03 00000</v>
      </c>
      <c r="F989" s="226"/>
      <c r="G989" s="67">
        <f>G990</f>
        <v>6</v>
      </c>
    </row>
    <row r="990" spans="1:7" ht="26.25">
      <c r="A990" s="16" t="str">
        <f>'МП пр.8'!A792</f>
        <v>Организация мероприятий районного уровня с участием представителей коренных малочисленных народов Крайнего Севера </v>
      </c>
      <c r="B990" s="20" t="s">
        <v>313</v>
      </c>
      <c r="C990" s="20" t="s">
        <v>72</v>
      </c>
      <c r="D990" s="20" t="s">
        <v>67</v>
      </c>
      <c r="E990" s="225" t="str">
        <f>'МП пр.8'!B792</f>
        <v>7L 0 03 97200</v>
      </c>
      <c r="F990" s="226"/>
      <c r="G990" s="67">
        <f>G991</f>
        <v>6</v>
      </c>
    </row>
    <row r="991" spans="1:7" ht="12.75">
      <c r="A991" s="16" t="s">
        <v>393</v>
      </c>
      <c r="B991" s="20" t="s">
        <v>313</v>
      </c>
      <c r="C991" s="20" t="s">
        <v>72</v>
      </c>
      <c r="D991" s="20" t="s">
        <v>67</v>
      </c>
      <c r="E991" s="225" t="s">
        <v>571</v>
      </c>
      <c r="F991" s="225" t="s">
        <v>101</v>
      </c>
      <c r="G991" s="67">
        <f>G992</f>
        <v>6</v>
      </c>
    </row>
    <row r="992" spans="1:7" ht="26.25">
      <c r="A992" s="16" t="s">
        <v>770</v>
      </c>
      <c r="B992" s="20" t="s">
        <v>313</v>
      </c>
      <c r="C992" s="20" t="s">
        <v>72</v>
      </c>
      <c r="D992" s="20" t="s">
        <v>67</v>
      </c>
      <c r="E992" s="225" t="s">
        <v>571</v>
      </c>
      <c r="F992" s="225" t="s">
        <v>97</v>
      </c>
      <c r="G992" s="67">
        <f>G993</f>
        <v>6</v>
      </c>
    </row>
    <row r="993" spans="1:7" ht="12.75">
      <c r="A993" s="16" t="s">
        <v>723</v>
      </c>
      <c r="B993" s="20" t="s">
        <v>313</v>
      </c>
      <c r="C993" s="20" t="s">
        <v>72</v>
      </c>
      <c r="D993" s="20" t="s">
        <v>67</v>
      </c>
      <c r="E993" s="225" t="s">
        <v>571</v>
      </c>
      <c r="F993" s="225" t="s">
        <v>98</v>
      </c>
      <c r="G993" s="67">
        <f>'МП пр.8'!G804</f>
        <v>6</v>
      </c>
    </row>
    <row r="994" spans="1:7" ht="26.25">
      <c r="A994" s="16" t="s">
        <v>315</v>
      </c>
      <c r="B994" s="19" t="s">
        <v>313</v>
      </c>
      <c r="C994" s="20" t="s">
        <v>72</v>
      </c>
      <c r="D994" s="20" t="s">
        <v>67</v>
      </c>
      <c r="E994" s="225" t="s">
        <v>203</v>
      </c>
      <c r="F994" s="225"/>
      <c r="G994" s="67">
        <f>G995</f>
        <v>6759.900000000001</v>
      </c>
    </row>
    <row r="995" spans="1:7" ht="12.75">
      <c r="A995" s="16" t="s">
        <v>49</v>
      </c>
      <c r="B995" s="19" t="s">
        <v>313</v>
      </c>
      <c r="C995" s="20" t="s">
        <v>72</v>
      </c>
      <c r="D995" s="20" t="s">
        <v>67</v>
      </c>
      <c r="E995" s="225" t="s">
        <v>209</v>
      </c>
      <c r="F995" s="225"/>
      <c r="G995" s="67">
        <f>G996+G1002+G1010+G1014</f>
        <v>6759.900000000001</v>
      </c>
    </row>
    <row r="996" spans="1:7" ht="12.75">
      <c r="A996" s="16" t="s">
        <v>205</v>
      </c>
      <c r="B996" s="19" t="s">
        <v>313</v>
      </c>
      <c r="C996" s="20" t="s">
        <v>72</v>
      </c>
      <c r="D996" s="20" t="s">
        <v>67</v>
      </c>
      <c r="E996" s="225" t="s">
        <v>210</v>
      </c>
      <c r="F996" s="225"/>
      <c r="G996" s="67">
        <f>G997</f>
        <v>5775.1</v>
      </c>
    </row>
    <row r="997" spans="1:7" ht="39">
      <c r="A997" s="16" t="s">
        <v>99</v>
      </c>
      <c r="B997" s="19" t="s">
        <v>313</v>
      </c>
      <c r="C997" s="20" t="s">
        <v>72</v>
      </c>
      <c r="D997" s="20" t="s">
        <v>67</v>
      </c>
      <c r="E997" s="225" t="s">
        <v>210</v>
      </c>
      <c r="F997" s="225" t="s">
        <v>100</v>
      </c>
      <c r="G997" s="67">
        <f>G998</f>
        <v>5775.1</v>
      </c>
    </row>
    <row r="998" spans="1:7" ht="12.75">
      <c r="A998" s="16" t="s">
        <v>92</v>
      </c>
      <c r="B998" s="19" t="s">
        <v>313</v>
      </c>
      <c r="C998" s="20" t="s">
        <v>72</v>
      </c>
      <c r="D998" s="20" t="s">
        <v>67</v>
      </c>
      <c r="E998" s="225" t="s">
        <v>210</v>
      </c>
      <c r="F998" s="225" t="s">
        <v>93</v>
      </c>
      <c r="G998" s="67">
        <f>G999+G1000+G1001</f>
        <v>5775.1</v>
      </c>
    </row>
    <row r="999" spans="1:7" s="32" customFormat="1" ht="12.75">
      <c r="A999" s="16" t="s">
        <v>154</v>
      </c>
      <c r="B999" s="19" t="s">
        <v>313</v>
      </c>
      <c r="C999" s="20" t="s">
        <v>72</v>
      </c>
      <c r="D999" s="20" t="s">
        <v>67</v>
      </c>
      <c r="E999" s="225" t="s">
        <v>210</v>
      </c>
      <c r="F999" s="225" t="s">
        <v>94</v>
      </c>
      <c r="G999" s="67">
        <v>4597.7</v>
      </c>
    </row>
    <row r="1000" spans="1:7" ht="26.25">
      <c r="A1000" s="16" t="s">
        <v>95</v>
      </c>
      <c r="B1000" s="19" t="s">
        <v>313</v>
      </c>
      <c r="C1000" s="20" t="s">
        <v>72</v>
      </c>
      <c r="D1000" s="20" t="s">
        <v>67</v>
      </c>
      <c r="E1000" s="225" t="s">
        <v>210</v>
      </c>
      <c r="F1000" s="225" t="s">
        <v>96</v>
      </c>
      <c r="G1000" s="67">
        <v>28</v>
      </c>
    </row>
    <row r="1001" spans="1:7" ht="26.25">
      <c r="A1001" s="16" t="s">
        <v>156</v>
      </c>
      <c r="B1001" s="19" t="s">
        <v>313</v>
      </c>
      <c r="C1001" s="20" t="s">
        <v>72</v>
      </c>
      <c r="D1001" s="20" t="s">
        <v>67</v>
      </c>
      <c r="E1001" s="225" t="s">
        <v>210</v>
      </c>
      <c r="F1001" s="225" t="s">
        <v>155</v>
      </c>
      <c r="G1001" s="67">
        <v>1149.4</v>
      </c>
    </row>
    <row r="1002" spans="1:7" ht="12.75">
      <c r="A1002" s="16" t="s">
        <v>206</v>
      </c>
      <c r="B1002" s="19" t="s">
        <v>313</v>
      </c>
      <c r="C1002" s="20" t="s">
        <v>72</v>
      </c>
      <c r="D1002" s="20" t="s">
        <v>67</v>
      </c>
      <c r="E1002" s="225" t="s">
        <v>211</v>
      </c>
      <c r="F1002" s="225"/>
      <c r="G1002" s="67">
        <f>G1003+G1006</f>
        <v>408.70000000000005</v>
      </c>
    </row>
    <row r="1003" spans="1:7" ht="12.75">
      <c r="A1003" s="16" t="s">
        <v>393</v>
      </c>
      <c r="B1003" s="19" t="s">
        <v>313</v>
      </c>
      <c r="C1003" s="20" t="s">
        <v>72</v>
      </c>
      <c r="D1003" s="20" t="s">
        <v>67</v>
      </c>
      <c r="E1003" s="225" t="s">
        <v>211</v>
      </c>
      <c r="F1003" s="225" t="s">
        <v>101</v>
      </c>
      <c r="G1003" s="67">
        <f>G1004</f>
        <v>329.6</v>
      </c>
    </row>
    <row r="1004" spans="1:7" ht="27.75" customHeight="1">
      <c r="A1004" s="16" t="s">
        <v>770</v>
      </c>
      <c r="B1004" s="19" t="s">
        <v>313</v>
      </c>
      <c r="C1004" s="20" t="s">
        <v>72</v>
      </c>
      <c r="D1004" s="20" t="s">
        <v>67</v>
      </c>
      <c r="E1004" s="225" t="s">
        <v>211</v>
      </c>
      <c r="F1004" s="225" t="s">
        <v>97</v>
      </c>
      <c r="G1004" s="67">
        <f>G1005</f>
        <v>329.6</v>
      </c>
    </row>
    <row r="1005" spans="1:7" ht="15" customHeight="1">
      <c r="A1005" s="16" t="s">
        <v>723</v>
      </c>
      <c r="B1005" s="19" t="s">
        <v>313</v>
      </c>
      <c r="C1005" s="20" t="s">
        <v>72</v>
      </c>
      <c r="D1005" s="20" t="s">
        <v>67</v>
      </c>
      <c r="E1005" s="225" t="s">
        <v>211</v>
      </c>
      <c r="F1005" s="225" t="s">
        <v>98</v>
      </c>
      <c r="G1005" s="67">
        <f>279.6+50</f>
        <v>329.6</v>
      </c>
    </row>
    <row r="1006" spans="1:7" ht="12.75">
      <c r="A1006" s="16" t="s">
        <v>125</v>
      </c>
      <c r="B1006" s="19" t="s">
        <v>313</v>
      </c>
      <c r="C1006" s="20" t="s">
        <v>72</v>
      </c>
      <c r="D1006" s="20" t="s">
        <v>67</v>
      </c>
      <c r="E1006" s="225" t="s">
        <v>211</v>
      </c>
      <c r="F1006" s="225" t="s">
        <v>126</v>
      </c>
      <c r="G1006" s="67">
        <f>G1007</f>
        <v>79.1</v>
      </c>
    </row>
    <row r="1007" spans="1:7" ht="12.75">
      <c r="A1007" s="16" t="s">
        <v>128</v>
      </c>
      <c r="B1007" s="19" t="s">
        <v>313</v>
      </c>
      <c r="C1007" s="20" t="s">
        <v>72</v>
      </c>
      <c r="D1007" s="20" t="s">
        <v>67</v>
      </c>
      <c r="E1007" s="225" t="s">
        <v>211</v>
      </c>
      <c r="F1007" s="225" t="s">
        <v>129</v>
      </c>
      <c r="G1007" s="67">
        <f>G1008+G1009</f>
        <v>79.1</v>
      </c>
    </row>
    <row r="1008" spans="1:7" ht="12.75">
      <c r="A1008" s="16" t="s">
        <v>130</v>
      </c>
      <c r="B1008" s="19" t="s">
        <v>313</v>
      </c>
      <c r="C1008" s="20" t="s">
        <v>72</v>
      </c>
      <c r="D1008" s="20" t="s">
        <v>67</v>
      </c>
      <c r="E1008" s="225" t="s">
        <v>211</v>
      </c>
      <c r="F1008" s="225" t="s">
        <v>131</v>
      </c>
      <c r="G1008" s="67">
        <v>78.1</v>
      </c>
    </row>
    <row r="1009" spans="1:7" ht="12.75">
      <c r="A1009" s="16" t="s">
        <v>157</v>
      </c>
      <c r="B1009" s="19" t="s">
        <v>313</v>
      </c>
      <c r="C1009" s="20" t="s">
        <v>72</v>
      </c>
      <c r="D1009" s="20" t="s">
        <v>67</v>
      </c>
      <c r="E1009" s="225" t="s">
        <v>211</v>
      </c>
      <c r="F1009" s="225" t="s">
        <v>132</v>
      </c>
      <c r="G1009" s="67">
        <v>1</v>
      </c>
    </row>
    <row r="1010" spans="1:7" ht="39">
      <c r="A1010" s="16" t="s">
        <v>235</v>
      </c>
      <c r="B1010" s="19" t="s">
        <v>313</v>
      </c>
      <c r="C1010" s="20" t="s">
        <v>72</v>
      </c>
      <c r="D1010" s="20" t="s">
        <v>67</v>
      </c>
      <c r="E1010" s="225" t="s">
        <v>584</v>
      </c>
      <c r="F1010" s="225"/>
      <c r="G1010" s="67">
        <f>G1011</f>
        <v>325</v>
      </c>
    </row>
    <row r="1011" spans="1:7" ht="39">
      <c r="A1011" s="16" t="s">
        <v>99</v>
      </c>
      <c r="B1011" s="19" t="s">
        <v>313</v>
      </c>
      <c r="C1011" s="20" t="s">
        <v>72</v>
      </c>
      <c r="D1011" s="20" t="s">
        <v>67</v>
      </c>
      <c r="E1011" s="225" t="s">
        <v>584</v>
      </c>
      <c r="F1011" s="225" t="s">
        <v>100</v>
      </c>
      <c r="G1011" s="67">
        <f>G1012</f>
        <v>325</v>
      </c>
    </row>
    <row r="1012" spans="1:7" ht="12.75">
      <c r="A1012" s="16" t="s">
        <v>92</v>
      </c>
      <c r="B1012" s="19" t="s">
        <v>313</v>
      </c>
      <c r="C1012" s="20" t="s">
        <v>72</v>
      </c>
      <c r="D1012" s="20" t="s">
        <v>67</v>
      </c>
      <c r="E1012" s="225" t="s">
        <v>584</v>
      </c>
      <c r="F1012" s="225" t="s">
        <v>93</v>
      </c>
      <c r="G1012" s="67">
        <f>G1013</f>
        <v>325</v>
      </c>
    </row>
    <row r="1013" spans="1:7" ht="26.25">
      <c r="A1013" s="16" t="s">
        <v>95</v>
      </c>
      <c r="B1013" s="19" t="s">
        <v>313</v>
      </c>
      <c r="C1013" s="20" t="s">
        <v>72</v>
      </c>
      <c r="D1013" s="20" t="s">
        <v>67</v>
      </c>
      <c r="E1013" s="225" t="s">
        <v>584</v>
      </c>
      <c r="F1013" s="225" t="s">
        <v>96</v>
      </c>
      <c r="G1013" s="67">
        <v>325</v>
      </c>
    </row>
    <row r="1014" spans="1:7" ht="12.75">
      <c r="A1014" s="16" t="s">
        <v>204</v>
      </c>
      <c r="B1014" s="19" t="s">
        <v>313</v>
      </c>
      <c r="C1014" s="20" t="s">
        <v>72</v>
      </c>
      <c r="D1014" s="20" t="s">
        <v>67</v>
      </c>
      <c r="E1014" s="225" t="s">
        <v>585</v>
      </c>
      <c r="F1014" s="225"/>
      <c r="G1014" s="67">
        <f>G1015</f>
        <v>251.1</v>
      </c>
    </row>
    <row r="1015" spans="1:7" ht="39">
      <c r="A1015" s="16" t="s">
        <v>99</v>
      </c>
      <c r="B1015" s="19" t="s">
        <v>313</v>
      </c>
      <c r="C1015" s="20" t="s">
        <v>72</v>
      </c>
      <c r="D1015" s="20" t="s">
        <v>67</v>
      </c>
      <c r="E1015" s="225" t="s">
        <v>585</v>
      </c>
      <c r="F1015" s="225" t="s">
        <v>100</v>
      </c>
      <c r="G1015" s="67">
        <f>G1016</f>
        <v>251.1</v>
      </c>
    </row>
    <row r="1016" spans="1:7" ht="12.75">
      <c r="A1016" s="16" t="s">
        <v>92</v>
      </c>
      <c r="B1016" s="19" t="s">
        <v>313</v>
      </c>
      <c r="C1016" s="20" t="s">
        <v>72</v>
      </c>
      <c r="D1016" s="20" t="s">
        <v>67</v>
      </c>
      <c r="E1016" s="225" t="s">
        <v>585</v>
      </c>
      <c r="F1016" s="225" t="s">
        <v>93</v>
      </c>
      <c r="G1016" s="67">
        <f>G1017</f>
        <v>251.1</v>
      </c>
    </row>
    <row r="1017" spans="1:7" ht="26.25">
      <c r="A1017" s="16" t="s">
        <v>95</v>
      </c>
      <c r="B1017" s="19" t="s">
        <v>313</v>
      </c>
      <c r="C1017" s="20" t="s">
        <v>72</v>
      </c>
      <c r="D1017" s="20" t="s">
        <v>67</v>
      </c>
      <c r="E1017" s="225" t="s">
        <v>585</v>
      </c>
      <c r="F1017" s="225" t="s">
        <v>96</v>
      </c>
      <c r="G1017" s="67">
        <f>230+21.1</f>
        <v>251.1</v>
      </c>
    </row>
    <row r="1018" spans="1:7" ht="12.75">
      <c r="A1018" s="16" t="s">
        <v>642</v>
      </c>
      <c r="B1018" s="19" t="s">
        <v>313</v>
      </c>
      <c r="C1018" s="20" t="s">
        <v>72</v>
      </c>
      <c r="D1018" s="20" t="s">
        <v>67</v>
      </c>
      <c r="E1018" s="225" t="s">
        <v>643</v>
      </c>
      <c r="F1018" s="225"/>
      <c r="G1018" s="67">
        <f>G1019+G1031+G1035</f>
        <v>6397.900000000001</v>
      </c>
    </row>
    <row r="1019" spans="1:7" ht="12.75">
      <c r="A1019" s="16" t="s">
        <v>301</v>
      </c>
      <c r="B1019" s="19" t="s">
        <v>313</v>
      </c>
      <c r="C1019" s="20" t="s">
        <v>72</v>
      </c>
      <c r="D1019" s="20" t="s">
        <v>67</v>
      </c>
      <c r="E1019" s="225" t="s">
        <v>644</v>
      </c>
      <c r="F1019" s="225"/>
      <c r="G1019" s="67">
        <f>G1020+G1025+G1028</f>
        <v>5782.900000000001</v>
      </c>
    </row>
    <row r="1020" spans="1:7" ht="39">
      <c r="A1020" s="16" t="s">
        <v>99</v>
      </c>
      <c r="B1020" s="19" t="s">
        <v>313</v>
      </c>
      <c r="C1020" s="20" t="s">
        <v>72</v>
      </c>
      <c r="D1020" s="20" t="s">
        <v>67</v>
      </c>
      <c r="E1020" s="225" t="s">
        <v>644</v>
      </c>
      <c r="F1020" s="225" t="s">
        <v>100</v>
      </c>
      <c r="G1020" s="67">
        <f>G1021</f>
        <v>5430.900000000001</v>
      </c>
    </row>
    <row r="1021" spans="1:7" ht="12.75">
      <c r="A1021" s="16" t="s">
        <v>239</v>
      </c>
      <c r="B1021" s="19" t="s">
        <v>313</v>
      </c>
      <c r="C1021" s="20" t="s">
        <v>72</v>
      </c>
      <c r="D1021" s="20" t="s">
        <v>67</v>
      </c>
      <c r="E1021" s="225" t="s">
        <v>644</v>
      </c>
      <c r="F1021" s="225" t="s">
        <v>241</v>
      </c>
      <c r="G1021" s="67">
        <f>G1022+G1023+G1024</f>
        <v>5430.900000000001</v>
      </c>
    </row>
    <row r="1022" spans="1:7" ht="12.75">
      <c r="A1022" s="16" t="s">
        <v>360</v>
      </c>
      <c r="B1022" s="19" t="s">
        <v>313</v>
      </c>
      <c r="C1022" s="20" t="s">
        <v>72</v>
      </c>
      <c r="D1022" s="20" t="s">
        <v>67</v>
      </c>
      <c r="E1022" s="225" t="s">
        <v>644</v>
      </c>
      <c r="F1022" s="225" t="s">
        <v>242</v>
      </c>
      <c r="G1022" s="67">
        <v>4204.6</v>
      </c>
    </row>
    <row r="1023" spans="1:7" ht="12.75">
      <c r="A1023" s="16" t="s">
        <v>326</v>
      </c>
      <c r="B1023" s="19" t="s">
        <v>313</v>
      </c>
      <c r="C1023" s="20" t="s">
        <v>72</v>
      </c>
      <c r="D1023" s="20" t="s">
        <v>67</v>
      </c>
      <c r="E1023" s="225" t="s">
        <v>644</v>
      </c>
      <c r="F1023" s="225" t="s">
        <v>240</v>
      </c>
      <c r="G1023" s="67">
        <v>7</v>
      </c>
    </row>
    <row r="1024" spans="1:7" ht="26.25">
      <c r="A1024" s="16" t="s">
        <v>329</v>
      </c>
      <c r="B1024" s="19" t="s">
        <v>313</v>
      </c>
      <c r="C1024" s="20" t="s">
        <v>72</v>
      </c>
      <c r="D1024" s="20" t="s">
        <v>67</v>
      </c>
      <c r="E1024" s="225" t="s">
        <v>644</v>
      </c>
      <c r="F1024" s="225" t="s">
        <v>243</v>
      </c>
      <c r="G1024" s="67">
        <v>1219.3</v>
      </c>
    </row>
    <row r="1025" spans="1:7" ht="12.75">
      <c r="A1025" s="16" t="s">
        <v>393</v>
      </c>
      <c r="B1025" s="69" t="s">
        <v>313</v>
      </c>
      <c r="C1025" s="68" t="s">
        <v>72</v>
      </c>
      <c r="D1025" s="68" t="s">
        <v>67</v>
      </c>
      <c r="E1025" s="225" t="s">
        <v>644</v>
      </c>
      <c r="F1025" s="236" t="s">
        <v>101</v>
      </c>
      <c r="G1025" s="67">
        <f>G1026</f>
        <v>342</v>
      </c>
    </row>
    <row r="1026" spans="1:7" ht="26.25">
      <c r="A1026" s="16" t="s">
        <v>770</v>
      </c>
      <c r="B1026" s="19" t="s">
        <v>313</v>
      </c>
      <c r="C1026" s="20" t="s">
        <v>72</v>
      </c>
      <c r="D1026" s="20" t="s">
        <v>67</v>
      </c>
      <c r="E1026" s="225" t="s">
        <v>644</v>
      </c>
      <c r="F1026" s="225" t="s">
        <v>97</v>
      </c>
      <c r="G1026" s="67">
        <f>G1027</f>
        <v>342</v>
      </c>
    </row>
    <row r="1027" spans="1:7" ht="12.75">
      <c r="A1027" s="16" t="s">
        <v>723</v>
      </c>
      <c r="B1027" s="19" t="s">
        <v>313</v>
      </c>
      <c r="C1027" s="20" t="s">
        <v>72</v>
      </c>
      <c r="D1027" s="20" t="s">
        <v>67</v>
      </c>
      <c r="E1027" s="225" t="s">
        <v>644</v>
      </c>
      <c r="F1027" s="225" t="s">
        <v>98</v>
      </c>
      <c r="G1027" s="67">
        <f>262+80</f>
        <v>342</v>
      </c>
    </row>
    <row r="1028" spans="1:7" ht="12.75">
      <c r="A1028" s="16" t="s">
        <v>125</v>
      </c>
      <c r="B1028" s="19" t="s">
        <v>313</v>
      </c>
      <c r="C1028" s="20" t="s">
        <v>72</v>
      </c>
      <c r="D1028" s="20" t="s">
        <v>67</v>
      </c>
      <c r="E1028" s="225" t="s">
        <v>644</v>
      </c>
      <c r="F1028" s="225" t="s">
        <v>126</v>
      </c>
      <c r="G1028" s="67">
        <f>G1029</f>
        <v>10</v>
      </c>
    </row>
    <row r="1029" spans="1:7" ht="12.75">
      <c r="A1029" s="16" t="s">
        <v>128</v>
      </c>
      <c r="B1029" s="19" t="s">
        <v>313</v>
      </c>
      <c r="C1029" s="20" t="s">
        <v>72</v>
      </c>
      <c r="D1029" s="20" t="s">
        <v>67</v>
      </c>
      <c r="E1029" s="225" t="s">
        <v>644</v>
      </c>
      <c r="F1029" s="225" t="s">
        <v>129</v>
      </c>
      <c r="G1029" s="67">
        <f>G1030</f>
        <v>10</v>
      </c>
    </row>
    <row r="1030" spans="1:7" ht="12.75">
      <c r="A1030" s="16" t="s">
        <v>130</v>
      </c>
      <c r="B1030" s="19" t="s">
        <v>313</v>
      </c>
      <c r="C1030" s="20" t="s">
        <v>72</v>
      </c>
      <c r="D1030" s="20" t="s">
        <v>67</v>
      </c>
      <c r="E1030" s="225" t="s">
        <v>644</v>
      </c>
      <c r="F1030" s="225" t="s">
        <v>131</v>
      </c>
      <c r="G1030" s="67">
        <v>10</v>
      </c>
    </row>
    <row r="1031" spans="1:7" ht="39">
      <c r="A1031" s="16" t="s">
        <v>235</v>
      </c>
      <c r="B1031" s="19" t="s">
        <v>313</v>
      </c>
      <c r="C1031" s="20" t="s">
        <v>72</v>
      </c>
      <c r="D1031" s="20" t="s">
        <v>67</v>
      </c>
      <c r="E1031" s="225" t="s">
        <v>645</v>
      </c>
      <c r="F1031" s="225"/>
      <c r="G1031" s="67">
        <f>G1032</f>
        <v>600</v>
      </c>
    </row>
    <row r="1032" spans="1:7" ht="39">
      <c r="A1032" s="16" t="s">
        <v>99</v>
      </c>
      <c r="B1032" s="19" t="s">
        <v>313</v>
      </c>
      <c r="C1032" s="20" t="s">
        <v>72</v>
      </c>
      <c r="D1032" s="20" t="s">
        <v>67</v>
      </c>
      <c r="E1032" s="225" t="s">
        <v>645</v>
      </c>
      <c r="F1032" s="225" t="s">
        <v>100</v>
      </c>
      <c r="G1032" s="67">
        <f>G1033</f>
        <v>600</v>
      </c>
    </row>
    <row r="1033" spans="1:7" ht="12.75">
      <c r="A1033" s="16" t="s">
        <v>239</v>
      </c>
      <c r="B1033" s="19" t="s">
        <v>313</v>
      </c>
      <c r="C1033" s="20" t="s">
        <v>72</v>
      </c>
      <c r="D1033" s="20" t="s">
        <v>67</v>
      </c>
      <c r="E1033" s="225" t="s">
        <v>645</v>
      </c>
      <c r="F1033" s="225" t="s">
        <v>241</v>
      </c>
      <c r="G1033" s="67">
        <f>G1034</f>
        <v>600</v>
      </c>
    </row>
    <row r="1034" spans="1:7" ht="12.75">
      <c r="A1034" s="16" t="s">
        <v>326</v>
      </c>
      <c r="B1034" s="19" t="s">
        <v>313</v>
      </c>
      <c r="C1034" s="20" t="s">
        <v>72</v>
      </c>
      <c r="D1034" s="20" t="s">
        <v>67</v>
      </c>
      <c r="E1034" s="225" t="s">
        <v>645</v>
      </c>
      <c r="F1034" s="225" t="s">
        <v>240</v>
      </c>
      <c r="G1034" s="67">
        <v>600</v>
      </c>
    </row>
    <row r="1035" spans="1:7" ht="12.75">
      <c r="A1035" s="16" t="s">
        <v>204</v>
      </c>
      <c r="B1035" s="19" t="s">
        <v>313</v>
      </c>
      <c r="C1035" s="20" t="s">
        <v>72</v>
      </c>
      <c r="D1035" s="20" t="s">
        <v>67</v>
      </c>
      <c r="E1035" s="225" t="s">
        <v>646</v>
      </c>
      <c r="F1035" s="225"/>
      <c r="G1035" s="67">
        <f>G1036</f>
        <v>15</v>
      </c>
    </row>
    <row r="1036" spans="1:7" ht="39">
      <c r="A1036" s="16" t="s">
        <v>99</v>
      </c>
      <c r="B1036" s="19" t="s">
        <v>313</v>
      </c>
      <c r="C1036" s="20" t="s">
        <v>72</v>
      </c>
      <c r="D1036" s="20" t="s">
        <v>67</v>
      </c>
      <c r="E1036" s="225" t="s">
        <v>646</v>
      </c>
      <c r="F1036" s="225" t="s">
        <v>100</v>
      </c>
      <c r="G1036" s="67">
        <f>G1037</f>
        <v>15</v>
      </c>
    </row>
    <row r="1037" spans="1:7" ht="12.75">
      <c r="A1037" s="16" t="s">
        <v>239</v>
      </c>
      <c r="B1037" s="19" t="s">
        <v>313</v>
      </c>
      <c r="C1037" s="20" t="s">
        <v>72</v>
      </c>
      <c r="D1037" s="20" t="s">
        <v>67</v>
      </c>
      <c r="E1037" s="225" t="s">
        <v>646</v>
      </c>
      <c r="F1037" s="225" t="s">
        <v>241</v>
      </c>
      <c r="G1037" s="67">
        <f>G1038</f>
        <v>15</v>
      </c>
    </row>
    <row r="1038" spans="1:7" ht="12.75">
      <c r="A1038" s="16" t="s">
        <v>326</v>
      </c>
      <c r="B1038" s="19" t="s">
        <v>313</v>
      </c>
      <c r="C1038" s="20" t="s">
        <v>72</v>
      </c>
      <c r="D1038" s="20" t="s">
        <v>67</v>
      </c>
      <c r="E1038" s="225" t="s">
        <v>646</v>
      </c>
      <c r="F1038" s="225" t="s">
        <v>240</v>
      </c>
      <c r="G1038" s="67">
        <v>15</v>
      </c>
    </row>
    <row r="1039" spans="1:7" ht="12.75">
      <c r="A1039" s="15" t="s">
        <v>61</v>
      </c>
      <c r="B1039" s="42" t="s">
        <v>313</v>
      </c>
      <c r="C1039" s="35" t="s">
        <v>70</v>
      </c>
      <c r="D1039" s="35" t="s">
        <v>35</v>
      </c>
      <c r="E1039" s="229"/>
      <c r="F1039" s="229"/>
      <c r="G1039" s="67">
        <f aca="true" t="shared" si="7" ref="G1039:G1046">G1040</f>
        <v>202</v>
      </c>
    </row>
    <row r="1040" spans="1:7" ht="12.75">
      <c r="A1040" s="24" t="s">
        <v>60</v>
      </c>
      <c r="B1040" s="42" t="s">
        <v>313</v>
      </c>
      <c r="C1040" s="35" t="s">
        <v>70</v>
      </c>
      <c r="D1040" s="35" t="s">
        <v>69</v>
      </c>
      <c r="E1040" s="229"/>
      <c r="F1040" s="229"/>
      <c r="G1040" s="72">
        <f>G1042</f>
        <v>202</v>
      </c>
    </row>
    <row r="1041" spans="1:7" ht="12.75">
      <c r="A1041" s="51" t="s">
        <v>601</v>
      </c>
      <c r="B1041" s="19" t="s">
        <v>313</v>
      </c>
      <c r="C1041" s="20" t="s">
        <v>70</v>
      </c>
      <c r="D1041" s="20" t="s">
        <v>69</v>
      </c>
      <c r="E1041" s="243" t="s">
        <v>602</v>
      </c>
      <c r="F1041" s="225"/>
      <c r="G1041" s="67">
        <f>G1042</f>
        <v>202</v>
      </c>
    </row>
    <row r="1042" spans="1:7" ht="26.25">
      <c r="A1042" s="201" t="str">
        <f>'МП пр.8'!A151</f>
        <v>Муниципальная программа "Обеспечение жильем молодых семей  в Сусуманском городском округе  на 2018- 2020 годы"</v>
      </c>
      <c r="B1042" s="206" t="s">
        <v>313</v>
      </c>
      <c r="C1042" s="202" t="s">
        <v>70</v>
      </c>
      <c r="D1042" s="202" t="s">
        <v>69</v>
      </c>
      <c r="E1042" s="241" t="str">
        <f>'МП пр.8'!B151</f>
        <v>7Ж 0 00 00000 </v>
      </c>
      <c r="F1042" s="224"/>
      <c r="G1042" s="382">
        <f t="shared" si="7"/>
        <v>202</v>
      </c>
    </row>
    <row r="1043" spans="1:7" ht="39">
      <c r="A1043" s="30" t="str">
        <f>'МП пр.8'!A152</f>
        <v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v>
      </c>
      <c r="B1043" s="19" t="s">
        <v>313</v>
      </c>
      <c r="C1043" s="20" t="s">
        <v>70</v>
      </c>
      <c r="D1043" s="20" t="s">
        <v>69</v>
      </c>
      <c r="E1043" s="243" t="str">
        <f>'МП пр.8'!B152</f>
        <v>7Ж 0 01 00000 </v>
      </c>
      <c r="F1043" s="225"/>
      <c r="G1043" s="67">
        <f t="shared" si="7"/>
        <v>202</v>
      </c>
    </row>
    <row r="1044" spans="1:7" ht="26.25">
      <c r="A1044" s="30" t="str">
        <f>'МП пр.8'!A153</f>
        <v>Социальная выплата на приобретение (строительство) жилья молодым семьям за счет средств местного бюджета</v>
      </c>
      <c r="B1044" s="19" t="s">
        <v>313</v>
      </c>
      <c r="C1044" s="20" t="s">
        <v>70</v>
      </c>
      <c r="D1044" s="20" t="s">
        <v>69</v>
      </c>
      <c r="E1044" s="243" t="str">
        <f>'МП пр.8'!B153</f>
        <v>7Ж 0 01 L4970 </v>
      </c>
      <c r="F1044" s="225"/>
      <c r="G1044" s="67">
        <f t="shared" si="7"/>
        <v>202</v>
      </c>
    </row>
    <row r="1045" spans="1:7" ht="12.75">
      <c r="A1045" s="16" t="s">
        <v>114</v>
      </c>
      <c r="B1045" s="19" t="s">
        <v>313</v>
      </c>
      <c r="C1045" s="20" t="s">
        <v>70</v>
      </c>
      <c r="D1045" s="20" t="s">
        <v>69</v>
      </c>
      <c r="E1045" s="243" t="str">
        <f>'МП пр.8'!B154</f>
        <v>7Ж 0 01 L4970 </v>
      </c>
      <c r="F1045" s="225" t="s">
        <v>115</v>
      </c>
      <c r="G1045" s="67">
        <f t="shared" si="7"/>
        <v>202</v>
      </c>
    </row>
    <row r="1046" spans="1:7" ht="12.75">
      <c r="A1046" s="16" t="s">
        <v>134</v>
      </c>
      <c r="B1046" s="19" t="s">
        <v>313</v>
      </c>
      <c r="C1046" s="20" t="s">
        <v>70</v>
      </c>
      <c r="D1046" s="20" t="s">
        <v>69</v>
      </c>
      <c r="E1046" s="243" t="str">
        <f>'МП пр.8'!B155</f>
        <v>7Ж 0 01 L4970 </v>
      </c>
      <c r="F1046" s="225" t="s">
        <v>133</v>
      </c>
      <c r="G1046" s="67">
        <f t="shared" si="7"/>
        <v>202</v>
      </c>
    </row>
    <row r="1047" spans="1:7" ht="12.75">
      <c r="A1047" s="207" t="s">
        <v>372</v>
      </c>
      <c r="B1047" s="19" t="s">
        <v>313</v>
      </c>
      <c r="C1047" s="20" t="s">
        <v>70</v>
      </c>
      <c r="D1047" s="20" t="s">
        <v>69</v>
      </c>
      <c r="E1047" s="243" t="str">
        <f>'МП пр.8'!B156</f>
        <v>7Ж 0 01 L4970 </v>
      </c>
      <c r="F1047" s="225" t="s">
        <v>373</v>
      </c>
      <c r="G1047" s="67">
        <f>'МП пр.8'!G159</f>
        <v>202</v>
      </c>
    </row>
    <row r="1048" spans="1:7" ht="12.75">
      <c r="A1048" s="15" t="s">
        <v>82</v>
      </c>
      <c r="B1048" s="42" t="s">
        <v>313</v>
      </c>
      <c r="C1048" s="35" t="s">
        <v>73</v>
      </c>
      <c r="D1048" s="35" t="s">
        <v>35</v>
      </c>
      <c r="E1048" s="225"/>
      <c r="F1048" s="225"/>
      <c r="G1048" s="72">
        <f>G1049</f>
        <v>30085.299999999996</v>
      </c>
    </row>
    <row r="1049" spans="1:7" ht="12.75">
      <c r="A1049" s="15" t="s">
        <v>83</v>
      </c>
      <c r="B1049" s="42" t="s">
        <v>313</v>
      </c>
      <c r="C1049" s="35" t="s">
        <v>73</v>
      </c>
      <c r="D1049" s="35" t="s">
        <v>65</v>
      </c>
      <c r="E1049" s="229"/>
      <c r="F1049" s="229"/>
      <c r="G1049" s="67">
        <f>G1050+G1089+G1102</f>
        <v>30085.299999999996</v>
      </c>
    </row>
    <row r="1050" spans="1:7" ht="12.75">
      <c r="A1050" s="51" t="s">
        <v>601</v>
      </c>
      <c r="B1050" s="19" t="s">
        <v>313</v>
      </c>
      <c r="C1050" s="20" t="s">
        <v>73</v>
      </c>
      <c r="D1050" s="20" t="s">
        <v>65</v>
      </c>
      <c r="E1050" s="243" t="s">
        <v>602</v>
      </c>
      <c r="F1050" s="225"/>
      <c r="G1050" s="67">
        <f>G1051+G1075+G1069</f>
        <v>1779.1</v>
      </c>
    </row>
    <row r="1051" spans="1:7" ht="26.25">
      <c r="A1051" s="201" t="str">
        <f>'МП пр.8'!A261</f>
        <v>Муниципальная программа  "Пожарная безопасность в Сусуманском городском округе на 2018- 2020 годы"</v>
      </c>
      <c r="B1051" s="206" t="s">
        <v>313</v>
      </c>
      <c r="C1051" s="202" t="s">
        <v>73</v>
      </c>
      <c r="D1051" s="202" t="s">
        <v>65</v>
      </c>
      <c r="E1051" s="241" t="str">
        <f>'МП пр.8'!B261</f>
        <v>7П 0 00 00000 </v>
      </c>
      <c r="F1051" s="224"/>
      <c r="G1051" s="382">
        <f>G1052</f>
        <v>329.1</v>
      </c>
    </row>
    <row r="1052" spans="1:7" ht="26.25">
      <c r="A1052" s="30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52" s="19" t="s">
        <v>313</v>
      </c>
      <c r="C1052" s="20" t="s">
        <v>73</v>
      </c>
      <c r="D1052" s="20" t="s">
        <v>65</v>
      </c>
      <c r="E1052" s="243" t="str">
        <f>'МП пр.8'!B262</f>
        <v>7П 0 01 00000 </v>
      </c>
      <c r="F1052" s="225"/>
      <c r="G1052" s="67">
        <f>G1053+G1057+G1061+G1065</f>
        <v>329.1</v>
      </c>
    </row>
    <row r="1053" spans="1:7" ht="26.25">
      <c r="A1053" s="30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053" s="19" t="s">
        <v>313</v>
      </c>
      <c r="C1053" s="20" t="s">
        <v>73</v>
      </c>
      <c r="D1053" s="20" t="s">
        <v>65</v>
      </c>
      <c r="E1053" s="243" t="str">
        <f>'МП пр.8'!B263</f>
        <v>7П 0 01 94100 </v>
      </c>
      <c r="F1053" s="225"/>
      <c r="G1053" s="67">
        <f>G1054</f>
        <v>180</v>
      </c>
    </row>
    <row r="1054" spans="1:7" ht="26.25">
      <c r="A1054" s="16" t="s">
        <v>102</v>
      </c>
      <c r="B1054" s="19" t="s">
        <v>313</v>
      </c>
      <c r="C1054" s="20" t="s">
        <v>73</v>
      </c>
      <c r="D1054" s="20" t="s">
        <v>65</v>
      </c>
      <c r="E1054" s="243" t="s">
        <v>270</v>
      </c>
      <c r="F1054" s="225" t="s">
        <v>103</v>
      </c>
      <c r="G1054" s="67">
        <f>G1055</f>
        <v>180</v>
      </c>
    </row>
    <row r="1055" spans="1:7" ht="12.75">
      <c r="A1055" s="16" t="s">
        <v>108</v>
      </c>
      <c r="B1055" s="19" t="s">
        <v>313</v>
      </c>
      <c r="C1055" s="20" t="s">
        <v>73</v>
      </c>
      <c r="D1055" s="20" t="s">
        <v>65</v>
      </c>
      <c r="E1055" s="243" t="s">
        <v>270</v>
      </c>
      <c r="F1055" s="225" t="s">
        <v>109</v>
      </c>
      <c r="G1055" s="67">
        <f>G1056</f>
        <v>180</v>
      </c>
    </row>
    <row r="1056" spans="1:7" ht="12.75">
      <c r="A1056" s="16" t="s">
        <v>112</v>
      </c>
      <c r="B1056" s="19" t="s">
        <v>313</v>
      </c>
      <c r="C1056" s="20" t="s">
        <v>73</v>
      </c>
      <c r="D1056" s="20" t="s">
        <v>65</v>
      </c>
      <c r="E1056" s="243" t="s">
        <v>270</v>
      </c>
      <c r="F1056" s="225" t="s">
        <v>113</v>
      </c>
      <c r="G1056" s="67">
        <f>'МП пр.8'!G292</f>
        <v>180</v>
      </c>
    </row>
    <row r="1057" spans="1:7" ht="12.75">
      <c r="A1057" s="30" t="str">
        <f>'МП пр.8'!A311</f>
        <v>Приобретение и заправка огнетушителей, средств индивидуальной защиты</v>
      </c>
      <c r="B1057" s="19" t="s">
        <v>313</v>
      </c>
      <c r="C1057" s="20" t="s">
        <v>73</v>
      </c>
      <c r="D1057" s="20" t="s">
        <v>65</v>
      </c>
      <c r="E1057" s="243" t="str">
        <f>'МП пр.8'!B311</f>
        <v>7П 0 01 94300 </v>
      </c>
      <c r="F1057" s="225"/>
      <c r="G1057" s="67">
        <f>G1058</f>
        <v>33.6</v>
      </c>
    </row>
    <row r="1058" spans="1:7" ht="26.25">
      <c r="A1058" s="16" t="s">
        <v>102</v>
      </c>
      <c r="B1058" s="19" t="s">
        <v>313</v>
      </c>
      <c r="C1058" s="20" t="s">
        <v>73</v>
      </c>
      <c r="D1058" s="20" t="s">
        <v>65</v>
      </c>
      <c r="E1058" s="243" t="s">
        <v>286</v>
      </c>
      <c r="F1058" s="225" t="s">
        <v>103</v>
      </c>
      <c r="G1058" s="67">
        <f>G1059</f>
        <v>33.6</v>
      </c>
    </row>
    <row r="1059" spans="1:7" ht="14.25" customHeight="1">
      <c r="A1059" s="16" t="s">
        <v>108</v>
      </c>
      <c r="B1059" s="19" t="s">
        <v>313</v>
      </c>
      <c r="C1059" s="20" t="s">
        <v>73</v>
      </c>
      <c r="D1059" s="20" t="s">
        <v>65</v>
      </c>
      <c r="E1059" s="243" t="s">
        <v>286</v>
      </c>
      <c r="F1059" s="225" t="s">
        <v>109</v>
      </c>
      <c r="G1059" s="67">
        <f>G1060</f>
        <v>33.6</v>
      </c>
    </row>
    <row r="1060" spans="1:7" ht="12.75">
      <c r="A1060" s="16" t="s">
        <v>112</v>
      </c>
      <c r="B1060" s="19" t="s">
        <v>313</v>
      </c>
      <c r="C1060" s="20" t="s">
        <v>73</v>
      </c>
      <c r="D1060" s="20" t="s">
        <v>65</v>
      </c>
      <c r="E1060" s="243" t="s">
        <v>286</v>
      </c>
      <c r="F1060" s="225" t="s">
        <v>113</v>
      </c>
      <c r="G1060" s="67">
        <f>'МП пр.8'!G334</f>
        <v>33.6</v>
      </c>
    </row>
    <row r="1061" spans="1:7" ht="26.25">
      <c r="A1061" s="30" t="str">
        <f>'МП пр.8'!A358</f>
        <v>Проведение проверок исправности и ремонт систем противопожарного водоснабжения, приобретение и обслуживание гидрантов</v>
      </c>
      <c r="B1061" s="19" t="s">
        <v>313</v>
      </c>
      <c r="C1061" s="20" t="s">
        <v>73</v>
      </c>
      <c r="D1061" s="20" t="s">
        <v>65</v>
      </c>
      <c r="E1061" s="243" t="str">
        <f>'МП пр.8'!B358</f>
        <v>7П 0 01 94500 </v>
      </c>
      <c r="F1061" s="225"/>
      <c r="G1061" s="67">
        <f>G1062</f>
        <v>94.5</v>
      </c>
    </row>
    <row r="1062" spans="1:7" ht="26.25">
      <c r="A1062" s="16" t="s">
        <v>102</v>
      </c>
      <c r="B1062" s="19" t="s">
        <v>313</v>
      </c>
      <c r="C1062" s="20" t="s">
        <v>73</v>
      </c>
      <c r="D1062" s="20" t="s">
        <v>65</v>
      </c>
      <c r="E1062" s="243" t="s">
        <v>272</v>
      </c>
      <c r="F1062" s="225" t="s">
        <v>103</v>
      </c>
      <c r="G1062" s="67">
        <f>G1063</f>
        <v>94.5</v>
      </c>
    </row>
    <row r="1063" spans="1:7" ht="12.75">
      <c r="A1063" s="16" t="s">
        <v>108</v>
      </c>
      <c r="B1063" s="19" t="s">
        <v>313</v>
      </c>
      <c r="C1063" s="20" t="s">
        <v>73</v>
      </c>
      <c r="D1063" s="20" t="s">
        <v>65</v>
      </c>
      <c r="E1063" s="243" t="s">
        <v>272</v>
      </c>
      <c r="F1063" s="225" t="s">
        <v>109</v>
      </c>
      <c r="G1063" s="67">
        <f>G1064</f>
        <v>94.5</v>
      </c>
    </row>
    <row r="1064" spans="1:7" ht="12.75">
      <c r="A1064" s="16" t="s">
        <v>112</v>
      </c>
      <c r="B1064" s="19" t="s">
        <v>313</v>
      </c>
      <c r="C1064" s="20" t="s">
        <v>73</v>
      </c>
      <c r="D1064" s="20" t="s">
        <v>65</v>
      </c>
      <c r="E1064" s="243" t="s">
        <v>272</v>
      </c>
      <c r="F1064" s="225" t="s">
        <v>113</v>
      </c>
      <c r="G1064" s="67">
        <f>'МП пр.8'!G386</f>
        <v>94.5</v>
      </c>
    </row>
    <row r="1065" spans="1:7" ht="12.75">
      <c r="A1065" s="30" t="str">
        <f>'МП пр.8'!A411</f>
        <v>Изготовление планов эвакуации</v>
      </c>
      <c r="B1065" s="19" t="s">
        <v>313</v>
      </c>
      <c r="C1065" s="20" t="s">
        <v>73</v>
      </c>
      <c r="D1065" s="20" t="s">
        <v>65</v>
      </c>
      <c r="E1065" s="243" t="str">
        <f>'МП пр.8'!B411</f>
        <v>7П 0 01 94700 </v>
      </c>
      <c r="F1065" s="225"/>
      <c r="G1065" s="67">
        <f>G1066</f>
        <v>21</v>
      </c>
    </row>
    <row r="1066" spans="1:7" ht="26.25">
      <c r="A1066" s="16" t="s">
        <v>102</v>
      </c>
      <c r="B1066" s="19" t="s">
        <v>313</v>
      </c>
      <c r="C1066" s="20" t="s">
        <v>73</v>
      </c>
      <c r="D1066" s="20" t="s">
        <v>65</v>
      </c>
      <c r="E1066" s="243" t="s">
        <v>523</v>
      </c>
      <c r="F1066" s="225" t="s">
        <v>103</v>
      </c>
      <c r="G1066" s="67">
        <f>G1067</f>
        <v>21</v>
      </c>
    </row>
    <row r="1067" spans="1:7" ht="12.75">
      <c r="A1067" s="16" t="s">
        <v>108</v>
      </c>
      <c r="B1067" s="19" t="s">
        <v>313</v>
      </c>
      <c r="C1067" s="20" t="s">
        <v>73</v>
      </c>
      <c r="D1067" s="20" t="s">
        <v>65</v>
      </c>
      <c r="E1067" s="243" t="s">
        <v>523</v>
      </c>
      <c r="F1067" s="225" t="s">
        <v>109</v>
      </c>
      <c r="G1067" s="67">
        <f>G1068</f>
        <v>21</v>
      </c>
    </row>
    <row r="1068" spans="1:7" ht="14.25" customHeight="1">
      <c r="A1068" s="16" t="s">
        <v>112</v>
      </c>
      <c r="B1068" s="19" t="s">
        <v>313</v>
      </c>
      <c r="C1068" s="20" t="s">
        <v>73</v>
      </c>
      <c r="D1068" s="20" t="s">
        <v>65</v>
      </c>
      <c r="E1068" s="243" t="s">
        <v>523</v>
      </c>
      <c r="F1068" s="225" t="s">
        <v>113</v>
      </c>
      <c r="G1068" s="67">
        <f>'МП пр.8'!G417</f>
        <v>21</v>
      </c>
    </row>
    <row r="1069" spans="1:7" ht="42" customHeight="1">
      <c r="A1069" s="288" t="s">
        <v>535</v>
      </c>
      <c r="B1069" s="289" t="s">
        <v>313</v>
      </c>
      <c r="C1069" s="290" t="s">
        <v>73</v>
      </c>
      <c r="D1069" s="290" t="s">
        <v>65</v>
      </c>
      <c r="E1069" s="289" t="s">
        <v>183</v>
      </c>
      <c r="F1069" s="290"/>
      <c r="G1069" s="382">
        <f>G1070</f>
        <v>300</v>
      </c>
    </row>
    <row r="1070" spans="1:7" ht="27.75" customHeight="1">
      <c r="A1070" s="291" t="s">
        <v>222</v>
      </c>
      <c r="B1070" s="273" t="s">
        <v>313</v>
      </c>
      <c r="C1070" s="269" t="s">
        <v>73</v>
      </c>
      <c r="D1070" s="269" t="s">
        <v>65</v>
      </c>
      <c r="E1070" s="273" t="s">
        <v>364</v>
      </c>
      <c r="F1070" s="269"/>
      <c r="G1070" s="67">
        <f>G1071</f>
        <v>300</v>
      </c>
    </row>
    <row r="1071" spans="1:7" ht="14.25" customHeight="1">
      <c r="A1071" s="291" t="s">
        <v>192</v>
      </c>
      <c r="B1071" s="273" t="s">
        <v>313</v>
      </c>
      <c r="C1071" s="269" t="s">
        <v>73</v>
      </c>
      <c r="D1071" s="269" t="s">
        <v>65</v>
      </c>
      <c r="E1071" s="273" t="s">
        <v>365</v>
      </c>
      <c r="F1071" s="269"/>
      <c r="G1071" s="67">
        <f>G1072</f>
        <v>300</v>
      </c>
    </row>
    <row r="1072" spans="1:7" ht="21.75" customHeight="1">
      <c r="A1072" s="268" t="s">
        <v>102</v>
      </c>
      <c r="B1072" s="273" t="s">
        <v>313</v>
      </c>
      <c r="C1072" s="269" t="s">
        <v>73</v>
      </c>
      <c r="D1072" s="269" t="s">
        <v>65</v>
      </c>
      <c r="E1072" s="273" t="s">
        <v>365</v>
      </c>
      <c r="F1072" s="269" t="s">
        <v>103</v>
      </c>
      <c r="G1072" s="67">
        <f>G1073</f>
        <v>300</v>
      </c>
    </row>
    <row r="1073" spans="1:7" ht="14.25" customHeight="1">
      <c r="A1073" s="268" t="s">
        <v>108</v>
      </c>
      <c r="B1073" s="273" t="s">
        <v>313</v>
      </c>
      <c r="C1073" s="269" t="s">
        <v>73</v>
      </c>
      <c r="D1073" s="269" t="s">
        <v>65</v>
      </c>
      <c r="E1073" s="273" t="s">
        <v>365</v>
      </c>
      <c r="F1073" s="269" t="s">
        <v>109</v>
      </c>
      <c r="G1073" s="67">
        <f>G1074</f>
        <v>300</v>
      </c>
    </row>
    <row r="1074" spans="1:7" ht="14.25" customHeight="1">
      <c r="A1074" s="268" t="s">
        <v>112</v>
      </c>
      <c r="B1074" s="273" t="s">
        <v>313</v>
      </c>
      <c r="C1074" s="269" t="s">
        <v>73</v>
      </c>
      <c r="D1074" s="269" t="s">
        <v>65</v>
      </c>
      <c r="E1074" s="273" t="s">
        <v>365</v>
      </c>
      <c r="F1074" s="269" t="s">
        <v>113</v>
      </c>
      <c r="G1074" s="67">
        <v>300</v>
      </c>
    </row>
    <row r="1075" spans="1:7" ht="26.25">
      <c r="A1075" s="201" t="str">
        <f>'МП пр.8'!A645</f>
        <v>Муниципальная программа "Развитие физической культуры и спорта в Сусуманском городском округе на 2018- 2020 годы"</v>
      </c>
      <c r="B1075" s="206" t="s">
        <v>313</v>
      </c>
      <c r="C1075" s="202" t="s">
        <v>73</v>
      </c>
      <c r="D1075" s="202" t="s">
        <v>65</v>
      </c>
      <c r="E1075" s="241" t="str">
        <f>'МП пр.8'!B645</f>
        <v>7Ф 0 00 00000 </v>
      </c>
      <c r="F1075" s="224"/>
      <c r="G1075" s="382">
        <f>G1076</f>
        <v>1150</v>
      </c>
    </row>
    <row r="1076" spans="1:7" ht="26.25">
      <c r="A1076" s="30" t="str">
        <f>'МП пр.8'!A646</f>
        <v>Основное мероприятие "Приобщение различных слоев населения к регулярным занятиям физической культурой и спортом"</v>
      </c>
      <c r="B1076" s="19" t="s">
        <v>313</v>
      </c>
      <c r="C1076" s="20" t="s">
        <v>73</v>
      </c>
      <c r="D1076" s="20" t="s">
        <v>65</v>
      </c>
      <c r="E1076" s="243" t="str">
        <f>'МП пр.8'!B646</f>
        <v>7Ф 0 01 00000 </v>
      </c>
      <c r="F1076" s="225"/>
      <c r="G1076" s="67">
        <f>G1077+G1081+G1085</f>
        <v>1150</v>
      </c>
    </row>
    <row r="1077" spans="1:7" ht="12.75">
      <c r="A1077" s="30" t="str">
        <f>'МП пр.8'!A647</f>
        <v>Укрепление материально- технической базы</v>
      </c>
      <c r="B1077" s="19" t="s">
        <v>313</v>
      </c>
      <c r="C1077" s="20" t="s">
        <v>73</v>
      </c>
      <c r="D1077" s="20" t="s">
        <v>65</v>
      </c>
      <c r="E1077" s="243" t="str">
        <f>'МП пр.8'!B647</f>
        <v>7Ф 0 01 92500 </v>
      </c>
      <c r="F1077" s="225"/>
      <c r="G1077" s="67">
        <f>G1078</f>
        <v>300</v>
      </c>
    </row>
    <row r="1078" spans="1:7" ht="26.25">
      <c r="A1078" s="16" t="s">
        <v>102</v>
      </c>
      <c r="B1078" s="19" t="s">
        <v>313</v>
      </c>
      <c r="C1078" s="20" t="s">
        <v>73</v>
      </c>
      <c r="D1078" s="20" t="s">
        <v>65</v>
      </c>
      <c r="E1078" s="243" t="s">
        <v>297</v>
      </c>
      <c r="F1078" s="225" t="s">
        <v>103</v>
      </c>
      <c r="G1078" s="67">
        <f>G1079</f>
        <v>300</v>
      </c>
    </row>
    <row r="1079" spans="1:7" ht="12.75">
      <c r="A1079" s="16" t="s">
        <v>108</v>
      </c>
      <c r="B1079" s="19" t="s">
        <v>313</v>
      </c>
      <c r="C1079" s="20" t="s">
        <v>73</v>
      </c>
      <c r="D1079" s="20" t="s">
        <v>65</v>
      </c>
      <c r="E1079" s="243" t="s">
        <v>297</v>
      </c>
      <c r="F1079" s="225" t="s">
        <v>109</v>
      </c>
      <c r="G1079" s="67">
        <f>G1080</f>
        <v>300</v>
      </c>
    </row>
    <row r="1080" spans="1:7" ht="12.75">
      <c r="A1080" s="16" t="s">
        <v>112</v>
      </c>
      <c r="B1080" s="19" t="s">
        <v>313</v>
      </c>
      <c r="C1080" s="20" t="s">
        <v>73</v>
      </c>
      <c r="D1080" s="20" t="s">
        <v>65</v>
      </c>
      <c r="E1080" s="243" t="s">
        <v>297</v>
      </c>
      <c r="F1080" s="225" t="s">
        <v>113</v>
      </c>
      <c r="G1080" s="67">
        <f>'МП пр.8'!G653</f>
        <v>300</v>
      </c>
    </row>
    <row r="1081" spans="1:7" ht="12.75">
      <c r="A1081" s="30" t="str">
        <f>'МП пр.8'!A654</f>
        <v>Оздоровительная, спортивно- массовая работа с населением, проведение мероприятий</v>
      </c>
      <c r="B1081" s="19" t="s">
        <v>313</v>
      </c>
      <c r="C1081" s="20" t="s">
        <v>73</v>
      </c>
      <c r="D1081" s="20" t="s">
        <v>65</v>
      </c>
      <c r="E1081" s="243" t="str">
        <f>'МП пр.8'!B654</f>
        <v>7Ф 0 01 93100 </v>
      </c>
      <c r="F1081" s="225"/>
      <c r="G1081" s="67">
        <f>G1082</f>
        <v>580</v>
      </c>
    </row>
    <row r="1082" spans="1:7" ht="26.25">
      <c r="A1082" s="16" t="s">
        <v>102</v>
      </c>
      <c r="B1082" s="19" t="s">
        <v>313</v>
      </c>
      <c r="C1082" s="20" t="s">
        <v>73</v>
      </c>
      <c r="D1082" s="20" t="s">
        <v>65</v>
      </c>
      <c r="E1082" s="243" t="s">
        <v>296</v>
      </c>
      <c r="F1082" s="225" t="s">
        <v>103</v>
      </c>
      <c r="G1082" s="67">
        <f>G1083</f>
        <v>580</v>
      </c>
    </row>
    <row r="1083" spans="1:7" ht="12.75">
      <c r="A1083" s="16" t="s">
        <v>108</v>
      </c>
      <c r="B1083" s="19" t="s">
        <v>313</v>
      </c>
      <c r="C1083" s="20" t="s">
        <v>73</v>
      </c>
      <c r="D1083" s="20" t="s">
        <v>65</v>
      </c>
      <c r="E1083" s="243" t="s">
        <v>296</v>
      </c>
      <c r="F1083" s="225" t="s">
        <v>109</v>
      </c>
      <c r="G1083" s="67">
        <f>G1084</f>
        <v>580</v>
      </c>
    </row>
    <row r="1084" spans="1:7" ht="12.75">
      <c r="A1084" s="16" t="s">
        <v>112</v>
      </c>
      <c r="B1084" s="19" t="s">
        <v>313</v>
      </c>
      <c r="C1084" s="20" t="s">
        <v>73</v>
      </c>
      <c r="D1084" s="20" t="s">
        <v>65</v>
      </c>
      <c r="E1084" s="243" t="s">
        <v>296</v>
      </c>
      <c r="F1084" s="225" t="s">
        <v>113</v>
      </c>
      <c r="G1084" s="67">
        <f>'МП пр.8'!G660</f>
        <v>580</v>
      </c>
    </row>
    <row r="1085" spans="1:7" ht="12.75">
      <c r="A1085" s="30" t="str">
        <f>'МП пр.8'!A661</f>
        <v>Устройство спортивных сооружений</v>
      </c>
      <c r="B1085" s="19" t="s">
        <v>313</v>
      </c>
      <c r="C1085" s="20" t="s">
        <v>73</v>
      </c>
      <c r="D1085" s="20" t="s">
        <v>65</v>
      </c>
      <c r="E1085" s="243" t="str">
        <f>'МП пр.8'!B661</f>
        <v>7Ф 0 01 93200 </v>
      </c>
      <c r="F1085" s="225"/>
      <c r="G1085" s="67">
        <f>G1086</f>
        <v>270</v>
      </c>
    </row>
    <row r="1086" spans="1:7" ht="26.25">
      <c r="A1086" s="16" t="s">
        <v>102</v>
      </c>
      <c r="B1086" s="19" t="s">
        <v>313</v>
      </c>
      <c r="C1086" s="20" t="s">
        <v>73</v>
      </c>
      <c r="D1086" s="20" t="s">
        <v>65</v>
      </c>
      <c r="E1086" s="243" t="s">
        <v>298</v>
      </c>
      <c r="F1086" s="225" t="s">
        <v>103</v>
      </c>
      <c r="G1086" s="67">
        <f>G1087</f>
        <v>270</v>
      </c>
    </row>
    <row r="1087" spans="1:7" ht="12.75">
      <c r="A1087" s="16" t="s">
        <v>108</v>
      </c>
      <c r="B1087" s="19" t="s">
        <v>313</v>
      </c>
      <c r="C1087" s="20" t="s">
        <v>73</v>
      </c>
      <c r="D1087" s="20" t="s">
        <v>65</v>
      </c>
      <c r="E1087" s="243" t="s">
        <v>298</v>
      </c>
      <c r="F1087" s="225" t="s">
        <v>109</v>
      </c>
      <c r="G1087" s="67">
        <f>G1088</f>
        <v>270</v>
      </c>
    </row>
    <row r="1088" spans="1:7" ht="12.75">
      <c r="A1088" s="16" t="s">
        <v>112</v>
      </c>
      <c r="B1088" s="19" t="s">
        <v>313</v>
      </c>
      <c r="C1088" s="20" t="s">
        <v>73</v>
      </c>
      <c r="D1088" s="20" t="s">
        <v>65</v>
      </c>
      <c r="E1088" s="243" t="s">
        <v>298</v>
      </c>
      <c r="F1088" s="225" t="s">
        <v>113</v>
      </c>
      <c r="G1088" s="67">
        <f>'МП пр.8'!G667</f>
        <v>270</v>
      </c>
    </row>
    <row r="1089" spans="1:7" ht="26.25">
      <c r="A1089" s="16" t="s">
        <v>668</v>
      </c>
      <c r="B1089" s="19" t="s">
        <v>313</v>
      </c>
      <c r="C1089" s="20" t="s">
        <v>73</v>
      </c>
      <c r="D1089" s="20" t="s">
        <v>65</v>
      </c>
      <c r="E1089" s="225" t="s">
        <v>669</v>
      </c>
      <c r="F1089" s="225"/>
      <c r="G1089" s="67">
        <f>G1090+G1094+G1098</f>
        <v>28106.199999999997</v>
      </c>
    </row>
    <row r="1090" spans="1:7" ht="12.75">
      <c r="A1090" s="31" t="s">
        <v>214</v>
      </c>
      <c r="B1090" s="19" t="s">
        <v>313</v>
      </c>
      <c r="C1090" s="38" t="s">
        <v>73</v>
      </c>
      <c r="D1090" s="38" t="s">
        <v>65</v>
      </c>
      <c r="E1090" s="225" t="s">
        <v>670</v>
      </c>
      <c r="F1090" s="225"/>
      <c r="G1090" s="67">
        <f>G1091</f>
        <v>27794.199999999997</v>
      </c>
    </row>
    <row r="1091" spans="1:7" ht="26.25">
      <c r="A1091" s="31" t="s">
        <v>102</v>
      </c>
      <c r="B1091" s="19" t="s">
        <v>313</v>
      </c>
      <c r="C1091" s="20" t="s">
        <v>73</v>
      </c>
      <c r="D1091" s="20" t="s">
        <v>65</v>
      </c>
      <c r="E1091" s="225" t="s">
        <v>670</v>
      </c>
      <c r="F1091" s="225" t="s">
        <v>103</v>
      </c>
      <c r="G1091" s="67">
        <f>G1092</f>
        <v>27794.199999999997</v>
      </c>
    </row>
    <row r="1092" spans="1:7" ht="12.75">
      <c r="A1092" s="31" t="s">
        <v>108</v>
      </c>
      <c r="B1092" s="19" t="s">
        <v>313</v>
      </c>
      <c r="C1092" s="20" t="s">
        <v>73</v>
      </c>
      <c r="D1092" s="20" t="s">
        <v>65</v>
      </c>
      <c r="E1092" s="225" t="s">
        <v>670</v>
      </c>
      <c r="F1092" s="225" t="s">
        <v>109</v>
      </c>
      <c r="G1092" s="67">
        <f>G1093</f>
        <v>27794.199999999997</v>
      </c>
    </row>
    <row r="1093" spans="1:7" ht="39">
      <c r="A1093" s="16" t="s">
        <v>110</v>
      </c>
      <c r="B1093" s="19" t="s">
        <v>313</v>
      </c>
      <c r="C1093" s="20" t="s">
        <v>73</v>
      </c>
      <c r="D1093" s="20" t="s">
        <v>65</v>
      </c>
      <c r="E1093" s="225" t="s">
        <v>670</v>
      </c>
      <c r="F1093" s="225" t="s">
        <v>111</v>
      </c>
      <c r="G1093" s="67">
        <f>19674.1+8120.1</f>
        <v>27794.199999999997</v>
      </c>
    </row>
    <row r="1094" spans="1:7" ht="39">
      <c r="A1094" s="16" t="s">
        <v>235</v>
      </c>
      <c r="B1094" s="19" t="s">
        <v>313</v>
      </c>
      <c r="C1094" s="20" t="s">
        <v>73</v>
      </c>
      <c r="D1094" s="20" t="s">
        <v>65</v>
      </c>
      <c r="E1094" s="225" t="s">
        <v>671</v>
      </c>
      <c r="F1094" s="225"/>
      <c r="G1094" s="67">
        <f>G1095</f>
        <v>275</v>
      </c>
    </row>
    <row r="1095" spans="1:7" ht="26.25">
      <c r="A1095" s="31" t="s">
        <v>102</v>
      </c>
      <c r="B1095" s="19" t="s">
        <v>313</v>
      </c>
      <c r="C1095" s="20" t="s">
        <v>73</v>
      </c>
      <c r="D1095" s="20" t="s">
        <v>65</v>
      </c>
      <c r="E1095" s="225" t="s">
        <v>671</v>
      </c>
      <c r="F1095" s="225" t="s">
        <v>103</v>
      </c>
      <c r="G1095" s="67">
        <f>G1096</f>
        <v>275</v>
      </c>
    </row>
    <row r="1096" spans="1:7" ht="12.75">
      <c r="A1096" s="31" t="s">
        <v>108</v>
      </c>
      <c r="B1096" s="19" t="s">
        <v>313</v>
      </c>
      <c r="C1096" s="20" t="s">
        <v>73</v>
      </c>
      <c r="D1096" s="20" t="s">
        <v>65</v>
      </c>
      <c r="E1096" s="225" t="s">
        <v>671</v>
      </c>
      <c r="F1096" s="225" t="s">
        <v>109</v>
      </c>
      <c r="G1096" s="67">
        <f>G1097</f>
        <v>275</v>
      </c>
    </row>
    <row r="1097" spans="1:7" ht="12.75">
      <c r="A1097" s="16" t="s">
        <v>112</v>
      </c>
      <c r="B1097" s="19" t="s">
        <v>313</v>
      </c>
      <c r="C1097" s="20" t="s">
        <v>73</v>
      </c>
      <c r="D1097" s="20" t="s">
        <v>65</v>
      </c>
      <c r="E1097" s="225" t="s">
        <v>671</v>
      </c>
      <c r="F1097" s="225" t="s">
        <v>113</v>
      </c>
      <c r="G1097" s="67">
        <f>275</f>
        <v>275</v>
      </c>
    </row>
    <row r="1098" spans="1:7" ht="12.75">
      <c r="A1098" s="16" t="s">
        <v>204</v>
      </c>
      <c r="B1098" s="19" t="s">
        <v>313</v>
      </c>
      <c r="C1098" s="20" t="s">
        <v>73</v>
      </c>
      <c r="D1098" s="20" t="s">
        <v>65</v>
      </c>
      <c r="E1098" s="225" t="s">
        <v>672</v>
      </c>
      <c r="F1098" s="225"/>
      <c r="G1098" s="67">
        <f>G1099</f>
        <v>37</v>
      </c>
    </row>
    <row r="1099" spans="1:7" ht="26.25">
      <c r="A1099" s="31" t="s">
        <v>102</v>
      </c>
      <c r="B1099" s="19" t="s">
        <v>313</v>
      </c>
      <c r="C1099" s="20" t="s">
        <v>73</v>
      </c>
      <c r="D1099" s="20" t="s">
        <v>65</v>
      </c>
      <c r="E1099" s="225" t="s">
        <v>672</v>
      </c>
      <c r="F1099" s="225" t="s">
        <v>103</v>
      </c>
      <c r="G1099" s="67">
        <f>G1100</f>
        <v>37</v>
      </c>
    </row>
    <row r="1100" spans="1:7" ht="12.75">
      <c r="A1100" s="31" t="s">
        <v>108</v>
      </c>
      <c r="B1100" s="19" t="s">
        <v>313</v>
      </c>
      <c r="C1100" s="20" t="s">
        <v>73</v>
      </c>
      <c r="D1100" s="20" t="s">
        <v>65</v>
      </c>
      <c r="E1100" s="225" t="s">
        <v>672</v>
      </c>
      <c r="F1100" s="225" t="s">
        <v>109</v>
      </c>
      <c r="G1100" s="67">
        <f>G1101</f>
        <v>37</v>
      </c>
    </row>
    <row r="1101" spans="1:7" ht="12.75">
      <c r="A1101" s="16" t="s">
        <v>112</v>
      </c>
      <c r="B1101" s="19" t="s">
        <v>313</v>
      </c>
      <c r="C1101" s="20" t="s">
        <v>73</v>
      </c>
      <c r="D1101" s="20" t="s">
        <v>65</v>
      </c>
      <c r="E1101" s="225" t="s">
        <v>672</v>
      </c>
      <c r="F1101" s="225" t="s">
        <v>113</v>
      </c>
      <c r="G1101" s="67">
        <f>37</f>
        <v>37</v>
      </c>
    </row>
    <row r="1102" spans="1:7" ht="12.75">
      <c r="A1102" s="16" t="s">
        <v>29</v>
      </c>
      <c r="B1102" s="19" t="s">
        <v>313</v>
      </c>
      <c r="C1102" s="20" t="s">
        <v>73</v>
      </c>
      <c r="D1102" s="20" t="s">
        <v>65</v>
      </c>
      <c r="E1102" s="225" t="s">
        <v>673</v>
      </c>
      <c r="F1102" s="225"/>
      <c r="G1102" s="67">
        <f>G1103</f>
        <v>200</v>
      </c>
    </row>
    <row r="1103" spans="1:7" ht="12.75">
      <c r="A1103" s="5" t="s">
        <v>674</v>
      </c>
      <c r="B1103" s="19" t="s">
        <v>313</v>
      </c>
      <c r="C1103" s="38" t="s">
        <v>73</v>
      </c>
      <c r="D1103" s="20" t="s">
        <v>65</v>
      </c>
      <c r="E1103" s="236" t="s">
        <v>675</v>
      </c>
      <c r="F1103" s="225"/>
      <c r="G1103" s="67">
        <f>G1104</f>
        <v>200</v>
      </c>
    </row>
    <row r="1104" spans="1:7" ht="26.25">
      <c r="A1104" s="31" t="s">
        <v>102</v>
      </c>
      <c r="B1104" s="19" t="s">
        <v>313</v>
      </c>
      <c r="C1104" s="38" t="s">
        <v>73</v>
      </c>
      <c r="D1104" s="20" t="s">
        <v>65</v>
      </c>
      <c r="E1104" s="236" t="s">
        <v>675</v>
      </c>
      <c r="F1104" s="225" t="s">
        <v>103</v>
      </c>
      <c r="G1104" s="67">
        <f>G1105</f>
        <v>200</v>
      </c>
    </row>
    <row r="1105" spans="1:7" ht="12.75">
      <c r="A1105" s="31" t="s">
        <v>108</v>
      </c>
      <c r="B1105" s="19" t="s">
        <v>313</v>
      </c>
      <c r="C1105" s="38" t="s">
        <v>73</v>
      </c>
      <c r="D1105" s="20" t="s">
        <v>65</v>
      </c>
      <c r="E1105" s="236" t="s">
        <v>675</v>
      </c>
      <c r="F1105" s="225" t="s">
        <v>109</v>
      </c>
      <c r="G1105" s="67">
        <f>G1106</f>
        <v>200</v>
      </c>
    </row>
    <row r="1106" spans="1:7" ht="12.75">
      <c r="A1106" s="16" t="s">
        <v>112</v>
      </c>
      <c r="B1106" s="19" t="s">
        <v>313</v>
      </c>
      <c r="C1106" s="38" t="s">
        <v>73</v>
      </c>
      <c r="D1106" s="20" t="s">
        <v>65</v>
      </c>
      <c r="E1106" s="236" t="s">
        <v>675</v>
      </c>
      <c r="F1106" s="225" t="s">
        <v>113</v>
      </c>
      <c r="G1106" s="67">
        <v>200</v>
      </c>
    </row>
    <row r="1107" spans="1:12" ht="26.25">
      <c r="A1107" s="209" t="s">
        <v>375</v>
      </c>
      <c r="B1107" s="210" t="s">
        <v>314</v>
      </c>
      <c r="C1107" s="194"/>
      <c r="D1107" s="194"/>
      <c r="E1107" s="252"/>
      <c r="F1107" s="252"/>
      <c r="G1107" s="397">
        <f>G1123+G1156+G1244+G1108</f>
        <v>30922.199999999997</v>
      </c>
      <c r="I1107" s="375"/>
      <c r="J1107" s="375"/>
      <c r="K1107" s="265"/>
      <c r="L1107" s="264"/>
    </row>
    <row r="1108" spans="1:12" ht="12.75">
      <c r="A1108" s="266" t="s">
        <v>2</v>
      </c>
      <c r="B1108" s="267" t="s">
        <v>314</v>
      </c>
      <c r="C1108" s="267" t="s">
        <v>65</v>
      </c>
      <c r="D1108" s="267" t="s">
        <v>35</v>
      </c>
      <c r="E1108" s="267"/>
      <c r="F1108" s="267"/>
      <c r="G1108" s="72">
        <f>G1109+G1117</f>
        <v>305</v>
      </c>
      <c r="I1108" s="32"/>
      <c r="J1108" s="32"/>
      <c r="K1108" s="265"/>
      <c r="L1108" s="264"/>
    </row>
    <row r="1109" spans="1:12" ht="39">
      <c r="A1109" s="266" t="s">
        <v>17</v>
      </c>
      <c r="B1109" s="267" t="s">
        <v>314</v>
      </c>
      <c r="C1109" s="267" t="s">
        <v>65</v>
      </c>
      <c r="D1109" s="267" t="s">
        <v>67</v>
      </c>
      <c r="E1109" s="267"/>
      <c r="F1109" s="267"/>
      <c r="G1109" s="72">
        <f>G1110</f>
        <v>5</v>
      </c>
      <c r="I1109" s="32"/>
      <c r="J1109" s="32"/>
      <c r="K1109" s="265"/>
      <c r="L1109" s="264"/>
    </row>
    <row r="1110" spans="1:12" ht="26.25">
      <c r="A1110" s="268" t="s">
        <v>315</v>
      </c>
      <c r="B1110" s="269" t="s">
        <v>314</v>
      </c>
      <c r="C1110" s="269" t="s">
        <v>65</v>
      </c>
      <c r="D1110" s="269" t="s">
        <v>67</v>
      </c>
      <c r="E1110" s="269" t="s">
        <v>203</v>
      </c>
      <c r="F1110" s="267"/>
      <c r="G1110" s="67">
        <f>G1111</f>
        <v>5</v>
      </c>
      <c r="I1110" s="32"/>
      <c r="J1110" s="32"/>
      <c r="K1110" s="265"/>
      <c r="L1110" s="264"/>
    </row>
    <row r="1111" spans="1:12" ht="12.75">
      <c r="A1111" s="268" t="s">
        <v>49</v>
      </c>
      <c r="B1111" s="269" t="s">
        <v>314</v>
      </c>
      <c r="C1111" s="269" t="s">
        <v>65</v>
      </c>
      <c r="D1111" s="269" t="s">
        <v>67</v>
      </c>
      <c r="E1111" s="269" t="s">
        <v>209</v>
      </c>
      <c r="F1111" s="267"/>
      <c r="G1111" s="67">
        <f>G1112</f>
        <v>5</v>
      </c>
      <c r="I1111" s="32"/>
      <c r="J1111" s="32"/>
      <c r="K1111" s="265"/>
      <c r="L1111" s="264"/>
    </row>
    <row r="1112" spans="1:12" ht="12.75">
      <c r="A1112" s="268" t="s">
        <v>206</v>
      </c>
      <c r="B1112" s="269" t="s">
        <v>314</v>
      </c>
      <c r="C1112" s="269" t="s">
        <v>65</v>
      </c>
      <c r="D1112" s="269" t="s">
        <v>67</v>
      </c>
      <c r="E1112" s="269" t="s">
        <v>211</v>
      </c>
      <c r="F1112" s="269"/>
      <c r="G1112" s="67">
        <f>G1113</f>
        <v>5</v>
      </c>
      <c r="I1112" s="32"/>
      <c r="J1112" s="32"/>
      <c r="K1112" s="265"/>
      <c r="L1112" s="264"/>
    </row>
    <row r="1113" spans="1:12" ht="12.75">
      <c r="A1113" s="268" t="s">
        <v>125</v>
      </c>
      <c r="B1113" s="269" t="s">
        <v>314</v>
      </c>
      <c r="C1113" s="269" t="s">
        <v>65</v>
      </c>
      <c r="D1113" s="269" t="s">
        <v>67</v>
      </c>
      <c r="E1113" s="269" t="s">
        <v>211</v>
      </c>
      <c r="F1113" s="269" t="s">
        <v>126</v>
      </c>
      <c r="G1113" s="67">
        <f>G1114</f>
        <v>5</v>
      </c>
      <c r="I1113" s="32"/>
      <c r="J1113" s="32"/>
      <c r="K1113" s="265"/>
      <c r="L1113" s="264"/>
    </row>
    <row r="1114" spans="1:12" ht="12.75">
      <c r="A1114" s="268" t="s">
        <v>128</v>
      </c>
      <c r="B1114" s="269" t="s">
        <v>314</v>
      </c>
      <c r="C1114" s="269" t="s">
        <v>65</v>
      </c>
      <c r="D1114" s="269" t="s">
        <v>67</v>
      </c>
      <c r="E1114" s="269" t="s">
        <v>211</v>
      </c>
      <c r="F1114" s="269" t="s">
        <v>129</v>
      </c>
      <c r="G1114" s="67">
        <f>G1115+G1116</f>
        <v>5</v>
      </c>
      <c r="I1114" s="32"/>
      <c r="J1114" s="32"/>
      <c r="K1114" s="265"/>
      <c r="L1114" s="264"/>
    </row>
    <row r="1115" spans="1:12" ht="12.75">
      <c r="A1115" s="268" t="s">
        <v>157</v>
      </c>
      <c r="B1115" s="269" t="s">
        <v>314</v>
      </c>
      <c r="C1115" s="269" t="s">
        <v>65</v>
      </c>
      <c r="D1115" s="269" t="s">
        <v>67</v>
      </c>
      <c r="E1115" s="269" t="s">
        <v>211</v>
      </c>
      <c r="F1115" s="269" t="s">
        <v>132</v>
      </c>
      <c r="G1115" s="67">
        <v>2</v>
      </c>
      <c r="I1115" s="32"/>
      <c r="J1115" s="32"/>
      <c r="K1115" s="265"/>
      <c r="L1115" s="264"/>
    </row>
    <row r="1116" spans="1:12" ht="12.75">
      <c r="A1116" s="270" t="s">
        <v>158</v>
      </c>
      <c r="B1116" s="269" t="s">
        <v>314</v>
      </c>
      <c r="C1116" s="269" t="s">
        <v>65</v>
      </c>
      <c r="D1116" s="269" t="s">
        <v>67</v>
      </c>
      <c r="E1116" s="269" t="s">
        <v>211</v>
      </c>
      <c r="F1116" s="269" t="s">
        <v>159</v>
      </c>
      <c r="G1116" s="67">
        <v>3</v>
      </c>
      <c r="I1116" s="32"/>
      <c r="J1116" s="32"/>
      <c r="K1116" s="265"/>
      <c r="L1116" s="264"/>
    </row>
    <row r="1117" spans="1:12" ht="12.75">
      <c r="A1117" s="266" t="s">
        <v>62</v>
      </c>
      <c r="B1117" s="271" t="s">
        <v>314</v>
      </c>
      <c r="C1117" s="267" t="s">
        <v>65</v>
      </c>
      <c r="D1117" s="267" t="s">
        <v>86</v>
      </c>
      <c r="E1117" s="269"/>
      <c r="F1117" s="269"/>
      <c r="G1117" s="72">
        <f>G1118</f>
        <v>300</v>
      </c>
      <c r="I1117" s="32"/>
      <c r="J1117" s="32"/>
      <c r="K1117" s="265"/>
      <c r="L1117" s="264"/>
    </row>
    <row r="1118" spans="1:12" ht="26.25">
      <c r="A1118" s="272" t="s">
        <v>197</v>
      </c>
      <c r="B1118" s="273" t="s">
        <v>314</v>
      </c>
      <c r="C1118" s="269" t="s">
        <v>65</v>
      </c>
      <c r="D1118" s="269" t="s">
        <v>86</v>
      </c>
      <c r="E1118" s="269" t="s">
        <v>623</v>
      </c>
      <c r="F1118" s="269"/>
      <c r="G1118" s="67">
        <f>G1119</f>
        <v>300</v>
      </c>
      <c r="I1118" s="32"/>
      <c r="J1118" s="32"/>
      <c r="K1118" s="265"/>
      <c r="L1118" s="264"/>
    </row>
    <row r="1119" spans="1:12" ht="26.25">
      <c r="A1119" s="272" t="s">
        <v>728</v>
      </c>
      <c r="B1119" s="269" t="s">
        <v>314</v>
      </c>
      <c r="C1119" s="269" t="s">
        <v>65</v>
      </c>
      <c r="D1119" s="269" t="s">
        <v>86</v>
      </c>
      <c r="E1119" s="269" t="s">
        <v>625</v>
      </c>
      <c r="F1119" s="269"/>
      <c r="G1119" s="67">
        <f>G1120</f>
        <v>300</v>
      </c>
      <c r="I1119" s="32"/>
      <c r="J1119" s="32"/>
      <c r="K1119" s="265"/>
      <c r="L1119" s="264"/>
    </row>
    <row r="1120" spans="1:12" ht="12.75">
      <c r="A1120" s="268" t="s">
        <v>393</v>
      </c>
      <c r="B1120" s="269" t="s">
        <v>314</v>
      </c>
      <c r="C1120" s="269" t="s">
        <v>65</v>
      </c>
      <c r="D1120" s="269" t="s">
        <v>86</v>
      </c>
      <c r="E1120" s="269" t="s">
        <v>625</v>
      </c>
      <c r="F1120" s="269" t="s">
        <v>101</v>
      </c>
      <c r="G1120" s="67">
        <f>G1121</f>
        <v>300</v>
      </c>
      <c r="I1120" s="32"/>
      <c r="J1120" s="32"/>
      <c r="K1120" s="265"/>
      <c r="L1120" s="264"/>
    </row>
    <row r="1121" spans="1:12" ht="26.25">
      <c r="A1121" s="16" t="s">
        <v>770</v>
      </c>
      <c r="B1121" s="269" t="s">
        <v>314</v>
      </c>
      <c r="C1121" s="269" t="s">
        <v>65</v>
      </c>
      <c r="D1121" s="269" t="s">
        <v>86</v>
      </c>
      <c r="E1121" s="269" t="s">
        <v>625</v>
      </c>
      <c r="F1121" s="269" t="s">
        <v>97</v>
      </c>
      <c r="G1121" s="67">
        <f>G1122</f>
        <v>300</v>
      </c>
      <c r="I1121" s="32"/>
      <c r="J1121" s="32"/>
      <c r="K1121" s="265"/>
      <c r="L1121" s="264"/>
    </row>
    <row r="1122" spans="1:12" ht="12.75">
      <c r="A1122" s="268" t="s">
        <v>723</v>
      </c>
      <c r="B1122" s="269" t="s">
        <v>314</v>
      </c>
      <c r="C1122" s="269" t="s">
        <v>65</v>
      </c>
      <c r="D1122" s="269" t="s">
        <v>86</v>
      </c>
      <c r="E1122" s="269" t="s">
        <v>625</v>
      </c>
      <c r="F1122" s="269" t="s">
        <v>98</v>
      </c>
      <c r="G1122" s="67">
        <v>300</v>
      </c>
      <c r="I1122" s="32"/>
      <c r="J1122" s="32"/>
      <c r="K1122" s="265"/>
      <c r="L1122" s="264"/>
    </row>
    <row r="1123" spans="1:7" ht="12.75">
      <c r="A1123" s="15" t="s">
        <v>5</v>
      </c>
      <c r="B1123" s="42" t="s">
        <v>314</v>
      </c>
      <c r="C1123" s="41" t="s">
        <v>67</v>
      </c>
      <c r="D1123" s="41" t="s">
        <v>35</v>
      </c>
      <c r="E1123" s="229"/>
      <c r="F1123" s="229"/>
      <c r="G1123" s="72">
        <f>G1133+G1124</f>
        <v>6220.1</v>
      </c>
    </row>
    <row r="1124" spans="1:7" ht="12.75">
      <c r="A1124" s="15" t="s">
        <v>376</v>
      </c>
      <c r="B1124" s="42" t="s">
        <v>314</v>
      </c>
      <c r="C1124" s="41" t="s">
        <v>67</v>
      </c>
      <c r="D1124" s="41" t="s">
        <v>75</v>
      </c>
      <c r="E1124" s="229"/>
      <c r="F1124" s="229"/>
      <c r="G1124" s="72">
        <f>G1125</f>
        <v>5.1</v>
      </c>
    </row>
    <row r="1125" spans="1:7" ht="12.75">
      <c r="A1125" s="16" t="s">
        <v>677</v>
      </c>
      <c r="B1125" s="20" t="s">
        <v>314</v>
      </c>
      <c r="C1125" s="20" t="s">
        <v>67</v>
      </c>
      <c r="D1125" s="20" t="s">
        <v>75</v>
      </c>
      <c r="E1125" s="225" t="s">
        <v>678</v>
      </c>
      <c r="F1125" s="225"/>
      <c r="G1125" s="67">
        <f>G1126</f>
        <v>5.1</v>
      </c>
    </row>
    <row r="1126" spans="1:7" ht="12.75">
      <c r="A1126" s="31" t="s">
        <v>679</v>
      </c>
      <c r="B1126" s="68" t="s">
        <v>314</v>
      </c>
      <c r="C1126" s="68" t="s">
        <v>67</v>
      </c>
      <c r="D1126" s="68" t="s">
        <v>75</v>
      </c>
      <c r="E1126" s="236" t="s">
        <v>680</v>
      </c>
      <c r="F1126" s="236"/>
      <c r="G1126" s="67">
        <f>G1127+G1130</f>
        <v>5.1</v>
      </c>
    </row>
    <row r="1127" spans="1:7" ht="12.75">
      <c r="A1127" s="31" t="s">
        <v>393</v>
      </c>
      <c r="B1127" s="68" t="s">
        <v>314</v>
      </c>
      <c r="C1127" s="68" t="s">
        <v>67</v>
      </c>
      <c r="D1127" s="68" t="s">
        <v>75</v>
      </c>
      <c r="E1127" s="236" t="s">
        <v>680</v>
      </c>
      <c r="F1127" s="236" t="s">
        <v>101</v>
      </c>
      <c r="G1127" s="67">
        <f>G1128</f>
        <v>3.1</v>
      </c>
    </row>
    <row r="1128" spans="1:7" ht="26.25">
      <c r="A1128" s="16" t="s">
        <v>770</v>
      </c>
      <c r="B1128" s="68" t="s">
        <v>314</v>
      </c>
      <c r="C1128" s="68" t="s">
        <v>67</v>
      </c>
      <c r="D1128" s="68" t="s">
        <v>75</v>
      </c>
      <c r="E1128" s="236" t="s">
        <v>680</v>
      </c>
      <c r="F1128" s="236" t="s">
        <v>97</v>
      </c>
      <c r="G1128" s="67">
        <f>G1129</f>
        <v>3.1</v>
      </c>
    </row>
    <row r="1129" spans="1:7" ht="12.75">
      <c r="A1129" s="31" t="s">
        <v>723</v>
      </c>
      <c r="B1129" s="68" t="s">
        <v>314</v>
      </c>
      <c r="C1129" s="68" t="s">
        <v>67</v>
      </c>
      <c r="D1129" s="68" t="s">
        <v>75</v>
      </c>
      <c r="E1129" s="236" t="s">
        <v>680</v>
      </c>
      <c r="F1129" s="236" t="s">
        <v>98</v>
      </c>
      <c r="G1129" s="67">
        <v>3.1</v>
      </c>
    </row>
    <row r="1130" spans="1:7" ht="12.75">
      <c r="A1130" s="16" t="s">
        <v>125</v>
      </c>
      <c r="B1130" s="20" t="s">
        <v>314</v>
      </c>
      <c r="C1130" s="20" t="s">
        <v>67</v>
      </c>
      <c r="D1130" s="20" t="s">
        <v>75</v>
      </c>
      <c r="E1130" s="20" t="s">
        <v>680</v>
      </c>
      <c r="F1130" s="20" t="s">
        <v>126</v>
      </c>
      <c r="G1130" s="67">
        <f>G1132</f>
        <v>2</v>
      </c>
    </row>
    <row r="1131" spans="1:7" ht="12.75">
      <c r="A1131" s="16" t="s">
        <v>128</v>
      </c>
      <c r="B1131" s="20" t="s">
        <v>314</v>
      </c>
      <c r="C1131" s="20" t="s">
        <v>67</v>
      </c>
      <c r="D1131" s="20" t="s">
        <v>75</v>
      </c>
      <c r="E1131" s="20" t="s">
        <v>680</v>
      </c>
      <c r="F1131" s="20" t="s">
        <v>129</v>
      </c>
      <c r="G1131" s="67">
        <f>G1132</f>
        <v>2</v>
      </c>
    </row>
    <row r="1132" spans="1:7" ht="12.75">
      <c r="A1132" s="16" t="s">
        <v>158</v>
      </c>
      <c r="B1132" s="20" t="s">
        <v>314</v>
      </c>
      <c r="C1132" s="20" t="s">
        <v>67</v>
      </c>
      <c r="D1132" s="20" t="s">
        <v>75</v>
      </c>
      <c r="E1132" s="20" t="s">
        <v>680</v>
      </c>
      <c r="F1132" s="20" t="s">
        <v>159</v>
      </c>
      <c r="G1132" s="67">
        <v>2</v>
      </c>
    </row>
    <row r="1133" spans="1:7" ht="12.75">
      <c r="A1133" s="70" t="s">
        <v>81</v>
      </c>
      <c r="B1133" s="71" t="s">
        <v>314</v>
      </c>
      <c r="C1133" s="71" t="s">
        <v>67</v>
      </c>
      <c r="D1133" s="71" t="s">
        <v>74</v>
      </c>
      <c r="E1133" s="237"/>
      <c r="F1133" s="237"/>
      <c r="G1133" s="72">
        <f>G1135+G1145+G1151</f>
        <v>6215</v>
      </c>
    </row>
    <row r="1134" spans="1:7" ht="12.75">
      <c r="A1134" s="16" t="s">
        <v>601</v>
      </c>
      <c r="B1134" s="19" t="s">
        <v>314</v>
      </c>
      <c r="C1134" s="20" t="s">
        <v>67</v>
      </c>
      <c r="D1134" s="20" t="s">
        <v>74</v>
      </c>
      <c r="E1134" s="243" t="s">
        <v>676</v>
      </c>
      <c r="F1134" s="236"/>
      <c r="G1134" s="67">
        <f>G1135+G1145</f>
        <v>4816.6</v>
      </c>
    </row>
    <row r="1135" spans="1:7" ht="26.25">
      <c r="A1135" s="216" t="str">
        <f>'МП пр.8'!A751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1135" s="206" t="s">
        <v>314</v>
      </c>
      <c r="C1135" s="202" t="s">
        <v>67</v>
      </c>
      <c r="D1135" s="202" t="s">
        <v>74</v>
      </c>
      <c r="E1135" s="241" t="str">
        <f>'МП пр.8'!B751</f>
        <v>7D 0 00 00000</v>
      </c>
      <c r="F1135" s="224"/>
      <c r="G1135" s="382">
        <f>G1136</f>
        <v>500</v>
      </c>
    </row>
    <row r="1136" spans="1:7" ht="12.75">
      <c r="A1136" s="30" t="str">
        <f>'МП пр.8'!A752</f>
        <v>Основное мероприятие "Обеспечение реализации программы"</v>
      </c>
      <c r="B1136" s="19" t="s">
        <v>314</v>
      </c>
      <c r="C1136" s="20" t="s">
        <v>67</v>
      </c>
      <c r="D1136" s="20" t="s">
        <v>74</v>
      </c>
      <c r="E1136" s="243" t="str">
        <f>'МП пр.8'!B752</f>
        <v>7D 0 01 00000</v>
      </c>
      <c r="F1136" s="225"/>
      <c r="G1136" s="67">
        <f>G1137+G1141</f>
        <v>500</v>
      </c>
    </row>
    <row r="1137" spans="1:7" ht="26.25">
      <c r="A1137" s="16" t="str">
        <f>'МП пр.8'!A753</f>
        <v>Разработка комплексных схем организации дорожного движения на территории Сусуманского городского округа </v>
      </c>
      <c r="B1137" s="19" t="s">
        <v>314</v>
      </c>
      <c r="C1137" s="20" t="s">
        <v>67</v>
      </c>
      <c r="D1137" s="20" t="s">
        <v>74</v>
      </c>
      <c r="E1137" s="243" t="str">
        <f>'МП пр.8'!B753</f>
        <v>7D 0 01 95410</v>
      </c>
      <c r="F1137" s="225"/>
      <c r="G1137" s="67">
        <f>G1138</f>
        <v>176.3</v>
      </c>
    </row>
    <row r="1138" spans="1:7" ht="12.75">
      <c r="A1138" s="16" t="s">
        <v>393</v>
      </c>
      <c r="B1138" s="19" t="s">
        <v>314</v>
      </c>
      <c r="C1138" s="20" t="s">
        <v>67</v>
      </c>
      <c r="D1138" s="20" t="s">
        <v>74</v>
      </c>
      <c r="E1138" s="243" t="s">
        <v>384</v>
      </c>
      <c r="F1138" s="225" t="s">
        <v>101</v>
      </c>
      <c r="G1138" s="67">
        <f>G1139</f>
        <v>176.3</v>
      </c>
    </row>
    <row r="1139" spans="1:7" ht="26.25">
      <c r="A1139" s="16" t="s">
        <v>770</v>
      </c>
      <c r="B1139" s="19" t="s">
        <v>314</v>
      </c>
      <c r="C1139" s="20" t="s">
        <v>67</v>
      </c>
      <c r="D1139" s="20" t="s">
        <v>74</v>
      </c>
      <c r="E1139" s="243" t="s">
        <v>384</v>
      </c>
      <c r="F1139" s="225" t="s">
        <v>97</v>
      </c>
      <c r="G1139" s="67">
        <f>G1140</f>
        <v>176.3</v>
      </c>
    </row>
    <row r="1140" spans="1:7" ht="12.75">
      <c r="A1140" s="16" t="s">
        <v>723</v>
      </c>
      <c r="B1140" s="19" t="s">
        <v>314</v>
      </c>
      <c r="C1140" s="20" t="s">
        <v>67</v>
      </c>
      <c r="D1140" s="20" t="s">
        <v>74</v>
      </c>
      <c r="E1140" s="243" t="s">
        <v>384</v>
      </c>
      <c r="F1140" s="225" t="s">
        <v>98</v>
      </c>
      <c r="G1140" s="67">
        <f>'МП пр.8'!G759</f>
        <v>176.3</v>
      </c>
    </row>
    <row r="1141" spans="1:7" ht="12.75">
      <c r="A1141" s="16" t="str">
        <f>'МП пр.8'!A760</f>
        <v>Приобретение пешеходных ограждений</v>
      </c>
      <c r="B1141" s="19" t="s">
        <v>314</v>
      </c>
      <c r="C1141" s="20" t="s">
        <v>67</v>
      </c>
      <c r="D1141" s="20" t="s">
        <v>74</v>
      </c>
      <c r="E1141" s="243" t="str">
        <f>'МП пр.8'!B760</f>
        <v>7D 0 01 95420</v>
      </c>
      <c r="F1141" s="225"/>
      <c r="G1141" s="67">
        <f>G1142</f>
        <v>323.7</v>
      </c>
    </row>
    <row r="1142" spans="1:7" ht="12.75">
      <c r="A1142" s="16" t="s">
        <v>393</v>
      </c>
      <c r="B1142" s="19" t="s">
        <v>314</v>
      </c>
      <c r="C1142" s="20" t="s">
        <v>67</v>
      </c>
      <c r="D1142" s="20" t="s">
        <v>74</v>
      </c>
      <c r="E1142" s="243" t="s">
        <v>549</v>
      </c>
      <c r="F1142" s="225" t="s">
        <v>101</v>
      </c>
      <c r="G1142" s="67">
        <f>G1143</f>
        <v>323.7</v>
      </c>
    </row>
    <row r="1143" spans="1:7" ht="26.25">
      <c r="A1143" s="16" t="s">
        <v>770</v>
      </c>
      <c r="B1143" s="19" t="s">
        <v>314</v>
      </c>
      <c r="C1143" s="20" t="s">
        <v>67</v>
      </c>
      <c r="D1143" s="20" t="s">
        <v>74</v>
      </c>
      <c r="E1143" s="243" t="s">
        <v>549</v>
      </c>
      <c r="F1143" s="225" t="s">
        <v>97</v>
      </c>
      <c r="G1143" s="67">
        <f>G1144</f>
        <v>323.7</v>
      </c>
    </row>
    <row r="1144" spans="1:7" ht="12.75">
      <c r="A1144" s="16" t="s">
        <v>723</v>
      </c>
      <c r="B1144" s="19" t="s">
        <v>314</v>
      </c>
      <c r="C1144" s="20" t="s">
        <v>67</v>
      </c>
      <c r="D1144" s="20" t="s">
        <v>74</v>
      </c>
      <c r="E1144" s="243" t="s">
        <v>549</v>
      </c>
      <c r="F1144" s="225" t="s">
        <v>98</v>
      </c>
      <c r="G1144" s="67">
        <f>'МП пр.8'!G766</f>
        <v>323.7</v>
      </c>
    </row>
    <row r="1145" spans="1:7" ht="26.25">
      <c r="A1145" s="201" t="str">
        <f>'МП пр.8'!A837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1145" s="206" t="s">
        <v>314</v>
      </c>
      <c r="C1145" s="202" t="s">
        <v>67</v>
      </c>
      <c r="D1145" s="202" t="s">
        <v>74</v>
      </c>
      <c r="E1145" s="241" t="str">
        <f>'МП пр.8'!B837</f>
        <v>7S 0 00 00000 </v>
      </c>
      <c r="F1145" s="224"/>
      <c r="G1145" s="382">
        <f>G1146</f>
        <v>4316.6</v>
      </c>
    </row>
    <row r="1146" spans="1:7" ht="12.75">
      <c r="A1146" s="30" t="str">
        <f>'МП пр.8'!A838</f>
        <v>Основное мероприятие "Обеспечение реализации программы"</v>
      </c>
      <c r="B1146" s="19" t="s">
        <v>314</v>
      </c>
      <c r="C1146" s="20" t="s">
        <v>67</v>
      </c>
      <c r="D1146" s="20" t="s">
        <v>74</v>
      </c>
      <c r="E1146" s="243" t="s">
        <v>378</v>
      </c>
      <c r="F1146" s="225"/>
      <c r="G1146" s="67">
        <f>G1147</f>
        <v>4316.6</v>
      </c>
    </row>
    <row r="1147" spans="1:7" ht="26.25">
      <c r="A1147" s="30" t="str">
        <f>'МП пр.8'!A839</f>
        <v>Содержание автомобильных дорог общего пользования местного значения Сусуманского городского округа</v>
      </c>
      <c r="B1147" s="19" t="s">
        <v>314</v>
      </c>
      <c r="C1147" s="20" t="s">
        <v>67</v>
      </c>
      <c r="D1147" s="20" t="s">
        <v>74</v>
      </c>
      <c r="E1147" s="243" t="str">
        <f>'МП пр.8'!B839</f>
        <v>7S 0 01 95310 </v>
      </c>
      <c r="F1147" s="225"/>
      <c r="G1147" s="67">
        <f>G1148</f>
        <v>4316.6</v>
      </c>
    </row>
    <row r="1148" spans="1:7" ht="12.75">
      <c r="A1148" s="16" t="s">
        <v>393</v>
      </c>
      <c r="B1148" s="19" t="s">
        <v>314</v>
      </c>
      <c r="C1148" s="20" t="s">
        <v>67</v>
      </c>
      <c r="D1148" s="20" t="s">
        <v>74</v>
      </c>
      <c r="E1148" s="243" t="s">
        <v>380</v>
      </c>
      <c r="F1148" s="225" t="s">
        <v>101</v>
      </c>
      <c r="G1148" s="67">
        <f>G1149</f>
        <v>4316.6</v>
      </c>
    </row>
    <row r="1149" spans="1:7" ht="26.25">
      <c r="A1149" s="16" t="s">
        <v>770</v>
      </c>
      <c r="B1149" s="19" t="s">
        <v>314</v>
      </c>
      <c r="C1149" s="20" t="s">
        <v>67</v>
      </c>
      <c r="D1149" s="20" t="s">
        <v>74</v>
      </c>
      <c r="E1149" s="243" t="s">
        <v>380</v>
      </c>
      <c r="F1149" s="225" t="s">
        <v>97</v>
      </c>
      <c r="G1149" s="67">
        <f>G1150</f>
        <v>4316.6</v>
      </c>
    </row>
    <row r="1150" spans="1:7" ht="12.75">
      <c r="A1150" s="16" t="s">
        <v>724</v>
      </c>
      <c r="B1150" s="19" t="s">
        <v>314</v>
      </c>
      <c r="C1150" s="20" t="s">
        <v>67</v>
      </c>
      <c r="D1150" s="20" t="s">
        <v>74</v>
      </c>
      <c r="E1150" s="243" t="s">
        <v>380</v>
      </c>
      <c r="F1150" s="225" t="s">
        <v>98</v>
      </c>
      <c r="G1150" s="67">
        <f>'МП пр.8'!G845</f>
        <v>4316.6</v>
      </c>
    </row>
    <row r="1151" spans="1:7" ht="12.75">
      <c r="A1151" s="16" t="s">
        <v>306</v>
      </c>
      <c r="B1151" s="19" t="s">
        <v>314</v>
      </c>
      <c r="C1151" s="19" t="s">
        <v>67</v>
      </c>
      <c r="D1151" s="19" t="s">
        <v>74</v>
      </c>
      <c r="E1151" s="225" t="s">
        <v>681</v>
      </c>
      <c r="F1151" s="229"/>
      <c r="G1151" s="67">
        <f>G1152</f>
        <v>1398.4</v>
      </c>
    </row>
    <row r="1152" spans="1:7" ht="12.75">
      <c r="A1152" s="16" t="s">
        <v>682</v>
      </c>
      <c r="B1152" s="19" t="s">
        <v>314</v>
      </c>
      <c r="C1152" s="19" t="s">
        <v>67</v>
      </c>
      <c r="D1152" s="19" t="s">
        <v>74</v>
      </c>
      <c r="E1152" s="225" t="s">
        <v>683</v>
      </c>
      <c r="F1152" s="229"/>
      <c r="G1152" s="67">
        <f>G1153</f>
        <v>1398.4</v>
      </c>
    </row>
    <row r="1153" spans="1:7" ht="12.75">
      <c r="A1153" s="16" t="s">
        <v>393</v>
      </c>
      <c r="B1153" s="69" t="s">
        <v>314</v>
      </c>
      <c r="C1153" s="69" t="s">
        <v>67</v>
      </c>
      <c r="D1153" s="69" t="s">
        <v>74</v>
      </c>
      <c r="E1153" s="236" t="s">
        <v>683</v>
      </c>
      <c r="F1153" s="236" t="s">
        <v>101</v>
      </c>
      <c r="G1153" s="67">
        <f>G1154</f>
        <v>1398.4</v>
      </c>
    </row>
    <row r="1154" spans="1:7" ht="26.25">
      <c r="A1154" s="16" t="s">
        <v>770</v>
      </c>
      <c r="B1154" s="69" t="s">
        <v>314</v>
      </c>
      <c r="C1154" s="69" t="s">
        <v>67</v>
      </c>
      <c r="D1154" s="69" t="s">
        <v>74</v>
      </c>
      <c r="E1154" s="236" t="s">
        <v>683</v>
      </c>
      <c r="F1154" s="236" t="s">
        <v>97</v>
      </c>
      <c r="G1154" s="67">
        <f>G1155</f>
        <v>1398.4</v>
      </c>
    </row>
    <row r="1155" spans="1:7" ht="12.75">
      <c r="A1155" s="16" t="s">
        <v>724</v>
      </c>
      <c r="B1155" s="69" t="s">
        <v>314</v>
      </c>
      <c r="C1155" s="69" t="s">
        <v>67</v>
      </c>
      <c r="D1155" s="69" t="s">
        <v>74</v>
      </c>
      <c r="E1155" s="236" t="s">
        <v>683</v>
      </c>
      <c r="F1155" s="236" t="s">
        <v>98</v>
      </c>
      <c r="G1155" s="67">
        <v>1398.4</v>
      </c>
    </row>
    <row r="1156" spans="1:7" ht="12.75">
      <c r="A1156" s="14" t="s">
        <v>147</v>
      </c>
      <c r="B1156" s="42" t="s">
        <v>314</v>
      </c>
      <c r="C1156" s="41" t="s">
        <v>71</v>
      </c>
      <c r="D1156" s="41" t="s">
        <v>35</v>
      </c>
      <c r="E1156" s="225"/>
      <c r="F1156" s="225"/>
      <c r="G1156" s="72">
        <f>G1157+G1177+G1206</f>
        <v>24381.1</v>
      </c>
    </row>
    <row r="1157" spans="1:7" ht="12.75">
      <c r="A1157" s="9" t="s">
        <v>146</v>
      </c>
      <c r="B1157" s="42" t="s">
        <v>314</v>
      </c>
      <c r="C1157" s="41" t="s">
        <v>71</v>
      </c>
      <c r="D1157" s="41" t="s">
        <v>65</v>
      </c>
      <c r="E1157" s="229"/>
      <c r="F1157" s="229"/>
      <c r="G1157" s="72">
        <f>G1165+G1159</f>
        <v>12804</v>
      </c>
    </row>
    <row r="1158" spans="1:7" ht="12.75">
      <c r="A1158" s="16" t="s">
        <v>601</v>
      </c>
      <c r="B1158" s="19" t="s">
        <v>314</v>
      </c>
      <c r="C1158" s="19" t="s">
        <v>71</v>
      </c>
      <c r="D1158" s="19" t="s">
        <v>65</v>
      </c>
      <c r="E1158" s="243" t="s">
        <v>602</v>
      </c>
      <c r="F1158" s="225"/>
      <c r="G1158" s="67">
        <f aca="true" t="shared" si="8" ref="G1158:G1163">G1159</f>
        <v>1000</v>
      </c>
    </row>
    <row r="1159" spans="1:7" ht="39">
      <c r="A1159" s="201" t="str">
        <f>'МП пр.8'!A68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1159" s="206" t="s">
        <v>314</v>
      </c>
      <c r="C1159" s="206" t="s">
        <v>71</v>
      </c>
      <c r="D1159" s="206" t="s">
        <v>65</v>
      </c>
      <c r="E1159" s="241" t="str">
        <f>'МП пр.8'!B68</f>
        <v>7Г 0 00 00000 </v>
      </c>
      <c r="F1159" s="224"/>
      <c r="G1159" s="382">
        <f t="shared" si="8"/>
        <v>1000</v>
      </c>
    </row>
    <row r="1160" spans="1:7" ht="26.25">
      <c r="A1160" s="30" t="str">
        <f>'МП пр.8'!A69</f>
        <v>Основное мероприятие "Оптимизация системы расселения в Сусуманском городском округе"</v>
      </c>
      <c r="B1160" s="19" t="s">
        <v>314</v>
      </c>
      <c r="C1160" s="19" t="s">
        <v>71</v>
      </c>
      <c r="D1160" s="19" t="s">
        <v>65</v>
      </c>
      <c r="E1160" s="243" t="str">
        <f>'МП пр.8'!B69</f>
        <v>7Г 0 01 00000 </v>
      </c>
      <c r="F1160" s="225"/>
      <c r="G1160" s="67">
        <f t="shared" si="8"/>
        <v>1000</v>
      </c>
    </row>
    <row r="1161" spans="1:7" ht="12.75">
      <c r="A1161" s="16" t="str">
        <f>'МП пр.8'!A70</f>
        <v>Оптимизация жилищного фонда в виде расселения </v>
      </c>
      <c r="B1161" s="19" t="s">
        <v>314</v>
      </c>
      <c r="C1161" s="19" t="s">
        <v>71</v>
      </c>
      <c r="D1161" s="19" t="s">
        <v>65</v>
      </c>
      <c r="E1161" s="243" t="str">
        <f>'МП пр.8'!B70</f>
        <v>7Г 0 01 96610 </v>
      </c>
      <c r="F1161" s="225"/>
      <c r="G1161" s="386">
        <f t="shared" si="8"/>
        <v>1000</v>
      </c>
    </row>
    <row r="1162" spans="1:7" ht="12.75">
      <c r="A1162" s="16" t="s">
        <v>393</v>
      </c>
      <c r="B1162" s="19" t="s">
        <v>314</v>
      </c>
      <c r="C1162" s="19" t="s">
        <v>71</v>
      </c>
      <c r="D1162" s="19" t="s">
        <v>65</v>
      </c>
      <c r="E1162" s="243" t="s">
        <v>385</v>
      </c>
      <c r="F1162" s="225" t="s">
        <v>101</v>
      </c>
      <c r="G1162" s="386">
        <f t="shared" si="8"/>
        <v>1000</v>
      </c>
    </row>
    <row r="1163" spans="1:7" ht="26.25">
      <c r="A1163" s="16" t="s">
        <v>770</v>
      </c>
      <c r="B1163" s="19" t="s">
        <v>314</v>
      </c>
      <c r="C1163" s="19" t="s">
        <v>71</v>
      </c>
      <c r="D1163" s="19" t="s">
        <v>65</v>
      </c>
      <c r="E1163" s="243" t="s">
        <v>385</v>
      </c>
      <c r="F1163" s="225" t="s">
        <v>97</v>
      </c>
      <c r="G1163" s="386">
        <f t="shared" si="8"/>
        <v>1000</v>
      </c>
    </row>
    <row r="1164" spans="1:7" ht="12.75">
      <c r="A1164" s="16" t="s">
        <v>723</v>
      </c>
      <c r="B1164" s="19" t="s">
        <v>314</v>
      </c>
      <c r="C1164" s="19" t="s">
        <v>71</v>
      </c>
      <c r="D1164" s="19" t="s">
        <v>65</v>
      </c>
      <c r="E1164" s="243" t="s">
        <v>385</v>
      </c>
      <c r="F1164" s="225" t="s">
        <v>98</v>
      </c>
      <c r="G1164" s="386">
        <f>'МП пр.8'!G76</f>
        <v>1000</v>
      </c>
    </row>
    <row r="1165" spans="1:7" ht="12.75">
      <c r="A1165" s="33" t="s">
        <v>198</v>
      </c>
      <c r="B1165" s="19" t="s">
        <v>314</v>
      </c>
      <c r="C1165" s="19" t="s">
        <v>71</v>
      </c>
      <c r="D1165" s="19" t="s">
        <v>65</v>
      </c>
      <c r="E1165" s="225" t="s">
        <v>607</v>
      </c>
      <c r="F1165" s="225"/>
      <c r="G1165" s="67">
        <f>G1166+G1170</f>
        <v>11804</v>
      </c>
    </row>
    <row r="1166" spans="1:7" ht="12.75">
      <c r="A1166" s="16" t="s">
        <v>232</v>
      </c>
      <c r="B1166" s="19" t="s">
        <v>314</v>
      </c>
      <c r="C1166" s="40" t="s">
        <v>71</v>
      </c>
      <c r="D1166" s="40" t="s">
        <v>65</v>
      </c>
      <c r="E1166" s="225" t="s">
        <v>608</v>
      </c>
      <c r="F1166" s="225"/>
      <c r="G1166" s="67">
        <f>G1167</f>
        <v>5415.7</v>
      </c>
    </row>
    <row r="1167" spans="1:7" ht="12.75">
      <c r="A1167" s="16" t="s">
        <v>393</v>
      </c>
      <c r="B1167" s="19" t="s">
        <v>314</v>
      </c>
      <c r="C1167" s="40" t="s">
        <v>71</v>
      </c>
      <c r="D1167" s="40" t="s">
        <v>65</v>
      </c>
      <c r="E1167" s="225" t="s">
        <v>608</v>
      </c>
      <c r="F1167" s="225" t="s">
        <v>101</v>
      </c>
      <c r="G1167" s="67">
        <f>G1168</f>
        <v>5415.7</v>
      </c>
    </row>
    <row r="1168" spans="1:9" ht="26.25">
      <c r="A1168" s="16" t="s">
        <v>770</v>
      </c>
      <c r="B1168" s="19" t="s">
        <v>314</v>
      </c>
      <c r="C1168" s="40" t="s">
        <v>71</v>
      </c>
      <c r="D1168" s="40" t="s">
        <v>65</v>
      </c>
      <c r="E1168" s="225" t="s">
        <v>608</v>
      </c>
      <c r="F1168" s="225" t="s">
        <v>97</v>
      </c>
      <c r="G1168" s="67">
        <f>G1169</f>
        <v>5415.7</v>
      </c>
      <c r="I1168" s="310"/>
    </row>
    <row r="1169" spans="1:7" ht="12.75">
      <c r="A1169" s="16" t="s">
        <v>723</v>
      </c>
      <c r="B1169" s="19" t="s">
        <v>314</v>
      </c>
      <c r="C1169" s="40" t="s">
        <v>71</v>
      </c>
      <c r="D1169" s="40" t="s">
        <v>65</v>
      </c>
      <c r="E1169" s="225" t="s">
        <v>608</v>
      </c>
      <c r="F1169" s="225" t="s">
        <v>98</v>
      </c>
      <c r="G1169" s="67">
        <v>5415.7</v>
      </c>
    </row>
    <row r="1170" spans="1:7" ht="12.75">
      <c r="A1170" s="16" t="s">
        <v>236</v>
      </c>
      <c r="B1170" s="19" t="s">
        <v>314</v>
      </c>
      <c r="C1170" s="40" t="s">
        <v>71</v>
      </c>
      <c r="D1170" s="40" t="s">
        <v>65</v>
      </c>
      <c r="E1170" s="225" t="s">
        <v>684</v>
      </c>
      <c r="F1170" s="225"/>
      <c r="G1170" s="67">
        <f>G1171+G1174</f>
        <v>6388.3</v>
      </c>
    </row>
    <row r="1171" spans="1:7" ht="12.75">
      <c r="A1171" s="16" t="s">
        <v>393</v>
      </c>
      <c r="B1171" s="19" t="s">
        <v>314</v>
      </c>
      <c r="C1171" s="40" t="s">
        <v>71</v>
      </c>
      <c r="D1171" s="40" t="s">
        <v>65</v>
      </c>
      <c r="E1171" s="225" t="s">
        <v>684</v>
      </c>
      <c r="F1171" s="225" t="s">
        <v>101</v>
      </c>
      <c r="G1171" s="67">
        <f>G1172</f>
        <v>2350.2000000000003</v>
      </c>
    </row>
    <row r="1172" spans="1:7" ht="26.25">
      <c r="A1172" s="16" t="s">
        <v>770</v>
      </c>
      <c r="B1172" s="19" t="s">
        <v>314</v>
      </c>
      <c r="C1172" s="40" t="s">
        <v>71</v>
      </c>
      <c r="D1172" s="40" t="s">
        <v>65</v>
      </c>
      <c r="E1172" s="225" t="s">
        <v>684</v>
      </c>
      <c r="F1172" s="225" t="s">
        <v>97</v>
      </c>
      <c r="G1172" s="67">
        <f>G1173</f>
        <v>2350.2000000000003</v>
      </c>
    </row>
    <row r="1173" spans="1:7" ht="12.75">
      <c r="A1173" s="16" t="s">
        <v>723</v>
      </c>
      <c r="B1173" s="19" t="s">
        <v>314</v>
      </c>
      <c r="C1173" s="40" t="s">
        <v>71</v>
      </c>
      <c r="D1173" s="40" t="s">
        <v>65</v>
      </c>
      <c r="E1173" s="225" t="s">
        <v>684</v>
      </c>
      <c r="F1173" s="225" t="s">
        <v>98</v>
      </c>
      <c r="G1173" s="67">
        <f>2037.4+312.8</f>
        <v>2350.2000000000003</v>
      </c>
    </row>
    <row r="1174" spans="1:7" ht="12.75">
      <c r="A1174" s="16" t="s">
        <v>125</v>
      </c>
      <c r="B1174" s="19" t="s">
        <v>314</v>
      </c>
      <c r="C1174" s="40" t="s">
        <v>71</v>
      </c>
      <c r="D1174" s="40" t="s">
        <v>65</v>
      </c>
      <c r="E1174" s="225" t="s">
        <v>684</v>
      </c>
      <c r="F1174" s="225" t="s">
        <v>126</v>
      </c>
      <c r="G1174" s="67">
        <f>G1175</f>
        <v>4038.1</v>
      </c>
    </row>
    <row r="1175" spans="1:7" ht="12.75">
      <c r="A1175" s="16" t="s">
        <v>128</v>
      </c>
      <c r="B1175" s="19" t="s">
        <v>314</v>
      </c>
      <c r="C1175" s="40" t="s">
        <v>71</v>
      </c>
      <c r="D1175" s="40" t="s">
        <v>65</v>
      </c>
      <c r="E1175" s="225" t="s">
        <v>684</v>
      </c>
      <c r="F1175" s="225" t="s">
        <v>129</v>
      </c>
      <c r="G1175" s="67">
        <f>G1176</f>
        <v>4038.1</v>
      </c>
    </row>
    <row r="1176" spans="1:7" ht="12.75">
      <c r="A1176" s="16" t="s">
        <v>130</v>
      </c>
      <c r="B1176" s="19" t="s">
        <v>314</v>
      </c>
      <c r="C1176" s="40" t="s">
        <v>71</v>
      </c>
      <c r="D1176" s="40" t="s">
        <v>65</v>
      </c>
      <c r="E1176" s="225" t="s">
        <v>684</v>
      </c>
      <c r="F1176" s="225" t="s">
        <v>131</v>
      </c>
      <c r="G1176" s="67">
        <v>4038.1</v>
      </c>
    </row>
    <row r="1177" spans="1:7" ht="12.75">
      <c r="A1177" s="15" t="s">
        <v>200</v>
      </c>
      <c r="B1177" s="42" t="s">
        <v>314</v>
      </c>
      <c r="C1177" s="41" t="s">
        <v>71</v>
      </c>
      <c r="D1177" s="41" t="s">
        <v>66</v>
      </c>
      <c r="E1177" s="247"/>
      <c r="F1177" s="229"/>
      <c r="G1177" s="72">
        <f>G1179+G1201+G1189+G1195</f>
        <v>5628.5</v>
      </c>
    </row>
    <row r="1178" spans="1:7" s="66" customFormat="1" ht="12.75">
      <c r="A1178" s="16" t="s">
        <v>601</v>
      </c>
      <c r="B1178" s="19" t="s">
        <v>314</v>
      </c>
      <c r="C1178" s="19" t="s">
        <v>71</v>
      </c>
      <c r="D1178" s="19" t="s">
        <v>66</v>
      </c>
      <c r="E1178" s="243" t="s">
        <v>676</v>
      </c>
      <c r="F1178" s="225"/>
      <c r="G1178" s="67">
        <f>G1179+G1189+G1195</f>
        <v>3008.3</v>
      </c>
    </row>
    <row r="1179" spans="1:7" ht="30" customHeight="1">
      <c r="A1179" s="205" t="str">
        <f>'МП пр.8'!A735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1179" s="206" t="s">
        <v>314</v>
      </c>
      <c r="C1179" s="206" t="s">
        <v>71</v>
      </c>
      <c r="D1179" s="206" t="s">
        <v>66</v>
      </c>
      <c r="E1179" s="241" t="str">
        <f>'МП пр.8'!B735</f>
        <v>7Я 0 00 00000</v>
      </c>
      <c r="F1179" s="224"/>
      <c r="G1179" s="382">
        <f>G1180</f>
        <v>2700</v>
      </c>
    </row>
    <row r="1180" spans="1:7" ht="26.25">
      <c r="A1180" s="16" t="str">
        <f>'МП пр.8'!A736</f>
        <v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v>
      </c>
      <c r="B1180" s="19" t="s">
        <v>314</v>
      </c>
      <c r="C1180" s="19" t="s">
        <v>71</v>
      </c>
      <c r="D1180" s="19" t="s">
        <v>66</v>
      </c>
      <c r="E1180" s="243" t="str">
        <f>'МП пр.8'!B736</f>
        <v>7Я 0 01 00000</v>
      </c>
      <c r="F1180" s="225"/>
      <c r="G1180" s="67">
        <f>G1181+G1185</f>
        <v>2700</v>
      </c>
    </row>
    <row r="1181" spans="1:7" ht="26.25">
      <c r="A1181" s="16" t="str">
        <f>'МП пр.8'!A737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1181" s="19" t="s">
        <v>314</v>
      </c>
      <c r="C1181" s="19" t="s">
        <v>71</v>
      </c>
      <c r="D1181" s="19" t="s">
        <v>66</v>
      </c>
      <c r="E1181" s="243" t="str">
        <f>'МП пр.8'!B737</f>
        <v>7Я 0 01 98700</v>
      </c>
      <c r="F1181" s="225"/>
      <c r="G1181" s="67">
        <f>G1182</f>
        <v>1700</v>
      </c>
    </row>
    <row r="1182" spans="1:7" ht="12.75">
      <c r="A1182" s="16" t="s">
        <v>125</v>
      </c>
      <c r="B1182" s="19" t="s">
        <v>314</v>
      </c>
      <c r="C1182" s="19" t="s">
        <v>71</v>
      </c>
      <c r="D1182" s="19" t="s">
        <v>66</v>
      </c>
      <c r="E1182" s="243" t="s">
        <v>300</v>
      </c>
      <c r="F1182" s="225" t="s">
        <v>126</v>
      </c>
      <c r="G1182" s="67">
        <f>G1183</f>
        <v>1700</v>
      </c>
    </row>
    <row r="1183" spans="1:7" ht="26.25">
      <c r="A1183" s="16" t="s">
        <v>160</v>
      </c>
      <c r="B1183" s="19" t="s">
        <v>314</v>
      </c>
      <c r="C1183" s="19" t="s">
        <v>71</v>
      </c>
      <c r="D1183" s="19" t="s">
        <v>66</v>
      </c>
      <c r="E1183" s="243" t="s">
        <v>300</v>
      </c>
      <c r="F1183" s="225" t="s">
        <v>127</v>
      </c>
      <c r="G1183" s="67">
        <f>G1184</f>
        <v>1700</v>
      </c>
    </row>
    <row r="1184" spans="1:7" ht="39">
      <c r="A1184" s="16" t="s">
        <v>778</v>
      </c>
      <c r="B1184" s="19" t="s">
        <v>314</v>
      </c>
      <c r="C1184" s="19" t="s">
        <v>71</v>
      </c>
      <c r="D1184" s="19" t="s">
        <v>66</v>
      </c>
      <c r="E1184" s="243" t="s">
        <v>300</v>
      </c>
      <c r="F1184" s="329">
        <v>811</v>
      </c>
      <c r="G1184" s="67">
        <f>'МП пр.8'!G743</f>
        <v>1700</v>
      </c>
    </row>
    <row r="1185" spans="1:7" ht="27" customHeight="1">
      <c r="A1185" s="16" t="str">
        <f>'МП пр.8'!A744</f>
        <v>Частичное возмещение недополученных доходов по оказанию жилищно- коммунальных услуг населению</v>
      </c>
      <c r="B1185" s="19" t="s">
        <v>314</v>
      </c>
      <c r="C1185" s="19" t="s">
        <v>71</v>
      </c>
      <c r="D1185" s="19" t="s">
        <v>66</v>
      </c>
      <c r="E1185" s="243" t="str">
        <f>'МП пр.8'!B744</f>
        <v>7Я 0 01 98710</v>
      </c>
      <c r="F1185" s="225"/>
      <c r="G1185" s="67">
        <f>G1186</f>
        <v>1000</v>
      </c>
    </row>
    <row r="1186" spans="1:7" ht="12.75">
      <c r="A1186" s="16" t="s">
        <v>125</v>
      </c>
      <c r="B1186" s="213" t="s">
        <v>314</v>
      </c>
      <c r="C1186" s="213" t="s">
        <v>71</v>
      </c>
      <c r="D1186" s="213" t="s">
        <v>66</v>
      </c>
      <c r="E1186" s="246" t="s">
        <v>387</v>
      </c>
      <c r="F1186" s="225" t="s">
        <v>126</v>
      </c>
      <c r="G1186" s="215">
        <f>G1187</f>
        <v>1000</v>
      </c>
    </row>
    <row r="1187" spans="1:7" ht="26.25">
      <c r="A1187" s="16" t="s">
        <v>160</v>
      </c>
      <c r="B1187" s="213" t="s">
        <v>314</v>
      </c>
      <c r="C1187" s="213" t="s">
        <v>71</v>
      </c>
      <c r="D1187" s="213" t="s">
        <v>66</v>
      </c>
      <c r="E1187" s="246" t="s">
        <v>387</v>
      </c>
      <c r="F1187" s="225" t="s">
        <v>127</v>
      </c>
      <c r="G1187" s="215">
        <f>G1188</f>
        <v>1000</v>
      </c>
    </row>
    <row r="1188" spans="1:7" ht="39">
      <c r="A1188" s="16" t="s">
        <v>778</v>
      </c>
      <c r="B1188" s="19" t="s">
        <v>314</v>
      </c>
      <c r="C1188" s="19" t="s">
        <v>71</v>
      </c>
      <c r="D1188" s="19" t="s">
        <v>66</v>
      </c>
      <c r="E1188" s="243" t="s">
        <v>387</v>
      </c>
      <c r="F1188" s="329">
        <v>811</v>
      </c>
      <c r="G1188" s="67">
        <f>'МП пр.8'!G750</f>
        <v>1000</v>
      </c>
    </row>
    <row r="1189" spans="1:7" ht="26.25">
      <c r="A1189" s="205" t="str">
        <f>'МП пр.8'!A805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1189" s="206" t="s">
        <v>685</v>
      </c>
      <c r="C1189" s="206" t="s">
        <v>71</v>
      </c>
      <c r="D1189" s="206" t="s">
        <v>66</v>
      </c>
      <c r="E1189" s="241" t="str">
        <f>'МП пр.8'!B805</f>
        <v>7N 0 00 00000</v>
      </c>
      <c r="F1189" s="224"/>
      <c r="G1189" s="391">
        <f>G1190</f>
        <v>300</v>
      </c>
    </row>
    <row r="1190" spans="1:7" ht="26.25">
      <c r="A1190" s="16" t="str">
        <f>'МП пр.8'!A806</f>
        <v>Основное мероприятие "Проведение реконструкции, ремонта или замены оборудования на объектах коммунальной инфраструктуры"</v>
      </c>
      <c r="B1190" s="19" t="s">
        <v>685</v>
      </c>
      <c r="C1190" s="19" t="s">
        <v>71</v>
      </c>
      <c r="D1190" s="19" t="s">
        <v>66</v>
      </c>
      <c r="E1190" s="243" t="str">
        <f>'МП пр.8'!B806</f>
        <v>7N 0 01 00000</v>
      </c>
      <c r="F1190" s="225"/>
      <c r="G1190" s="387">
        <f>G1191</f>
        <v>300</v>
      </c>
    </row>
    <row r="1191" spans="1:7" ht="26.25">
      <c r="A1191" s="16" t="str">
        <f>'МП пр.8'!A807</f>
        <v>Подготовка коммунальной инфраструктуры населенных пунктов к отопительным периодам за счет средств местного бюджета</v>
      </c>
      <c r="B1191" s="19" t="s">
        <v>685</v>
      </c>
      <c r="C1191" s="19" t="s">
        <v>71</v>
      </c>
      <c r="D1191" s="19" t="s">
        <v>66</v>
      </c>
      <c r="E1191" s="243" t="str">
        <f>'МП пр.8'!B807</f>
        <v>7N 0 01  S2110</v>
      </c>
      <c r="F1191" s="225"/>
      <c r="G1191" s="387">
        <f>G1192</f>
        <v>300</v>
      </c>
    </row>
    <row r="1192" spans="1:7" ht="12.75">
      <c r="A1192" s="16" t="s">
        <v>393</v>
      </c>
      <c r="B1192" s="19" t="s">
        <v>685</v>
      </c>
      <c r="C1192" s="19" t="s">
        <v>71</v>
      </c>
      <c r="D1192" s="19" t="s">
        <v>66</v>
      </c>
      <c r="E1192" s="243" t="s">
        <v>581</v>
      </c>
      <c r="F1192" s="225" t="s">
        <v>101</v>
      </c>
      <c r="G1192" s="387">
        <f>G1193</f>
        <v>300</v>
      </c>
    </row>
    <row r="1193" spans="1:7" ht="26.25">
      <c r="A1193" s="16" t="s">
        <v>770</v>
      </c>
      <c r="B1193" s="19" t="s">
        <v>685</v>
      </c>
      <c r="C1193" s="19" t="s">
        <v>71</v>
      </c>
      <c r="D1193" s="19" t="s">
        <v>66</v>
      </c>
      <c r="E1193" s="243" t="s">
        <v>581</v>
      </c>
      <c r="F1193" s="225" t="s">
        <v>97</v>
      </c>
      <c r="G1193" s="67">
        <f>G1194</f>
        <v>300</v>
      </c>
    </row>
    <row r="1194" spans="1:7" ht="12.75">
      <c r="A1194" s="16" t="s">
        <v>724</v>
      </c>
      <c r="B1194" s="19" t="s">
        <v>685</v>
      </c>
      <c r="C1194" s="19" t="s">
        <v>71</v>
      </c>
      <c r="D1194" s="19" t="s">
        <v>66</v>
      </c>
      <c r="E1194" s="243" t="s">
        <v>581</v>
      </c>
      <c r="F1194" s="225" t="s">
        <v>98</v>
      </c>
      <c r="G1194" s="67">
        <f>'МП пр.8'!G813</f>
        <v>300</v>
      </c>
    </row>
    <row r="1195" spans="1:7" ht="26.25">
      <c r="A1195" s="205" t="s">
        <v>733</v>
      </c>
      <c r="B1195" s="206" t="s">
        <v>685</v>
      </c>
      <c r="C1195" s="206" t="s">
        <v>71</v>
      </c>
      <c r="D1195" s="206" t="s">
        <v>66</v>
      </c>
      <c r="E1195" s="263" t="s">
        <v>734</v>
      </c>
      <c r="F1195" s="202"/>
      <c r="G1195" s="382">
        <f>G1196</f>
        <v>8.3</v>
      </c>
    </row>
    <row r="1196" spans="1:7" ht="21" customHeight="1">
      <c r="A1196" s="33" t="s">
        <v>735</v>
      </c>
      <c r="B1196" s="19" t="s">
        <v>685</v>
      </c>
      <c r="C1196" s="19" t="s">
        <v>71</v>
      </c>
      <c r="D1196" s="19" t="s">
        <v>66</v>
      </c>
      <c r="E1196" s="48" t="s">
        <v>736</v>
      </c>
      <c r="F1196" s="20"/>
      <c r="G1196" s="67">
        <f>G1197</f>
        <v>8.3</v>
      </c>
    </row>
    <row r="1197" spans="1:7" ht="26.25">
      <c r="A1197" s="145" t="s">
        <v>737</v>
      </c>
      <c r="B1197" s="19" t="s">
        <v>685</v>
      </c>
      <c r="C1197" s="19" t="s">
        <v>71</v>
      </c>
      <c r="D1197" s="19" t="s">
        <v>66</v>
      </c>
      <c r="E1197" s="48" t="s">
        <v>738</v>
      </c>
      <c r="F1197" s="20"/>
      <c r="G1197" s="67">
        <f>G1198</f>
        <v>8.3</v>
      </c>
    </row>
    <row r="1198" spans="1:7" ht="12.75">
      <c r="A1198" s="16" t="s">
        <v>393</v>
      </c>
      <c r="B1198" s="19" t="s">
        <v>685</v>
      </c>
      <c r="C1198" s="19" t="s">
        <v>71</v>
      </c>
      <c r="D1198" s="19" t="s">
        <v>66</v>
      </c>
      <c r="E1198" s="48" t="s">
        <v>738</v>
      </c>
      <c r="F1198" s="20" t="s">
        <v>101</v>
      </c>
      <c r="G1198" s="67">
        <f>G1199</f>
        <v>8.3</v>
      </c>
    </row>
    <row r="1199" spans="1:7" ht="26.25">
      <c r="A1199" s="16" t="s">
        <v>770</v>
      </c>
      <c r="B1199" s="19" t="s">
        <v>685</v>
      </c>
      <c r="C1199" s="19" t="s">
        <v>71</v>
      </c>
      <c r="D1199" s="19" t="s">
        <v>66</v>
      </c>
      <c r="E1199" s="48" t="s">
        <v>738</v>
      </c>
      <c r="F1199" s="20" t="s">
        <v>97</v>
      </c>
      <c r="G1199" s="67">
        <f>G1200</f>
        <v>8.3</v>
      </c>
    </row>
    <row r="1200" spans="1:7" ht="12.75">
      <c r="A1200" s="16" t="s">
        <v>723</v>
      </c>
      <c r="B1200" s="19" t="s">
        <v>685</v>
      </c>
      <c r="C1200" s="19" t="s">
        <v>71</v>
      </c>
      <c r="D1200" s="19" t="s">
        <v>66</v>
      </c>
      <c r="E1200" s="48" t="s">
        <v>738</v>
      </c>
      <c r="F1200" s="20" t="s">
        <v>98</v>
      </c>
      <c r="G1200" s="67">
        <f>'МП пр.8'!G854</f>
        <v>8.3</v>
      </c>
    </row>
    <row r="1201" spans="1:7" ht="12.75">
      <c r="A1201" s="16" t="s">
        <v>201</v>
      </c>
      <c r="B1201" s="19" t="s">
        <v>314</v>
      </c>
      <c r="C1201" s="19" t="s">
        <v>71</v>
      </c>
      <c r="D1201" s="19" t="s">
        <v>66</v>
      </c>
      <c r="E1201" s="225" t="s">
        <v>686</v>
      </c>
      <c r="F1201" s="225"/>
      <c r="G1201" s="67">
        <f>G1202</f>
        <v>2620.2</v>
      </c>
    </row>
    <row r="1202" spans="1:7" ht="26.25">
      <c r="A1202" s="16" t="s">
        <v>701</v>
      </c>
      <c r="B1202" s="19" t="s">
        <v>314</v>
      </c>
      <c r="C1202" s="40" t="s">
        <v>71</v>
      </c>
      <c r="D1202" s="40" t="s">
        <v>66</v>
      </c>
      <c r="E1202" s="225" t="s">
        <v>687</v>
      </c>
      <c r="F1202" s="225"/>
      <c r="G1202" s="67">
        <f>G1203</f>
        <v>2620.2</v>
      </c>
    </row>
    <row r="1203" spans="1:7" ht="12.75">
      <c r="A1203" s="16" t="s">
        <v>125</v>
      </c>
      <c r="B1203" s="19" t="s">
        <v>314</v>
      </c>
      <c r="C1203" s="40" t="s">
        <v>71</v>
      </c>
      <c r="D1203" s="40" t="s">
        <v>66</v>
      </c>
      <c r="E1203" s="225" t="s">
        <v>687</v>
      </c>
      <c r="F1203" s="225" t="s">
        <v>126</v>
      </c>
      <c r="G1203" s="67">
        <f>G1204</f>
        <v>2620.2</v>
      </c>
    </row>
    <row r="1204" spans="1:7" ht="26.25">
      <c r="A1204" s="16" t="s">
        <v>160</v>
      </c>
      <c r="B1204" s="19" t="s">
        <v>314</v>
      </c>
      <c r="C1204" s="40" t="s">
        <v>71</v>
      </c>
      <c r="D1204" s="40" t="s">
        <v>66</v>
      </c>
      <c r="E1204" s="225" t="s">
        <v>687</v>
      </c>
      <c r="F1204" s="225" t="s">
        <v>127</v>
      </c>
      <c r="G1204" s="67">
        <f>G1205</f>
        <v>2620.2</v>
      </c>
    </row>
    <row r="1205" spans="1:7" ht="39.75" customHeight="1">
      <c r="A1205" s="16" t="s">
        <v>778</v>
      </c>
      <c r="B1205" s="19" t="s">
        <v>314</v>
      </c>
      <c r="C1205" s="40" t="s">
        <v>71</v>
      </c>
      <c r="D1205" s="40" t="s">
        <v>66</v>
      </c>
      <c r="E1205" s="225" t="s">
        <v>687</v>
      </c>
      <c r="F1205" s="329">
        <v>811</v>
      </c>
      <c r="G1205" s="67">
        <v>2620.2</v>
      </c>
    </row>
    <row r="1206" spans="1:7" ht="12.75">
      <c r="A1206" s="15" t="s">
        <v>202</v>
      </c>
      <c r="B1206" s="42" t="s">
        <v>314</v>
      </c>
      <c r="C1206" s="41" t="s">
        <v>71</v>
      </c>
      <c r="D1206" s="41" t="s">
        <v>69</v>
      </c>
      <c r="E1206" s="229"/>
      <c r="F1206" s="229"/>
      <c r="G1206" s="72">
        <f>G1208+G1218+G1224+G1229+G1238</f>
        <v>5948.6</v>
      </c>
    </row>
    <row r="1207" spans="1:7" s="32" customFormat="1" ht="12.75">
      <c r="A1207" s="16" t="s">
        <v>601</v>
      </c>
      <c r="B1207" s="19" t="s">
        <v>314</v>
      </c>
      <c r="C1207" s="19" t="s">
        <v>71</v>
      </c>
      <c r="D1207" s="19" t="s">
        <v>69</v>
      </c>
      <c r="E1207" s="243" t="s">
        <v>676</v>
      </c>
      <c r="F1207" s="225"/>
      <c r="G1207" s="67">
        <f>G1208+G1218</f>
        <v>3272.6</v>
      </c>
    </row>
    <row r="1208" spans="1:7" s="32" customFormat="1" ht="30" customHeight="1">
      <c r="A1208" s="205" t="str">
        <f>'МП пр.8'!A169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1208" s="206" t="s">
        <v>314</v>
      </c>
      <c r="C1208" s="206" t="s">
        <v>71</v>
      </c>
      <c r="D1208" s="206" t="s">
        <v>69</v>
      </c>
      <c r="E1208" s="241" t="str">
        <f>'МП пр.8'!B169</f>
        <v>7К 0 00 00000 </v>
      </c>
      <c r="F1208" s="224"/>
      <c r="G1208" s="382">
        <f>G1209</f>
        <v>3130.6</v>
      </c>
    </row>
    <row r="1209" spans="1:7" ht="26.25">
      <c r="A1209" s="33" t="str">
        <f>'МП пр.8'!A170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209" s="19" t="s">
        <v>314</v>
      </c>
      <c r="C1209" s="19" t="s">
        <v>71</v>
      </c>
      <c r="D1209" s="19" t="s">
        <v>69</v>
      </c>
      <c r="E1209" s="243" t="str">
        <f>'МП пр.8'!B170</f>
        <v>7К 0 01 00000 </v>
      </c>
      <c r="F1209" s="225"/>
      <c r="G1209" s="67">
        <f>G1210+G1214</f>
        <v>3130.6</v>
      </c>
    </row>
    <row r="1210" spans="1:7" ht="26.25">
      <c r="A1210" s="373" t="str">
        <f>'МП пр.8'!A171</f>
        <v>Формирование современной городской среды при реализации проектов благоустройства территорий муниципальных образований  </v>
      </c>
      <c r="B1210" s="212" t="s">
        <v>314</v>
      </c>
      <c r="C1210" s="212" t="s">
        <v>71</v>
      </c>
      <c r="D1210" s="212" t="s">
        <v>69</v>
      </c>
      <c r="E1210" s="245" t="str">
        <f>'МП пр.8'!B171</f>
        <v>7К 0 01 R5550</v>
      </c>
      <c r="F1210" s="230"/>
      <c r="G1210" s="378">
        <f>G1211</f>
        <v>3075.6</v>
      </c>
    </row>
    <row r="1211" spans="1:7" ht="12.75">
      <c r="A1211" s="373" t="str">
        <f>'МП пр.8'!A174</f>
        <v>Закупка товаров, работ и услуг для обеспечения государственных (муниципальных) нужд</v>
      </c>
      <c r="B1211" s="212" t="s">
        <v>314</v>
      </c>
      <c r="C1211" s="212" t="s">
        <v>71</v>
      </c>
      <c r="D1211" s="212" t="s">
        <v>69</v>
      </c>
      <c r="E1211" s="245" t="str">
        <f>'МП пр.8'!B172</f>
        <v>7К 0 01 R5550</v>
      </c>
      <c r="F1211" s="230" t="s">
        <v>101</v>
      </c>
      <c r="G1211" s="378">
        <f>G1212</f>
        <v>3075.6</v>
      </c>
    </row>
    <row r="1212" spans="1:7" ht="26.25">
      <c r="A1212" s="373" t="str">
        <f>'МП пр.8'!A175</f>
        <v>Иные закупки товаров, работ и услуг для обеспечения государственных (муниципальных) нужд</v>
      </c>
      <c r="B1212" s="212" t="s">
        <v>314</v>
      </c>
      <c r="C1212" s="212" t="s">
        <v>71</v>
      </c>
      <c r="D1212" s="212" t="s">
        <v>69</v>
      </c>
      <c r="E1212" s="245" t="str">
        <f>'МП пр.8'!B173</f>
        <v>7К 0 01 R5550</v>
      </c>
      <c r="F1212" s="230" t="s">
        <v>97</v>
      </c>
      <c r="G1212" s="378">
        <f>G1213</f>
        <v>3075.6</v>
      </c>
    </row>
    <row r="1213" spans="1:7" ht="12.75">
      <c r="A1213" s="373" t="str">
        <f>'МП пр.8'!A176</f>
        <v>Прочая закупка товаров, работ и услуг </v>
      </c>
      <c r="B1213" s="212" t="s">
        <v>314</v>
      </c>
      <c r="C1213" s="212" t="s">
        <v>71</v>
      </c>
      <c r="D1213" s="212" t="s">
        <v>69</v>
      </c>
      <c r="E1213" s="245" t="str">
        <f>'МП пр.8'!B174</f>
        <v>7К 0 01 R5550</v>
      </c>
      <c r="F1213" s="230" t="s">
        <v>98</v>
      </c>
      <c r="G1213" s="378">
        <f>'МП пр.8'!G177</f>
        <v>3075.6</v>
      </c>
    </row>
    <row r="1214" spans="1:7" ht="26.25">
      <c r="A1214" s="16" t="str">
        <f>'МП пр.8'!A178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1214" s="19" t="s">
        <v>314</v>
      </c>
      <c r="C1214" s="19" t="s">
        <v>71</v>
      </c>
      <c r="D1214" s="19" t="s">
        <v>69</v>
      </c>
      <c r="E1214" s="243" t="str">
        <f>'МП пр.8'!B178</f>
        <v>7К 0 01 L5550</v>
      </c>
      <c r="F1214" s="225"/>
      <c r="G1214" s="67">
        <f>G1215</f>
        <v>55</v>
      </c>
    </row>
    <row r="1215" spans="1:7" ht="18" customHeight="1">
      <c r="A1215" s="16" t="s">
        <v>393</v>
      </c>
      <c r="B1215" s="19" t="s">
        <v>314</v>
      </c>
      <c r="C1215" s="19" t="s">
        <v>71</v>
      </c>
      <c r="D1215" s="19" t="s">
        <v>69</v>
      </c>
      <c r="E1215" s="243" t="s">
        <v>691</v>
      </c>
      <c r="F1215" s="225" t="s">
        <v>101</v>
      </c>
      <c r="G1215" s="67">
        <f>G1216</f>
        <v>55</v>
      </c>
    </row>
    <row r="1216" spans="1:7" ht="26.25">
      <c r="A1216" s="16" t="s">
        <v>770</v>
      </c>
      <c r="B1216" s="19" t="s">
        <v>314</v>
      </c>
      <c r="C1216" s="19" t="s">
        <v>71</v>
      </c>
      <c r="D1216" s="19" t="s">
        <v>69</v>
      </c>
      <c r="E1216" s="243" t="s">
        <v>691</v>
      </c>
      <c r="F1216" s="225" t="s">
        <v>97</v>
      </c>
      <c r="G1216" s="67">
        <f>G1217</f>
        <v>55</v>
      </c>
    </row>
    <row r="1217" spans="1:7" ht="12.75">
      <c r="A1217" s="16" t="s">
        <v>723</v>
      </c>
      <c r="B1217" s="19" t="s">
        <v>314</v>
      </c>
      <c r="C1217" s="19" t="s">
        <v>71</v>
      </c>
      <c r="D1217" s="19" t="s">
        <v>69</v>
      </c>
      <c r="E1217" s="243" t="s">
        <v>691</v>
      </c>
      <c r="F1217" s="225" t="s">
        <v>98</v>
      </c>
      <c r="G1217" s="67">
        <f>'МП пр.8'!G183</f>
        <v>55</v>
      </c>
    </row>
    <row r="1218" spans="1:7" ht="26.25">
      <c r="A1218" s="205" t="str">
        <f>'МП пр.8'!A864</f>
        <v>Муниципальная программа "Благоустройство Сусуманского городского округа на 2018- 2020 годы"</v>
      </c>
      <c r="B1218" s="206" t="s">
        <v>314</v>
      </c>
      <c r="C1218" s="206" t="s">
        <v>71</v>
      </c>
      <c r="D1218" s="206" t="s">
        <v>69</v>
      </c>
      <c r="E1218" s="241" t="str">
        <f>'МП пр.8'!B864</f>
        <v>7Z 0 00 00000</v>
      </c>
      <c r="F1218" s="224"/>
      <c r="G1218" s="382">
        <f>G1219</f>
        <v>142</v>
      </c>
    </row>
    <row r="1219" spans="1:7" ht="12.75">
      <c r="A1219" s="33" t="str">
        <f>'МП пр.8'!A865</f>
        <v>Основное мероприятие "Обеспечение реализации программы"</v>
      </c>
      <c r="B1219" s="19" t="s">
        <v>314</v>
      </c>
      <c r="C1219" s="19" t="s">
        <v>71</v>
      </c>
      <c r="D1219" s="19" t="s">
        <v>69</v>
      </c>
      <c r="E1219" s="243" t="str">
        <f>'МП пр.8'!B865</f>
        <v>7Z 0 01 00000</v>
      </c>
      <c r="F1219" s="225"/>
      <c r="G1219" s="67">
        <f>G1220</f>
        <v>142</v>
      </c>
    </row>
    <row r="1220" spans="1:7" ht="29.25" customHeight="1">
      <c r="A1220" s="33" t="str">
        <f>'МП пр.8'!A866</f>
        <v>Мероприятия по благоустройству территории Сусуманского городского округа за счет средств местного бюджета</v>
      </c>
      <c r="B1220" s="19" t="s">
        <v>314</v>
      </c>
      <c r="C1220" s="19" t="s">
        <v>71</v>
      </c>
      <c r="D1220" s="19" t="s">
        <v>69</v>
      </c>
      <c r="E1220" s="243" t="str">
        <f>'МП пр.8'!B866</f>
        <v>7Z 0 01 S2010</v>
      </c>
      <c r="F1220" s="225"/>
      <c r="G1220" s="67">
        <f>G1221</f>
        <v>142</v>
      </c>
    </row>
    <row r="1221" spans="1:7" ht="12.75">
      <c r="A1221" s="16" t="s">
        <v>393</v>
      </c>
      <c r="B1221" s="19" t="s">
        <v>314</v>
      </c>
      <c r="C1221" s="19" t="s">
        <v>71</v>
      </c>
      <c r="D1221" s="19" t="s">
        <v>69</v>
      </c>
      <c r="E1221" s="243" t="str">
        <f>'МП пр.8'!B867</f>
        <v>7Z 0 01 S2010</v>
      </c>
      <c r="F1221" s="225" t="s">
        <v>101</v>
      </c>
      <c r="G1221" s="67">
        <f>G1222</f>
        <v>142</v>
      </c>
    </row>
    <row r="1222" spans="1:7" ht="26.25">
      <c r="A1222" s="16" t="s">
        <v>770</v>
      </c>
      <c r="B1222" s="19" t="s">
        <v>314</v>
      </c>
      <c r="C1222" s="19" t="s">
        <v>71</v>
      </c>
      <c r="D1222" s="19" t="s">
        <v>69</v>
      </c>
      <c r="E1222" s="243" t="str">
        <f>'МП пр.8'!B868</f>
        <v>7Z 0 01 S2010</v>
      </c>
      <c r="F1222" s="225" t="s">
        <v>97</v>
      </c>
      <c r="G1222" s="67">
        <f>G1223</f>
        <v>142</v>
      </c>
    </row>
    <row r="1223" spans="1:7" ht="12.75">
      <c r="A1223" s="16" t="s">
        <v>723</v>
      </c>
      <c r="B1223" s="19" t="s">
        <v>314</v>
      </c>
      <c r="C1223" s="19" t="s">
        <v>71</v>
      </c>
      <c r="D1223" s="19" t="s">
        <v>69</v>
      </c>
      <c r="E1223" s="243" t="str">
        <f>'МП пр.8'!B869</f>
        <v>7Z 0 01 S2010</v>
      </c>
      <c r="F1223" s="225" t="s">
        <v>98</v>
      </c>
      <c r="G1223" s="67">
        <f>'МП пр.8'!G872</f>
        <v>142</v>
      </c>
    </row>
    <row r="1224" spans="1:7" ht="12.75">
      <c r="A1224" s="33" t="s">
        <v>692</v>
      </c>
      <c r="B1224" s="19" t="s">
        <v>314</v>
      </c>
      <c r="C1224" s="19" t="s">
        <v>71</v>
      </c>
      <c r="D1224" s="19" t="s">
        <v>69</v>
      </c>
      <c r="E1224" s="225" t="s">
        <v>693</v>
      </c>
      <c r="F1224" s="225"/>
      <c r="G1224" s="215">
        <f>G1225</f>
        <v>700</v>
      </c>
    </row>
    <row r="1225" spans="1:7" ht="12.75">
      <c r="A1225" s="16" t="s">
        <v>702</v>
      </c>
      <c r="B1225" s="19" t="s">
        <v>314</v>
      </c>
      <c r="C1225" s="19" t="s">
        <v>71</v>
      </c>
      <c r="D1225" s="19" t="s">
        <v>69</v>
      </c>
      <c r="E1225" s="225" t="s">
        <v>703</v>
      </c>
      <c r="F1225" s="225"/>
      <c r="G1225" s="67">
        <f>G1226</f>
        <v>700</v>
      </c>
    </row>
    <row r="1226" spans="1:7" ht="12.75">
      <c r="A1226" s="16" t="s">
        <v>393</v>
      </c>
      <c r="B1226" s="19" t="s">
        <v>314</v>
      </c>
      <c r="C1226" s="19" t="s">
        <v>71</v>
      </c>
      <c r="D1226" s="19" t="s">
        <v>69</v>
      </c>
      <c r="E1226" s="225" t="s">
        <v>703</v>
      </c>
      <c r="F1226" s="225" t="s">
        <v>101</v>
      </c>
      <c r="G1226" s="67">
        <f>G1227</f>
        <v>700</v>
      </c>
    </row>
    <row r="1227" spans="1:7" ht="26.25">
      <c r="A1227" s="16" t="s">
        <v>770</v>
      </c>
      <c r="B1227" s="19" t="s">
        <v>314</v>
      </c>
      <c r="C1227" s="19" t="s">
        <v>71</v>
      </c>
      <c r="D1227" s="19" t="s">
        <v>69</v>
      </c>
      <c r="E1227" s="225" t="s">
        <v>703</v>
      </c>
      <c r="F1227" s="225" t="s">
        <v>97</v>
      </c>
      <c r="G1227" s="67">
        <f>G1228</f>
        <v>700</v>
      </c>
    </row>
    <row r="1228" spans="1:7" ht="12.75">
      <c r="A1228" s="16" t="s">
        <v>723</v>
      </c>
      <c r="B1228" s="19" t="s">
        <v>314</v>
      </c>
      <c r="C1228" s="19" t="s">
        <v>71</v>
      </c>
      <c r="D1228" s="19" t="s">
        <v>69</v>
      </c>
      <c r="E1228" s="225" t="s">
        <v>703</v>
      </c>
      <c r="F1228" s="225" t="s">
        <v>98</v>
      </c>
      <c r="G1228" s="67">
        <v>700</v>
      </c>
    </row>
    <row r="1229" spans="1:7" ht="12.75">
      <c r="A1229" s="219" t="s">
        <v>694</v>
      </c>
      <c r="B1229" s="19" t="s">
        <v>314</v>
      </c>
      <c r="C1229" s="19" t="s">
        <v>71</v>
      </c>
      <c r="D1229" s="19" t="s">
        <v>69</v>
      </c>
      <c r="E1229" s="225" t="s">
        <v>695</v>
      </c>
      <c r="F1229" s="225"/>
      <c r="G1229" s="67">
        <f>G1230+G1234</f>
        <v>1000</v>
      </c>
    </row>
    <row r="1230" spans="1:7" ht="12.75">
      <c r="A1230" s="33" t="s">
        <v>234</v>
      </c>
      <c r="B1230" s="19" t="s">
        <v>314</v>
      </c>
      <c r="C1230" s="40" t="s">
        <v>71</v>
      </c>
      <c r="D1230" s="40" t="s">
        <v>69</v>
      </c>
      <c r="E1230" s="225" t="s">
        <v>696</v>
      </c>
      <c r="F1230" s="225"/>
      <c r="G1230" s="215">
        <f>G1231</f>
        <v>500</v>
      </c>
    </row>
    <row r="1231" spans="1:7" ht="12.75">
      <c r="A1231" s="16" t="s">
        <v>393</v>
      </c>
      <c r="B1231" s="19" t="s">
        <v>314</v>
      </c>
      <c r="C1231" s="19" t="s">
        <v>71</v>
      </c>
      <c r="D1231" s="19" t="s">
        <v>69</v>
      </c>
      <c r="E1231" s="225" t="s">
        <v>696</v>
      </c>
      <c r="F1231" s="225" t="s">
        <v>101</v>
      </c>
      <c r="G1231" s="67">
        <f>G1232</f>
        <v>500</v>
      </c>
    </row>
    <row r="1232" spans="1:7" ht="26.25">
      <c r="A1232" s="16" t="s">
        <v>770</v>
      </c>
      <c r="B1232" s="19" t="s">
        <v>314</v>
      </c>
      <c r="C1232" s="19" t="s">
        <v>71</v>
      </c>
      <c r="D1232" s="19" t="s">
        <v>69</v>
      </c>
      <c r="E1232" s="225" t="s">
        <v>696</v>
      </c>
      <c r="F1232" s="225" t="s">
        <v>97</v>
      </c>
      <c r="G1232" s="67">
        <f>G1233</f>
        <v>500</v>
      </c>
    </row>
    <row r="1233" spans="1:7" ht="12.75">
      <c r="A1233" s="16" t="s">
        <v>724</v>
      </c>
      <c r="B1233" s="19" t="s">
        <v>314</v>
      </c>
      <c r="C1233" s="19" t="s">
        <v>71</v>
      </c>
      <c r="D1233" s="19" t="s">
        <v>69</v>
      </c>
      <c r="E1233" s="225" t="s">
        <v>696</v>
      </c>
      <c r="F1233" s="225" t="s">
        <v>98</v>
      </c>
      <c r="G1233" s="67">
        <v>500</v>
      </c>
    </row>
    <row r="1234" spans="1:7" ht="26.25">
      <c r="A1234" s="16" t="s">
        <v>489</v>
      </c>
      <c r="B1234" s="19" t="s">
        <v>314</v>
      </c>
      <c r="C1234" s="19" t="s">
        <v>71</v>
      </c>
      <c r="D1234" s="19" t="s">
        <v>69</v>
      </c>
      <c r="E1234" s="225" t="s">
        <v>697</v>
      </c>
      <c r="F1234" s="225"/>
      <c r="G1234" s="67">
        <f>G1235</f>
        <v>500</v>
      </c>
    </row>
    <row r="1235" spans="1:7" ht="12.75">
      <c r="A1235" s="16" t="s">
        <v>125</v>
      </c>
      <c r="B1235" s="19" t="s">
        <v>314</v>
      </c>
      <c r="C1235" s="19" t="s">
        <v>71</v>
      </c>
      <c r="D1235" s="19" t="s">
        <v>69</v>
      </c>
      <c r="E1235" s="225" t="s">
        <v>697</v>
      </c>
      <c r="F1235" s="225" t="s">
        <v>126</v>
      </c>
      <c r="G1235" s="67">
        <f>G1236</f>
        <v>500</v>
      </c>
    </row>
    <row r="1236" spans="1:7" ht="26.25">
      <c r="A1236" s="16" t="s">
        <v>160</v>
      </c>
      <c r="B1236" s="19" t="s">
        <v>314</v>
      </c>
      <c r="C1236" s="19" t="s">
        <v>71</v>
      </c>
      <c r="D1236" s="19" t="s">
        <v>69</v>
      </c>
      <c r="E1236" s="225" t="s">
        <v>697</v>
      </c>
      <c r="F1236" s="225" t="s">
        <v>127</v>
      </c>
      <c r="G1236" s="67">
        <f>G1237</f>
        <v>500</v>
      </c>
    </row>
    <row r="1237" spans="1:7" ht="39">
      <c r="A1237" s="16" t="s">
        <v>778</v>
      </c>
      <c r="B1237" s="19" t="s">
        <v>314</v>
      </c>
      <c r="C1237" s="19" t="s">
        <v>71</v>
      </c>
      <c r="D1237" s="19" t="s">
        <v>69</v>
      </c>
      <c r="E1237" s="225" t="s">
        <v>697</v>
      </c>
      <c r="F1237" s="329">
        <v>811</v>
      </c>
      <c r="G1237" s="67">
        <v>500</v>
      </c>
    </row>
    <row r="1238" spans="1:7" ht="47.25" customHeight="1">
      <c r="A1238" s="255" t="s">
        <v>704</v>
      </c>
      <c r="B1238" s="212" t="s">
        <v>314</v>
      </c>
      <c r="C1238" s="212" t="s">
        <v>71</v>
      </c>
      <c r="D1238" s="212" t="s">
        <v>69</v>
      </c>
      <c r="E1238" s="197" t="s">
        <v>586</v>
      </c>
      <c r="F1238" s="197"/>
      <c r="G1238" s="388" t="str">
        <f>G1239</f>
        <v>976,0</v>
      </c>
    </row>
    <row r="1239" spans="1:7" ht="28.5" customHeight="1">
      <c r="A1239" s="196" t="s">
        <v>708</v>
      </c>
      <c r="B1239" s="212" t="s">
        <v>314</v>
      </c>
      <c r="C1239" s="212" t="s">
        <v>71</v>
      </c>
      <c r="D1239" s="212" t="s">
        <v>69</v>
      </c>
      <c r="E1239" s="197" t="s">
        <v>709</v>
      </c>
      <c r="F1239" s="197"/>
      <c r="G1239" s="388" t="str">
        <f>G1240</f>
        <v>976,0</v>
      </c>
    </row>
    <row r="1240" spans="1:7" ht="28.5" customHeight="1">
      <c r="A1240" s="196" t="s">
        <v>710</v>
      </c>
      <c r="B1240" s="212" t="s">
        <v>314</v>
      </c>
      <c r="C1240" s="212" t="s">
        <v>71</v>
      </c>
      <c r="D1240" s="212" t="s">
        <v>69</v>
      </c>
      <c r="E1240" s="197" t="s">
        <v>712</v>
      </c>
      <c r="F1240" s="197"/>
      <c r="G1240" s="388" t="str">
        <f>G1241</f>
        <v>976,0</v>
      </c>
    </row>
    <row r="1241" spans="1:7" ht="18.75" customHeight="1">
      <c r="A1241" s="196" t="s">
        <v>393</v>
      </c>
      <c r="B1241" s="212" t="s">
        <v>314</v>
      </c>
      <c r="C1241" s="212" t="s">
        <v>71</v>
      </c>
      <c r="D1241" s="212" t="s">
        <v>69</v>
      </c>
      <c r="E1241" s="197" t="s">
        <v>712</v>
      </c>
      <c r="F1241" s="197" t="s">
        <v>101</v>
      </c>
      <c r="G1241" s="388" t="str">
        <f>G1242</f>
        <v>976,0</v>
      </c>
    </row>
    <row r="1242" spans="1:7" ht="28.5" customHeight="1">
      <c r="A1242" s="16" t="s">
        <v>770</v>
      </c>
      <c r="B1242" s="212" t="s">
        <v>314</v>
      </c>
      <c r="C1242" s="212" t="s">
        <v>71</v>
      </c>
      <c r="D1242" s="212" t="s">
        <v>69</v>
      </c>
      <c r="E1242" s="197" t="s">
        <v>712</v>
      </c>
      <c r="F1242" s="197" t="s">
        <v>97</v>
      </c>
      <c r="G1242" s="388" t="str">
        <f>G1243</f>
        <v>976,0</v>
      </c>
    </row>
    <row r="1243" spans="1:7" ht="18.75" customHeight="1">
      <c r="A1243" s="196" t="s">
        <v>723</v>
      </c>
      <c r="B1243" s="212" t="s">
        <v>314</v>
      </c>
      <c r="C1243" s="212" t="s">
        <v>71</v>
      </c>
      <c r="D1243" s="212" t="s">
        <v>69</v>
      </c>
      <c r="E1243" s="197" t="s">
        <v>712</v>
      </c>
      <c r="F1243" s="197" t="s">
        <v>98</v>
      </c>
      <c r="G1243" s="389" t="s">
        <v>711</v>
      </c>
    </row>
    <row r="1244" spans="1:7" ht="12.75">
      <c r="A1244" s="15" t="s">
        <v>417</v>
      </c>
      <c r="B1244" s="42" t="s">
        <v>314</v>
      </c>
      <c r="C1244" s="42" t="s">
        <v>75</v>
      </c>
      <c r="D1244" s="42" t="s">
        <v>35</v>
      </c>
      <c r="E1244" s="229"/>
      <c r="F1244" s="229"/>
      <c r="G1244" s="72">
        <f>G1245</f>
        <v>16</v>
      </c>
    </row>
    <row r="1245" spans="1:7" ht="12.75">
      <c r="A1245" s="15" t="s">
        <v>341</v>
      </c>
      <c r="B1245" s="42" t="s">
        <v>314</v>
      </c>
      <c r="C1245" s="42" t="s">
        <v>75</v>
      </c>
      <c r="D1245" s="42" t="s">
        <v>71</v>
      </c>
      <c r="E1245" s="229"/>
      <c r="F1245" s="229"/>
      <c r="G1245" s="72">
        <f>G1247</f>
        <v>16</v>
      </c>
    </row>
    <row r="1246" spans="1:7" s="32" customFormat="1" ht="12.75">
      <c r="A1246" s="16" t="s">
        <v>601</v>
      </c>
      <c r="B1246" s="69" t="s">
        <v>314</v>
      </c>
      <c r="C1246" s="69" t="s">
        <v>75</v>
      </c>
      <c r="D1246" s="69" t="s">
        <v>71</v>
      </c>
      <c r="E1246" s="250" t="s">
        <v>676</v>
      </c>
      <c r="F1246" s="229"/>
      <c r="G1246" s="67">
        <f aca="true" t="shared" si="9" ref="G1246:G1251">G1247</f>
        <v>16</v>
      </c>
    </row>
    <row r="1247" spans="1:7" s="32" customFormat="1" ht="24" customHeight="1">
      <c r="A1247" s="205" t="str">
        <f>'МП пр.8'!A855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1247" s="206" t="s">
        <v>314</v>
      </c>
      <c r="C1247" s="206" t="s">
        <v>75</v>
      </c>
      <c r="D1247" s="206" t="s">
        <v>71</v>
      </c>
      <c r="E1247" s="224" t="str">
        <f>'МП пр.8'!B855</f>
        <v>7W 0 00 00000</v>
      </c>
      <c r="F1247" s="224"/>
      <c r="G1247" s="382">
        <f t="shared" si="9"/>
        <v>16</v>
      </c>
    </row>
    <row r="1248" spans="1:7" s="32" customFormat="1" ht="29.25" customHeight="1">
      <c r="A1248" s="33" t="str">
        <f>'МП пр.8'!A856</f>
        <v>Основное мероприятие "Снос ветхого, заброшенного жилья на территории Сусуманского городского округа"</v>
      </c>
      <c r="B1248" s="19" t="s">
        <v>314</v>
      </c>
      <c r="C1248" s="19" t="s">
        <v>75</v>
      </c>
      <c r="D1248" s="19" t="s">
        <v>71</v>
      </c>
      <c r="E1248" s="225" t="str">
        <f>'МП пр.8'!B856</f>
        <v>7W 0 01 00000</v>
      </c>
      <c r="F1248" s="225"/>
      <c r="G1248" s="67">
        <f t="shared" si="9"/>
        <v>16</v>
      </c>
    </row>
    <row r="1249" spans="1:7" ht="40.5" customHeight="1">
      <c r="A1249" s="33" t="str">
        <f>'МП пр.8'!A857</f>
        <v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v>
      </c>
      <c r="B1249" s="19" t="s">
        <v>314</v>
      </c>
      <c r="C1249" s="19" t="s">
        <v>75</v>
      </c>
      <c r="D1249" s="19" t="s">
        <v>71</v>
      </c>
      <c r="E1249" s="225" t="str">
        <f>'МП пр.8'!B857</f>
        <v>7W 0 01 S3520</v>
      </c>
      <c r="F1249" s="225"/>
      <c r="G1249" s="67">
        <f t="shared" si="9"/>
        <v>16</v>
      </c>
    </row>
    <row r="1250" spans="1:7" s="32" customFormat="1" ht="18.75" customHeight="1">
      <c r="A1250" s="16" t="s">
        <v>393</v>
      </c>
      <c r="B1250" s="19" t="s">
        <v>314</v>
      </c>
      <c r="C1250" s="19" t="s">
        <v>75</v>
      </c>
      <c r="D1250" s="19" t="s">
        <v>71</v>
      </c>
      <c r="E1250" s="225" t="s">
        <v>423</v>
      </c>
      <c r="F1250" s="225" t="s">
        <v>101</v>
      </c>
      <c r="G1250" s="67">
        <f t="shared" si="9"/>
        <v>16</v>
      </c>
    </row>
    <row r="1251" spans="1:7" s="32" customFormat="1" ht="27.75" customHeight="1">
      <c r="A1251" s="16" t="s">
        <v>770</v>
      </c>
      <c r="B1251" s="19" t="s">
        <v>314</v>
      </c>
      <c r="C1251" s="19" t="s">
        <v>75</v>
      </c>
      <c r="D1251" s="19" t="s">
        <v>71</v>
      </c>
      <c r="E1251" s="225" t="s">
        <v>423</v>
      </c>
      <c r="F1251" s="225" t="s">
        <v>97</v>
      </c>
      <c r="G1251" s="67">
        <f t="shared" si="9"/>
        <v>16</v>
      </c>
    </row>
    <row r="1252" spans="1:7" ht="12.75">
      <c r="A1252" s="16" t="s">
        <v>723</v>
      </c>
      <c r="B1252" s="19" t="s">
        <v>314</v>
      </c>
      <c r="C1252" s="19" t="s">
        <v>75</v>
      </c>
      <c r="D1252" s="19" t="s">
        <v>71</v>
      </c>
      <c r="E1252" s="225" t="s">
        <v>423</v>
      </c>
      <c r="F1252" s="225" t="s">
        <v>98</v>
      </c>
      <c r="G1252" s="67">
        <f>'МП пр.8'!G863</f>
        <v>16</v>
      </c>
    </row>
    <row r="1253" spans="1:9" ht="12.75">
      <c r="A1253" s="34" t="s">
        <v>76</v>
      </c>
      <c r="B1253" s="220"/>
      <c r="C1253" s="220"/>
      <c r="D1253" s="220"/>
      <c r="E1253" s="244"/>
      <c r="F1253" s="244"/>
      <c r="G1253" s="390">
        <f>G9+G257+G295+G348+G415+G785+G1107</f>
        <v>688173.2999999999</v>
      </c>
      <c r="I1253" s="374"/>
    </row>
    <row r="1254" ht="12.75">
      <c r="H1254" s="310"/>
    </row>
    <row r="1255" ht="12.75">
      <c r="G1255" s="380"/>
    </row>
  </sheetData>
  <sheetProtection/>
  <autoFilter ref="A8:Y1254"/>
  <mergeCells count="5">
    <mergeCell ref="A1:G1"/>
    <mergeCell ref="A2:G2"/>
    <mergeCell ref="A4:G4"/>
    <mergeCell ref="A5:G5"/>
    <mergeCell ref="A3:G3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876"/>
  <sheetViews>
    <sheetView tabSelected="1" zoomScale="140" zoomScaleNormal="140" zoomScalePageLayoutView="0" workbookViewId="0" topLeftCell="A869">
      <selection activeCell="H873" sqref="H873:H877"/>
    </sheetView>
  </sheetViews>
  <sheetFormatPr defaultColWidth="9.00390625" defaultRowHeight="12.75"/>
  <cols>
    <col min="1" max="1" width="49.875" style="0" customWidth="1"/>
    <col min="2" max="2" width="13.50390625" style="0" customWidth="1"/>
    <col min="3" max="4" width="3.50390625" style="0" customWidth="1"/>
    <col min="5" max="5" width="3.50390625" style="332" customWidth="1"/>
    <col min="6" max="6" width="4.00390625" style="0" customWidth="1"/>
    <col min="7" max="7" width="9.50390625" style="319" customWidth="1"/>
    <col min="8" max="8" width="12.00390625" style="319" customWidth="1"/>
    <col min="9" max="9" width="9.125" style="319" customWidth="1"/>
    <col min="10" max="10" width="9.125" style="0" bestFit="1" customWidth="1"/>
  </cols>
  <sheetData>
    <row r="1" spans="1:9" s="5" customFormat="1" ht="12.75">
      <c r="A1" s="446" t="s">
        <v>486</v>
      </c>
      <c r="B1" s="447"/>
      <c r="C1" s="447"/>
      <c r="D1" s="447"/>
      <c r="E1" s="447"/>
      <c r="F1" s="447"/>
      <c r="G1" s="447"/>
      <c r="H1" s="415"/>
      <c r="I1" s="415"/>
    </row>
    <row r="2" spans="1:9" s="5" customFormat="1" ht="12.75" customHeight="1">
      <c r="A2" s="446" t="str">
        <f>'пр.5 по разд'!A2:D2</f>
        <v>к  решению Собрания представителей Сусуманского городского округа</v>
      </c>
      <c r="B2" s="446"/>
      <c r="C2" s="446"/>
      <c r="D2" s="446"/>
      <c r="E2" s="446"/>
      <c r="F2" s="446"/>
      <c r="G2" s="446"/>
      <c r="H2" s="416"/>
      <c r="I2" s="416"/>
    </row>
    <row r="3" spans="1:9" s="5" customFormat="1" ht="12.75" customHeight="1">
      <c r="A3" s="446" t="str">
        <f>'пр.7 вед.стр.'!A3:G3</f>
        <v>"О бюджете муниципального образования "Сусуманский городской округ" на 2019 год"</v>
      </c>
      <c r="B3" s="447"/>
      <c r="C3" s="447"/>
      <c r="D3" s="447"/>
      <c r="E3" s="447"/>
      <c r="F3" s="447"/>
      <c r="G3" s="447"/>
      <c r="H3" s="416"/>
      <c r="I3" s="416"/>
    </row>
    <row r="4" spans="1:9" s="5" customFormat="1" ht="12.75">
      <c r="A4" s="448" t="str">
        <f>'пр.7 вед.стр.'!A4:G4</f>
        <v>от     12.2018 г. №</v>
      </c>
      <c r="B4" s="447"/>
      <c r="C4" s="447"/>
      <c r="D4" s="447"/>
      <c r="E4" s="447"/>
      <c r="F4" s="447"/>
      <c r="G4" s="447"/>
      <c r="H4" s="415"/>
      <c r="I4" s="415"/>
    </row>
    <row r="5" spans="1:9" s="5" customFormat="1" ht="19.5" customHeight="1">
      <c r="A5" s="444" t="s">
        <v>744</v>
      </c>
      <c r="B5" s="444"/>
      <c r="C5" s="445"/>
      <c r="D5" s="445"/>
      <c r="E5" s="445"/>
      <c r="F5" s="445"/>
      <c r="G5" s="445"/>
      <c r="H5" s="414"/>
      <c r="I5" s="414"/>
    </row>
    <row r="6" spans="1:9" s="5" customFormat="1" ht="12.75">
      <c r="A6" s="143"/>
      <c r="B6" s="144"/>
      <c r="C6" s="144"/>
      <c r="D6" s="144"/>
      <c r="E6" s="330"/>
      <c r="F6" s="144"/>
      <c r="G6" s="399"/>
      <c r="H6" s="414"/>
      <c r="I6" s="414"/>
    </row>
    <row r="7" spans="1:9" s="5" customFormat="1" ht="36" customHeight="1">
      <c r="A7" s="126" t="s">
        <v>31</v>
      </c>
      <c r="B7" s="127" t="s">
        <v>46</v>
      </c>
      <c r="C7" s="127" t="s">
        <v>45</v>
      </c>
      <c r="D7" s="127" t="s">
        <v>44</v>
      </c>
      <c r="E7" s="138" t="s">
        <v>47</v>
      </c>
      <c r="F7" s="126" t="s">
        <v>0</v>
      </c>
      <c r="G7" s="308" t="str">
        <f>'пр.7 вед.стр.'!G7</f>
        <v>Сумма</v>
      </c>
      <c r="H7" s="414"/>
      <c r="I7" s="414"/>
    </row>
    <row r="8" spans="1:9" s="5" customFormat="1" ht="12.75">
      <c r="A8" s="128">
        <v>1</v>
      </c>
      <c r="B8" s="127">
        <v>2</v>
      </c>
      <c r="C8" s="127">
        <v>3</v>
      </c>
      <c r="D8" s="127">
        <v>4</v>
      </c>
      <c r="E8" s="138">
        <v>5</v>
      </c>
      <c r="F8" s="126">
        <v>6</v>
      </c>
      <c r="G8" s="400">
        <v>7</v>
      </c>
      <c r="H8" s="414"/>
      <c r="I8" s="414"/>
    </row>
    <row r="9" spans="1:9" s="77" customFormat="1" ht="30.75">
      <c r="A9" s="296" t="s">
        <v>498</v>
      </c>
      <c r="B9" s="294" t="s">
        <v>171</v>
      </c>
      <c r="C9" s="297"/>
      <c r="D9" s="297"/>
      <c r="E9" s="302"/>
      <c r="F9" s="295"/>
      <c r="G9" s="398">
        <f>G10</f>
        <v>1499.6</v>
      </c>
      <c r="H9" s="417"/>
      <c r="I9" s="417"/>
    </row>
    <row r="10" spans="1:9" s="77" customFormat="1" ht="21">
      <c r="A10" s="129" t="s">
        <v>729</v>
      </c>
      <c r="B10" s="127" t="s">
        <v>499</v>
      </c>
      <c r="C10" s="130"/>
      <c r="D10" s="130"/>
      <c r="E10" s="138"/>
      <c r="F10" s="126"/>
      <c r="G10" s="401">
        <f>G11+G28+G35</f>
        <v>1499.6</v>
      </c>
      <c r="H10" s="417"/>
      <c r="I10" s="417"/>
    </row>
    <row r="11" spans="1:9" s="77" customFormat="1" ht="12.75">
      <c r="A11" s="129" t="s">
        <v>170</v>
      </c>
      <c r="B11" s="127" t="s">
        <v>500</v>
      </c>
      <c r="C11" s="130"/>
      <c r="D11" s="130"/>
      <c r="E11" s="138"/>
      <c r="F11" s="126"/>
      <c r="G11" s="401">
        <f>G12</f>
        <v>962.8000000000001</v>
      </c>
      <c r="H11" s="417"/>
      <c r="I11" s="417"/>
    </row>
    <row r="12" spans="1:9" s="77" customFormat="1" ht="12.75">
      <c r="A12" s="139" t="s">
        <v>8</v>
      </c>
      <c r="B12" s="127" t="s">
        <v>500</v>
      </c>
      <c r="C12" s="130" t="s">
        <v>68</v>
      </c>
      <c r="D12" s="130" t="s">
        <v>35</v>
      </c>
      <c r="E12" s="138"/>
      <c r="F12" s="126"/>
      <c r="G12" s="401">
        <f>G13+G18+G23</f>
        <v>962.8000000000001</v>
      </c>
      <c r="H12" s="417"/>
      <c r="I12" s="417"/>
    </row>
    <row r="13" spans="1:9" s="5" customFormat="1" ht="12.75">
      <c r="A13" s="135" t="s">
        <v>9</v>
      </c>
      <c r="B13" s="133" t="s">
        <v>500</v>
      </c>
      <c r="C13" s="134" t="s">
        <v>68</v>
      </c>
      <c r="D13" s="134" t="s">
        <v>65</v>
      </c>
      <c r="E13" s="136"/>
      <c r="F13" s="131"/>
      <c r="G13" s="402">
        <f>G14</f>
        <v>177.3</v>
      </c>
      <c r="H13" s="414"/>
      <c r="I13" s="414"/>
    </row>
    <row r="14" spans="1:9" s="5" customFormat="1" ht="21">
      <c r="A14" s="135" t="s">
        <v>102</v>
      </c>
      <c r="B14" s="133" t="s">
        <v>500</v>
      </c>
      <c r="C14" s="134" t="s">
        <v>68</v>
      </c>
      <c r="D14" s="134" t="s">
        <v>65</v>
      </c>
      <c r="E14" s="136">
        <v>600</v>
      </c>
      <c r="F14" s="131"/>
      <c r="G14" s="402">
        <f>G15</f>
        <v>177.3</v>
      </c>
      <c r="H14" s="414"/>
      <c r="I14" s="414"/>
    </row>
    <row r="15" spans="1:9" s="5" customFormat="1" ht="12.75">
      <c r="A15" s="135" t="s">
        <v>108</v>
      </c>
      <c r="B15" s="133" t="s">
        <v>500</v>
      </c>
      <c r="C15" s="134" t="s">
        <v>68</v>
      </c>
      <c r="D15" s="134" t="s">
        <v>65</v>
      </c>
      <c r="E15" s="136">
        <v>610</v>
      </c>
      <c r="F15" s="131"/>
      <c r="G15" s="402">
        <f>G16</f>
        <v>177.3</v>
      </c>
      <c r="H15" s="414"/>
      <c r="I15" s="414"/>
    </row>
    <row r="16" spans="1:9" s="5" customFormat="1" ht="12.75">
      <c r="A16" s="135" t="s">
        <v>112</v>
      </c>
      <c r="B16" s="133" t="s">
        <v>500</v>
      </c>
      <c r="C16" s="134" t="s">
        <v>68</v>
      </c>
      <c r="D16" s="134" t="s">
        <v>65</v>
      </c>
      <c r="E16" s="136">
        <v>612</v>
      </c>
      <c r="F16" s="131"/>
      <c r="G16" s="402">
        <f>G17</f>
        <v>177.3</v>
      </c>
      <c r="H16" s="414"/>
      <c r="I16" s="414"/>
    </row>
    <row r="17" spans="1:9" s="5" customFormat="1" ht="12.75">
      <c r="A17" s="132" t="s">
        <v>152</v>
      </c>
      <c r="B17" s="133" t="s">
        <v>500</v>
      </c>
      <c r="C17" s="134" t="s">
        <v>68</v>
      </c>
      <c r="D17" s="134" t="s">
        <v>65</v>
      </c>
      <c r="E17" s="136">
        <v>612</v>
      </c>
      <c r="F17" s="131">
        <v>725</v>
      </c>
      <c r="G17" s="402">
        <v>177.3</v>
      </c>
      <c r="H17" s="418"/>
      <c r="I17" s="414"/>
    </row>
    <row r="18" spans="1:9" s="5" customFormat="1" ht="12.75">
      <c r="A18" s="132" t="s">
        <v>10</v>
      </c>
      <c r="B18" s="133" t="s">
        <v>500</v>
      </c>
      <c r="C18" s="134" t="s">
        <v>68</v>
      </c>
      <c r="D18" s="134" t="s">
        <v>66</v>
      </c>
      <c r="E18" s="136"/>
      <c r="F18" s="131"/>
      <c r="G18" s="402">
        <f>G19</f>
        <v>639.9</v>
      </c>
      <c r="H18" s="414"/>
      <c r="I18" s="414"/>
    </row>
    <row r="19" spans="1:9" s="5" customFormat="1" ht="21">
      <c r="A19" s="135" t="s">
        <v>102</v>
      </c>
      <c r="B19" s="133" t="s">
        <v>500</v>
      </c>
      <c r="C19" s="134" t="s">
        <v>68</v>
      </c>
      <c r="D19" s="134" t="s">
        <v>66</v>
      </c>
      <c r="E19" s="136">
        <v>600</v>
      </c>
      <c r="F19" s="131"/>
      <c r="G19" s="402">
        <f>G20</f>
        <v>639.9</v>
      </c>
      <c r="H19" s="414"/>
      <c r="I19" s="414"/>
    </row>
    <row r="20" spans="1:9" s="5" customFormat="1" ht="12.75">
      <c r="A20" s="135" t="s">
        <v>108</v>
      </c>
      <c r="B20" s="133" t="s">
        <v>500</v>
      </c>
      <c r="C20" s="134" t="s">
        <v>68</v>
      </c>
      <c r="D20" s="134" t="s">
        <v>66</v>
      </c>
      <c r="E20" s="136">
        <v>610</v>
      </c>
      <c r="F20" s="131"/>
      <c r="G20" s="402">
        <f>G21</f>
        <v>639.9</v>
      </c>
      <c r="H20" s="414"/>
      <c r="I20" s="414"/>
    </row>
    <row r="21" spans="1:9" s="5" customFormat="1" ht="12.75">
      <c r="A21" s="135" t="s">
        <v>112</v>
      </c>
      <c r="B21" s="133" t="s">
        <v>500</v>
      </c>
      <c r="C21" s="134" t="s">
        <v>68</v>
      </c>
      <c r="D21" s="134" t="s">
        <v>66</v>
      </c>
      <c r="E21" s="136">
        <v>612</v>
      </c>
      <c r="F21" s="131"/>
      <c r="G21" s="402">
        <f>G22</f>
        <v>639.9</v>
      </c>
      <c r="H21" s="414"/>
      <c r="I21" s="414"/>
    </row>
    <row r="22" spans="1:9" s="5" customFormat="1" ht="12.75">
      <c r="A22" s="132" t="s">
        <v>152</v>
      </c>
      <c r="B22" s="133" t="s">
        <v>500</v>
      </c>
      <c r="C22" s="134" t="s">
        <v>68</v>
      </c>
      <c r="D22" s="134" t="s">
        <v>66</v>
      </c>
      <c r="E22" s="136">
        <v>612</v>
      </c>
      <c r="F22" s="131">
        <v>725</v>
      </c>
      <c r="G22" s="402">
        <v>639.9</v>
      </c>
      <c r="H22" s="414"/>
      <c r="I22" s="414"/>
    </row>
    <row r="23" spans="1:9" s="5" customFormat="1" ht="12.75">
      <c r="A23" s="135" t="s">
        <v>352</v>
      </c>
      <c r="B23" s="133" t="s">
        <v>500</v>
      </c>
      <c r="C23" s="134" t="s">
        <v>68</v>
      </c>
      <c r="D23" s="134" t="s">
        <v>69</v>
      </c>
      <c r="E23" s="136"/>
      <c r="F23" s="131"/>
      <c r="G23" s="402">
        <f>G24</f>
        <v>145.6</v>
      </c>
      <c r="H23" s="419"/>
      <c r="I23" s="414"/>
    </row>
    <row r="24" spans="1:9" s="5" customFormat="1" ht="21">
      <c r="A24" s="135" t="s">
        <v>102</v>
      </c>
      <c r="B24" s="133" t="s">
        <v>500</v>
      </c>
      <c r="C24" s="134" t="s">
        <v>68</v>
      </c>
      <c r="D24" s="134" t="s">
        <v>69</v>
      </c>
      <c r="E24" s="136">
        <v>600</v>
      </c>
      <c r="F24" s="131"/>
      <c r="G24" s="402">
        <f>G25</f>
        <v>145.6</v>
      </c>
      <c r="H24" s="414"/>
      <c r="I24" s="414"/>
    </row>
    <row r="25" spans="1:9" s="5" customFormat="1" ht="12.75">
      <c r="A25" s="135" t="s">
        <v>108</v>
      </c>
      <c r="B25" s="133" t="s">
        <v>500</v>
      </c>
      <c r="C25" s="134" t="s">
        <v>68</v>
      </c>
      <c r="D25" s="134" t="s">
        <v>69</v>
      </c>
      <c r="E25" s="136">
        <v>610</v>
      </c>
      <c r="F25" s="131"/>
      <c r="G25" s="402">
        <f>G26</f>
        <v>145.6</v>
      </c>
      <c r="H25" s="414"/>
      <c r="I25" s="414"/>
    </row>
    <row r="26" spans="1:9" s="5" customFormat="1" ht="12.75">
      <c r="A26" s="135" t="s">
        <v>112</v>
      </c>
      <c r="B26" s="133" t="s">
        <v>500</v>
      </c>
      <c r="C26" s="134" t="s">
        <v>68</v>
      </c>
      <c r="D26" s="134" t="s">
        <v>69</v>
      </c>
      <c r="E26" s="136">
        <v>612</v>
      </c>
      <c r="F26" s="131"/>
      <c r="G26" s="402">
        <f>G27</f>
        <v>145.6</v>
      </c>
      <c r="H26" s="414"/>
      <c r="I26" s="414"/>
    </row>
    <row r="27" spans="1:9" s="5" customFormat="1" ht="12.75">
      <c r="A27" s="132" t="s">
        <v>152</v>
      </c>
      <c r="B27" s="133" t="s">
        <v>500</v>
      </c>
      <c r="C27" s="134" t="s">
        <v>68</v>
      </c>
      <c r="D27" s="134" t="s">
        <v>69</v>
      </c>
      <c r="E27" s="136">
        <v>612</v>
      </c>
      <c r="F27" s="131">
        <v>725</v>
      </c>
      <c r="G27" s="402">
        <v>145.6</v>
      </c>
      <c r="H27" s="414"/>
      <c r="I27" s="414"/>
    </row>
    <row r="28" spans="1:9" s="77" customFormat="1" ht="12.75">
      <c r="A28" s="139" t="s">
        <v>501</v>
      </c>
      <c r="B28" s="127" t="s">
        <v>502</v>
      </c>
      <c r="C28" s="130"/>
      <c r="D28" s="130"/>
      <c r="E28" s="138"/>
      <c r="F28" s="126"/>
      <c r="G28" s="401">
        <f>G29</f>
        <v>36.8</v>
      </c>
      <c r="H28" s="417"/>
      <c r="I28" s="417"/>
    </row>
    <row r="29" spans="1:9" s="77" customFormat="1" ht="12.75">
      <c r="A29" s="139" t="s">
        <v>8</v>
      </c>
      <c r="B29" s="127" t="s">
        <v>502</v>
      </c>
      <c r="C29" s="130" t="s">
        <v>68</v>
      </c>
      <c r="D29" s="130" t="s">
        <v>35</v>
      </c>
      <c r="E29" s="138"/>
      <c r="F29" s="126"/>
      <c r="G29" s="401">
        <f>G34</f>
        <v>36.8</v>
      </c>
      <c r="H29" s="417"/>
      <c r="I29" s="417"/>
    </row>
    <row r="30" spans="1:9" s="5" customFormat="1" ht="12.75">
      <c r="A30" s="135" t="s">
        <v>352</v>
      </c>
      <c r="B30" s="133" t="s">
        <v>502</v>
      </c>
      <c r="C30" s="134" t="s">
        <v>68</v>
      </c>
      <c r="D30" s="134" t="s">
        <v>69</v>
      </c>
      <c r="E30" s="136"/>
      <c r="F30" s="131"/>
      <c r="G30" s="402">
        <f>G31</f>
        <v>36.8</v>
      </c>
      <c r="H30" s="414"/>
      <c r="I30" s="414"/>
    </row>
    <row r="31" spans="1:9" s="5" customFormat="1" ht="21">
      <c r="A31" s="135" t="s">
        <v>102</v>
      </c>
      <c r="B31" s="133" t="s">
        <v>502</v>
      </c>
      <c r="C31" s="134" t="s">
        <v>68</v>
      </c>
      <c r="D31" s="134" t="s">
        <v>69</v>
      </c>
      <c r="E31" s="136">
        <v>600</v>
      </c>
      <c r="F31" s="131"/>
      <c r="G31" s="402">
        <f>G32</f>
        <v>36.8</v>
      </c>
      <c r="H31" s="414"/>
      <c r="I31" s="414"/>
    </row>
    <row r="32" spans="1:9" s="5" customFormat="1" ht="12.75">
      <c r="A32" s="135" t="s">
        <v>108</v>
      </c>
      <c r="B32" s="133" t="s">
        <v>502</v>
      </c>
      <c r="C32" s="134" t="s">
        <v>68</v>
      </c>
      <c r="D32" s="134" t="s">
        <v>69</v>
      </c>
      <c r="E32" s="136">
        <v>610</v>
      </c>
      <c r="F32" s="131"/>
      <c r="G32" s="402">
        <f>G33</f>
        <v>36.8</v>
      </c>
      <c r="H32" s="414"/>
      <c r="I32" s="414"/>
    </row>
    <row r="33" spans="1:9" s="5" customFormat="1" ht="12.75">
      <c r="A33" s="135" t="s">
        <v>112</v>
      </c>
      <c r="B33" s="133" t="s">
        <v>502</v>
      </c>
      <c r="C33" s="134" t="s">
        <v>68</v>
      </c>
      <c r="D33" s="134" t="s">
        <v>69</v>
      </c>
      <c r="E33" s="136">
        <v>612</v>
      </c>
      <c r="F33" s="131"/>
      <c r="G33" s="402">
        <f>G34</f>
        <v>36.8</v>
      </c>
      <c r="H33" s="414"/>
      <c r="I33" s="414"/>
    </row>
    <row r="34" spans="1:9" s="5" customFormat="1" ht="12.75">
      <c r="A34" s="132" t="s">
        <v>152</v>
      </c>
      <c r="B34" s="133" t="s">
        <v>502</v>
      </c>
      <c r="C34" s="134" t="s">
        <v>68</v>
      </c>
      <c r="D34" s="134" t="s">
        <v>69</v>
      </c>
      <c r="E34" s="136">
        <v>612</v>
      </c>
      <c r="F34" s="131">
        <v>725</v>
      </c>
      <c r="G34" s="402">
        <v>36.8</v>
      </c>
      <c r="H34" s="414"/>
      <c r="I34" s="414"/>
    </row>
    <row r="35" spans="1:9" s="5" customFormat="1" ht="12.75">
      <c r="A35" s="344" t="s">
        <v>764</v>
      </c>
      <c r="B35" s="345" t="s">
        <v>785</v>
      </c>
      <c r="C35" s="346"/>
      <c r="D35" s="346"/>
      <c r="E35" s="347"/>
      <c r="F35" s="348"/>
      <c r="G35" s="403">
        <f>G36</f>
        <v>500</v>
      </c>
      <c r="H35" s="419"/>
      <c r="I35" s="414"/>
    </row>
    <row r="36" spans="1:9" s="5" customFormat="1" ht="12.75">
      <c r="A36" s="349" t="s">
        <v>8</v>
      </c>
      <c r="B36" s="350" t="s">
        <v>785</v>
      </c>
      <c r="C36" s="351" t="s">
        <v>68</v>
      </c>
      <c r="D36" s="351" t="s">
        <v>35</v>
      </c>
      <c r="E36" s="352"/>
      <c r="F36" s="353"/>
      <c r="G36" s="404">
        <f>G41</f>
        <v>500</v>
      </c>
      <c r="H36" s="414"/>
      <c r="I36" s="414"/>
    </row>
    <row r="37" spans="1:9" s="5" customFormat="1" ht="12.75">
      <c r="A37" s="354" t="s">
        <v>10</v>
      </c>
      <c r="B37" s="355" t="s">
        <v>785</v>
      </c>
      <c r="C37" s="356" t="s">
        <v>68</v>
      </c>
      <c r="D37" s="356" t="s">
        <v>66</v>
      </c>
      <c r="E37" s="357"/>
      <c r="F37" s="358"/>
      <c r="G37" s="405">
        <f>G38</f>
        <v>500</v>
      </c>
      <c r="H37" s="414"/>
      <c r="I37" s="414"/>
    </row>
    <row r="38" spans="1:9" s="5" customFormat="1" ht="21">
      <c r="A38" s="359" t="s">
        <v>102</v>
      </c>
      <c r="B38" s="355" t="s">
        <v>785</v>
      </c>
      <c r="C38" s="356" t="s">
        <v>68</v>
      </c>
      <c r="D38" s="356" t="s">
        <v>66</v>
      </c>
      <c r="E38" s="357">
        <v>600</v>
      </c>
      <c r="F38" s="358"/>
      <c r="G38" s="405">
        <f>G39</f>
        <v>500</v>
      </c>
      <c r="H38" s="414"/>
      <c r="I38" s="414"/>
    </row>
    <row r="39" spans="1:9" s="5" customFormat="1" ht="12.75">
      <c r="A39" s="359" t="s">
        <v>108</v>
      </c>
      <c r="B39" s="355" t="s">
        <v>785</v>
      </c>
      <c r="C39" s="356" t="s">
        <v>68</v>
      </c>
      <c r="D39" s="356" t="s">
        <v>66</v>
      </c>
      <c r="E39" s="357">
        <v>610</v>
      </c>
      <c r="F39" s="358"/>
      <c r="G39" s="405">
        <f>G40</f>
        <v>500</v>
      </c>
      <c r="H39" s="414"/>
      <c r="I39" s="414"/>
    </row>
    <row r="40" spans="1:9" s="5" customFormat="1" ht="12.75">
      <c r="A40" s="359" t="s">
        <v>112</v>
      </c>
      <c r="B40" s="355" t="s">
        <v>785</v>
      </c>
      <c r="C40" s="356" t="s">
        <v>68</v>
      </c>
      <c r="D40" s="356" t="s">
        <v>66</v>
      </c>
      <c r="E40" s="357">
        <v>612</v>
      </c>
      <c r="F40" s="358"/>
      <c r="G40" s="405">
        <f>G41</f>
        <v>500</v>
      </c>
      <c r="H40" s="414"/>
      <c r="I40" s="414"/>
    </row>
    <row r="41" spans="1:9" s="5" customFormat="1" ht="12.75">
      <c r="A41" s="354" t="s">
        <v>152</v>
      </c>
      <c r="B41" s="355" t="s">
        <v>785</v>
      </c>
      <c r="C41" s="356" t="s">
        <v>68</v>
      </c>
      <c r="D41" s="356" t="s">
        <v>66</v>
      </c>
      <c r="E41" s="357">
        <v>612</v>
      </c>
      <c r="F41" s="358">
        <v>725</v>
      </c>
      <c r="G41" s="405">
        <v>500</v>
      </c>
      <c r="H41" s="414"/>
      <c r="I41" s="414"/>
    </row>
    <row r="42" spans="1:9" s="77" customFormat="1" ht="21">
      <c r="A42" s="296" t="s">
        <v>503</v>
      </c>
      <c r="B42" s="294" t="s">
        <v>182</v>
      </c>
      <c r="C42" s="297"/>
      <c r="D42" s="297"/>
      <c r="E42" s="302"/>
      <c r="F42" s="295"/>
      <c r="G42" s="398">
        <f>G43+G55</f>
        <v>610.5</v>
      </c>
      <c r="H42" s="417"/>
      <c r="I42" s="417"/>
    </row>
    <row r="43" spans="1:9" s="77" customFormat="1" ht="21">
      <c r="A43" s="129" t="s">
        <v>218</v>
      </c>
      <c r="B43" s="127" t="s">
        <v>279</v>
      </c>
      <c r="C43" s="130"/>
      <c r="D43" s="130"/>
      <c r="E43" s="138"/>
      <c r="F43" s="126"/>
      <c r="G43" s="401">
        <f>G44</f>
        <v>493.3</v>
      </c>
      <c r="H43" s="417"/>
      <c r="I43" s="417"/>
    </row>
    <row r="44" spans="1:9" s="77" customFormat="1" ht="12.75">
      <c r="A44" s="129" t="s">
        <v>181</v>
      </c>
      <c r="B44" s="127" t="s">
        <v>280</v>
      </c>
      <c r="C44" s="130"/>
      <c r="D44" s="130"/>
      <c r="E44" s="138"/>
      <c r="F44" s="126"/>
      <c r="G44" s="401">
        <f>G45</f>
        <v>493.3</v>
      </c>
      <c r="H44" s="417"/>
      <c r="I44" s="417"/>
    </row>
    <row r="45" spans="1:9" s="77" customFormat="1" ht="12.75">
      <c r="A45" s="139" t="s">
        <v>8</v>
      </c>
      <c r="B45" s="127" t="s">
        <v>280</v>
      </c>
      <c r="C45" s="130" t="s">
        <v>68</v>
      </c>
      <c r="D45" s="130" t="s">
        <v>35</v>
      </c>
      <c r="E45" s="138"/>
      <c r="F45" s="126"/>
      <c r="G45" s="401">
        <f>G46</f>
        <v>493.3</v>
      </c>
      <c r="H45" s="417"/>
      <c r="I45" s="417"/>
    </row>
    <row r="46" spans="1:9" s="5" customFormat="1" ht="12.75">
      <c r="A46" s="137" t="s">
        <v>395</v>
      </c>
      <c r="B46" s="133" t="s">
        <v>280</v>
      </c>
      <c r="C46" s="134" t="s">
        <v>68</v>
      </c>
      <c r="D46" s="134" t="s">
        <v>68</v>
      </c>
      <c r="E46" s="136"/>
      <c r="F46" s="131"/>
      <c r="G46" s="402">
        <f>G51+G47</f>
        <v>493.3</v>
      </c>
      <c r="H46" s="414"/>
      <c r="I46" s="414"/>
    </row>
    <row r="47" spans="1:9" s="5" customFormat="1" ht="21">
      <c r="A47" s="135" t="s">
        <v>393</v>
      </c>
      <c r="B47" s="133" t="s">
        <v>280</v>
      </c>
      <c r="C47" s="134" t="s">
        <v>68</v>
      </c>
      <c r="D47" s="134" t="s">
        <v>68</v>
      </c>
      <c r="E47" s="136" t="s">
        <v>101</v>
      </c>
      <c r="F47" s="131"/>
      <c r="G47" s="402">
        <f>G48</f>
        <v>384.8</v>
      </c>
      <c r="H47" s="414"/>
      <c r="I47" s="414"/>
    </row>
    <row r="48" spans="1:9" s="5" customFormat="1" ht="21">
      <c r="A48" s="135" t="s">
        <v>773</v>
      </c>
      <c r="B48" s="133" t="s">
        <v>280</v>
      </c>
      <c r="C48" s="134" t="s">
        <v>68</v>
      </c>
      <c r="D48" s="134" t="s">
        <v>68</v>
      </c>
      <c r="E48" s="136" t="s">
        <v>97</v>
      </c>
      <c r="F48" s="131"/>
      <c r="G48" s="402">
        <f>G49</f>
        <v>384.8</v>
      </c>
      <c r="H48" s="414"/>
      <c r="I48" s="414"/>
    </row>
    <row r="49" spans="1:9" s="5" customFormat="1" ht="12.75">
      <c r="A49" s="135" t="s">
        <v>723</v>
      </c>
      <c r="B49" s="133" t="s">
        <v>280</v>
      </c>
      <c r="C49" s="134" t="s">
        <v>68</v>
      </c>
      <c r="D49" s="134" t="s">
        <v>68</v>
      </c>
      <c r="E49" s="136" t="s">
        <v>98</v>
      </c>
      <c r="F49" s="131"/>
      <c r="G49" s="402">
        <f>G50</f>
        <v>384.8</v>
      </c>
      <c r="H49" s="414"/>
      <c r="I49" s="414"/>
    </row>
    <row r="50" spans="1:9" s="5" customFormat="1" ht="21">
      <c r="A50" s="132" t="s">
        <v>153</v>
      </c>
      <c r="B50" s="133" t="s">
        <v>280</v>
      </c>
      <c r="C50" s="134" t="s">
        <v>68</v>
      </c>
      <c r="D50" s="134" t="s">
        <v>68</v>
      </c>
      <c r="E50" s="136" t="s">
        <v>98</v>
      </c>
      <c r="F50" s="131">
        <v>726</v>
      </c>
      <c r="G50" s="402">
        <v>384.8</v>
      </c>
      <c r="H50" s="414"/>
      <c r="I50" s="414"/>
    </row>
    <row r="51" spans="1:9" s="5" customFormat="1" ht="21">
      <c r="A51" s="135" t="s">
        <v>102</v>
      </c>
      <c r="B51" s="133" t="s">
        <v>280</v>
      </c>
      <c r="C51" s="134" t="s">
        <v>68</v>
      </c>
      <c r="D51" s="134" t="s">
        <v>68</v>
      </c>
      <c r="E51" s="136">
        <v>600</v>
      </c>
      <c r="F51" s="131"/>
      <c r="G51" s="402">
        <f>G52</f>
        <v>108.5</v>
      </c>
      <c r="H51" s="414"/>
      <c r="I51" s="414"/>
    </row>
    <row r="52" spans="1:9" s="5" customFormat="1" ht="12.75">
      <c r="A52" s="135" t="s">
        <v>108</v>
      </c>
      <c r="B52" s="133" t="s">
        <v>280</v>
      </c>
      <c r="C52" s="134" t="s">
        <v>68</v>
      </c>
      <c r="D52" s="134" t="s">
        <v>68</v>
      </c>
      <c r="E52" s="136">
        <v>610</v>
      </c>
      <c r="F52" s="131"/>
      <c r="G52" s="402">
        <f>G53</f>
        <v>108.5</v>
      </c>
      <c r="H52" s="414"/>
      <c r="I52" s="414"/>
    </row>
    <row r="53" spans="1:9" s="5" customFormat="1" ht="12.75">
      <c r="A53" s="135" t="s">
        <v>112</v>
      </c>
      <c r="B53" s="133" t="s">
        <v>280</v>
      </c>
      <c r="C53" s="134" t="s">
        <v>68</v>
      </c>
      <c r="D53" s="134" t="s">
        <v>68</v>
      </c>
      <c r="E53" s="136">
        <v>612</v>
      </c>
      <c r="F53" s="131"/>
      <c r="G53" s="402">
        <f>G54</f>
        <v>108.5</v>
      </c>
      <c r="H53" s="414"/>
      <c r="I53" s="414"/>
    </row>
    <row r="54" spans="1:9" s="5" customFormat="1" ht="12.75">
      <c r="A54" s="132" t="s">
        <v>152</v>
      </c>
      <c r="B54" s="133" t="s">
        <v>280</v>
      </c>
      <c r="C54" s="134" t="s">
        <v>68</v>
      </c>
      <c r="D54" s="134" t="s">
        <v>68</v>
      </c>
      <c r="E54" s="136">
        <v>612</v>
      </c>
      <c r="F54" s="131">
        <v>725</v>
      </c>
      <c r="G54" s="402">
        <v>108.5</v>
      </c>
      <c r="H54" s="414"/>
      <c r="I54" s="414"/>
    </row>
    <row r="55" spans="1:9" s="5" customFormat="1" ht="21">
      <c r="A55" s="274" t="s">
        <v>750</v>
      </c>
      <c r="B55" s="127" t="s">
        <v>751</v>
      </c>
      <c r="C55" s="138"/>
      <c r="D55" s="138"/>
      <c r="E55" s="136"/>
      <c r="F55" s="131"/>
      <c r="G55" s="401">
        <f>G56+G62</f>
        <v>117.19999999999999</v>
      </c>
      <c r="H55" s="414"/>
      <c r="I55" s="414"/>
    </row>
    <row r="56" spans="1:9" s="5" customFormat="1" ht="12.75">
      <c r="A56" s="275" t="s">
        <v>752</v>
      </c>
      <c r="B56" s="138" t="s">
        <v>753</v>
      </c>
      <c r="C56" s="138"/>
      <c r="D56" s="138"/>
      <c r="E56" s="136"/>
      <c r="F56" s="131"/>
      <c r="G56" s="401" t="str">
        <f>G57</f>
        <v>27,6</v>
      </c>
      <c r="H56" s="414"/>
      <c r="I56" s="414"/>
    </row>
    <row r="57" spans="1:9" s="5" customFormat="1" ht="12.75">
      <c r="A57" s="139" t="s">
        <v>61</v>
      </c>
      <c r="B57" s="138" t="s">
        <v>753</v>
      </c>
      <c r="C57" s="138" t="s">
        <v>70</v>
      </c>
      <c r="D57" s="138" t="s">
        <v>35</v>
      </c>
      <c r="E57" s="136"/>
      <c r="F57" s="131"/>
      <c r="G57" s="401" t="str">
        <f>G58</f>
        <v>27,6</v>
      </c>
      <c r="H57" s="414"/>
      <c r="I57" s="414"/>
    </row>
    <row r="58" spans="1:9" s="5" customFormat="1" ht="12.75">
      <c r="A58" s="276" t="s">
        <v>60</v>
      </c>
      <c r="B58" s="136" t="s">
        <v>753</v>
      </c>
      <c r="C58" s="136" t="s">
        <v>70</v>
      </c>
      <c r="D58" s="136" t="s">
        <v>69</v>
      </c>
      <c r="E58" s="136"/>
      <c r="F58" s="136"/>
      <c r="G58" s="402" t="str">
        <f>G59</f>
        <v>27,6</v>
      </c>
      <c r="H58" s="414"/>
      <c r="I58" s="414"/>
    </row>
    <row r="59" spans="1:9" s="5" customFormat="1" ht="12.75">
      <c r="A59" s="277" t="s">
        <v>114</v>
      </c>
      <c r="B59" s="136" t="s">
        <v>753</v>
      </c>
      <c r="C59" s="136" t="s">
        <v>70</v>
      </c>
      <c r="D59" s="136" t="s">
        <v>69</v>
      </c>
      <c r="E59" s="136" t="s">
        <v>115</v>
      </c>
      <c r="F59" s="136"/>
      <c r="G59" s="402" t="str">
        <f>G60</f>
        <v>27,6</v>
      </c>
      <c r="H59" s="414"/>
      <c r="I59" s="414"/>
    </row>
    <row r="60" spans="1:9" s="5" customFormat="1" ht="12.75">
      <c r="A60" s="277" t="s">
        <v>120</v>
      </c>
      <c r="B60" s="136" t="s">
        <v>753</v>
      </c>
      <c r="C60" s="136" t="s">
        <v>70</v>
      </c>
      <c r="D60" s="136" t="s">
        <v>69</v>
      </c>
      <c r="E60" s="136" t="s">
        <v>121</v>
      </c>
      <c r="F60" s="136"/>
      <c r="G60" s="402" t="str">
        <f>G61</f>
        <v>27,6</v>
      </c>
      <c r="H60" s="414"/>
      <c r="I60" s="414"/>
    </row>
    <row r="61" spans="1:9" s="5" customFormat="1" ht="12.75">
      <c r="A61" s="132" t="s">
        <v>149</v>
      </c>
      <c r="B61" s="136" t="s">
        <v>753</v>
      </c>
      <c r="C61" s="136" t="s">
        <v>70</v>
      </c>
      <c r="D61" s="136" t="s">
        <v>69</v>
      </c>
      <c r="E61" s="136" t="s">
        <v>121</v>
      </c>
      <c r="F61" s="136" t="s">
        <v>308</v>
      </c>
      <c r="G61" s="406" t="s">
        <v>754</v>
      </c>
      <c r="H61" s="420"/>
      <c r="I61" s="414"/>
    </row>
    <row r="62" spans="1:9" s="5" customFormat="1" ht="12.75">
      <c r="A62" s="275" t="s">
        <v>755</v>
      </c>
      <c r="B62" s="138" t="s">
        <v>756</v>
      </c>
      <c r="C62" s="138"/>
      <c r="D62" s="136"/>
      <c r="E62" s="136"/>
      <c r="F62" s="136"/>
      <c r="G62" s="401" t="str">
        <f>G64</f>
        <v>89,6</v>
      </c>
      <c r="H62" s="414"/>
      <c r="I62" s="414"/>
    </row>
    <row r="63" spans="1:9" s="5" customFormat="1" ht="12.75">
      <c r="A63" s="139" t="s">
        <v>61</v>
      </c>
      <c r="B63" s="138" t="s">
        <v>756</v>
      </c>
      <c r="C63" s="138" t="s">
        <v>70</v>
      </c>
      <c r="D63" s="138" t="s">
        <v>35</v>
      </c>
      <c r="E63" s="136"/>
      <c r="F63" s="136"/>
      <c r="G63" s="401" t="str">
        <f>G64</f>
        <v>89,6</v>
      </c>
      <c r="H63" s="414"/>
      <c r="I63" s="414"/>
    </row>
    <row r="64" spans="1:9" s="5" customFormat="1" ht="12.75">
      <c r="A64" s="276" t="s">
        <v>60</v>
      </c>
      <c r="B64" s="136" t="s">
        <v>756</v>
      </c>
      <c r="C64" s="136" t="s">
        <v>70</v>
      </c>
      <c r="D64" s="136" t="s">
        <v>69</v>
      </c>
      <c r="E64" s="136"/>
      <c r="F64" s="136"/>
      <c r="G64" s="402" t="str">
        <f>G65</f>
        <v>89,6</v>
      </c>
      <c r="H64" s="414"/>
      <c r="I64" s="414"/>
    </row>
    <row r="65" spans="1:9" s="5" customFormat="1" ht="12.75">
      <c r="A65" s="277" t="s">
        <v>114</v>
      </c>
      <c r="B65" s="136" t="s">
        <v>756</v>
      </c>
      <c r="C65" s="136" t="s">
        <v>70</v>
      </c>
      <c r="D65" s="136" t="s">
        <v>69</v>
      </c>
      <c r="E65" s="136" t="s">
        <v>115</v>
      </c>
      <c r="F65" s="136"/>
      <c r="G65" s="402" t="str">
        <f>G66</f>
        <v>89,6</v>
      </c>
      <c r="H65" s="414"/>
      <c r="I65" s="414"/>
    </row>
    <row r="66" spans="1:9" s="5" customFormat="1" ht="12.75">
      <c r="A66" s="277" t="s">
        <v>120</v>
      </c>
      <c r="B66" s="136" t="s">
        <v>756</v>
      </c>
      <c r="C66" s="136" t="s">
        <v>70</v>
      </c>
      <c r="D66" s="136" t="s">
        <v>69</v>
      </c>
      <c r="E66" s="136" t="s">
        <v>121</v>
      </c>
      <c r="F66" s="136"/>
      <c r="G66" s="402" t="str">
        <f>G67</f>
        <v>89,6</v>
      </c>
      <c r="H66" s="414"/>
      <c r="I66" s="414"/>
    </row>
    <row r="67" spans="1:9" s="5" customFormat="1" ht="12.75">
      <c r="A67" s="132" t="s">
        <v>149</v>
      </c>
      <c r="B67" s="136" t="s">
        <v>756</v>
      </c>
      <c r="C67" s="136" t="s">
        <v>70</v>
      </c>
      <c r="D67" s="136" t="s">
        <v>69</v>
      </c>
      <c r="E67" s="136" t="s">
        <v>121</v>
      </c>
      <c r="F67" s="136" t="s">
        <v>308</v>
      </c>
      <c r="G67" s="406" t="s">
        <v>757</v>
      </c>
      <c r="H67" s="414"/>
      <c r="I67" s="414"/>
    </row>
    <row r="68" spans="1:9" s="77" customFormat="1" ht="30.75">
      <c r="A68" s="296" t="s">
        <v>504</v>
      </c>
      <c r="B68" s="294" t="s">
        <v>164</v>
      </c>
      <c r="C68" s="297"/>
      <c r="D68" s="297"/>
      <c r="E68" s="302"/>
      <c r="F68" s="295"/>
      <c r="G68" s="398">
        <f aca="true" t="shared" si="0" ref="G68:G75">G69</f>
        <v>1000</v>
      </c>
      <c r="H68" s="417"/>
      <c r="I68" s="417"/>
    </row>
    <row r="69" spans="1:9" s="77" customFormat="1" ht="21">
      <c r="A69" s="129" t="s">
        <v>229</v>
      </c>
      <c r="B69" s="127" t="s">
        <v>265</v>
      </c>
      <c r="C69" s="130"/>
      <c r="D69" s="130"/>
      <c r="E69" s="138"/>
      <c r="F69" s="126"/>
      <c r="G69" s="401">
        <f t="shared" si="0"/>
        <v>1000</v>
      </c>
      <c r="H69" s="417"/>
      <c r="I69" s="417"/>
    </row>
    <row r="70" spans="1:9" s="77" customFormat="1" ht="12.75">
      <c r="A70" s="139" t="s">
        <v>392</v>
      </c>
      <c r="B70" s="127" t="s">
        <v>385</v>
      </c>
      <c r="C70" s="130"/>
      <c r="D70" s="130"/>
      <c r="E70" s="138"/>
      <c r="F70" s="126"/>
      <c r="G70" s="401">
        <f t="shared" si="0"/>
        <v>1000</v>
      </c>
      <c r="H70" s="417"/>
      <c r="I70" s="417"/>
    </row>
    <row r="71" spans="1:9" s="77" customFormat="1" ht="12.75">
      <c r="A71" s="140" t="s">
        <v>147</v>
      </c>
      <c r="B71" s="127" t="s">
        <v>385</v>
      </c>
      <c r="C71" s="130" t="s">
        <v>71</v>
      </c>
      <c r="D71" s="130" t="s">
        <v>35</v>
      </c>
      <c r="E71" s="138"/>
      <c r="F71" s="126"/>
      <c r="G71" s="401">
        <f t="shared" si="0"/>
        <v>1000</v>
      </c>
      <c r="H71" s="417"/>
      <c r="I71" s="417"/>
    </row>
    <row r="72" spans="1:9" s="5" customFormat="1" ht="12.75">
      <c r="A72" s="135" t="s">
        <v>146</v>
      </c>
      <c r="B72" s="133" t="s">
        <v>385</v>
      </c>
      <c r="C72" s="134" t="s">
        <v>71</v>
      </c>
      <c r="D72" s="134" t="s">
        <v>65</v>
      </c>
      <c r="E72" s="136"/>
      <c r="F72" s="131"/>
      <c r="G72" s="402">
        <f t="shared" si="0"/>
        <v>1000</v>
      </c>
      <c r="H72" s="414"/>
      <c r="I72" s="414"/>
    </row>
    <row r="73" spans="1:9" s="5" customFormat="1" ht="21">
      <c r="A73" s="135" t="s">
        <v>393</v>
      </c>
      <c r="B73" s="133" t="s">
        <v>385</v>
      </c>
      <c r="C73" s="134" t="s">
        <v>71</v>
      </c>
      <c r="D73" s="134" t="s">
        <v>65</v>
      </c>
      <c r="E73" s="136" t="s">
        <v>101</v>
      </c>
      <c r="F73" s="131"/>
      <c r="G73" s="402">
        <f t="shared" si="0"/>
        <v>1000</v>
      </c>
      <c r="H73" s="414"/>
      <c r="I73" s="414"/>
    </row>
    <row r="74" spans="1:9" s="5" customFormat="1" ht="21">
      <c r="A74" s="135" t="s">
        <v>773</v>
      </c>
      <c r="B74" s="133" t="s">
        <v>385</v>
      </c>
      <c r="C74" s="134" t="s">
        <v>71</v>
      </c>
      <c r="D74" s="134" t="s">
        <v>65</v>
      </c>
      <c r="E74" s="136" t="s">
        <v>97</v>
      </c>
      <c r="F74" s="131"/>
      <c r="G74" s="402">
        <f t="shared" si="0"/>
        <v>1000</v>
      </c>
      <c r="H74" s="414"/>
      <c r="I74" s="414"/>
    </row>
    <row r="75" spans="1:9" s="5" customFormat="1" ht="12.75">
      <c r="A75" s="135" t="s">
        <v>723</v>
      </c>
      <c r="B75" s="133" t="s">
        <v>385</v>
      </c>
      <c r="C75" s="134" t="s">
        <v>71</v>
      </c>
      <c r="D75" s="134" t="s">
        <v>65</v>
      </c>
      <c r="E75" s="136" t="s">
        <v>98</v>
      </c>
      <c r="F75" s="131"/>
      <c r="G75" s="402">
        <f t="shared" si="0"/>
        <v>1000</v>
      </c>
      <c r="H75" s="414"/>
      <c r="I75" s="414"/>
    </row>
    <row r="76" spans="1:9" s="5" customFormat="1" ht="21">
      <c r="A76" s="135" t="s">
        <v>375</v>
      </c>
      <c r="B76" s="133" t="s">
        <v>385</v>
      </c>
      <c r="C76" s="134" t="s">
        <v>71</v>
      </c>
      <c r="D76" s="134" t="s">
        <v>65</v>
      </c>
      <c r="E76" s="136" t="s">
        <v>98</v>
      </c>
      <c r="F76" s="131">
        <v>727</v>
      </c>
      <c r="G76" s="402">
        <v>1000</v>
      </c>
      <c r="H76" s="414"/>
      <c r="I76" s="414"/>
    </row>
    <row r="77" spans="1:9" s="5" customFormat="1" ht="12.75">
      <c r="A77" s="296" t="s">
        <v>505</v>
      </c>
      <c r="B77" s="294" t="s">
        <v>177</v>
      </c>
      <c r="C77" s="297"/>
      <c r="D77" s="297"/>
      <c r="E77" s="300"/>
      <c r="F77" s="298"/>
      <c r="G77" s="398">
        <f>G78</f>
        <v>543.8</v>
      </c>
      <c r="H77" s="414"/>
      <c r="I77" s="414"/>
    </row>
    <row r="78" spans="1:9" s="5" customFormat="1" ht="21">
      <c r="A78" s="129" t="s">
        <v>217</v>
      </c>
      <c r="B78" s="127" t="s">
        <v>275</v>
      </c>
      <c r="C78" s="130"/>
      <c r="D78" s="130"/>
      <c r="E78" s="136"/>
      <c r="F78" s="131"/>
      <c r="G78" s="401">
        <f>G79+G93</f>
        <v>543.8</v>
      </c>
      <c r="H78" s="414"/>
      <c r="I78" s="414"/>
    </row>
    <row r="79" spans="1:9" s="5" customFormat="1" ht="12.75">
      <c r="A79" s="129" t="s">
        <v>178</v>
      </c>
      <c r="B79" s="127" t="s">
        <v>276</v>
      </c>
      <c r="C79" s="130"/>
      <c r="D79" s="130"/>
      <c r="E79" s="136"/>
      <c r="F79" s="131"/>
      <c r="G79" s="401">
        <f>G80</f>
        <v>461.8</v>
      </c>
      <c r="H79" s="414"/>
      <c r="I79" s="414"/>
    </row>
    <row r="80" spans="1:9" s="5" customFormat="1" ht="12.75">
      <c r="A80" s="129" t="s">
        <v>8</v>
      </c>
      <c r="B80" s="127" t="s">
        <v>276</v>
      </c>
      <c r="C80" s="130" t="s">
        <v>68</v>
      </c>
      <c r="D80" s="130" t="s">
        <v>35</v>
      </c>
      <c r="E80" s="136"/>
      <c r="F80" s="131"/>
      <c r="G80" s="401">
        <f>G81</f>
        <v>461.8</v>
      </c>
      <c r="H80" s="414"/>
      <c r="I80" s="414"/>
    </row>
    <row r="81" spans="1:9" s="5" customFormat="1" ht="12.75">
      <c r="A81" s="132" t="s">
        <v>396</v>
      </c>
      <c r="B81" s="133" t="s">
        <v>276</v>
      </c>
      <c r="C81" s="134" t="s">
        <v>68</v>
      </c>
      <c r="D81" s="134" t="s">
        <v>68</v>
      </c>
      <c r="E81" s="136"/>
      <c r="F81" s="131"/>
      <c r="G81" s="402">
        <f>G82+G86+G89</f>
        <v>461.8</v>
      </c>
      <c r="H81" s="414"/>
      <c r="I81" s="414"/>
    </row>
    <row r="82" spans="1:9" s="5" customFormat="1" ht="21">
      <c r="A82" s="135" t="s">
        <v>393</v>
      </c>
      <c r="B82" s="133" t="s">
        <v>276</v>
      </c>
      <c r="C82" s="134" t="s">
        <v>68</v>
      </c>
      <c r="D82" s="134" t="s">
        <v>68</v>
      </c>
      <c r="E82" s="136" t="s">
        <v>101</v>
      </c>
      <c r="F82" s="131"/>
      <c r="G82" s="402">
        <f>G83</f>
        <v>26.3</v>
      </c>
      <c r="H82" s="414"/>
      <c r="I82" s="414"/>
    </row>
    <row r="83" spans="1:9" s="5" customFormat="1" ht="21.75" customHeight="1">
      <c r="A83" s="135" t="s">
        <v>773</v>
      </c>
      <c r="B83" s="133" t="s">
        <v>276</v>
      </c>
      <c r="C83" s="134" t="s">
        <v>68</v>
      </c>
      <c r="D83" s="134" t="s">
        <v>68</v>
      </c>
      <c r="E83" s="136" t="s">
        <v>97</v>
      </c>
      <c r="F83" s="131"/>
      <c r="G83" s="402">
        <f>G84</f>
        <v>26.3</v>
      </c>
      <c r="H83" s="414"/>
      <c r="I83" s="414"/>
    </row>
    <row r="84" spans="1:9" s="5" customFormat="1" ht="12.75">
      <c r="A84" s="135" t="s">
        <v>723</v>
      </c>
      <c r="B84" s="133" t="s">
        <v>276</v>
      </c>
      <c r="C84" s="134" t="s">
        <v>68</v>
      </c>
      <c r="D84" s="134" t="s">
        <v>68</v>
      </c>
      <c r="E84" s="136" t="s">
        <v>98</v>
      </c>
      <c r="F84" s="131"/>
      <c r="G84" s="402">
        <f>G85</f>
        <v>26.3</v>
      </c>
      <c r="H84" s="414"/>
      <c r="I84" s="414"/>
    </row>
    <row r="85" spans="1:9" s="5" customFormat="1" ht="13.5" customHeight="1">
      <c r="A85" s="132" t="s">
        <v>152</v>
      </c>
      <c r="B85" s="133" t="s">
        <v>276</v>
      </c>
      <c r="C85" s="134" t="s">
        <v>68</v>
      </c>
      <c r="D85" s="134" t="s">
        <v>68</v>
      </c>
      <c r="E85" s="136" t="s">
        <v>98</v>
      </c>
      <c r="F85" s="131">
        <v>725</v>
      </c>
      <c r="G85" s="402">
        <v>26.3</v>
      </c>
      <c r="H85" s="414"/>
      <c r="I85" s="414"/>
    </row>
    <row r="86" spans="1:9" s="5" customFormat="1" ht="12.75">
      <c r="A86" s="135" t="s">
        <v>114</v>
      </c>
      <c r="B86" s="133" t="s">
        <v>276</v>
      </c>
      <c r="C86" s="136" t="s">
        <v>68</v>
      </c>
      <c r="D86" s="136" t="s">
        <v>68</v>
      </c>
      <c r="E86" s="136" t="s">
        <v>115</v>
      </c>
      <c r="F86" s="131"/>
      <c r="G86" s="402">
        <f>G87</f>
        <v>315.5</v>
      </c>
      <c r="H86" s="414"/>
      <c r="I86" s="414"/>
    </row>
    <row r="87" spans="1:9" s="5" customFormat="1" ht="12.75">
      <c r="A87" s="135" t="s">
        <v>143</v>
      </c>
      <c r="B87" s="133" t="s">
        <v>276</v>
      </c>
      <c r="C87" s="136" t="s">
        <v>68</v>
      </c>
      <c r="D87" s="136" t="s">
        <v>68</v>
      </c>
      <c r="E87" s="136" t="s">
        <v>142</v>
      </c>
      <c r="F87" s="131"/>
      <c r="G87" s="402">
        <f>G88</f>
        <v>315.5</v>
      </c>
      <c r="H87" s="414"/>
      <c r="I87" s="414"/>
    </row>
    <row r="88" spans="1:9" s="5" customFormat="1" ht="13.5" customHeight="1">
      <c r="A88" s="132" t="s">
        <v>152</v>
      </c>
      <c r="B88" s="133" t="s">
        <v>276</v>
      </c>
      <c r="C88" s="136" t="s">
        <v>68</v>
      </c>
      <c r="D88" s="136" t="s">
        <v>68</v>
      </c>
      <c r="E88" s="136" t="s">
        <v>142</v>
      </c>
      <c r="F88" s="131">
        <v>725</v>
      </c>
      <c r="G88" s="402">
        <v>315.5</v>
      </c>
      <c r="H88" s="414"/>
      <c r="I88" s="414"/>
    </row>
    <row r="89" spans="1:9" s="5" customFormat="1" ht="21">
      <c r="A89" s="135" t="s">
        <v>102</v>
      </c>
      <c r="B89" s="133" t="s">
        <v>276</v>
      </c>
      <c r="C89" s="136" t="s">
        <v>68</v>
      </c>
      <c r="D89" s="136" t="s">
        <v>68</v>
      </c>
      <c r="E89" s="136" t="s">
        <v>103</v>
      </c>
      <c r="F89" s="131"/>
      <c r="G89" s="402">
        <f>G90</f>
        <v>120</v>
      </c>
      <c r="H89" s="414"/>
      <c r="I89" s="414"/>
    </row>
    <row r="90" spans="1:9" s="5" customFormat="1" ht="12.75">
      <c r="A90" s="135" t="s">
        <v>108</v>
      </c>
      <c r="B90" s="133" t="s">
        <v>276</v>
      </c>
      <c r="C90" s="136" t="s">
        <v>68</v>
      </c>
      <c r="D90" s="136" t="s">
        <v>68</v>
      </c>
      <c r="E90" s="136" t="s">
        <v>109</v>
      </c>
      <c r="F90" s="131"/>
      <c r="G90" s="402">
        <f>G91</f>
        <v>120</v>
      </c>
      <c r="H90" s="414"/>
      <c r="I90" s="414"/>
    </row>
    <row r="91" spans="1:9" s="5" customFormat="1" ht="12.75">
      <c r="A91" s="135" t="s">
        <v>112</v>
      </c>
      <c r="B91" s="133" t="s">
        <v>276</v>
      </c>
      <c r="C91" s="136" t="s">
        <v>68</v>
      </c>
      <c r="D91" s="136" t="s">
        <v>68</v>
      </c>
      <c r="E91" s="136" t="s">
        <v>113</v>
      </c>
      <c r="F91" s="131"/>
      <c r="G91" s="402">
        <f>G92</f>
        <v>120</v>
      </c>
      <c r="H91" s="414"/>
      <c r="I91" s="414"/>
    </row>
    <row r="92" spans="1:9" s="5" customFormat="1" ht="13.5" customHeight="1">
      <c r="A92" s="132" t="s">
        <v>152</v>
      </c>
      <c r="B92" s="133" t="s">
        <v>276</v>
      </c>
      <c r="C92" s="136" t="s">
        <v>68</v>
      </c>
      <c r="D92" s="136" t="s">
        <v>68</v>
      </c>
      <c r="E92" s="136" t="s">
        <v>113</v>
      </c>
      <c r="F92" s="131">
        <v>725</v>
      </c>
      <c r="G92" s="402">
        <v>120</v>
      </c>
      <c r="H92" s="414"/>
      <c r="I92" s="414"/>
    </row>
    <row r="93" spans="1:9" s="77" customFormat="1" ht="12.75">
      <c r="A93" s="140" t="s">
        <v>353</v>
      </c>
      <c r="B93" s="127" t="s">
        <v>416</v>
      </c>
      <c r="C93" s="138"/>
      <c r="D93" s="138"/>
      <c r="E93" s="138"/>
      <c r="F93" s="126"/>
      <c r="G93" s="401">
        <f>G99</f>
        <v>82</v>
      </c>
      <c r="H93" s="417"/>
      <c r="I93" s="417"/>
    </row>
    <row r="94" spans="1:9" s="5" customFormat="1" ht="12.75">
      <c r="A94" s="129" t="s">
        <v>8</v>
      </c>
      <c r="B94" s="127" t="s">
        <v>416</v>
      </c>
      <c r="C94" s="130" t="s">
        <v>68</v>
      </c>
      <c r="D94" s="130" t="s">
        <v>35</v>
      </c>
      <c r="E94" s="136"/>
      <c r="F94" s="131"/>
      <c r="G94" s="401">
        <f>G95</f>
        <v>82</v>
      </c>
      <c r="H94" s="414"/>
      <c r="I94" s="414"/>
    </row>
    <row r="95" spans="1:9" s="5" customFormat="1" ht="12.75">
      <c r="A95" s="132" t="s">
        <v>396</v>
      </c>
      <c r="B95" s="133" t="s">
        <v>416</v>
      </c>
      <c r="C95" s="134" t="s">
        <v>68</v>
      </c>
      <c r="D95" s="134" t="s">
        <v>68</v>
      </c>
      <c r="E95" s="136"/>
      <c r="F95" s="131"/>
      <c r="G95" s="402">
        <f>G96</f>
        <v>82</v>
      </c>
      <c r="H95" s="414"/>
      <c r="I95" s="414"/>
    </row>
    <row r="96" spans="1:9" s="5" customFormat="1" ht="21">
      <c r="A96" s="135" t="s">
        <v>393</v>
      </c>
      <c r="B96" s="133" t="s">
        <v>416</v>
      </c>
      <c r="C96" s="136" t="s">
        <v>68</v>
      </c>
      <c r="D96" s="136" t="s">
        <v>68</v>
      </c>
      <c r="E96" s="136" t="s">
        <v>101</v>
      </c>
      <c r="F96" s="131"/>
      <c r="G96" s="402">
        <f>G97</f>
        <v>82</v>
      </c>
      <c r="H96" s="414"/>
      <c r="I96" s="414"/>
    </row>
    <row r="97" spans="1:9" s="5" customFormat="1" ht="23.25" customHeight="1">
      <c r="A97" s="135" t="s">
        <v>773</v>
      </c>
      <c r="B97" s="133" t="s">
        <v>416</v>
      </c>
      <c r="C97" s="136" t="s">
        <v>68</v>
      </c>
      <c r="D97" s="136" t="s">
        <v>68</v>
      </c>
      <c r="E97" s="136" t="s">
        <v>97</v>
      </c>
      <c r="F97" s="131"/>
      <c r="G97" s="402">
        <f>G98</f>
        <v>82</v>
      </c>
      <c r="H97" s="414"/>
      <c r="I97" s="414"/>
    </row>
    <row r="98" spans="1:9" s="5" customFormat="1" ht="12.75">
      <c r="A98" s="135" t="s">
        <v>723</v>
      </c>
      <c r="B98" s="133" t="s">
        <v>416</v>
      </c>
      <c r="C98" s="136" t="s">
        <v>68</v>
      </c>
      <c r="D98" s="136" t="s">
        <v>68</v>
      </c>
      <c r="E98" s="136" t="s">
        <v>98</v>
      </c>
      <c r="F98" s="131"/>
      <c r="G98" s="402">
        <f>G99</f>
        <v>82</v>
      </c>
      <c r="H98" s="414"/>
      <c r="I98" s="414"/>
    </row>
    <row r="99" spans="1:9" s="5" customFormat="1" ht="13.5" customHeight="1">
      <c r="A99" s="132" t="s">
        <v>152</v>
      </c>
      <c r="B99" s="133" t="s">
        <v>416</v>
      </c>
      <c r="C99" s="136" t="s">
        <v>68</v>
      </c>
      <c r="D99" s="136" t="s">
        <v>68</v>
      </c>
      <c r="E99" s="136" t="s">
        <v>98</v>
      </c>
      <c r="F99" s="131">
        <v>725</v>
      </c>
      <c r="G99" s="402">
        <v>82</v>
      </c>
      <c r="H99" s="414"/>
      <c r="I99" s="414"/>
    </row>
    <row r="100" spans="1:9" s="5" customFormat="1" ht="21.75" customHeight="1">
      <c r="A100" s="296" t="s">
        <v>506</v>
      </c>
      <c r="B100" s="294" t="s">
        <v>193</v>
      </c>
      <c r="C100" s="299"/>
      <c r="D100" s="299"/>
      <c r="E100" s="300"/>
      <c r="F100" s="298"/>
      <c r="G100" s="398">
        <f>G101+G116+G135+G143</f>
        <v>1739.1</v>
      </c>
      <c r="H100" s="414"/>
      <c r="I100" s="414"/>
    </row>
    <row r="101" spans="1:9" s="66" customFormat="1" ht="21" customHeight="1">
      <c r="A101" s="129" t="s">
        <v>366</v>
      </c>
      <c r="B101" s="127" t="s">
        <v>293</v>
      </c>
      <c r="C101" s="130"/>
      <c r="D101" s="130"/>
      <c r="E101" s="138"/>
      <c r="F101" s="126"/>
      <c r="G101" s="401">
        <f>G109+G102</f>
        <v>51.4</v>
      </c>
      <c r="H101" s="417"/>
      <c r="I101" s="417"/>
    </row>
    <row r="102" spans="1:9" s="78" customFormat="1" ht="15" customHeight="1">
      <c r="A102" s="196" t="s">
        <v>653</v>
      </c>
      <c r="B102" s="180" t="s">
        <v>367</v>
      </c>
      <c r="C102" s="180"/>
      <c r="D102" s="180"/>
      <c r="E102" s="180"/>
      <c r="F102" s="174"/>
      <c r="G102" s="407">
        <f aca="true" t="shared" si="1" ref="G102:G107">G103</f>
        <v>41.4</v>
      </c>
      <c r="H102" s="421"/>
      <c r="I102" s="421"/>
    </row>
    <row r="103" spans="1:9" s="78" customFormat="1" ht="12.75" customHeight="1">
      <c r="A103" s="172" t="s">
        <v>141</v>
      </c>
      <c r="B103" s="180" t="s">
        <v>367</v>
      </c>
      <c r="C103" s="180" t="s">
        <v>72</v>
      </c>
      <c r="D103" s="180" t="s">
        <v>35</v>
      </c>
      <c r="E103" s="180"/>
      <c r="F103" s="174"/>
      <c r="G103" s="407">
        <f t="shared" si="1"/>
        <v>41.4</v>
      </c>
      <c r="H103" s="421"/>
      <c r="I103" s="421"/>
    </row>
    <row r="104" spans="1:9" s="80" customFormat="1" ht="12.75" customHeight="1">
      <c r="A104" s="176" t="s">
        <v>12</v>
      </c>
      <c r="B104" s="181" t="s">
        <v>367</v>
      </c>
      <c r="C104" s="181" t="s">
        <v>72</v>
      </c>
      <c r="D104" s="181" t="s">
        <v>65</v>
      </c>
      <c r="E104" s="181"/>
      <c r="F104" s="179"/>
      <c r="G104" s="408">
        <f t="shared" si="1"/>
        <v>41.4</v>
      </c>
      <c r="H104" s="422"/>
      <c r="I104" s="422"/>
    </row>
    <row r="105" spans="1:9" s="80" customFormat="1" ht="24.75" customHeight="1">
      <c r="A105" s="176" t="s">
        <v>102</v>
      </c>
      <c r="B105" s="181" t="s">
        <v>367</v>
      </c>
      <c r="C105" s="181" t="s">
        <v>72</v>
      </c>
      <c r="D105" s="181" t="s">
        <v>65</v>
      </c>
      <c r="E105" s="181" t="s">
        <v>103</v>
      </c>
      <c r="F105" s="179"/>
      <c r="G105" s="408">
        <f t="shared" si="1"/>
        <v>41.4</v>
      </c>
      <c r="H105" s="422"/>
      <c r="I105" s="422"/>
    </row>
    <row r="106" spans="1:9" s="80" customFormat="1" ht="12.75" customHeight="1">
      <c r="A106" s="176" t="s">
        <v>108</v>
      </c>
      <c r="B106" s="181" t="s">
        <v>367</v>
      </c>
      <c r="C106" s="181" t="s">
        <v>72</v>
      </c>
      <c r="D106" s="181" t="s">
        <v>65</v>
      </c>
      <c r="E106" s="181" t="s">
        <v>109</v>
      </c>
      <c r="F106" s="179"/>
      <c r="G106" s="408">
        <f t="shared" si="1"/>
        <v>41.4</v>
      </c>
      <c r="H106" s="422"/>
      <c r="I106" s="422"/>
    </row>
    <row r="107" spans="1:9" s="80" customFormat="1" ht="12" customHeight="1">
      <c r="A107" s="176" t="s">
        <v>112</v>
      </c>
      <c r="B107" s="181" t="s">
        <v>367</v>
      </c>
      <c r="C107" s="181" t="s">
        <v>72</v>
      </c>
      <c r="D107" s="181" t="s">
        <v>65</v>
      </c>
      <c r="E107" s="181" t="s">
        <v>113</v>
      </c>
      <c r="F107" s="179"/>
      <c r="G107" s="408">
        <f t="shared" si="1"/>
        <v>41.4</v>
      </c>
      <c r="H107" s="422"/>
      <c r="I107" s="422"/>
    </row>
    <row r="108" spans="1:9" s="80" customFormat="1" ht="23.25" customHeight="1">
      <c r="A108" s="170" t="s">
        <v>153</v>
      </c>
      <c r="B108" s="181" t="s">
        <v>367</v>
      </c>
      <c r="C108" s="181" t="s">
        <v>72</v>
      </c>
      <c r="D108" s="181" t="s">
        <v>65</v>
      </c>
      <c r="E108" s="181" t="s">
        <v>113</v>
      </c>
      <c r="F108" s="179">
        <v>726</v>
      </c>
      <c r="G108" s="408">
        <v>41.4</v>
      </c>
      <c r="H108" s="422"/>
      <c r="I108" s="422"/>
    </row>
    <row r="109" spans="1:9" s="11" customFormat="1" ht="22.5" customHeight="1">
      <c r="A109" s="169" t="s">
        <v>507</v>
      </c>
      <c r="B109" s="136" t="s">
        <v>368</v>
      </c>
      <c r="C109" s="134"/>
      <c r="D109" s="134"/>
      <c r="E109" s="136"/>
      <c r="F109" s="131"/>
      <c r="G109" s="401">
        <f aca="true" t="shared" si="2" ref="G109:G114">G110</f>
        <v>10</v>
      </c>
      <c r="H109" s="414"/>
      <c r="I109" s="414"/>
    </row>
    <row r="110" spans="1:9" s="11" customFormat="1" ht="15.75" customHeight="1">
      <c r="A110" s="129" t="s">
        <v>141</v>
      </c>
      <c r="B110" s="136" t="s">
        <v>368</v>
      </c>
      <c r="C110" s="134" t="s">
        <v>72</v>
      </c>
      <c r="D110" s="134" t="s">
        <v>35</v>
      </c>
      <c r="E110" s="136"/>
      <c r="F110" s="131"/>
      <c r="G110" s="401">
        <f t="shared" si="2"/>
        <v>10</v>
      </c>
      <c r="H110" s="414"/>
      <c r="I110" s="414"/>
    </row>
    <row r="111" spans="1:9" s="11" customFormat="1" ht="13.5" customHeight="1">
      <c r="A111" s="132" t="s">
        <v>12</v>
      </c>
      <c r="B111" s="136" t="s">
        <v>368</v>
      </c>
      <c r="C111" s="134" t="s">
        <v>72</v>
      </c>
      <c r="D111" s="134" t="s">
        <v>65</v>
      </c>
      <c r="E111" s="136"/>
      <c r="F111" s="131"/>
      <c r="G111" s="402">
        <f t="shared" si="2"/>
        <v>10</v>
      </c>
      <c r="H111" s="414"/>
      <c r="I111" s="414"/>
    </row>
    <row r="112" spans="1:9" s="11" customFormat="1" ht="24" customHeight="1">
      <c r="A112" s="135" t="s">
        <v>102</v>
      </c>
      <c r="B112" s="136" t="s">
        <v>368</v>
      </c>
      <c r="C112" s="134" t="s">
        <v>72</v>
      </c>
      <c r="D112" s="134" t="s">
        <v>65</v>
      </c>
      <c r="E112" s="136" t="s">
        <v>103</v>
      </c>
      <c r="F112" s="131"/>
      <c r="G112" s="402">
        <f t="shared" si="2"/>
        <v>10</v>
      </c>
      <c r="H112" s="414"/>
      <c r="I112" s="414"/>
    </row>
    <row r="113" spans="1:9" s="11" customFormat="1" ht="12.75" customHeight="1">
      <c r="A113" s="135" t="s">
        <v>108</v>
      </c>
      <c r="B113" s="136" t="s">
        <v>368</v>
      </c>
      <c r="C113" s="134" t="s">
        <v>72</v>
      </c>
      <c r="D113" s="134" t="s">
        <v>65</v>
      </c>
      <c r="E113" s="136" t="s">
        <v>109</v>
      </c>
      <c r="F113" s="131"/>
      <c r="G113" s="402">
        <f t="shared" si="2"/>
        <v>10</v>
      </c>
      <c r="H113" s="414"/>
      <c r="I113" s="414"/>
    </row>
    <row r="114" spans="1:9" s="11" customFormat="1" ht="12.75" customHeight="1">
      <c r="A114" s="135" t="s">
        <v>112</v>
      </c>
      <c r="B114" s="136" t="s">
        <v>368</v>
      </c>
      <c r="C114" s="134" t="s">
        <v>72</v>
      </c>
      <c r="D114" s="134" t="s">
        <v>65</v>
      </c>
      <c r="E114" s="136" t="s">
        <v>113</v>
      </c>
      <c r="F114" s="131"/>
      <c r="G114" s="402">
        <f t="shared" si="2"/>
        <v>10</v>
      </c>
      <c r="H114" s="414"/>
      <c r="I114" s="414"/>
    </row>
    <row r="115" spans="1:9" s="11" customFormat="1" ht="24.75" customHeight="1">
      <c r="A115" s="132" t="s">
        <v>153</v>
      </c>
      <c r="B115" s="136" t="s">
        <v>368</v>
      </c>
      <c r="C115" s="134" t="s">
        <v>72</v>
      </c>
      <c r="D115" s="134" t="s">
        <v>65</v>
      </c>
      <c r="E115" s="136" t="s">
        <v>113</v>
      </c>
      <c r="F115" s="131">
        <v>726</v>
      </c>
      <c r="G115" s="402">
        <v>10</v>
      </c>
      <c r="H115" s="414"/>
      <c r="I115" s="414"/>
    </row>
    <row r="116" spans="1:9" s="5" customFormat="1" ht="21.75" customHeight="1">
      <c r="A116" s="129" t="s">
        <v>776</v>
      </c>
      <c r="B116" s="127" t="s">
        <v>371</v>
      </c>
      <c r="C116" s="134"/>
      <c r="D116" s="134"/>
      <c r="E116" s="136"/>
      <c r="F116" s="131"/>
      <c r="G116" s="401">
        <f>G117+G124</f>
        <v>336.1</v>
      </c>
      <c r="H116" s="414"/>
      <c r="I116" s="414"/>
    </row>
    <row r="117" spans="1:9" s="77" customFormat="1" ht="13.5" customHeight="1">
      <c r="A117" s="139" t="s">
        <v>425</v>
      </c>
      <c r="B117" s="127" t="s">
        <v>426</v>
      </c>
      <c r="C117" s="130"/>
      <c r="D117" s="130"/>
      <c r="E117" s="138"/>
      <c r="F117" s="126"/>
      <c r="G117" s="401">
        <f aca="true" t="shared" si="3" ref="G117:G122">G118</f>
        <v>74.5</v>
      </c>
      <c r="H117" s="417"/>
      <c r="I117" s="417"/>
    </row>
    <row r="118" spans="1:9" s="77" customFormat="1" ht="14.25" customHeight="1">
      <c r="A118" s="139" t="s">
        <v>141</v>
      </c>
      <c r="B118" s="127" t="s">
        <v>426</v>
      </c>
      <c r="C118" s="130" t="s">
        <v>72</v>
      </c>
      <c r="D118" s="130" t="s">
        <v>35</v>
      </c>
      <c r="E118" s="138"/>
      <c r="F118" s="126"/>
      <c r="G118" s="401">
        <f t="shared" si="3"/>
        <v>74.5</v>
      </c>
      <c r="H118" s="417"/>
      <c r="I118" s="417"/>
    </row>
    <row r="119" spans="1:9" s="5" customFormat="1" ht="10.5" customHeight="1">
      <c r="A119" s="135" t="s">
        <v>12</v>
      </c>
      <c r="B119" s="133" t="s">
        <v>426</v>
      </c>
      <c r="C119" s="134" t="s">
        <v>72</v>
      </c>
      <c r="D119" s="134" t="s">
        <v>65</v>
      </c>
      <c r="E119" s="136"/>
      <c r="F119" s="131"/>
      <c r="G119" s="402">
        <f t="shared" si="3"/>
        <v>74.5</v>
      </c>
      <c r="H119" s="414"/>
      <c r="I119" s="414"/>
    </row>
    <row r="120" spans="1:9" s="5" customFormat="1" ht="23.25" customHeight="1">
      <c r="A120" s="135" t="s">
        <v>102</v>
      </c>
      <c r="B120" s="133" t="s">
        <v>426</v>
      </c>
      <c r="C120" s="134" t="s">
        <v>72</v>
      </c>
      <c r="D120" s="134" t="s">
        <v>65</v>
      </c>
      <c r="E120" s="136" t="s">
        <v>103</v>
      </c>
      <c r="F120" s="131"/>
      <c r="G120" s="402">
        <f t="shared" si="3"/>
        <v>74.5</v>
      </c>
      <c r="H120" s="414"/>
      <c r="I120" s="414"/>
    </row>
    <row r="121" spans="1:9" s="5" customFormat="1" ht="12.75" customHeight="1">
      <c r="A121" s="135" t="s">
        <v>108</v>
      </c>
      <c r="B121" s="133" t="s">
        <v>426</v>
      </c>
      <c r="C121" s="134" t="s">
        <v>72</v>
      </c>
      <c r="D121" s="134" t="s">
        <v>65</v>
      </c>
      <c r="E121" s="136" t="s">
        <v>109</v>
      </c>
      <c r="F121" s="131"/>
      <c r="G121" s="402">
        <f t="shared" si="3"/>
        <v>74.5</v>
      </c>
      <c r="H121" s="414"/>
      <c r="I121" s="414"/>
    </row>
    <row r="122" spans="1:9" s="5" customFormat="1" ht="13.5" customHeight="1">
      <c r="A122" s="135" t="s">
        <v>112</v>
      </c>
      <c r="B122" s="133" t="s">
        <v>426</v>
      </c>
      <c r="C122" s="134" t="s">
        <v>72</v>
      </c>
      <c r="D122" s="134" t="s">
        <v>65</v>
      </c>
      <c r="E122" s="136" t="s">
        <v>113</v>
      </c>
      <c r="F122" s="131"/>
      <c r="G122" s="402">
        <f t="shared" si="3"/>
        <v>74.5</v>
      </c>
      <c r="H122" s="414"/>
      <c r="I122" s="414"/>
    </row>
    <row r="123" spans="1:9" s="5" customFormat="1" ht="23.25" customHeight="1">
      <c r="A123" s="132" t="s">
        <v>153</v>
      </c>
      <c r="B123" s="133" t="s">
        <v>426</v>
      </c>
      <c r="C123" s="134" t="s">
        <v>72</v>
      </c>
      <c r="D123" s="134" t="s">
        <v>65</v>
      </c>
      <c r="E123" s="136" t="s">
        <v>113</v>
      </c>
      <c r="F123" s="131">
        <v>726</v>
      </c>
      <c r="G123" s="402">
        <v>74.5</v>
      </c>
      <c r="H123" s="414"/>
      <c r="I123" s="414"/>
    </row>
    <row r="124" spans="1:9" s="5" customFormat="1" ht="21">
      <c r="A124" s="139" t="s">
        <v>407</v>
      </c>
      <c r="B124" s="127" t="s">
        <v>408</v>
      </c>
      <c r="C124" s="130"/>
      <c r="D124" s="130"/>
      <c r="E124" s="138"/>
      <c r="F124" s="126"/>
      <c r="G124" s="401">
        <f>G125</f>
        <v>261.6</v>
      </c>
      <c r="H124" s="414"/>
      <c r="I124" s="414"/>
    </row>
    <row r="125" spans="1:9" s="5" customFormat="1" ht="12.75">
      <c r="A125" s="139" t="s">
        <v>141</v>
      </c>
      <c r="B125" s="127" t="s">
        <v>408</v>
      </c>
      <c r="C125" s="130" t="s">
        <v>72</v>
      </c>
      <c r="D125" s="130" t="s">
        <v>35</v>
      </c>
      <c r="E125" s="138"/>
      <c r="F125" s="126"/>
      <c r="G125" s="401">
        <f>G126</f>
        <v>261.6</v>
      </c>
      <c r="H125" s="414"/>
      <c r="I125" s="414"/>
    </row>
    <row r="126" spans="1:9" s="5" customFormat="1" ht="12.75">
      <c r="A126" s="135" t="s">
        <v>85</v>
      </c>
      <c r="B126" s="133" t="s">
        <v>408</v>
      </c>
      <c r="C126" s="134" t="s">
        <v>72</v>
      </c>
      <c r="D126" s="134" t="s">
        <v>67</v>
      </c>
      <c r="E126" s="136"/>
      <c r="F126" s="131"/>
      <c r="G126" s="402">
        <f>G127+G131</f>
        <v>261.6</v>
      </c>
      <c r="H126" s="414"/>
      <c r="I126" s="414"/>
    </row>
    <row r="127" spans="1:9" s="5" customFormat="1" ht="41.25">
      <c r="A127" s="135" t="s">
        <v>99</v>
      </c>
      <c r="B127" s="133" t="s">
        <v>408</v>
      </c>
      <c r="C127" s="134" t="s">
        <v>72</v>
      </c>
      <c r="D127" s="134" t="s">
        <v>67</v>
      </c>
      <c r="E127" s="136" t="s">
        <v>100</v>
      </c>
      <c r="F127" s="131"/>
      <c r="G127" s="402">
        <f>G128</f>
        <v>84</v>
      </c>
      <c r="H127" s="414"/>
      <c r="I127" s="414"/>
    </row>
    <row r="128" spans="1:9" s="5" customFormat="1" ht="12.75">
      <c r="A128" s="135" t="s">
        <v>239</v>
      </c>
      <c r="B128" s="133" t="s">
        <v>408</v>
      </c>
      <c r="C128" s="134" t="s">
        <v>72</v>
      </c>
      <c r="D128" s="134" t="s">
        <v>67</v>
      </c>
      <c r="E128" s="136" t="s">
        <v>241</v>
      </c>
      <c r="F128" s="131"/>
      <c r="G128" s="402">
        <f>G129</f>
        <v>84</v>
      </c>
      <c r="H128" s="414"/>
      <c r="I128" s="414"/>
    </row>
    <row r="129" spans="1:9" s="5" customFormat="1" ht="30.75">
      <c r="A129" s="135" t="s">
        <v>362</v>
      </c>
      <c r="B129" s="133" t="s">
        <v>408</v>
      </c>
      <c r="C129" s="134" t="s">
        <v>72</v>
      </c>
      <c r="D129" s="134" t="s">
        <v>67</v>
      </c>
      <c r="E129" s="136" t="s">
        <v>363</v>
      </c>
      <c r="F129" s="131"/>
      <c r="G129" s="402">
        <f>G130</f>
        <v>84</v>
      </c>
      <c r="H129" s="414"/>
      <c r="I129" s="414"/>
    </row>
    <row r="130" spans="1:9" s="5" customFormat="1" ht="21">
      <c r="A130" s="132" t="s">
        <v>153</v>
      </c>
      <c r="B130" s="133" t="s">
        <v>408</v>
      </c>
      <c r="C130" s="134" t="s">
        <v>72</v>
      </c>
      <c r="D130" s="134" t="s">
        <v>67</v>
      </c>
      <c r="E130" s="136" t="s">
        <v>363</v>
      </c>
      <c r="F130" s="131">
        <v>726</v>
      </c>
      <c r="G130" s="402">
        <f>90-6</f>
        <v>84</v>
      </c>
      <c r="H130" s="414"/>
      <c r="I130" s="414"/>
    </row>
    <row r="131" spans="1:9" s="5" customFormat="1" ht="21">
      <c r="A131" s="135" t="s">
        <v>393</v>
      </c>
      <c r="B131" s="133" t="s">
        <v>408</v>
      </c>
      <c r="C131" s="134" t="s">
        <v>72</v>
      </c>
      <c r="D131" s="134" t="s">
        <v>67</v>
      </c>
      <c r="E131" s="136" t="s">
        <v>101</v>
      </c>
      <c r="F131" s="131"/>
      <c r="G131" s="402">
        <f>G132</f>
        <v>177.6</v>
      </c>
      <c r="H131" s="414"/>
      <c r="I131" s="414"/>
    </row>
    <row r="132" spans="1:9" s="5" customFormat="1" ht="24" customHeight="1">
      <c r="A132" s="135" t="s">
        <v>773</v>
      </c>
      <c r="B132" s="133" t="s">
        <v>408</v>
      </c>
      <c r="C132" s="134" t="s">
        <v>72</v>
      </c>
      <c r="D132" s="134" t="s">
        <v>67</v>
      </c>
      <c r="E132" s="136" t="s">
        <v>97</v>
      </c>
      <c r="F132" s="131"/>
      <c r="G132" s="402">
        <f>G133</f>
        <v>177.6</v>
      </c>
      <c r="H132" s="414"/>
      <c r="I132" s="414"/>
    </row>
    <row r="133" spans="1:9" s="5" customFormat="1" ht="12.75">
      <c r="A133" s="135" t="s">
        <v>723</v>
      </c>
      <c r="B133" s="133" t="s">
        <v>408</v>
      </c>
      <c r="C133" s="134" t="s">
        <v>72</v>
      </c>
      <c r="D133" s="134" t="s">
        <v>67</v>
      </c>
      <c r="E133" s="136" t="s">
        <v>98</v>
      </c>
      <c r="F133" s="131"/>
      <c r="G133" s="402">
        <f>G134</f>
        <v>177.6</v>
      </c>
      <c r="H133" s="414"/>
      <c r="I133" s="414"/>
    </row>
    <row r="134" spans="1:9" s="5" customFormat="1" ht="21">
      <c r="A134" s="132" t="s">
        <v>153</v>
      </c>
      <c r="B134" s="133" t="s">
        <v>408</v>
      </c>
      <c r="C134" s="134" t="s">
        <v>72</v>
      </c>
      <c r="D134" s="134" t="s">
        <v>67</v>
      </c>
      <c r="E134" s="136" t="s">
        <v>98</v>
      </c>
      <c r="F134" s="131">
        <v>726</v>
      </c>
      <c r="G134" s="402">
        <v>177.6</v>
      </c>
      <c r="H134" s="414"/>
      <c r="I134" s="414"/>
    </row>
    <row r="135" spans="1:9" s="77" customFormat="1" ht="31.5" customHeight="1">
      <c r="A135" s="139" t="s">
        <v>336</v>
      </c>
      <c r="B135" s="127" t="s">
        <v>369</v>
      </c>
      <c r="C135" s="138"/>
      <c r="D135" s="138"/>
      <c r="E135" s="138"/>
      <c r="F135" s="126"/>
      <c r="G135" s="401">
        <f>G136</f>
        <v>1101.6</v>
      </c>
      <c r="H135" s="417"/>
      <c r="I135" s="417"/>
    </row>
    <row r="136" spans="1:9" s="79" customFormat="1" ht="33.75" customHeight="1">
      <c r="A136" s="172" t="s">
        <v>529</v>
      </c>
      <c r="B136" s="173" t="s">
        <v>370</v>
      </c>
      <c r="C136" s="180"/>
      <c r="D136" s="180"/>
      <c r="E136" s="180"/>
      <c r="F136" s="174"/>
      <c r="G136" s="407">
        <f aca="true" t="shared" si="4" ref="G136:G141">G137</f>
        <v>1101.6</v>
      </c>
      <c r="H136" s="421"/>
      <c r="I136" s="421"/>
    </row>
    <row r="137" spans="1:9" s="79" customFormat="1" ht="12.75">
      <c r="A137" s="172" t="s">
        <v>141</v>
      </c>
      <c r="B137" s="173" t="s">
        <v>370</v>
      </c>
      <c r="C137" s="180" t="s">
        <v>72</v>
      </c>
      <c r="D137" s="180" t="s">
        <v>35</v>
      </c>
      <c r="E137" s="180"/>
      <c r="F137" s="174"/>
      <c r="G137" s="407">
        <f t="shared" si="4"/>
        <v>1101.6</v>
      </c>
      <c r="H137" s="421"/>
      <c r="I137" s="421"/>
    </row>
    <row r="138" spans="1:9" s="81" customFormat="1" ht="12.75">
      <c r="A138" s="176" t="s">
        <v>12</v>
      </c>
      <c r="B138" s="177" t="s">
        <v>370</v>
      </c>
      <c r="C138" s="181" t="s">
        <v>72</v>
      </c>
      <c r="D138" s="181" t="s">
        <v>65</v>
      </c>
      <c r="E138" s="181"/>
      <c r="F138" s="179"/>
      <c r="G138" s="408">
        <f t="shared" si="4"/>
        <v>1101.6</v>
      </c>
      <c r="H138" s="422"/>
      <c r="I138" s="422"/>
    </row>
    <row r="139" spans="1:9" s="81" customFormat="1" ht="21">
      <c r="A139" s="176" t="s">
        <v>102</v>
      </c>
      <c r="B139" s="177" t="s">
        <v>370</v>
      </c>
      <c r="C139" s="181" t="s">
        <v>72</v>
      </c>
      <c r="D139" s="181" t="s">
        <v>65</v>
      </c>
      <c r="E139" s="181" t="s">
        <v>103</v>
      </c>
      <c r="F139" s="179"/>
      <c r="G139" s="408">
        <f t="shared" si="4"/>
        <v>1101.6</v>
      </c>
      <c r="H139" s="422"/>
      <c r="I139" s="422"/>
    </row>
    <row r="140" spans="1:9" s="81" customFormat="1" ht="12.75">
      <c r="A140" s="176" t="s">
        <v>108</v>
      </c>
      <c r="B140" s="177" t="s">
        <v>370</v>
      </c>
      <c r="C140" s="181" t="s">
        <v>72</v>
      </c>
      <c r="D140" s="181" t="s">
        <v>65</v>
      </c>
      <c r="E140" s="181" t="s">
        <v>109</v>
      </c>
      <c r="F140" s="179"/>
      <c r="G140" s="408">
        <f t="shared" si="4"/>
        <v>1101.6</v>
      </c>
      <c r="H140" s="422"/>
      <c r="I140" s="422"/>
    </row>
    <row r="141" spans="1:9" s="81" customFormat="1" ht="12.75">
      <c r="A141" s="176" t="s">
        <v>112</v>
      </c>
      <c r="B141" s="177" t="s">
        <v>370</v>
      </c>
      <c r="C141" s="181" t="s">
        <v>72</v>
      </c>
      <c r="D141" s="181" t="s">
        <v>65</v>
      </c>
      <c r="E141" s="181" t="s">
        <v>113</v>
      </c>
      <c r="F141" s="179"/>
      <c r="G141" s="408">
        <f t="shared" si="4"/>
        <v>1101.6</v>
      </c>
      <c r="H141" s="422"/>
      <c r="I141" s="422"/>
    </row>
    <row r="142" spans="1:9" s="81" customFormat="1" ht="21">
      <c r="A142" s="170" t="s">
        <v>153</v>
      </c>
      <c r="B142" s="177" t="s">
        <v>370</v>
      </c>
      <c r="C142" s="181" t="s">
        <v>72</v>
      </c>
      <c r="D142" s="181" t="s">
        <v>65</v>
      </c>
      <c r="E142" s="181" t="s">
        <v>113</v>
      </c>
      <c r="F142" s="179">
        <v>726</v>
      </c>
      <c r="G142" s="408">
        <v>1101.6</v>
      </c>
      <c r="H142" s="422"/>
      <c r="I142" s="422"/>
    </row>
    <row r="143" spans="1:9" s="79" customFormat="1" ht="21">
      <c r="A143" s="139" t="s">
        <v>717</v>
      </c>
      <c r="B143" s="127" t="s">
        <v>715</v>
      </c>
      <c r="C143" s="180"/>
      <c r="D143" s="180"/>
      <c r="E143" s="180"/>
      <c r="F143" s="174"/>
      <c r="G143" s="401">
        <f aca="true" t="shared" si="5" ref="G143:G149">G144</f>
        <v>250</v>
      </c>
      <c r="H143" s="421"/>
      <c r="I143" s="421"/>
    </row>
    <row r="144" spans="1:9" s="77" customFormat="1" ht="21">
      <c r="A144" s="139" t="s">
        <v>726</v>
      </c>
      <c r="B144" s="127" t="s">
        <v>716</v>
      </c>
      <c r="C144" s="138"/>
      <c r="D144" s="138"/>
      <c r="E144" s="138"/>
      <c r="F144" s="126"/>
      <c r="G144" s="401">
        <f t="shared" si="5"/>
        <v>250</v>
      </c>
      <c r="H144" s="417"/>
      <c r="I144" s="417"/>
    </row>
    <row r="145" spans="1:9" s="5" customFormat="1" ht="12.75">
      <c r="A145" s="139" t="s">
        <v>141</v>
      </c>
      <c r="B145" s="127" t="s">
        <v>716</v>
      </c>
      <c r="C145" s="138" t="s">
        <v>72</v>
      </c>
      <c r="D145" s="138" t="s">
        <v>35</v>
      </c>
      <c r="E145" s="136"/>
      <c r="F145" s="131"/>
      <c r="G145" s="402">
        <f t="shared" si="5"/>
        <v>250</v>
      </c>
      <c r="H145" s="414"/>
      <c r="I145" s="414"/>
    </row>
    <row r="146" spans="1:9" s="5" customFormat="1" ht="12.75">
      <c r="A146" s="135" t="s">
        <v>12</v>
      </c>
      <c r="B146" s="127" t="s">
        <v>716</v>
      </c>
      <c r="C146" s="136" t="s">
        <v>72</v>
      </c>
      <c r="D146" s="136" t="s">
        <v>65</v>
      </c>
      <c r="E146" s="136"/>
      <c r="F146" s="131"/>
      <c r="G146" s="402">
        <f t="shared" si="5"/>
        <v>250</v>
      </c>
      <c r="H146" s="414"/>
      <c r="I146" s="414"/>
    </row>
    <row r="147" spans="1:9" s="5" customFormat="1" ht="21">
      <c r="A147" s="135" t="s">
        <v>102</v>
      </c>
      <c r="B147" s="127" t="s">
        <v>716</v>
      </c>
      <c r="C147" s="136" t="s">
        <v>72</v>
      </c>
      <c r="D147" s="136" t="s">
        <v>65</v>
      </c>
      <c r="E147" s="136" t="s">
        <v>103</v>
      </c>
      <c r="F147" s="131"/>
      <c r="G147" s="402">
        <f t="shared" si="5"/>
        <v>250</v>
      </c>
      <c r="H147" s="414"/>
      <c r="I147" s="414"/>
    </row>
    <row r="148" spans="1:9" s="5" customFormat="1" ht="12.75">
      <c r="A148" s="135" t="s">
        <v>108</v>
      </c>
      <c r="B148" s="127" t="s">
        <v>716</v>
      </c>
      <c r="C148" s="136" t="s">
        <v>72</v>
      </c>
      <c r="D148" s="136" t="s">
        <v>65</v>
      </c>
      <c r="E148" s="136" t="s">
        <v>109</v>
      </c>
      <c r="F148" s="131"/>
      <c r="G148" s="402">
        <f t="shared" si="5"/>
        <v>250</v>
      </c>
      <c r="H148" s="414"/>
      <c r="I148" s="414"/>
    </row>
    <row r="149" spans="1:9" s="5" customFormat="1" ht="12.75">
      <c r="A149" s="135" t="s">
        <v>112</v>
      </c>
      <c r="B149" s="133" t="s">
        <v>716</v>
      </c>
      <c r="C149" s="136" t="s">
        <v>72</v>
      </c>
      <c r="D149" s="136" t="s">
        <v>65</v>
      </c>
      <c r="E149" s="136" t="s">
        <v>113</v>
      </c>
      <c r="F149" s="131"/>
      <c r="G149" s="402">
        <f t="shared" si="5"/>
        <v>250</v>
      </c>
      <c r="H149" s="414"/>
      <c r="I149" s="414"/>
    </row>
    <row r="150" spans="1:9" s="5" customFormat="1" ht="21">
      <c r="A150" s="132" t="s">
        <v>153</v>
      </c>
      <c r="B150" s="127" t="s">
        <v>716</v>
      </c>
      <c r="C150" s="136" t="s">
        <v>72</v>
      </c>
      <c r="D150" s="136" t="s">
        <v>65</v>
      </c>
      <c r="E150" s="136" t="s">
        <v>113</v>
      </c>
      <c r="F150" s="131">
        <v>726</v>
      </c>
      <c r="G150" s="402">
        <v>250</v>
      </c>
      <c r="H150" s="414"/>
      <c r="I150" s="414"/>
    </row>
    <row r="151" spans="1:9" s="5" customFormat="1" ht="21">
      <c r="A151" s="296" t="s">
        <v>508</v>
      </c>
      <c r="B151" s="294" t="s">
        <v>196</v>
      </c>
      <c r="C151" s="299"/>
      <c r="D151" s="299"/>
      <c r="E151" s="300"/>
      <c r="F151" s="298"/>
      <c r="G151" s="398">
        <f aca="true" t="shared" si="6" ref="G151:G158">G152</f>
        <v>202</v>
      </c>
      <c r="H151" s="414"/>
      <c r="I151" s="414"/>
    </row>
    <row r="152" spans="1:9" s="5" customFormat="1" ht="30.75">
      <c r="A152" s="129" t="s">
        <v>774</v>
      </c>
      <c r="B152" s="133" t="s">
        <v>294</v>
      </c>
      <c r="C152" s="134"/>
      <c r="D152" s="134"/>
      <c r="E152" s="136"/>
      <c r="F152" s="131"/>
      <c r="G152" s="401">
        <f>G153</f>
        <v>202</v>
      </c>
      <c r="H152" s="414"/>
      <c r="I152" s="414"/>
    </row>
    <row r="153" spans="1:9" s="77" customFormat="1" ht="21">
      <c r="A153" s="129" t="s">
        <v>509</v>
      </c>
      <c r="B153" s="133" t="s">
        <v>775</v>
      </c>
      <c r="C153" s="130"/>
      <c r="D153" s="130"/>
      <c r="E153" s="138"/>
      <c r="F153" s="126"/>
      <c r="G153" s="401">
        <f t="shared" si="6"/>
        <v>202</v>
      </c>
      <c r="H153" s="417"/>
      <c r="I153" s="417"/>
    </row>
    <row r="154" spans="1:9" s="5" customFormat="1" ht="12.75">
      <c r="A154" s="132" t="s">
        <v>61</v>
      </c>
      <c r="B154" s="133" t="s">
        <v>775</v>
      </c>
      <c r="C154" s="134" t="s">
        <v>70</v>
      </c>
      <c r="D154" s="134" t="s">
        <v>35</v>
      </c>
      <c r="E154" s="136"/>
      <c r="F154" s="131"/>
      <c r="G154" s="402">
        <f t="shared" si="6"/>
        <v>202</v>
      </c>
      <c r="H154" s="414"/>
      <c r="I154" s="414"/>
    </row>
    <row r="155" spans="1:9" s="5" customFormat="1" ht="12.75">
      <c r="A155" s="132" t="s">
        <v>60</v>
      </c>
      <c r="B155" s="133" t="s">
        <v>775</v>
      </c>
      <c r="C155" s="134" t="s">
        <v>70</v>
      </c>
      <c r="D155" s="134" t="s">
        <v>69</v>
      </c>
      <c r="E155" s="136"/>
      <c r="F155" s="131"/>
      <c r="G155" s="402">
        <f t="shared" si="6"/>
        <v>202</v>
      </c>
      <c r="H155" s="414"/>
      <c r="I155" s="414"/>
    </row>
    <row r="156" spans="1:9" s="5" customFormat="1" ht="12.75">
      <c r="A156" s="135" t="s">
        <v>114</v>
      </c>
      <c r="B156" s="133" t="s">
        <v>775</v>
      </c>
      <c r="C156" s="134" t="s">
        <v>70</v>
      </c>
      <c r="D156" s="134" t="s">
        <v>69</v>
      </c>
      <c r="E156" s="136" t="s">
        <v>115</v>
      </c>
      <c r="F156" s="131"/>
      <c r="G156" s="402">
        <f t="shared" si="6"/>
        <v>202</v>
      </c>
      <c r="H156" s="414"/>
      <c r="I156" s="414"/>
    </row>
    <row r="157" spans="1:9" s="5" customFormat="1" ht="21">
      <c r="A157" s="135" t="s">
        <v>134</v>
      </c>
      <c r="B157" s="133" t="s">
        <v>775</v>
      </c>
      <c r="C157" s="134" t="s">
        <v>70</v>
      </c>
      <c r="D157" s="134" t="s">
        <v>69</v>
      </c>
      <c r="E157" s="136" t="s">
        <v>133</v>
      </c>
      <c r="F157" s="131"/>
      <c r="G157" s="402">
        <f t="shared" si="6"/>
        <v>202</v>
      </c>
      <c r="H157" s="414"/>
      <c r="I157" s="414"/>
    </row>
    <row r="158" spans="1:9" s="5" customFormat="1" ht="12.75">
      <c r="A158" s="169" t="s">
        <v>372</v>
      </c>
      <c r="B158" s="133" t="s">
        <v>775</v>
      </c>
      <c r="C158" s="134" t="s">
        <v>70</v>
      </c>
      <c r="D158" s="134" t="s">
        <v>69</v>
      </c>
      <c r="E158" s="136" t="s">
        <v>373</v>
      </c>
      <c r="F158" s="131"/>
      <c r="G158" s="402">
        <f t="shared" si="6"/>
        <v>202</v>
      </c>
      <c r="H158" s="414"/>
      <c r="I158" s="414"/>
    </row>
    <row r="159" spans="1:9" s="5" customFormat="1" ht="21">
      <c r="A159" s="132" t="s">
        <v>153</v>
      </c>
      <c r="B159" s="133" t="s">
        <v>775</v>
      </c>
      <c r="C159" s="134" t="s">
        <v>70</v>
      </c>
      <c r="D159" s="134" t="s">
        <v>69</v>
      </c>
      <c r="E159" s="136" t="s">
        <v>373</v>
      </c>
      <c r="F159" s="131">
        <v>726</v>
      </c>
      <c r="G159" s="402">
        <v>202</v>
      </c>
      <c r="H159" s="414"/>
      <c r="I159" s="414"/>
    </row>
    <row r="160" spans="1:9" s="5" customFormat="1" ht="30" customHeight="1">
      <c r="A160" s="296" t="s">
        <v>510</v>
      </c>
      <c r="B160" s="294" t="s">
        <v>168</v>
      </c>
      <c r="C160" s="299"/>
      <c r="D160" s="299"/>
      <c r="E160" s="300"/>
      <c r="F160" s="298"/>
      <c r="G160" s="398">
        <f>G163</f>
        <v>100</v>
      </c>
      <c r="H160" s="414"/>
      <c r="I160" s="414"/>
    </row>
    <row r="161" spans="1:9" s="5" customFormat="1" ht="33" customHeight="1">
      <c r="A161" s="129" t="s">
        <v>224</v>
      </c>
      <c r="B161" s="127" t="s">
        <v>266</v>
      </c>
      <c r="C161" s="134"/>
      <c r="D161" s="134"/>
      <c r="E161" s="136"/>
      <c r="F161" s="131"/>
      <c r="G161" s="401">
        <f aca="true" t="shared" si="7" ref="G161:G167">G162</f>
        <v>100</v>
      </c>
      <c r="H161" s="414"/>
      <c r="I161" s="414"/>
    </row>
    <row r="162" spans="1:9" s="66" customFormat="1" ht="22.5" customHeight="1">
      <c r="A162" s="129" t="s">
        <v>700</v>
      </c>
      <c r="B162" s="127" t="s">
        <v>330</v>
      </c>
      <c r="C162" s="130"/>
      <c r="D162" s="130"/>
      <c r="E162" s="138"/>
      <c r="F162" s="126"/>
      <c r="G162" s="401">
        <f t="shared" si="7"/>
        <v>100</v>
      </c>
      <c r="H162" s="417"/>
      <c r="I162" s="417"/>
    </row>
    <row r="163" spans="1:9" s="5" customFormat="1" ht="12.75">
      <c r="A163" s="129" t="s">
        <v>5</v>
      </c>
      <c r="B163" s="127" t="s">
        <v>330</v>
      </c>
      <c r="C163" s="130" t="s">
        <v>67</v>
      </c>
      <c r="D163" s="130" t="s">
        <v>35</v>
      </c>
      <c r="E163" s="136"/>
      <c r="F163" s="131"/>
      <c r="G163" s="402">
        <f t="shared" si="7"/>
        <v>100</v>
      </c>
      <c r="H163" s="414"/>
      <c r="I163" s="414"/>
    </row>
    <row r="164" spans="1:9" s="5" customFormat="1" ht="12.75">
      <c r="A164" s="132" t="s">
        <v>7</v>
      </c>
      <c r="B164" s="133" t="s">
        <v>330</v>
      </c>
      <c r="C164" s="134" t="s">
        <v>67</v>
      </c>
      <c r="D164" s="134" t="s">
        <v>77</v>
      </c>
      <c r="E164" s="136"/>
      <c r="F164" s="131"/>
      <c r="G164" s="402">
        <f t="shared" si="7"/>
        <v>100</v>
      </c>
      <c r="H164" s="414"/>
      <c r="I164" s="414"/>
    </row>
    <row r="165" spans="1:9" s="5" customFormat="1" ht="12.75">
      <c r="A165" s="135" t="s">
        <v>125</v>
      </c>
      <c r="B165" s="133" t="s">
        <v>330</v>
      </c>
      <c r="C165" s="134" t="s">
        <v>67</v>
      </c>
      <c r="D165" s="134" t="s">
        <v>77</v>
      </c>
      <c r="E165" s="136" t="s">
        <v>126</v>
      </c>
      <c r="F165" s="131"/>
      <c r="G165" s="402">
        <f t="shared" si="7"/>
        <v>100</v>
      </c>
      <c r="H165" s="414"/>
      <c r="I165" s="414"/>
    </row>
    <row r="166" spans="1:9" s="5" customFormat="1" ht="30.75">
      <c r="A166" s="135" t="s">
        <v>160</v>
      </c>
      <c r="B166" s="133" t="s">
        <v>330</v>
      </c>
      <c r="C166" s="134" t="s">
        <v>67</v>
      </c>
      <c r="D166" s="134" t="s">
        <v>77</v>
      </c>
      <c r="E166" s="136" t="s">
        <v>127</v>
      </c>
      <c r="F166" s="131"/>
      <c r="G166" s="402">
        <f t="shared" si="7"/>
        <v>100</v>
      </c>
      <c r="H166" s="414"/>
      <c r="I166" s="414"/>
    </row>
    <row r="167" spans="1:9" s="82" customFormat="1" ht="33" customHeight="1">
      <c r="A167" s="135" t="s">
        <v>778</v>
      </c>
      <c r="B167" s="133" t="s">
        <v>330</v>
      </c>
      <c r="C167" s="134" t="s">
        <v>67</v>
      </c>
      <c r="D167" s="134" t="s">
        <v>77</v>
      </c>
      <c r="E167" s="136" t="s">
        <v>779</v>
      </c>
      <c r="F167" s="131"/>
      <c r="G167" s="402">
        <f t="shared" si="7"/>
        <v>100</v>
      </c>
      <c r="H167" s="419"/>
      <c r="I167" s="419"/>
    </row>
    <row r="168" spans="1:9" s="5" customFormat="1" ht="12.75">
      <c r="A168" s="137" t="s">
        <v>149</v>
      </c>
      <c r="B168" s="133" t="s">
        <v>330</v>
      </c>
      <c r="C168" s="134" t="s">
        <v>67</v>
      </c>
      <c r="D168" s="134" t="s">
        <v>77</v>
      </c>
      <c r="E168" s="136" t="s">
        <v>779</v>
      </c>
      <c r="F168" s="131">
        <v>721</v>
      </c>
      <c r="G168" s="402">
        <v>100</v>
      </c>
      <c r="H168" s="414"/>
      <c r="I168" s="414"/>
    </row>
    <row r="169" spans="1:9" s="5" customFormat="1" ht="30.75">
      <c r="A169" s="293" t="s">
        <v>688</v>
      </c>
      <c r="B169" s="294" t="s">
        <v>698</v>
      </c>
      <c r="C169" s="299"/>
      <c r="D169" s="299"/>
      <c r="E169" s="300"/>
      <c r="F169" s="298"/>
      <c r="G169" s="398">
        <f>G170</f>
        <v>3130.6</v>
      </c>
      <c r="H169" s="414"/>
      <c r="I169" s="414"/>
    </row>
    <row r="170" spans="1:9" s="77" customFormat="1" ht="33" customHeight="1">
      <c r="A170" s="140" t="s">
        <v>689</v>
      </c>
      <c r="B170" s="127" t="s">
        <v>699</v>
      </c>
      <c r="C170" s="130"/>
      <c r="D170" s="130"/>
      <c r="E170" s="138"/>
      <c r="F170" s="126"/>
      <c r="G170" s="407">
        <f>G171+G178</f>
        <v>3130.6</v>
      </c>
      <c r="H170" s="417"/>
      <c r="I170" s="417"/>
    </row>
    <row r="171" spans="1:9" s="77" customFormat="1" ht="21">
      <c r="A171" s="172" t="s">
        <v>789</v>
      </c>
      <c r="B171" s="173" t="s">
        <v>790</v>
      </c>
      <c r="C171" s="175"/>
      <c r="D171" s="175"/>
      <c r="E171" s="180"/>
      <c r="F171" s="174"/>
      <c r="G171" s="407">
        <f aca="true" t="shared" si="8" ref="G171:G176">G172</f>
        <v>3075.6</v>
      </c>
      <c r="H171" s="417"/>
      <c r="I171" s="417"/>
    </row>
    <row r="172" spans="1:9" s="77" customFormat="1" ht="12.75">
      <c r="A172" s="363" t="s">
        <v>147</v>
      </c>
      <c r="B172" s="173" t="s">
        <v>790</v>
      </c>
      <c r="C172" s="175" t="s">
        <v>71</v>
      </c>
      <c r="D172" s="175" t="s">
        <v>35</v>
      </c>
      <c r="E172" s="180"/>
      <c r="F172" s="174"/>
      <c r="G172" s="407">
        <f t="shared" si="8"/>
        <v>3075.6</v>
      </c>
      <c r="H172" s="417"/>
      <c r="I172" s="417"/>
    </row>
    <row r="173" spans="1:9" s="77" customFormat="1" ht="12.75">
      <c r="A173" s="364" t="s">
        <v>202</v>
      </c>
      <c r="B173" s="177" t="s">
        <v>790</v>
      </c>
      <c r="C173" s="178" t="s">
        <v>71</v>
      </c>
      <c r="D173" s="178" t="s">
        <v>69</v>
      </c>
      <c r="E173" s="181"/>
      <c r="F173" s="179"/>
      <c r="G173" s="408">
        <f t="shared" si="8"/>
        <v>3075.6</v>
      </c>
      <c r="H173" s="417"/>
      <c r="I173" s="417"/>
    </row>
    <row r="174" spans="1:9" s="77" customFormat="1" ht="21">
      <c r="A174" s="176" t="s">
        <v>393</v>
      </c>
      <c r="B174" s="177" t="s">
        <v>790</v>
      </c>
      <c r="C174" s="178" t="s">
        <v>71</v>
      </c>
      <c r="D174" s="178" t="s">
        <v>69</v>
      </c>
      <c r="E174" s="181" t="s">
        <v>101</v>
      </c>
      <c r="F174" s="179"/>
      <c r="G174" s="408">
        <f t="shared" si="8"/>
        <v>3075.6</v>
      </c>
      <c r="H174" s="417"/>
      <c r="I174" s="417"/>
    </row>
    <row r="175" spans="1:9" s="77" customFormat="1" ht="21">
      <c r="A175" s="176" t="s">
        <v>791</v>
      </c>
      <c r="B175" s="177" t="s">
        <v>790</v>
      </c>
      <c r="C175" s="178" t="s">
        <v>71</v>
      </c>
      <c r="D175" s="178" t="s">
        <v>69</v>
      </c>
      <c r="E175" s="181" t="s">
        <v>97</v>
      </c>
      <c r="F175" s="179"/>
      <c r="G175" s="408">
        <f t="shared" si="8"/>
        <v>3075.6</v>
      </c>
      <c r="H175" s="417"/>
      <c r="I175" s="417"/>
    </row>
    <row r="176" spans="1:9" s="77" customFormat="1" ht="12.75">
      <c r="A176" s="176" t="s">
        <v>723</v>
      </c>
      <c r="B176" s="177" t="s">
        <v>790</v>
      </c>
      <c r="C176" s="178" t="s">
        <v>71</v>
      </c>
      <c r="D176" s="178" t="s">
        <v>69</v>
      </c>
      <c r="E176" s="181" t="s">
        <v>98</v>
      </c>
      <c r="F176" s="179"/>
      <c r="G176" s="408">
        <f t="shared" si="8"/>
        <v>3075.6</v>
      </c>
      <c r="H176" s="417"/>
      <c r="I176" s="417"/>
    </row>
    <row r="177" spans="1:9" s="77" customFormat="1" ht="21">
      <c r="A177" s="176" t="s">
        <v>375</v>
      </c>
      <c r="B177" s="177" t="s">
        <v>790</v>
      </c>
      <c r="C177" s="178" t="s">
        <v>71</v>
      </c>
      <c r="D177" s="178" t="s">
        <v>69</v>
      </c>
      <c r="E177" s="181" t="s">
        <v>98</v>
      </c>
      <c r="F177" s="179">
        <v>727</v>
      </c>
      <c r="G177" s="408">
        <v>3075.6</v>
      </c>
      <c r="H177" s="417"/>
      <c r="I177" s="417"/>
    </row>
    <row r="178" spans="1:9" s="77" customFormat="1" ht="30.75">
      <c r="A178" s="139" t="s">
        <v>690</v>
      </c>
      <c r="B178" s="127" t="s">
        <v>691</v>
      </c>
      <c r="C178" s="130"/>
      <c r="D178" s="130"/>
      <c r="E178" s="138"/>
      <c r="F178" s="126"/>
      <c r="G178" s="401">
        <f aca="true" t="shared" si="9" ref="G178:G183">G179</f>
        <v>55</v>
      </c>
      <c r="H178" s="417"/>
      <c r="I178" s="417"/>
    </row>
    <row r="179" spans="1:9" s="77" customFormat="1" ht="12.75">
      <c r="A179" s="140" t="s">
        <v>147</v>
      </c>
      <c r="B179" s="127" t="s">
        <v>691</v>
      </c>
      <c r="C179" s="130" t="s">
        <v>71</v>
      </c>
      <c r="D179" s="130" t="s">
        <v>35</v>
      </c>
      <c r="E179" s="138"/>
      <c r="F179" s="126"/>
      <c r="G179" s="401">
        <f t="shared" si="9"/>
        <v>55</v>
      </c>
      <c r="H179" s="417"/>
      <c r="I179" s="417"/>
    </row>
    <row r="180" spans="1:9" s="5" customFormat="1" ht="12.75">
      <c r="A180" s="137" t="s">
        <v>202</v>
      </c>
      <c r="B180" s="133" t="s">
        <v>691</v>
      </c>
      <c r="C180" s="134" t="s">
        <v>71</v>
      </c>
      <c r="D180" s="134" t="s">
        <v>69</v>
      </c>
      <c r="E180" s="136"/>
      <c r="F180" s="131"/>
      <c r="G180" s="402">
        <f t="shared" si="9"/>
        <v>55</v>
      </c>
      <c r="H180" s="414"/>
      <c r="I180" s="414"/>
    </row>
    <row r="181" spans="1:9" s="5" customFormat="1" ht="21">
      <c r="A181" s="135" t="s">
        <v>393</v>
      </c>
      <c r="B181" s="133" t="s">
        <v>691</v>
      </c>
      <c r="C181" s="134" t="s">
        <v>71</v>
      </c>
      <c r="D181" s="134" t="s">
        <v>69</v>
      </c>
      <c r="E181" s="136" t="s">
        <v>101</v>
      </c>
      <c r="F181" s="131"/>
      <c r="G181" s="402">
        <f t="shared" si="9"/>
        <v>55</v>
      </c>
      <c r="H181" s="414"/>
      <c r="I181" s="414"/>
    </row>
    <row r="182" spans="1:9" s="5" customFormat="1" ht="21">
      <c r="A182" s="135" t="s">
        <v>773</v>
      </c>
      <c r="B182" s="133" t="s">
        <v>691</v>
      </c>
      <c r="C182" s="134" t="s">
        <v>71</v>
      </c>
      <c r="D182" s="134" t="s">
        <v>69</v>
      </c>
      <c r="E182" s="136" t="s">
        <v>97</v>
      </c>
      <c r="F182" s="131"/>
      <c r="G182" s="402">
        <f t="shared" si="9"/>
        <v>55</v>
      </c>
      <c r="H182" s="414"/>
      <c r="I182" s="414"/>
    </row>
    <row r="183" spans="1:9" s="5" customFormat="1" ht="12.75">
      <c r="A183" s="135" t="s">
        <v>723</v>
      </c>
      <c r="B183" s="133" t="s">
        <v>691</v>
      </c>
      <c r="C183" s="134" t="s">
        <v>71</v>
      </c>
      <c r="D183" s="134" t="s">
        <v>69</v>
      </c>
      <c r="E183" s="136" t="s">
        <v>98</v>
      </c>
      <c r="F183" s="131"/>
      <c r="G183" s="402">
        <f t="shared" si="9"/>
        <v>55</v>
      </c>
      <c r="H183" s="414"/>
      <c r="I183" s="414"/>
    </row>
    <row r="184" spans="1:9" s="5" customFormat="1" ht="21">
      <c r="A184" s="135" t="s">
        <v>375</v>
      </c>
      <c r="B184" s="133" t="s">
        <v>691</v>
      </c>
      <c r="C184" s="134" t="s">
        <v>71</v>
      </c>
      <c r="D184" s="134" t="s">
        <v>69</v>
      </c>
      <c r="E184" s="136" t="s">
        <v>98</v>
      </c>
      <c r="F184" s="131">
        <v>727</v>
      </c>
      <c r="G184" s="402">
        <v>55</v>
      </c>
      <c r="H184" s="414"/>
      <c r="I184" s="414"/>
    </row>
    <row r="185" spans="1:9" s="5" customFormat="1" ht="12.75">
      <c r="A185" s="296" t="s">
        <v>511</v>
      </c>
      <c r="B185" s="294" t="s">
        <v>175</v>
      </c>
      <c r="C185" s="301"/>
      <c r="D185" s="301"/>
      <c r="E185" s="300"/>
      <c r="F185" s="298"/>
      <c r="G185" s="398">
        <f>G186</f>
        <v>6312</v>
      </c>
      <c r="H185" s="414"/>
      <c r="I185" s="414"/>
    </row>
    <row r="186" spans="1:9" s="5" customFormat="1" ht="24.75" customHeight="1">
      <c r="A186" s="129" t="s">
        <v>216</v>
      </c>
      <c r="B186" s="127" t="s">
        <v>281</v>
      </c>
      <c r="C186" s="133"/>
      <c r="D186" s="133"/>
      <c r="E186" s="136"/>
      <c r="F186" s="131"/>
      <c r="G186" s="401">
        <f>G194+G187</f>
        <v>6312</v>
      </c>
      <c r="H186" s="414"/>
      <c r="I186" s="414"/>
    </row>
    <row r="187" spans="1:9" s="79" customFormat="1" ht="21" customHeight="1">
      <c r="A187" s="172" t="s">
        <v>512</v>
      </c>
      <c r="B187" s="173" t="s">
        <v>356</v>
      </c>
      <c r="C187" s="173"/>
      <c r="D187" s="173"/>
      <c r="E187" s="180"/>
      <c r="F187" s="174"/>
      <c r="G187" s="407">
        <f aca="true" t="shared" si="10" ref="G187:G192">G188</f>
        <v>2825.1</v>
      </c>
      <c r="H187" s="421"/>
      <c r="I187" s="421"/>
    </row>
    <row r="188" spans="1:9" s="81" customFormat="1" ht="15" customHeight="1">
      <c r="A188" s="171" t="s">
        <v>8</v>
      </c>
      <c r="B188" s="173" t="s">
        <v>356</v>
      </c>
      <c r="C188" s="175" t="s">
        <v>68</v>
      </c>
      <c r="D188" s="175" t="s">
        <v>35</v>
      </c>
      <c r="E188" s="181"/>
      <c r="F188" s="179"/>
      <c r="G188" s="407">
        <f t="shared" si="10"/>
        <v>2825.1</v>
      </c>
      <c r="H188" s="422"/>
      <c r="I188" s="422"/>
    </row>
    <row r="189" spans="1:9" s="81" customFormat="1" ht="12" customHeight="1">
      <c r="A189" s="170" t="s">
        <v>396</v>
      </c>
      <c r="B189" s="177" t="s">
        <v>356</v>
      </c>
      <c r="C189" s="178" t="s">
        <v>68</v>
      </c>
      <c r="D189" s="178" t="s">
        <v>68</v>
      </c>
      <c r="E189" s="181"/>
      <c r="F189" s="179"/>
      <c r="G189" s="408">
        <f t="shared" si="10"/>
        <v>2825.1</v>
      </c>
      <c r="H189" s="422"/>
      <c r="I189" s="422"/>
    </row>
    <row r="190" spans="1:9" s="81" customFormat="1" ht="24.75" customHeight="1">
      <c r="A190" s="176" t="s">
        <v>102</v>
      </c>
      <c r="B190" s="177" t="s">
        <v>356</v>
      </c>
      <c r="C190" s="178" t="s">
        <v>68</v>
      </c>
      <c r="D190" s="178" t="s">
        <v>68</v>
      </c>
      <c r="E190" s="181">
        <v>600</v>
      </c>
      <c r="F190" s="179"/>
      <c r="G190" s="408">
        <f t="shared" si="10"/>
        <v>2825.1</v>
      </c>
      <c r="H190" s="422"/>
      <c r="I190" s="422"/>
    </row>
    <row r="191" spans="1:9" s="81" customFormat="1" ht="16.5" customHeight="1">
      <c r="A191" s="176" t="s">
        <v>108</v>
      </c>
      <c r="B191" s="177" t="s">
        <v>356</v>
      </c>
      <c r="C191" s="178" t="s">
        <v>68</v>
      </c>
      <c r="D191" s="178" t="s">
        <v>68</v>
      </c>
      <c r="E191" s="181">
        <v>610</v>
      </c>
      <c r="F191" s="179"/>
      <c r="G191" s="408">
        <f t="shared" si="10"/>
        <v>2825.1</v>
      </c>
      <c r="H191" s="422"/>
      <c r="I191" s="422"/>
    </row>
    <row r="192" spans="1:9" s="81" customFormat="1" ht="13.5" customHeight="1">
      <c r="A192" s="176" t="s">
        <v>112</v>
      </c>
      <c r="B192" s="177" t="s">
        <v>356</v>
      </c>
      <c r="C192" s="178" t="s">
        <v>68</v>
      </c>
      <c r="D192" s="178" t="s">
        <v>68</v>
      </c>
      <c r="E192" s="181">
        <v>612</v>
      </c>
      <c r="F192" s="179"/>
      <c r="G192" s="408">
        <f t="shared" si="10"/>
        <v>2825.1</v>
      </c>
      <c r="H192" s="422"/>
      <c r="I192" s="422"/>
    </row>
    <row r="193" spans="1:9" s="81" customFormat="1" ht="15" customHeight="1">
      <c r="A193" s="170" t="s">
        <v>152</v>
      </c>
      <c r="B193" s="177" t="s">
        <v>356</v>
      </c>
      <c r="C193" s="178" t="s">
        <v>68</v>
      </c>
      <c r="D193" s="178" t="s">
        <v>68</v>
      </c>
      <c r="E193" s="181">
        <v>612</v>
      </c>
      <c r="F193" s="179">
        <v>725</v>
      </c>
      <c r="G193" s="408">
        <v>2825.1</v>
      </c>
      <c r="H193" s="422"/>
      <c r="I193" s="422"/>
    </row>
    <row r="194" spans="1:9" s="11" customFormat="1" ht="21">
      <c r="A194" s="139" t="s">
        <v>784</v>
      </c>
      <c r="B194" s="127" t="s">
        <v>357</v>
      </c>
      <c r="C194" s="133"/>
      <c r="D194" s="133"/>
      <c r="E194" s="136"/>
      <c r="F194" s="131"/>
      <c r="G194" s="401">
        <f aca="true" t="shared" si="11" ref="G194:G199">G195</f>
        <v>3486.9</v>
      </c>
      <c r="H194" s="414"/>
      <c r="I194" s="414"/>
    </row>
    <row r="195" spans="1:9" s="5" customFormat="1" ht="12.75">
      <c r="A195" s="129" t="s">
        <v>8</v>
      </c>
      <c r="B195" s="127" t="s">
        <v>357</v>
      </c>
      <c r="C195" s="130" t="s">
        <v>68</v>
      </c>
      <c r="D195" s="130" t="s">
        <v>35</v>
      </c>
      <c r="E195" s="136"/>
      <c r="F195" s="131"/>
      <c r="G195" s="401">
        <f t="shared" si="11"/>
        <v>3486.9</v>
      </c>
      <c r="H195" s="414"/>
      <c r="I195" s="414"/>
    </row>
    <row r="196" spans="1:9" s="5" customFormat="1" ht="12.75">
      <c r="A196" s="132" t="s">
        <v>396</v>
      </c>
      <c r="B196" s="133" t="s">
        <v>357</v>
      </c>
      <c r="C196" s="134" t="s">
        <v>68</v>
      </c>
      <c r="D196" s="134" t="s">
        <v>68</v>
      </c>
      <c r="E196" s="136"/>
      <c r="F196" s="131"/>
      <c r="G196" s="402">
        <f t="shared" si="11"/>
        <v>3486.9</v>
      </c>
      <c r="H196" s="414"/>
      <c r="I196" s="414"/>
    </row>
    <row r="197" spans="1:9" s="5" customFormat="1" ht="21">
      <c r="A197" s="135" t="s">
        <v>102</v>
      </c>
      <c r="B197" s="133" t="s">
        <v>357</v>
      </c>
      <c r="C197" s="134" t="s">
        <v>68</v>
      </c>
      <c r="D197" s="134" t="s">
        <v>68</v>
      </c>
      <c r="E197" s="136" t="s">
        <v>103</v>
      </c>
      <c r="F197" s="131"/>
      <c r="G197" s="402">
        <f t="shared" si="11"/>
        <v>3486.9</v>
      </c>
      <c r="H197" s="414"/>
      <c r="I197" s="414"/>
    </row>
    <row r="198" spans="1:9" s="5" customFormat="1" ht="12.75">
      <c r="A198" s="135" t="s">
        <v>108</v>
      </c>
      <c r="B198" s="133" t="s">
        <v>357</v>
      </c>
      <c r="C198" s="134" t="s">
        <v>68</v>
      </c>
      <c r="D198" s="134" t="s">
        <v>68</v>
      </c>
      <c r="E198" s="136" t="s">
        <v>109</v>
      </c>
      <c r="F198" s="131"/>
      <c r="G198" s="402">
        <f t="shared" si="11"/>
        <v>3486.9</v>
      </c>
      <c r="H198" s="414"/>
      <c r="I198" s="414"/>
    </row>
    <row r="199" spans="1:9" s="5" customFormat="1" ht="12.75">
      <c r="A199" s="135" t="s">
        <v>112</v>
      </c>
      <c r="B199" s="133" t="s">
        <v>357</v>
      </c>
      <c r="C199" s="134" t="s">
        <v>68</v>
      </c>
      <c r="D199" s="134" t="s">
        <v>68</v>
      </c>
      <c r="E199" s="136" t="s">
        <v>113</v>
      </c>
      <c r="F199" s="131"/>
      <c r="G199" s="402">
        <f t="shared" si="11"/>
        <v>3486.9</v>
      </c>
      <c r="H199" s="414"/>
      <c r="I199" s="414"/>
    </row>
    <row r="200" spans="1:9" s="5" customFormat="1" ht="12.75" customHeight="1">
      <c r="A200" s="132" t="s">
        <v>152</v>
      </c>
      <c r="B200" s="133" t="s">
        <v>357</v>
      </c>
      <c r="C200" s="134" t="s">
        <v>68</v>
      </c>
      <c r="D200" s="134" t="s">
        <v>68</v>
      </c>
      <c r="E200" s="136" t="s">
        <v>113</v>
      </c>
      <c r="F200" s="131">
        <v>725</v>
      </c>
      <c r="G200" s="402">
        <v>3486.9</v>
      </c>
      <c r="H200" s="414"/>
      <c r="I200" s="414"/>
    </row>
    <row r="201" spans="1:9" s="5" customFormat="1" ht="21">
      <c r="A201" s="296" t="s">
        <v>513</v>
      </c>
      <c r="B201" s="294" t="s">
        <v>187</v>
      </c>
      <c r="C201" s="297"/>
      <c r="D201" s="297"/>
      <c r="E201" s="300"/>
      <c r="F201" s="298"/>
      <c r="G201" s="398">
        <f>G202+G210</f>
        <v>300</v>
      </c>
      <c r="H201" s="414"/>
      <c r="I201" s="414"/>
    </row>
    <row r="202" spans="1:9" s="5" customFormat="1" ht="12.75">
      <c r="A202" s="129" t="s">
        <v>220</v>
      </c>
      <c r="B202" s="127" t="s">
        <v>287</v>
      </c>
      <c r="C202" s="130"/>
      <c r="D202" s="130"/>
      <c r="E202" s="136"/>
      <c r="F202" s="131"/>
      <c r="G202" s="401">
        <f aca="true" t="shared" si="12" ref="G202:G208">G203</f>
        <v>50</v>
      </c>
      <c r="H202" s="414"/>
      <c r="I202" s="414"/>
    </row>
    <row r="203" spans="1:9" s="5" customFormat="1" ht="21">
      <c r="A203" s="129" t="s">
        <v>514</v>
      </c>
      <c r="B203" s="127" t="s">
        <v>515</v>
      </c>
      <c r="C203" s="130"/>
      <c r="D203" s="130"/>
      <c r="E203" s="136"/>
      <c r="F203" s="131"/>
      <c r="G203" s="401">
        <f t="shared" si="12"/>
        <v>50</v>
      </c>
      <c r="H203" s="414"/>
      <c r="I203" s="414"/>
    </row>
    <row r="204" spans="1:9" s="5" customFormat="1" ht="12.75">
      <c r="A204" s="129" t="s">
        <v>8</v>
      </c>
      <c r="B204" s="127" t="s">
        <v>515</v>
      </c>
      <c r="C204" s="130" t="s">
        <v>68</v>
      </c>
      <c r="D204" s="130" t="s">
        <v>35</v>
      </c>
      <c r="E204" s="136"/>
      <c r="F204" s="131"/>
      <c r="G204" s="401">
        <f t="shared" si="12"/>
        <v>50</v>
      </c>
      <c r="H204" s="414"/>
      <c r="I204" s="414"/>
    </row>
    <row r="205" spans="1:9" s="5" customFormat="1" ht="12.75">
      <c r="A205" s="132" t="s">
        <v>396</v>
      </c>
      <c r="B205" s="133" t="s">
        <v>515</v>
      </c>
      <c r="C205" s="134" t="s">
        <v>68</v>
      </c>
      <c r="D205" s="134" t="s">
        <v>68</v>
      </c>
      <c r="E205" s="136"/>
      <c r="F205" s="131"/>
      <c r="G205" s="401">
        <f t="shared" si="12"/>
        <v>50</v>
      </c>
      <c r="H205" s="414"/>
      <c r="I205" s="414"/>
    </row>
    <row r="206" spans="1:9" s="5" customFormat="1" ht="21">
      <c r="A206" s="135" t="s">
        <v>393</v>
      </c>
      <c r="B206" s="133" t="s">
        <v>515</v>
      </c>
      <c r="C206" s="134" t="s">
        <v>68</v>
      </c>
      <c r="D206" s="134" t="s">
        <v>68</v>
      </c>
      <c r="E206" s="136" t="s">
        <v>101</v>
      </c>
      <c r="F206" s="131"/>
      <c r="G206" s="402">
        <f t="shared" si="12"/>
        <v>50</v>
      </c>
      <c r="H206" s="414"/>
      <c r="I206" s="414"/>
    </row>
    <row r="207" spans="1:9" s="5" customFormat="1" ht="24" customHeight="1">
      <c r="A207" s="135" t="s">
        <v>773</v>
      </c>
      <c r="B207" s="133" t="s">
        <v>515</v>
      </c>
      <c r="C207" s="134" t="s">
        <v>68</v>
      </c>
      <c r="D207" s="134" t="s">
        <v>68</v>
      </c>
      <c r="E207" s="136" t="s">
        <v>97</v>
      </c>
      <c r="F207" s="131"/>
      <c r="G207" s="402">
        <f t="shared" si="12"/>
        <v>50</v>
      </c>
      <c r="H207" s="414"/>
      <c r="I207" s="414"/>
    </row>
    <row r="208" spans="1:9" s="5" customFormat="1" ht="12.75">
      <c r="A208" s="135" t="s">
        <v>723</v>
      </c>
      <c r="B208" s="133" t="s">
        <v>515</v>
      </c>
      <c r="C208" s="134" t="s">
        <v>68</v>
      </c>
      <c r="D208" s="134" t="s">
        <v>68</v>
      </c>
      <c r="E208" s="136" t="s">
        <v>98</v>
      </c>
      <c r="F208" s="131"/>
      <c r="G208" s="402">
        <f t="shared" si="12"/>
        <v>50</v>
      </c>
      <c r="H208" s="414"/>
      <c r="I208" s="414"/>
    </row>
    <row r="209" spans="1:9" s="5" customFormat="1" ht="21">
      <c r="A209" s="132" t="s">
        <v>153</v>
      </c>
      <c r="B209" s="133" t="s">
        <v>515</v>
      </c>
      <c r="C209" s="134" t="s">
        <v>68</v>
      </c>
      <c r="D209" s="134" t="s">
        <v>68</v>
      </c>
      <c r="E209" s="136" t="s">
        <v>98</v>
      </c>
      <c r="F209" s="131">
        <v>726</v>
      </c>
      <c r="G209" s="402">
        <v>50</v>
      </c>
      <c r="H209" s="414"/>
      <c r="I209" s="414"/>
    </row>
    <row r="210" spans="1:9" s="5" customFormat="1" ht="12.75">
      <c r="A210" s="129" t="s">
        <v>221</v>
      </c>
      <c r="B210" s="127" t="s">
        <v>288</v>
      </c>
      <c r="C210" s="130"/>
      <c r="D210" s="130"/>
      <c r="E210" s="136"/>
      <c r="F210" s="131"/>
      <c r="G210" s="401">
        <f>G211+G218+G227+G234</f>
        <v>250</v>
      </c>
      <c r="H210" s="414"/>
      <c r="I210" s="414"/>
    </row>
    <row r="211" spans="1:9" s="5" customFormat="1" ht="12.75">
      <c r="A211" s="129" t="s">
        <v>188</v>
      </c>
      <c r="B211" s="127" t="s">
        <v>289</v>
      </c>
      <c r="C211" s="130"/>
      <c r="D211" s="130"/>
      <c r="E211" s="136"/>
      <c r="F211" s="131"/>
      <c r="G211" s="401">
        <f aca="true" t="shared" si="13" ref="G211:G216">G212</f>
        <v>95</v>
      </c>
      <c r="H211" s="414"/>
      <c r="I211" s="414"/>
    </row>
    <row r="212" spans="1:9" s="5" customFormat="1" ht="12.75">
      <c r="A212" s="129" t="s">
        <v>8</v>
      </c>
      <c r="B212" s="127" t="s">
        <v>289</v>
      </c>
      <c r="C212" s="130" t="s">
        <v>68</v>
      </c>
      <c r="D212" s="130" t="s">
        <v>35</v>
      </c>
      <c r="E212" s="136"/>
      <c r="F212" s="131"/>
      <c r="G212" s="401">
        <f t="shared" si="13"/>
        <v>95</v>
      </c>
      <c r="H212" s="414"/>
      <c r="I212" s="414"/>
    </row>
    <row r="213" spans="1:9" s="5" customFormat="1" ht="12.75">
      <c r="A213" s="132" t="s">
        <v>396</v>
      </c>
      <c r="B213" s="133" t="s">
        <v>289</v>
      </c>
      <c r="C213" s="134" t="s">
        <v>68</v>
      </c>
      <c r="D213" s="134" t="s">
        <v>68</v>
      </c>
      <c r="E213" s="136"/>
      <c r="F213" s="131"/>
      <c r="G213" s="401">
        <f t="shared" si="13"/>
        <v>95</v>
      </c>
      <c r="H213" s="414"/>
      <c r="I213" s="414"/>
    </row>
    <row r="214" spans="1:9" s="5" customFormat="1" ht="21">
      <c r="A214" s="135" t="s">
        <v>393</v>
      </c>
      <c r="B214" s="133" t="s">
        <v>289</v>
      </c>
      <c r="C214" s="134" t="s">
        <v>68</v>
      </c>
      <c r="D214" s="134" t="s">
        <v>68</v>
      </c>
      <c r="E214" s="136" t="s">
        <v>101</v>
      </c>
      <c r="F214" s="131"/>
      <c r="G214" s="402">
        <f t="shared" si="13"/>
        <v>95</v>
      </c>
      <c r="H214" s="414"/>
      <c r="I214" s="414"/>
    </row>
    <row r="215" spans="1:9" s="5" customFormat="1" ht="21">
      <c r="A215" s="135" t="s">
        <v>773</v>
      </c>
      <c r="B215" s="133" t="s">
        <v>289</v>
      </c>
      <c r="C215" s="134" t="s">
        <v>68</v>
      </c>
      <c r="D215" s="134" t="s">
        <v>68</v>
      </c>
      <c r="E215" s="136" t="s">
        <v>97</v>
      </c>
      <c r="F215" s="131"/>
      <c r="G215" s="402">
        <f t="shared" si="13"/>
        <v>95</v>
      </c>
      <c r="H215" s="414"/>
      <c r="I215" s="414"/>
    </row>
    <row r="216" spans="1:9" s="5" customFormat="1" ht="12.75">
      <c r="A216" s="135" t="s">
        <v>724</v>
      </c>
      <c r="B216" s="133" t="s">
        <v>289</v>
      </c>
      <c r="C216" s="134" t="s">
        <v>68</v>
      </c>
      <c r="D216" s="134" t="s">
        <v>68</v>
      </c>
      <c r="E216" s="136" t="s">
        <v>98</v>
      </c>
      <c r="F216" s="131"/>
      <c r="G216" s="402">
        <f t="shared" si="13"/>
        <v>95</v>
      </c>
      <c r="H216" s="414"/>
      <c r="I216" s="414"/>
    </row>
    <row r="217" spans="1:9" s="5" customFormat="1" ht="21">
      <c r="A217" s="132" t="s">
        <v>153</v>
      </c>
      <c r="B217" s="133" t="s">
        <v>289</v>
      </c>
      <c r="C217" s="134" t="s">
        <v>68</v>
      </c>
      <c r="D217" s="134" t="s">
        <v>68</v>
      </c>
      <c r="E217" s="136" t="s">
        <v>98</v>
      </c>
      <c r="F217" s="131">
        <v>726</v>
      </c>
      <c r="G217" s="402">
        <v>95</v>
      </c>
      <c r="H217" s="414"/>
      <c r="I217" s="414"/>
    </row>
    <row r="218" spans="1:9" s="5" customFormat="1" ht="21" customHeight="1">
      <c r="A218" s="129" t="s">
        <v>189</v>
      </c>
      <c r="B218" s="127" t="s">
        <v>290</v>
      </c>
      <c r="C218" s="130"/>
      <c r="D218" s="130"/>
      <c r="E218" s="138"/>
      <c r="F218" s="126"/>
      <c r="G218" s="401">
        <f>G219</f>
        <v>100</v>
      </c>
      <c r="H218" s="414"/>
      <c r="I218" s="414"/>
    </row>
    <row r="219" spans="1:9" s="5" customFormat="1" ht="12.75">
      <c r="A219" s="129" t="s">
        <v>8</v>
      </c>
      <c r="B219" s="127" t="s">
        <v>290</v>
      </c>
      <c r="C219" s="130" t="s">
        <v>68</v>
      </c>
      <c r="D219" s="130" t="s">
        <v>35</v>
      </c>
      <c r="E219" s="136"/>
      <c r="F219" s="131"/>
      <c r="G219" s="401">
        <f>G220</f>
        <v>100</v>
      </c>
      <c r="H219" s="414"/>
      <c r="I219" s="414"/>
    </row>
    <row r="220" spans="1:9" s="5" customFormat="1" ht="12.75">
      <c r="A220" s="132" t="s">
        <v>396</v>
      </c>
      <c r="B220" s="133" t="s">
        <v>290</v>
      </c>
      <c r="C220" s="134" t="s">
        <v>68</v>
      </c>
      <c r="D220" s="134" t="s">
        <v>68</v>
      </c>
      <c r="E220" s="136"/>
      <c r="F220" s="131"/>
      <c r="G220" s="402">
        <f>G221</f>
        <v>100</v>
      </c>
      <c r="H220" s="414"/>
      <c r="I220" s="414"/>
    </row>
    <row r="221" spans="1:9" s="5" customFormat="1" ht="41.25">
      <c r="A221" s="132" t="s">
        <v>99</v>
      </c>
      <c r="B221" s="133" t="s">
        <v>290</v>
      </c>
      <c r="C221" s="136" t="s">
        <v>68</v>
      </c>
      <c r="D221" s="136" t="s">
        <v>68</v>
      </c>
      <c r="E221" s="136" t="s">
        <v>100</v>
      </c>
      <c r="F221" s="131"/>
      <c r="G221" s="402">
        <f>G222</f>
        <v>100</v>
      </c>
      <c r="H221" s="414"/>
      <c r="I221" s="414"/>
    </row>
    <row r="222" spans="1:9" s="11" customFormat="1" ht="12.75">
      <c r="A222" s="135" t="s">
        <v>239</v>
      </c>
      <c r="B222" s="133" t="s">
        <v>290</v>
      </c>
      <c r="C222" s="136" t="s">
        <v>68</v>
      </c>
      <c r="D222" s="136" t="s">
        <v>68</v>
      </c>
      <c r="E222" s="136" t="s">
        <v>241</v>
      </c>
      <c r="F222" s="131"/>
      <c r="G222" s="402">
        <f>G223+G225</f>
        <v>100</v>
      </c>
      <c r="H222" s="414"/>
      <c r="I222" s="414"/>
    </row>
    <row r="223" spans="1:9" s="5" customFormat="1" ht="12.75">
      <c r="A223" s="135" t="s">
        <v>326</v>
      </c>
      <c r="B223" s="133" t="s">
        <v>290</v>
      </c>
      <c r="C223" s="136" t="s">
        <v>68</v>
      </c>
      <c r="D223" s="136" t="s">
        <v>68</v>
      </c>
      <c r="E223" s="136" t="s">
        <v>240</v>
      </c>
      <c r="F223" s="131"/>
      <c r="G223" s="402">
        <f>G224</f>
        <v>40</v>
      </c>
      <c r="H223" s="414"/>
      <c r="I223" s="414"/>
    </row>
    <row r="224" spans="1:9" s="5" customFormat="1" ht="22.5" customHeight="1">
      <c r="A224" s="132" t="s">
        <v>153</v>
      </c>
      <c r="B224" s="133" t="s">
        <v>290</v>
      </c>
      <c r="C224" s="136" t="s">
        <v>68</v>
      </c>
      <c r="D224" s="136" t="s">
        <v>68</v>
      </c>
      <c r="E224" s="136" t="s">
        <v>240</v>
      </c>
      <c r="F224" s="131">
        <v>726</v>
      </c>
      <c r="G224" s="402">
        <v>40</v>
      </c>
      <c r="H224" s="414"/>
      <c r="I224" s="414"/>
    </row>
    <row r="225" spans="1:9" s="5" customFormat="1" ht="33.75" customHeight="1">
      <c r="A225" s="135" t="s">
        <v>362</v>
      </c>
      <c r="B225" s="133" t="s">
        <v>290</v>
      </c>
      <c r="C225" s="134" t="s">
        <v>68</v>
      </c>
      <c r="D225" s="134" t="s">
        <v>68</v>
      </c>
      <c r="E225" s="136" t="s">
        <v>363</v>
      </c>
      <c r="F225" s="131"/>
      <c r="G225" s="402">
        <f>G226</f>
        <v>60</v>
      </c>
      <c r="H225" s="414"/>
      <c r="I225" s="414"/>
    </row>
    <row r="226" spans="1:9" s="5" customFormat="1" ht="21.75" customHeight="1">
      <c r="A226" s="132" t="s">
        <v>153</v>
      </c>
      <c r="B226" s="133" t="s">
        <v>290</v>
      </c>
      <c r="C226" s="134" t="s">
        <v>68</v>
      </c>
      <c r="D226" s="134" t="s">
        <v>68</v>
      </c>
      <c r="E226" s="136" t="s">
        <v>363</v>
      </c>
      <c r="F226" s="131">
        <v>726</v>
      </c>
      <c r="G226" s="402">
        <v>60</v>
      </c>
      <c r="H226" s="414"/>
      <c r="I226" s="414"/>
    </row>
    <row r="227" spans="1:9" s="5" customFormat="1" ht="12.75">
      <c r="A227" s="129" t="s">
        <v>190</v>
      </c>
      <c r="B227" s="127" t="s">
        <v>291</v>
      </c>
      <c r="C227" s="130"/>
      <c r="D227" s="130"/>
      <c r="E227" s="138"/>
      <c r="F227" s="126"/>
      <c r="G227" s="401">
        <f aca="true" t="shared" si="14" ref="G227:G232">G228</f>
        <v>35</v>
      </c>
      <c r="H227" s="414"/>
      <c r="I227" s="414"/>
    </row>
    <row r="228" spans="1:9" s="5" customFormat="1" ht="12.75">
      <c r="A228" s="129" t="s">
        <v>8</v>
      </c>
      <c r="B228" s="127" t="s">
        <v>291</v>
      </c>
      <c r="C228" s="130" t="s">
        <v>68</v>
      </c>
      <c r="D228" s="130" t="s">
        <v>35</v>
      </c>
      <c r="E228" s="136"/>
      <c r="F228" s="131"/>
      <c r="G228" s="401">
        <f t="shared" si="14"/>
        <v>35</v>
      </c>
      <c r="H228" s="414"/>
      <c r="I228" s="414"/>
    </row>
    <row r="229" spans="1:9" s="5" customFormat="1" ht="12.75">
      <c r="A229" s="132" t="s">
        <v>396</v>
      </c>
      <c r="B229" s="133" t="s">
        <v>291</v>
      </c>
      <c r="C229" s="134" t="s">
        <v>68</v>
      </c>
      <c r="D229" s="134" t="s">
        <v>68</v>
      </c>
      <c r="E229" s="136"/>
      <c r="F229" s="131"/>
      <c r="G229" s="402">
        <f t="shared" si="14"/>
        <v>35</v>
      </c>
      <c r="H229" s="414"/>
      <c r="I229" s="414"/>
    </row>
    <row r="230" spans="1:9" s="5" customFormat="1" ht="23.25" customHeight="1">
      <c r="A230" s="135" t="s">
        <v>393</v>
      </c>
      <c r="B230" s="133" t="s">
        <v>291</v>
      </c>
      <c r="C230" s="134" t="s">
        <v>68</v>
      </c>
      <c r="D230" s="134" t="s">
        <v>68</v>
      </c>
      <c r="E230" s="136" t="s">
        <v>101</v>
      </c>
      <c r="F230" s="131"/>
      <c r="G230" s="402">
        <f t="shared" si="14"/>
        <v>35</v>
      </c>
      <c r="H230" s="414"/>
      <c r="I230" s="414"/>
    </row>
    <row r="231" spans="1:9" s="5" customFormat="1" ht="25.5" customHeight="1">
      <c r="A231" s="135" t="s">
        <v>773</v>
      </c>
      <c r="B231" s="133" t="s">
        <v>291</v>
      </c>
      <c r="C231" s="134" t="s">
        <v>68</v>
      </c>
      <c r="D231" s="134" t="s">
        <v>68</v>
      </c>
      <c r="E231" s="136" t="s">
        <v>97</v>
      </c>
      <c r="F231" s="131"/>
      <c r="G231" s="402">
        <f t="shared" si="14"/>
        <v>35</v>
      </c>
      <c r="H231" s="414"/>
      <c r="I231" s="414"/>
    </row>
    <row r="232" spans="1:9" s="5" customFormat="1" ht="12.75">
      <c r="A232" s="135" t="s">
        <v>724</v>
      </c>
      <c r="B232" s="133" t="s">
        <v>291</v>
      </c>
      <c r="C232" s="134" t="s">
        <v>68</v>
      </c>
      <c r="D232" s="134" t="s">
        <v>68</v>
      </c>
      <c r="E232" s="136" t="s">
        <v>98</v>
      </c>
      <c r="F232" s="131"/>
      <c r="G232" s="402">
        <f t="shared" si="14"/>
        <v>35</v>
      </c>
      <c r="H232" s="414"/>
      <c r="I232" s="414"/>
    </row>
    <row r="233" spans="1:9" s="5" customFormat="1" ht="21">
      <c r="A233" s="132" t="s">
        <v>153</v>
      </c>
      <c r="B233" s="133" t="s">
        <v>291</v>
      </c>
      <c r="C233" s="134" t="s">
        <v>68</v>
      </c>
      <c r="D233" s="134" t="s">
        <v>68</v>
      </c>
      <c r="E233" s="136" t="s">
        <v>98</v>
      </c>
      <c r="F233" s="131">
        <v>726</v>
      </c>
      <c r="G233" s="402">
        <v>35</v>
      </c>
      <c r="H233" s="414"/>
      <c r="I233" s="414"/>
    </row>
    <row r="234" spans="1:9" s="5" customFormat="1" ht="21">
      <c r="A234" s="129" t="s">
        <v>191</v>
      </c>
      <c r="B234" s="127" t="s">
        <v>292</v>
      </c>
      <c r="C234" s="130"/>
      <c r="D234" s="130"/>
      <c r="E234" s="138"/>
      <c r="F234" s="126"/>
      <c r="G234" s="401">
        <f aca="true" t="shared" si="15" ref="G234:G239">G235</f>
        <v>20</v>
      </c>
      <c r="H234" s="414"/>
      <c r="I234" s="414"/>
    </row>
    <row r="235" spans="1:9" s="5" customFormat="1" ht="12.75">
      <c r="A235" s="129" t="s">
        <v>8</v>
      </c>
      <c r="B235" s="127" t="s">
        <v>292</v>
      </c>
      <c r="C235" s="130" t="s">
        <v>68</v>
      </c>
      <c r="D235" s="130" t="s">
        <v>35</v>
      </c>
      <c r="E235" s="136"/>
      <c r="F235" s="131"/>
      <c r="G235" s="401">
        <f t="shared" si="15"/>
        <v>20</v>
      </c>
      <c r="H235" s="414"/>
      <c r="I235" s="414"/>
    </row>
    <row r="236" spans="1:9" s="5" customFormat="1" ht="12.75">
      <c r="A236" s="132" t="s">
        <v>396</v>
      </c>
      <c r="B236" s="133" t="s">
        <v>292</v>
      </c>
      <c r="C236" s="134" t="s">
        <v>68</v>
      </c>
      <c r="D236" s="134" t="s">
        <v>68</v>
      </c>
      <c r="E236" s="136"/>
      <c r="F236" s="131"/>
      <c r="G236" s="402">
        <f t="shared" si="15"/>
        <v>20</v>
      </c>
      <c r="H236" s="414"/>
      <c r="I236" s="414"/>
    </row>
    <row r="237" spans="1:9" s="5" customFormat="1" ht="22.5" customHeight="1">
      <c r="A237" s="135" t="s">
        <v>393</v>
      </c>
      <c r="B237" s="133" t="s">
        <v>292</v>
      </c>
      <c r="C237" s="134" t="s">
        <v>68</v>
      </c>
      <c r="D237" s="134" t="s">
        <v>68</v>
      </c>
      <c r="E237" s="136" t="s">
        <v>101</v>
      </c>
      <c r="F237" s="131"/>
      <c r="G237" s="402">
        <f t="shared" si="15"/>
        <v>20</v>
      </c>
      <c r="H237" s="414"/>
      <c r="I237" s="414"/>
    </row>
    <row r="238" spans="1:9" s="5" customFormat="1" ht="21">
      <c r="A238" s="135" t="s">
        <v>773</v>
      </c>
      <c r="B238" s="133" t="s">
        <v>292</v>
      </c>
      <c r="C238" s="134" t="s">
        <v>68</v>
      </c>
      <c r="D238" s="134" t="s">
        <v>68</v>
      </c>
      <c r="E238" s="136" t="s">
        <v>97</v>
      </c>
      <c r="F238" s="131"/>
      <c r="G238" s="402">
        <f t="shared" si="15"/>
        <v>20</v>
      </c>
      <c r="H238" s="414"/>
      <c r="I238" s="414"/>
    </row>
    <row r="239" spans="1:9" s="5" customFormat="1" ht="12.75">
      <c r="A239" s="135" t="s">
        <v>723</v>
      </c>
      <c r="B239" s="133" t="s">
        <v>292</v>
      </c>
      <c r="C239" s="134" t="s">
        <v>68</v>
      </c>
      <c r="D239" s="134" t="s">
        <v>68</v>
      </c>
      <c r="E239" s="136" t="s">
        <v>98</v>
      </c>
      <c r="F239" s="131"/>
      <c r="G239" s="402">
        <f t="shared" si="15"/>
        <v>20</v>
      </c>
      <c r="H239" s="414"/>
      <c r="I239" s="414"/>
    </row>
    <row r="240" spans="1:9" s="5" customFormat="1" ht="21">
      <c r="A240" s="132" t="s">
        <v>153</v>
      </c>
      <c r="B240" s="133" t="s">
        <v>292</v>
      </c>
      <c r="C240" s="134" t="s">
        <v>68</v>
      </c>
      <c r="D240" s="134" t="s">
        <v>68</v>
      </c>
      <c r="E240" s="136" t="s">
        <v>98</v>
      </c>
      <c r="F240" s="131">
        <v>726</v>
      </c>
      <c r="G240" s="402">
        <v>20</v>
      </c>
      <c r="H240" s="414"/>
      <c r="I240" s="414"/>
    </row>
    <row r="241" spans="1:9" s="11" customFormat="1" ht="21">
      <c r="A241" s="293" t="s">
        <v>516</v>
      </c>
      <c r="B241" s="294" t="s">
        <v>169</v>
      </c>
      <c r="C241" s="299"/>
      <c r="D241" s="299"/>
      <c r="E241" s="300"/>
      <c r="F241" s="298"/>
      <c r="G241" s="398">
        <f>G242</f>
        <v>533.6</v>
      </c>
      <c r="H241" s="414"/>
      <c r="I241" s="414"/>
    </row>
    <row r="242" spans="1:9" s="5" customFormat="1" ht="30.75">
      <c r="A242" s="139" t="s">
        <v>213</v>
      </c>
      <c r="B242" s="127" t="s">
        <v>267</v>
      </c>
      <c r="C242" s="134"/>
      <c r="D242" s="134"/>
      <c r="E242" s="136"/>
      <c r="F242" s="131"/>
      <c r="G242" s="401">
        <f>G250+G243</f>
        <v>533.6</v>
      </c>
      <c r="H242" s="414"/>
      <c r="I242" s="414"/>
    </row>
    <row r="243" spans="1:9" s="5" customFormat="1" ht="21">
      <c r="A243" s="171" t="s">
        <v>792</v>
      </c>
      <c r="B243" s="173" t="s">
        <v>793</v>
      </c>
      <c r="C243" s="175"/>
      <c r="D243" s="175"/>
      <c r="E243" s="180"/>
      <c r="F243" s="174"/>
      <c r="G243" s="409">
        <f aca="true" t="shared" si="16" ref="G243:G248">G244</f>
        <v>436</v>
      </c>
      <c r="H243" s="414"/>
      <c r="I243" s="414"/>
    </row>
    <row r="244" spans="1:9" s="5" customFormat="1" ht="12.75">
      <c r="A244" s="171" t="s">
        <v>5</v>
      </c>
      <c r="B244" s="177" t="s">
        <v>793</v>
      </c>
      <c r="C244" s="175" t="s">
        <v>67</v>
      </c>
      <c r="D244" s="175" t="s">
        <v>35</v>
      </c>
      <c r="E244" s="180"/>
      <c r="F244" s="174"/>
      <c r="G244" s="409">
        <f t="shared" si="16"/>
        <v>436</v>
      </c>
      <c r="H244" s="414"/>
      <c r="I244" s="414"/>
    </row>
    <row r="245" spans="1:9" s="5" customFormat="1" ht="12.75">
      <c r="A245" s="176" t="s">
        <v>7</v>
      </c>
      <c r="B245" s="177" t="s">
        <v>793</v>
      </c>
      <c r="C245" s="178" t="s">
        <v>67</v>
      </c>
      <c r="D245" s="178" t="s">
        <v>77</v>
      </c>
      <c r="E245" s="181"/>
      <c r="F245" s="179"/>
      <c r="G245" s="410">
        <f>G246</f>
        <v>436</v>
      </c>
      <c r="H245" s="414"/>
      <c r="I245" s="414"/>
    </row>
    <row r="246" spans="1:9" s="5" customFormat="1" ht="21">
      <c r="A246" s="176" t="s">
        <v>393</v>
      </c>
      <c r="B246" s="177" t="s">
        <v>793</v>
      </c>
      <c r="C246" s="178" t="s">
        <v>67</v>
      </c>
      <c r="D246" s="178" t="s">
        <v>77</v>
      </c>
      <c r="E246" s="181" t="s">
        <v>101</v>
      </c>
      <c r="F246" s="179"/>
      <c r="G246" s="410">
        <f t="shared" si="16"/>
        <v>436</v>
      </c>
      <c r="H246" s="414"/>
      <c r="I246" s="414"/>
    </row>
    <row r="247" spans="1:9" s="5" customFormat="1" ht="21">
      <c r="A247" s="176" t="s">
        <v>791</v>
      </c>
      <c r="B247" s="177" t="s">
        <v>793</v>
      </c>
      <c r="C247" s="178" t="s">
        <v>67</v>
      </c>
      <c r="D247" s="178" t="s">
        <v>77</v>
      </c>
      <c r="E247" s="181" t="s">
        <v>97</v>
      </c>
      <c r="F247" s="179"/>
      <c r="G247" s="410">
        <f t="shared" si="16"/>
        <v>436</v>
      </c>
      <c r="H247" s="414"/>
      <c r="I247" s="414"/>
    </row>
    <row r="248" spans="1:9" s="5" customFormat="1" ht="12.75">
      <c r="A248" s="176" t="s">
        <v>724</v>
      </c>
      <c r="B248" s="177" t="s">
        <v>793</v>
      </c>
      <c r="C248" s="178" t="s">
        <v>67</v>
      </c>
      <c r="D248" s="178" t="s">
        <v>77</v>
      </c>
      <c r="E248" s="181" t="s">
        <v>98</v>
      </c>
      <c r="F248" s="179"/>
      <c r="G248" s="410">
        <f t="shared" si="16"/>
        <v>436</v>
      </c>
      <c r="H248" s="414"/>
      <c r="I248" s="414"/>
    </row>
    <row r="249" spans="1:9" s="5" customFormat="1" ht="12.75">
      <c r="A249" s="170" t="s">
        <v>149</v>
      </c>
      <c r="B249" s="177" t="s">
        <v>793</v>
      </c>
      <c r="C249" s="178" t="s">
        <v>67</v>
      </c>
      <c r="D249" s="178" t="s">
        <v>77</v>
      </c>
      <c r="E249" s="181" t="s">
        <v>98</v>
      </c>
      <c r="F249" s="179">
        <v>721</v>
      </c>
      <c r="G249" s="410">
        <v>436</v>
      </c>
      <c r="H249" s="414"/>
      <c r="I249" s="414"/>
    </row>
    <row r="250" spans="1:9" s="77" customFormat="1" ht="21">
      <c r="A250" s="129" t="s">
        <v>517</v>
      </c>
      <c r="B250" s="127" t="s">
        <v>331</v>
      </c>
      <c r="C250" s="130"/>
      <c r="D250" s="130"/>
      <c r="E250" s="138"/>
      <c r="F250" s="126"/>
      <c r="G250" s="401">
        <f aca="true" t="shared" si="17" ref="G250:G259">G251</f>
        <v>97.6</v>
      </c>
      <c r="H250" s="417"/>
      <c r="I250" s="417"/>
    </row>
    <row r="251" spans="1:9" s="77" customFormat="1" ht="12.75">
      <c r="A251" s="129" t="s">
        <v>5</v>
      </c>
      <c r="B251" s="127" t="s">
        <v>331</v>
      </c>
      <c r="C251" s="130" t="s">
        <v>67</v>
      </c>
      <c r="D251" s="130" t="s">
        <v>35</v>
      </c>
      <c r="E251" s="138"/>
      <c r="F251" s="126"/>
      <c r="G251" s="401">
        <f t="shared" si="17"/>
        <v>97.6</v>
      </c>
      <c r="H251" s="417"/>
      <c r="I251" s="417"/>
    </row>
    <row r="252" spans="1:9" s="5" customFormat="1" ht="12.75">
      <c r="A252" s="135" t="s">
        <v>7</v>
      </c>
      <c r="B252" s="133" t="s">
        <v>331</v>
      </c>
      <c r="C252" s="134" t="s">
        <v>67</v>
      </c>
      <c r="D252" s="134" t="s">
        <v>77</v>
      </c>
      <c r="E252" s="136"/>
      <c r="F252" s="131"/>
      <c r="G252" s="402">
        <f>G253+G257</f>
        <v>97.6</v>
      </c>
      <c r="H252" s="414"/>
      <c r="I252" s="414"/>
    </row>
    <row r="253" spans="1:9" s="5" customFormat="1" ht="41.25">
      <c r="A253" s="135" t="s">
        <v>99</v>
      </c>
      <c r="B253" s="133" t="s">
        <v>331</v>
      </c>
      <c r="C253" s="134" t="s">
        <v>67</v>
      </c>
      <c r="D253" s="134" t="s">
        <v>77</v>
      </c>
      <c r="E253" s="136" t="s">
        <v>100</v>
      </c>
      <c r="F253" s="131"/>
      <c r="G253" s="402">
        <f>G254</f>
        <v>65.6</v>
      </c>
      <c r="H253" s="414"/>
      <c r="I253" s="414"/>
    </row>
    <row r="254" spans="1:9" s="5" customFormat="1" ht="12.75">
      <c r="A254" s="135" t="s">
        <v>92</v>
      </c>
      <c r="B254" s="133" t="s">
        <v>331</v>
      </c>
      <c r="C254" s="134" t="s">
        <v>67</v>
      </c>
      <c r="D254" s="134" t="s">
        <v>77</v>
      </c>
      <c r="E254" s="136" t="s">
        <v>93</v>
      </c>
      <c r="F254" s="131"/>
      <c r="G254" s="402">
        <f>G255</f>
        <v>65.6</v>
      </c>
      <c r="H254" s="414"/>
      <c r="I254" s="414"/>
    </row>
    <row r="255" spans="1:9" s="5" customFormat="1" ht="30.75">
      <c r="A255" s="132" t="s">
        <v>411</v>
      </c>
      <c r="B255" s="133" t="s">
        <v>331</v>
      </c>
      <c r="C255" s="134" t="s">
        <v>67</v>
      </c>
      <c r="D255" s="134" t="s">
        <v>77</v>
      </c>
      <c r="E255" s="136" t="s">
        <v>412</v>
      </c>
      <c r="F255" s="131"/>
      <c r="G255" s="402">
        <f>G256</f>
        <v>65.6</v>
      </c>
      <c r="H255" s="414"/>
      <c r="I255" s="414"/>
    </row>
    <row r="256" spans="1:9" s="5" customFormat="1" ht="12.75">
      <c r="A256" s="132" t="s">
        <v>149</v>
      </c>
      <c r="B256" s="133" t="s">
        <v>331</v>
      </c>
      <c r="C256" s="134" t="s">
        <v>67</v>
      </c>
      <c r="D256" s="134" t="s">
        <v>77</v>
      </c>
      <c r="E256" s="136" t="s">
        <v>412</v>
      </c>
      <c r="F256" s="131">
        <v>721</v>
      </c>
      <c r="G256" s="402">
        <v>65.6</v>
      </c>
      <c r="H256" s="414"/>
      <c r="I256" s="414"/>
    </row>
    <row r="257" spans="1:9" s="5" customFormat="1" ht="21">
      <c r="A257" s="135" t="s">
        <v>393</v>
      </c>
      <c r="B257" s="133" t="s">
        <v>331</v>
      </c>
      <c r="C257" s="134" t="s">
        <v>67</v>
      </c>
      <c r="D257" s="134" t="s">
        <v>77</v>
      </c>
      <c r="E257" s="134" t="s">
        <v>101</v>
      </c>
      <c r="F257" s="131"/>
      <c r="G257" s="402">
        <f t="shared" si="17"/>
        <v>32</v>
      </c>
      <c r="H257" s="414"/>
      <c r="I257" s="414"/>
    </row>
    <row r="258" spans="1:9" s="5" customFormat="1" ht="23.25" customHeight="1">
      <c r="A258" s="135" t="s">
        <v>773</v>
      </c>
      <c r="B258" s="133" t="s">
        <v>331</v>
      </c>
      <c r="C258" s="134" t="s">
        <v>67</v>
      </c>
      <c r="D258" s="134" t="s">
        <v>77</v>
      </c>
      <c r="E258" s="134" t="s">
        <v>97</v>
      </c>
      <c r="F258" s="131"/>
      <c r="G258" s="402">
        <f t="shared" si="17"/>
        <v>32</v>
      </c>
      <c r="H258" s="414"/>
      <c r="I258" s="414"/>
    </row>
    <row r="259" spans="1:9" s="5" customFormat="1" ht="12.75">
      <c r="A259" s="135" t="s">
        <v>724</v>
      </c>
      <c r="B259" s="133" t="s">
        <v>331</v>
      </c>
      <c r="C259" s="134" t="s">
        <v>67</v>
      </c>
      <c r="D259" s="134" t="s">
        <v>77</v>
      </c>
      <c r="E259" s="134" t="s">
        <v>98</v>
      </c>
      <c r="F259" s="131"/>
      <c r="G259" s="402">
        <f t="shared" si="17"/>
        <v>32</v>
      </c>
      <c r="H259" s="414"/>
      <c r="I259" s="414"/>
    </row>
    <row r="260" spans="1:9" s="5" customFormat="1" ht="12.75">
      <c r="A260" s="132" t="s">
        <v>149</v>
      </c>
      <c r="B260" s="133" t="s">
        <v>331</v>
      </c>
      <c r="C260" s="134" t="s">
        <v>67</v>
      </c>
      <c r="D260" s="134" t="s">
        <v>77</v>
      </c>
      <c r="E260" s="134" t="s">
        <v>98</v>
      </c>
      <c r="F260" s="131">
        <v>721</v>
      </c>
      <c r="G260" s="402">
        <v>32</v>
      </c>
      <c r="H260" s="414"/>
      <c r="I260" s="414"/>
    </row>
    <row r="261" spans="1:12" s="5" customFormat="1" ht="21">
      <c r="A261" s="296" t="s">
        <v>518</v>
      </c>
      <c r="B261" s="294" t="s">
        <v>174</v>
      </c>
      <c r="C261" s="299"/>
      <c r="D261" s="299"/>
      <c r="E261" s="300"/>
      <c r="F261" s="298"/>
      <c r="G261" s="398">
        <f>G262</f>
        <v>3440.9999999999995</v>
      </c>
      <c r="H261" s="414"/>
      <c r="I261" s="423"/>
      <c r="J261" s="27"/>
      <c r="K261" s="27"/>
      <c r="L261" s="27"/>
    </row>
    <row r="262" spans="1:12" s="5" customFormat="1" ht="31.5" customHeight="1">
      <c r="A262" s="129" t="s">
        <v>215</v>
      </c>
      <c r="B262" s="127" t="s">
        <v>269</v>
      </c>
      <c r="C262" s="134"/>
      <c r="D262" s="134"/>
      <c r="E262" s="136"/>
      <c r="F262" s="131"/>
      <c r="G262" s="401">
        <f>G263+G293+G311+G335+G358+G387+G404+G411</f>
        <v>3440.9999999999995</v>
      </c>
      <c r="H262" s="414"/>
      <c r="I262" s="423"/>
      <c r="J262" s="27"/>
      <c r="K262" s="27"/>
      <c r="L262" s="27"/>
    </row>
    <row r="263" spans="1:12" s="5" customFormat="1" ht="30.75">
      <c r="A263" s="129" t="s">
        <v>519</v>
      </c>
      <c r="B263" s="127" t="s">
        <v>270</v>
      </c>
      <c r="C263" s="134"/>
      <c r="D263" s="134"/>
      <c r="E263" s="136"/>
      <c r="F263" s="131"/>
      <c r="G263" s="401">
        <f>G264+G281+G287</f>
        <v>2097.7</v>
      </c>
      <c r="H263" s="414"/>
      <c r="I263" s="423"/>
      <c r="J263" s="27"/>
      <c r="K263" s="27"/>
      <c r="L263" s="27"/>
    </row>
    <row r="264" spans="1:12" s="5" customFormat="1" ht="12.75">
      <c r="A264" s="129" t="s">
        <v>8</v>
      </c>
      <c r="B264" s="127" t="s">
        <v>270</v>
      </c>
      <c r="C264" s="130" t="s">
        <v>68</v>
      </c>
      <c r="D264" s="130" t="s">
        <v>35</v>
      </c>
      <c r="E264" s="136"/>
      <c r="F264" s="131"/>
      <c r="G264" s="401">
        <f>G265+G270+G275</f>
        <v>1622.7</v>
      </c>
      <c r="H264" s="414"/>
      <c r="I264" s="423"/>
      <c r="J264" s="27"/>
      <c r="K264" s="27"/>
      <c r="L264" s="27"/>
    </row>
    <row r="265" spans="1:12" s="5" customFormat="1" ht="12.75">
      <c r="A265" s="132" t="s">
        <v>9</v>
      </c>
      <c r="B265" s="133" t="s">
        <v>270</v>
      </c>
      <c r="C265" s="134" t="s">
        <v>68</v>
      </c>
      <c r="D265" s="134" t="s">
        <v>65</v>
      </c>
      <c r="E265" s="136"/>
      <c r="F265" s="131"/>
      <c r="G265" s="402">
        <f>G266</f>
        <v>287.7</v>
      </c>
      <c r="H265" s="414"/>
      <c r="I265" s="423"/>
      <c r="J265" s="27"/>
      <c r="K265" s="27"/>
      <c r="L265" s="27"/>
    </row>
    <row r="266" spans="1:9" s="5" customFormat="1" ht="21">
      <c r="A266" s="135" t="s">
        <v>102</v>
      </c>
      <c r="B266" s="133" t="s">
        <v>270</v>
      </c>
      <c r="C266" s="134" t="s">
        <v>68</v>
      </c>
      <c r="D266" s="134" t="s">
        <v>65</v>
      </c>
      <c r="E266" s="136" t="s">
        <v>103</v>
      </c>
      <c r="F266" s="131"/>
      <c r="G266" s="402">
        <f>G267</f>
        <v>287.7</v>
      </c>
      <c r="H266" s="414"/>
      <c r="I266" s="414"/>
    </row>
    <row r="267" spans="1:9" s="5" customFormat="1" ht="12.75">
      <c r="A267" s="135" t="s">
        <v>108</v>
      </c>
      <c r="B267" s="133" t="s">
        <v>270</v>
      </c>
      <c r="C267" s="134" t="s">
        <v>68</v>
      </c>
      <c r="D267" s="134" t="s">
        <v>65</v>
      </c>
      <c r="E267" s="136" t="s">
        <v>109</v>
      </c>
      <c r="F267" s="131"/>
      <c r="G267" s="402">
        <f>G268</f>
        <v>287.7</v>
      </c>
      <c r="H267" s="414"/>
      <c r="I267" s="414"/>
    </row>
    <row r="268" spans="1:9" s="5" customFormat="1" ht="12.75">
      <c r="A268" s="135" t="s">
        <v>112</v>
      </c>
      <c r="B268" s="133" t="s">
        <v>270</v>
      </c>
      <c r="C268" s="134" t="s">
        <v>68</v>
      </c>
      <c r="D268" s="134" t="s">
        <v>65</v>
      </c>
      <c r="E268" s="136" t="s">
        <v>113</v>
      </c>
      <c r="F268" s="131"/>
      <c r="G268" s="402">
        <f>G269</f>
        <v>287.7</v>
      </c>
      <c r="H268" s="414"/>
      <c r="I268" s="414"/>
    </row>
    <row r="269" spans="1:9" s="5" customFormat="1" ht="12" customHeight="1">
      <c r="A269" s="132" t="s">
        <v>152</v>
      </c>
      <c r="B269" s="133" t="s">
        <v>270</v>
      </c>
      <c r="C269" s="134" t="s">
        <v>68</v>
      </c>
      <c r="D269" s="134" t="s">
        <v>65</v>
      </c>
      <c r="E269" s="136" t="s">
        <v>113</v>
      </c>
      <c r="F269" s="131">
        <v>725</v>
      </c>
      <c r="G269" s="402">
        <v>287.7</v>
      </c>
      <c r="H269" s="414"/>
      <c r="I269" s="414"/>
    </row>
    <row r="270" spans="1:9" s="5" customFormat="1" ht="12.75">
      <c r="A270" s="132" t="s">
        <v>415</v>
      </c>
      <c r="B270" s="133" t="s">
        <v>270</v>
      </c>
      <c r="C270" s="134" t="s">
        <v>68</v>
      </c>
      <c r="D270" s="134" t="s">
        <v>66</v>
      </c>
      <c r="E270" s="136"/>
      <c r="F270" s="131"/>
      <c r="G270" s="402">
        <f>G271</f>
        <v>862.5</v>
      </c>
      <c r="H270" s="414"/>
      <c r="I270" s="414"/>
    </row>
    <row r="271" spans="1:9" s="5" customFormat="1" ht="21">
      <c r="A271" s="135" t="s">
        <v>102</v>
      </c>
      <c r="B271" s="133" t="s">
        <v>270</v>
      </c>
      <c r="C271" s="134" t="s">
        <v>68</v>
      </c>
      <c r="D271" s="134" t="s">
        <v>66</v>
      </c>
      <c r="E271" s="136" t="s">
        <v>103</v>
      </c>
      <c r="F271" s="131"/>
      <c r="G271" s="402">
        <f>G272</f>
        <v>862.5</v>
      </c>
      <c r="H271" s="414"/>
      <c r="I271" s="414"/>
    </row>
    <row r="272" spans="1:9" s="5" customFormat="1" ht="12.75">
      <c r="A272" s="135" t="s">
        <v>108</v>
      </c>
      <c r="B272" s="133" t="s">
        <v>270</v>
      </c>
      <c r="C272" s="134" t="s">
        <v>68</v>
      </c>
      <c r="D272" s="134" t="s">
        <v>66</v>
      </c>
      <c r="E272" s="136" t="s">
        <v>109</v>
      </c>
      <c r="F272" s="131"/>
      <c r="G272" s="402">
        <f>G273</f>
        <v>862.5</v>
      </c>
      <c r="H272" s="414"/>
      <c r="I272" s="414"/>
    </row>
    <row r="273" spans="1:9" s="5" customFormat="1" ht="12.75">
      <c r="A273" s="135" t="s">
        <v>112</v>
      </c>
      <c r="B273" s="133" t="s">
        <v>270</v>
      </c>
      <c r="C273" s="134" t="s">
        <v>68</v>
      </c>
      <c r="D273" s="134" t="s">
        <v>66</v>
      </c>
      <c r="E273" s="136" t="s">
        <v>113</v>
      </c>
      <c r="F273" s="131"/>
      <c r="G273" s="402">
        <f>G274</f>
        <v>862.5</v>
      </c>
      <c r="H273" s="414"/>
      <c r="I273" s="414"/>
    </row>
    <row r="274" spans="1:9" s="5" customFormat="1" ht="11.25" customHeight="1">
      <c r="A274" s="132" t="s">
        <v>152</v>
      </c>
      <c r="B274" s="133" t="s">
        <v>270</v>
      </c>
      <c r="C274" s="134" t="s">
        <v>68</v>
      </c>
      <c r="D274" s="134" t="s">
        <v>66</v>
      </c>
      <c r="E274" s="136" t="s">
        <v>113</v>
      </c>
      <c r="F274" s="131">
        <v>725</v>
      </c>
      <c r="G274" s="402">
        <v>862.5</v>
      </c>
      <c r="H274" s="414"/>
      <c r="I274" s="414"/>
    </row>
    <row r="275" spans="1:9" s="82" customFormat="1" ht="12.75">
      <c r="A275" s="132" t="s">
        <v>352</v>
      </c>
      <c r="B275" s="133" t="s">
        <v>270</v>
      </c>
      <c r="C275" s="134" t="s">
        <v>68</v>
      </c>
      <c r="D275" s="134" t="s">
        <v>69</v>
      </c>
      <c r="E275" s="136"/>
      <c r="F275" s="131"/>
      <c r="G275" s="402">
        <f>G276</f>
        <v>472.5</v>
      </c>
      <c r="H275" s="419"/>
      <c r="I275" s="419"/>
    </row>
    <row r="276" spans="1:9" s="82" customFormat="1" ht="21">
      <c r="A276" s="135" t="s">
        <v>102</v>
      </c>
      <c r="B276" s="133" t="s">
        <v>270</v>
      </c>
      <c r="C276" s="134" t="s">
        <v>68</v>
      </c>
      <c r="D276" s="134" t="s">
        <v>69</v>
      </c>
      <c r="E276" s="136" t="s">
        <v>103</v>
      </c>
      <c r="F276" s="131"/>
      <c r="G276" s="402">
        <f>G277</f>
        <v>472.5</v>
      </c>
      <c r="H276" s="419"/>
      <c r="I276" s="419"/>
    </row>
    <row r="277" spans="1:9" s="82" customFormat="1" ht="12.75">
      <c r="A277" s="135" t="s">
        <v>108</v>
      </c>
      <c r="B277" s="133" t="s">
        <v>270</v>
      </c>
      <c r="C277" s="134" t="s">
        <v>68</v>
      </c>
      <c r="D277" s="134" t="s">
        <v>69</v>
      </c>
      <c r="E277" s="136" t="s">
        <v>109</v>
      </c>
      <c r="F277" s="131"/>
      <c r="G277" s="402">
        <f>G278</f>
        <v>472.5</v>
      </c>
      <c r="H277" s="419"/>
      <c r="I277" s="419"/>
    </row>
    <row r="278" spans="1:9" s="82" customFormat="1" ht="12.75">
      <c r="A278" s="135" t="s">
        <v>112</v>
      </c>
      <c r="B278" s="133" t="s">
        <v>270</v>
      </c>
      <c r="C278" s="134" t="s">
        <v>68</v>
      </c>
      <c r="D278" s="134" t="s">
        <v>69</v>
      </c>
      <c r="E278" s="136" t="s">
        <v>113</v>
      </c>
      <c r="F278" s="131"/>
      <c r="G278" s="402">
        <f>G279+G280</f>
        <v>472.5</v>
      </c>
      <c r="H278" s="419"/>
      <c r="I278" s="419"/>
    </row>
    <row r="279" spans="1:9" s="82" customFormat="1" ht="10.5" customHeight="1">
      <c r="A279" s="132" t="s">
        <v>152</v>
      </c>
      <c r="B279" s="133" t="s">
        <v>270</v>
      </c>
      <c r="C279" s="134" t="s">
        <v>68</v>
      </c>
      <c r="D279" s="134" t="s">
        <v>69</v>
      </c>
      <c r="E279" s="136" t="s">
        <v>113</v>
      </c>
      <c r="F279" s="131">
        <v>725</v>
      </c>
      <c r="G279" s="402">
        <v>222.5</v>
      </c>
      <c r="H279" s="419"/>
      <c r="I279" s="419"/>
    </row>
    <row r="280" spans="1:9" s="5" customFormat="1" ht="21">
      <c r="A280" s="132" t="s">
        <v>153</v>
      </c>
      <c r="B280" s="133" t="s">
        <v>270</v>
      </c>
      <c r="C280" s="134" t="s">
        <v>68</v>
      </c>
      <c r="D280" s="134" t="s">
        <v>69</v>
      </c>
      <c r="E280" s="136" t="s">
        <v>113</v>
      </c>
      <c r="F280" s="131">
        <v>726</v>
      </c>
      <c r="G280" s="402">
        <v>250</v>
      </c>
      <c r="H280" s="414"/>
      <c r="I280" s="414"/>
    </row>
    <row r="281" spans="1:9" s="5" customFormat="1" ht="12.75">
      <c r="A281" s="139" t="s">
        <v>141</v>
      </c>
      <c r="B281" s="127" t="s">
        <v>270</v>
      </c>
      <c r="C281" s="130" t="s">
        <v>72</v>
      </c>
      <c r="D281" s="130" t="s">
        <v>35</v>
      </c>
      <c r="E281" s="138"/>
      <c r="F281" s="126"/>
      <c r="G281" s="401">
        <f>G282</f>
        <v>295</v>
      </c>
      <c r="H281" s="414"/>
      <c r="I281" s="414"/>
    </row>
    <row r="282" spans="1:9" s="5" customFormat="1" ht="12.75">
      <c r="A282" s="132" t="s">
        <v>12</v>
      </c>
      <c r="B282" s="133" t="s">
        <v>270</v>
      </c>
      <c r="C282" s="134" t="s">
        <v>72</v>
      </c>
      <c r="D282" s="134" t="s">
        <v>65</v>
      </c>
      <c r="E282" s="136"/>
      <c r="F282" s="131"/>
      <c r="G282" s="402">
        <f>G283</f>
        <v>295</v>
      </c>
      <c r="H282" s="414"/>
      <c r="I282" s="414"/>
    </row>
    <row r="283" spans="1:9" s="5" customFormat="1" ht="21">
      <c r="A283" s="135" t="s">
        <v>102</v>
      </c>
      <c r="B283" s="133" t="s">
        <v>270</v>
      </c>
      <c r="C283" s="134" t="s">
        <v>72</v>
      </c>
      <c r="D283" s="134" t="s">
        <v>65</v>
      </c>
      <c r="E283" s="136" t="s">
        <v>103</v>
      </c>
      <c r="F283" s="131"/>
      <c r="G283" s="402">
        <f>G284</f>
        <v>295</v>
      </c>
      <c r="H283" s="414"/>
      <c r="I283" s="414"/>
    </row>
    <row r="284" spans="1:9" s="5" customFormat="1" ht="12.75">
      <c r="A284" s="135" t="s">
        <v>108</v>
      </c>
      <c r="B284" s="133" t="s">
        <v>270</v>
      </c>
      <c r="C284" s="134" t="s">
        <v>72</v>
      </c>
      <c r="D284" s="134" t="s">
        <v>65</v>
      </c>
      <c r="E284" s="136" t="s">
        <v>109</v>
      </c>
      <c r="F284" s="131"/>
      <c r="G284" s="402">
        <f>G285</f>
        <v>295</v>
      </c>
      <c r="H284" s="414"/>
      <c r="I284" s="414"/>
    </row>
    <row r="285" spans="1:9" s="5" customFormat="1" ht="12.75">
      <c r="A285" s="135" t="s">
        <v>112</v>
      </c>
      <c r="B285" s="133" t="s">
        <v>270</v>
      </c>
      <c r="C285" s="134" t="s">
        <v>72</v>
      </c>
      <c r="D285" s="134" t="s">
        <v>65</v>
      </c>
      <c r="E285" s="136" t="s">
        <v>113</v>
      </c>
      <c r="F285" s="131"/>
      <c r="G285" s="402">
        <f>G286</f>
        <v>295</v>
      </c>
      <c r="H285" s="414"/>
      <c r="I285" s="414"/>
    </row>
    <row r="286" spans="1:9" s="5" customFormat="1" ht="21">
      <c r="A286" s="132" t="s">
        <v>153</v>
      </c>
      <c r="B286" s="133" t="s">
        <v>270</v>
      </c>
      <c r="C286" s="134" t="s">
        <v>72</v>
      </c>
      <c r="D286" s="134" t="s">
        <v>65</v>
      </c>
      <c r="E286" s="136" t="s">
        <v>113</v>
      </c>
      <c r="F286" s="131">
        <v>726</v>
      </c>
      <c r="G286" s="402">
        <v>295</v>
      </c>
      <c r="H286" s="414"/>
      <c r="I286" s="414"/>
    </row>
    <row r="287" spans="1:9" s="5" customFormat="1" ht="12.75">
      <c r="A287" s="129" t="s">
        <v>82</v>
      </c>
      <c r="B287" s="127" t="s">
        <v>270</v>
      </c>
      <c r="C287" s="130" t="s">
        <v>73</v>
      </c>
      <c r="D287" s="130" t="s">
        <v>35</v>
      </c>
      <c r="E287" s="138"/>
      <c r="F287" s="126"/>
      <c r="G287" s="401">
        <f>G288</f>
        <v>180</v>
      </c>
      <c r="H287" s="414"/>
      <c r="I287" s="414"/>
    </row>
    <row r="288" spans="1:9" s="5" customFormat="1" ht="12.75">
      <c r="A288" s="132" t="s">
        <v>83</v>
      </c>
      <c r="B288" s="133" t="s">
        <v>270</v>
      </c>
      <c r="C288" s="134" t="s">
        <v>73</v>
      </c>
      <c r="D288" s="134" t="s">
        <v>65</v>
      </c>
      <c r="E288" s="136"/>
      <c r="F288" s="131"/>
      <c r="G288" s="402">
        <f>G289</f>
        <v>180</v>
      </c>
      <c r="H288" s="414"/>
      <c r="I288" s="414"/>
    </row>
    <row r="289" spans="1:9" s="5" customFormat="1" ht="21">
      <c r="A289" s="135" t="s">
        <v>102</v>
      </c>
      <c r="B289" s="133" t="s">
        <v>270</v>
      </c>
      <c r="C289" s="134" t="s">
        <v>73</v>
      </c>
      <c r="D289" s="134" t="s">
        <v>65</v>
      </c>
      <c r="E289" s="136" t="s">
        <v>103</v>
      </c>
      <c r="F289" s="131"/>
      <c r="G289" s="402">
        <f>G290</f>
        <v>180</v>
      </c>
      <c r="H289" s="414"/>
      <c r="I289" s="414"/>
    </row>
    <row r="290" spans="1:9" s="5" customFormat="1" ht="12.75">
      <c r="A290" s="135" t="s">
        <v>108</v>
      </c>
      <c r="B290" s="133" t="s">
        <v>270</v>
      </c>
      <c r="C290" s="134" t="s">
        <v>73</v>
      </c>
      <c r="D290" s="134" t="s">
        <v>65</v>
      </c>
      <c r="E290" s="136" t="s">
        <v>109</v>
      </c>
      <c r="F290" s="131"/>
      <c r="G290" s="402">
        <f>G291</f>
        <v>180</v>
      </c>
      <c r="H290" s="414"/>
      <c r="I290" s="414"/>
    </row>
    <row r="291" spans="1:9" s="5" customFormat="1" ht="12.75">
      <c r="A291" s="135" t="s">
        <v>112</v>
      </c>
      <c r="B291" s="133" t="s">
        <v>270</v>
      </c>
      <c r="C291" s="134" t="s">
        <v>73</v>
      </c>
      <c r="D291" s="134" t="s">
        <v>65</v>
      </c>
      <c r="E291" s="136" t="s">
        <v>113</v>
      </c>
      <c r="F291" s="131"/>
      <c r="G291" s="402">
        <f>G292</f>
        <v>180</v>
      </c>
      <c r="H291" s="414"/>
      <c r="I291" s="414"/>
    </row>
    <row r="292" spans="1:9" s="5" customFormat="1" ht="21">
      <c r="A292" s="132" t="s">
        <v>153</v>
      </c>
      <c r="B292" s="133" t="s">
        <v>270</v>
      </c>
      <c r="C292" s="134" t="s">
        <v>73</v>
      </c>
      <c r="D292" s="134" t="s">
        <v>65</v>
      </c>
      <c r="E292" s="136" t="s">
        <v>113</v>
      </c>
      <c r="F292" s="131">
        <v>726</v>
      </c>
      <c r="G292" s="402">
        <v>180</v>
      </c>
      <c r="H292" s="414"/>
      <c r="I292" s="414"/>
    </row>
    <row r="293" spans="1:9" s="5" customFormat="1" ht="12.75">
      <c r="A293" s="129" t="s">
        <v>176</v>
      </c>
      <c r="B293" s="127" t="s">
        <v>274</v>
      </c>
      <c r="C293" s="130"/>
      <c r="D293" s="130"/>
      <c r="E293" s="138"/>
      <c r="F293" s="126"/>
      <c r="G293" s="401">
        <f>G294+G305</f>
        <v>274.2</v>
      </c>
      <c r="H293" s="414"/>
      <c r="I293" s="414"/>
    </row>
    <row r="294" spans="1:9" s="5" customFormat="1" ht="12.75">
      <c r="A294" s="129" t="s">
        <v>8</v>
      </c>
      <c r="B294" s="127" t="s">
        <v>274</v>
      </c>
      <c r="C294" s="130" t="s">
        <v>68</v>
      </c>
      <c r="D294" s="130" t="s">
        <v>35</v>
      </c>
      <c r="E294" s="136"/>
      <c r="F294" s="131"/>
      <c r="G294" s="401">
        <f>G295+G300</f>
        <v>194.2</v>
      </c>
      <c r="H294" s="414"/>
      <c r="I294" s="414"/>
    </row>
    <row r="295" spans="1:9" s="5" customFormat="1" ht="12.75">
      <c r="A295" s="132" t="s">
        <v>415</v>
      </c>
      <c r="B295" s="133" t="s">
        <v>274</v>
      </c>
      <c r="C295" s="134" t="s">
        <v>68</v>
      </c>
      <c r="D295" s="134" t="s">
        <v>66</v>
      </c>
      <c r="E295" s="136"/>
      <c r="F295" s="131"/>
      <c r="G295" s="402">
        <f>G296</f>
        <v>124.2</v>
      </c>
      <c r="H295" s="414"/>
      <c r="I295" s="414"/>
    </row>
    <row r="296" spans="1:9" s="5" customFormat="1" ht="21">
      <c r="A296" s="135" t="s">
        <v>102</v>
      </c>
      <c r="B296" s="133" t="s">
        <v>274</v>
      </c>
      <c r="C296" s="134" t="s">
        <v>68</v>
      </c>
      <c r="D296" s="134" t="s">
        <v>66</v>
      </c>
      <c r="E296" s="136" t="s">
        <v>103</v>
      </c>
      <c r="F296" s="131"/>
      <c r="G296" s="402">
        <f>G297</f>
        <v>124.2</v>
      </c>
      <c r="H296" s="414"/>
      <c r="I296" s="414"/>
    </row>
    <row r="297" spans="1:9" s="5" customFormat="1" ht="12.75">
      <c r="A297" s="135" t="s">
        <v>108</v>
      </c>
      <c r="B297" s="133" t="s">
        <v>274</v>
      </c>
      <c r="C297" s="134" t="s">
        <v>68</v>
      </c>
      <c r="D297" s="134" t="s">
        <v>66</v>
      </c>
      <c r="E297" s="136" t="s">
        <v>109</v>
      </c>
      <c r="F297" s="131"/>
      <c r="G297" s="402">
        <f>G298</f>
        <v>124.2</v>
      </c>
      <c r="H297" s="414"/>
      <c r="I297" s="414"/>
    </row>
    <row r="298" spans="1:9" s="5" customFormat="1" ht="12.75">
      <c r="A298" s="135" t="s">
        <v>112</v>
      </c>
      <c r="B298" s="133" t="s">
        <v>274</v>
      </c>
      <c r="C298" s="134" t="s">
        <v>68</v>
      </c>
      <c r="D298" s="134" t="s">
        <v>66</v>
      </c>
      <c r="E298" s="136" t="s">
        <v>113</v>
      </c>
      <c r="F298" s="131"/>
      <c r="G298" s="402">
        <f>G299</f>
        <v>124.2</v>
      </c>
      <c r="H298" s="414"/>
      <c r="I298" s="414"/>
    </row>
    <row r="299" spans="1:9" s="5" customFormat="1" ht="13.5" customHeight="1">
      <c r="A299" s="132" t="s">
        <v>152</v>
      </c>
      <c r="B299" s="133" t="s">
        <v>274</v>
      </c>
      <c r="C299" s="134" t="s">
        <v>68</v>
      </c>
      <c r="D299" s="134" t="s">
        <v>66</v>
      </c>
      <c r="E299" s="136" t="s">
        <v>113</v>
      </c>
      <c r="F299" s="131">
        <v>725</v>
      </c>
      <c r="G299" s="402">
        <v>124.2</v>
      </c>
      <c r="H299" s="414"/>
      <c r="I299" s="414"/>
    </row>
    <row r="300" spans="1:9" s="82" customFormat="1" ht="12.75">
      <c r="A300" s="132" t="s">
        <v>352</v>
      </c>
      <c r="B300" s="133" t="s">
        <v>274</v>
      </c>
      <c r="C300" s="134" t="s">
        <v>68</v>
      </c>
      <c r="D300" s="134" t="s">
        <v>69</v>
      </c>
      <c r="E300" s="136"/>
      <c r="F300" s="131"/>
      <c r="G300" s="402">
        <f>G301</f>
        <v>70</v>
      </c>
      <c r="H300" s="419"/>
      <c r="I300" s="419"/>
    </row>
    <row r="301" spans="1:9" s="82" customFormat="1" ht="21">
      <c r="A301" s="135" t="s">
        <v>102</v>
      </c>
      <c r="B301" s="133" t="s">
        <v>274</v>
      </c>
      <c r="C301" s="134" t="s">
        <v>68</v>
      </c>
      <c r="D301" s="134" t="s">
        <v>69</v>
      </c>
      <c r="E301" s="136" t="s">
        <v>103</v>
      </c>
      <c r="F301" s="131"/>
      <c r="G301" s="402">
        <f>G302</f>
        <v>70</v>
      </c>
      <c r="H301" s="419"/>
      <c r="I301" s="419"/>
    </row>
    <row r="302" spans="1:9" s="82" customFormat="1" ht="12.75">
      <c r="A302" s="135" t="s">
        <v>108</v>
      </c>
      <c r="B302" s="133" t="s">
        <v>274</v>
      </c>
      <c r="C302" s="134" t="s">
        <v>68</v>
      </c>
      <c r="D302" s="134" t="s">
        <v>69</v>
      </c>
      <c r="E302" s="136" t="s">
        <v>109</v>
      </c>
      <c r="F302" s="131"/>
      <c r="G302" s="402">
        <f>G303</f>
        <v>70</v>
      </c>
      <c r="H302" s="419"/>
      <c r="I302" s="419"/>
    </row>
    <row r="303" spans="1:9" s="82" customFormat="1" ht="12.75">
      <c r="A303" s="135" t="s">
        <v>112</v>
      </c>
      <c r="B303" s="133" t="s">
        <v>274</v>
      </c>
      <c r="C303" s="134" t="s">
        <v>68</v>
      </c>
      <c r="D303" s="134" t="s">
        <v>69</v>
      </c>
      <c r="E303" s="136" t="s">
        <v>113</v>
      </c>
      <c r="F303" s="131"/>
      <c r="G303" s="402">
        <f>G304</f>
        <v>70</v>
      </c>
      <c r="H303" s="419"/>
      <c r="I303" s="419"/>
    </row>
    <row r="304" spans="1:9" s="5" customFormat="1" ht="21">
      <c r="A304" s="132" t="s">
        <v>153</v>
      </c>
      <c r="B304" s="133" t="s">
        <v>274</v>
      </c>
      <c r="C304" s="134" t="s">
        <v>68</v>
      </c>
      <c r="D304" s="134" t="s">
        <v>69</v>
      </c>
      <c r="E304" s="136" t="s">
        <v>113</v>
      </c>
      <c r="F304" s="131">
        <v>726</v>
      </c>
      <c r="G304" s="402">
        <v>70</v>
      </c>
      <c r="H304" s="414"/>
      <c r="I304" s="414"/>
    </row>
    <row r="305" spans="1:9" s="5" customFormat="1" ht="12.75">
      <c r="A305" s="139" t="s">
        <v>141</v>
      </c>
      <c r="B305" s="127" t="s">
        <v>274</v>
      </c>
      <c r="C305" s="130" t="s">
        <v>72</v>
      </c>
      <c r="D305" s="130" t="s">
        <v>35</v>
      </c>
      <c r="E305" s="138"/>
      <c r="F305" s="126"/>
      <c r="G305" s="401">
        <f>G306</f>
        <v>80</v>
      </c>
      <c r="H305" s="414"/>
      <c r="I305" s="414"/>
    </row>
    <row r="306" spans="1:9" s="5" customFormat="1" ht="12.75">
      <c r="A306" s="132" t="s">
        <v>12</v>
      </c>
      <c r="B306" s="133" t="s">
        <v>274</v>
      </c>
      <c r="C306" s="134" t="s">
        <v>72</v>
      </c>
      <c r="D306" s="134" t="s">
        <v>65</v>
      </c>
      <c r="E306" s="136"/>
      <c r="F306" s="131"/>
      <c r="G306" s="402">
        <f>G307</f>
        <v>80</v>
      </c>
      <c r="H306" s="414"/>
      <c r="I306" s="414"/>
    </row>
    <row r="307" spans="1:9" s="5" customFormat="1" ht="21">
      <c r="A307" s="135" t="s">
        <v>102</v>
      </c>
      <c r="B307" s="133" t="s">
        <v>274</v>
      </c>
      <c r="C307" s="134" t="s">
        <v>72</v>
      </c>
      <c r="D307" s="134" t="s">
        <v>65</v>
      </c>
      <c r="E307" s="136" t="s">
        <v>103</v>
      </c>
      <c r="F307" s="131"/>
      <c r="G307" s="402">
        <f>G308</f>
        <v>80</v>
      </c>
      <c r="H307" s="414"/>
      <c r="I307" s="414"/>
    </row>
    <row r="308" spans="1:9" s="5" customFormat="1" ht="12.75">
      <c r="A308" s="135" t="s">
        <v>108</v>
      </c>
      <c r="B308" s="133" t="s">
        <v>274</v>
      </c>
      <c r="C308" s="134" t="s">
        <v>72</v>
      </c>
      <c r="D308" s="134" t="s">
        <v>65</v>
      </c>
      <c r="E308" s="136" t="s">
        <v>109</v>
      </c>
      <c r="F308" s="131"/>
      <c r="G308" s="402">
        <f>G309</f>
        <v>80</v>
      </c>
      <c r="H308" s="414"/>
      <c r="I308" s="414"/>
    </row>
    <row r="309" spans="1:9" s="5" customFormat="1" ht="12.75">
      <c r="A309" s="135" t="s">
        <v>112</v>
      </c>
      <c r="B309" s="133" t="s">
        <v>274</v>
      </c>
      <c r="C309" s="134" t="s">
        <v>72</v>
      </c>
      <c r="D309" s="134" t="s">
        <v>65</v>
      </c>
      <c r="E309" s="136" t="s">
        <v>113</v>
      </c>
      <c r="F309" s="131"/>
      <c r="G309" s="402">
        <f>G310</f>
        <v>80</v>
      </c>
      <c r="H309" s="414"/>
      <c r="I309" s="414"/>
    </row>
    <row r="310" spans="1:9" s="5" customFormat="1" ht="21">
      <c r="A310" s="132" t="s">
        <v>153</v>
      </c>
      <c r="B310" s="133" t="s">
        <v>274</v>
      </c>
      <c r="C310" s="134" t="s">
        <v>72</v>
      </c>
      <c r="D310" s="134" t="s">
        <v>65</v>
      </c>
      <c r="E310" s="136" t="s">
        <v>113</v>
      </c>
      <c r="F310" s="131">
        <v>726</v>
      </c>
      <c r="G310" s="402">
        <v>80</v>
      </c>
      <c r="H310" s="414"/>
      <c r="I310" s="414"/>
    </row>
    <row r="311" spans="1:9" s="5" customFormat="1" ht="27" customHeight="1">
      <c r="A311" s="129" t="s">
        <v>186</v>
      </c>
      <c r="B311" s="127" t="s">
        <v>286</v>
      </c>
      <c r="C311" s="130"/>
      <c r="D311" s="130"/>
      <c r="E311" s="138"/>
      <c r="F311" s="126"/>
      <c r="G311" s="401">
        <f>G312+G318+G329</f>
        <v>164.5</v>
      </c>
      <c r="H311" s="414"/>
      <c r="I311" s="414"/>
    </row>
    <row r="312" spans="1:9" s="5" customFormat="1" ht="12.75">
      <c r="A312" s="129" t="s">
        <v>8</v>
      </c>
      <c r="B312" s="127" t="s">
        <v>286</v>
      </c>
      <c r="C312" s="130" t="s">
        <v>68</v>
      </c>
      <c r="D312" s="130" t="s">
        <v>35</v>
      </c>
      <c r="E312" s="136"/>
      <c r="F312" s="131"/>
      <c r="G312" s="402">
        <f>G313</f>
        <v>40</v>
      </c>
      <c r="H312" s="414"/>
      <c r="I312" s="414"/>
    </row>
    <row r="313" spans="1:9" s="5" customFormat="1" ht="12.75">
      <c r="A313" s="132" t="s">
        <v>352</v>
      </c>
      <c r="B313" s="133" t="s">
        <v>286</v>
      </c>
      <c r="C313" s="134" t="s">
        <v>68</v>
      </c>
      <c r="D313" s="134" t="s">
        <v>69</v>
      </c>
      <c r="E313" s="136"/>
      <c r="F313" s="131"/>
      <c r="G313" s="402">
        <f>G314</f>
        <v>40</v>
      </c>
      <c r="H313" s="414"/>
      <c r="I313" s="414"/>
    </row>
    <row r="314" spans="1:9" s="5" customFormat="1" ht="21">
      <c r="A314" s="135" t="s">
        <v>102</v>
      </c>
      <c r="B314" s="133" t="s">
        <v>286</v>
      </c>
      <c r="C314" s="134" t="s">
        <v>68</v>
      </c>
      <c r="D314" s="134" t="s">
        <v>69</v>
      </c>
      <c r="E314" s="136" t="s">
        <v>103</v>
      </c>
      <c r="F314" s="131"/>
      <c r="G314" s="402">
        <f>G315</f>
        <v>40</v>
      </c>
      <c r="H314" s="414"/>
      <c r="I314" s="414"/>
    </row>
    <row r="315" spans="1:9" s="5" customFormat="1" ht="12.75">
      <c r="A315" s="135" t="s">
        <v>108</v>
      </c>
      <c r="B315" s="133" t="s">
        <v>286</v>
      </c>
      <c r="C315" s="134" t="s">
        <v>68</v>
      </c>
      <c r="D315" s="134" t="s">
        <v>69</v>
      </c>
      <c r="E315" s="136" t="s">
        <v>109</v>
      </c>
      <c r="F315" s="131"/>
      <c r="G315" s="402">
        <f>G316</f>
        <v>40</v>
      </c>
      <c r="H315" s="414"/>
      <c r="I315" s="414"/>
    </row>
    <row r="316" spans="1:9" s="5" customFormat="1" ht="12.75">
      <c r="A316" s="135" t="s">
        <v>112</v>
      </c>
      <c r="B316" s="133" t="s">
        <v>286</v>
      </c>
      <c r="C316" s="134" t="s">
        <v>68</v>
      </c>
      <c r="D316" s="134" t="s">
        <v>69</v>
      </c>
      <c r="E316" s="136" t="s">
        <v>113</v>
      </c>
      <c r="F316" s="131"/>
      <c r="G316" s="402">
        <f>G317</f>
        <v>40</v>
      </c>
      <c r="H316" s="414"/>
      <c r="I316" s="414"/>
    </row>
    <row r="317" spans="1:9" s="5" customFormat="1" ht="21">
      <c r="A317" s="132" t="s">
        <v>153</v>
      </c>
      <c r="B317" s="133" t="s">
        <v>286</v>
      </c>
      <c r="C317" s="134" t="s">
        <v>68</v>
      </c>
      <c r="D317" s="134" t="s">
        <v>69</v>
      </c>
      <c r="E317" s="136" t="s">
        <v>113</v>
      </c>
      <c r="F317" s="131">
        <v>726</v>
      </c>
      <c r="G317" s="402">
        <v>40</v>
      </c>
      <c r="H317" s="414"/>
      <c r="I317" s="414"/>
    </row>
    <row r="318" spans="1:9" s="5" customFormat="1" ht="12.75">
      <c r="A318" s="139" t="s">
        <v>141</v>
      </c>
      <c r="B318" s="127" t="s">
        <v>286</v>
      </c>
      <c r="C318" s="130" t="s">
        <v>72</v>
      </c>
      <c r="D318" s="130" t="s">
        <v>35</v>
      </c>
      <c r="E318" s="138"/>
      <c r="F318" s="126"/>
      <c r="G318" s="401">
        <f>G319+G324</f>
        <v>90.9</v>
      </c>
      <c r="H318" s="414"/>
      <c r="I318" s="414"/>
    </row>
    <row r="319" spans="1:9" s="5" customFormat="1" ht="12.75">
      <c r="A319" s="132" t="s">
        <v>12</v>
      </c>
      <c r="B319" s="133" t="s">
        <v>286</v>
      </c>
      <c r="C319" s="134" t="s">
        <v>72</v>
      </c>
      <c r="D319" s="134" t="s">
        <v>65</v>
      </c>
      <c r="E319" s="136"/>
      <c r="F319" s="131"/>
      <c r="G319" s="402">
        <f>G320</f>
        <v>54.5</v>
      </c>
      <c r="H319" s="414"/>
      <c r="I319" s="414"/>
    </row>
    <row r="320" spans="1:9" s="5" customFormat="1" ht="21">
      <c r="A320" s="135" t="s">
        <v>102</v>
      </c>
      <c r="B320" s="133" t="s">
        <v>286</v>
      </c>
      <c r="C320" s="134" t="s">
        <v>72</v>
      </c>
      <c r="D320" s="134" t="s">
        <v>65</v>
      </c>
      <c r="E320" s="136" t="s">
        <v>103</v>
      </c>
      <c r="F320" s="131"/>
      <c r="G320" s="402">
        <f>G321</f>
        <v>54.5</v>
      </c>
      <c r="H320" s="414"/>
      <c r="I320" s="414"/>
    </row>
    <row r="321" spans="1:9" s="5" customFormat="1" ht="12.75">
      <c r="A321" s="135" t="s">
        <v>108</v>
      </c>
      <c r="B321" s="133" t="s">
        <v>286</v>
      </c>
      <c r="C321" s="134" t="s">
        <v>72</v>
      </c>
      <c r="D321" s="134" t="s">
        <v>65</v>
      </c>
      <c r="E321" s="136" t="s">
        <v>109</v>
      </c>
      <c r="F321" s="131"/>
      <c r="G321" s="402">
        <f>G322</f>
        <v>54.5</v>
      </c>
      <c r="H321" s="414"/>
      <c r="I321" s="414"/>
    </row>
    <row r="322" spans="1:9" s="5" customFormat="1" ht="12.75">
      <c r="A322" s="135" t="s">
        <v>112</v>
      </c>
      <c r="B322" s="133" t="s">
        <v>286</v>
      </c>
      <c r="C322" s="134" t="s">
        <v>72</v>
      </c>
      <c r="D322" s="134" t="s">
        <v>65</v>
      </c>
      <c r="E322" s="136" t="s">
        <v>113</v>
      </c>
      <c r="F322" s="131"/>
      <c r="G322" s="402">
        <f>G323</f>
        <v>54.5</v>
      </c>
      <c r="H322" s="414"/>
      <c r="I322" s="414"/>
    </row>
    <row r="323" spans="1:9" s="5" customFormat="1" ht="21">
      <c r="A323" s="132" t="s">
        <v>153</v>
      </c>
      <c r="B323" s="133" t="s">
        <v>286</v>
      </c>
      <c r="C323" s="134" t="s">
        <v>72</v>
      </c>
      <c r="D323" s="134" t="s">
        <v>65</v>
      </c>
      <c r="E323" s="136" t="s">
        <v>113</v>
      </c>
      <c r="F323" s="131">
        <v>726</v>
      </c>
      <c r="G323" s="402">
        <v>54.5</v>
      </c>
      <c r="H323" s="414"/>
      <c r="I323" s="414"/>
    </row>
    <row r="324" spans="1:9" s="5" customFormat="1" ht="12.75">
      <c r="A324" s="135" t="s">
        <v>85</v>
      </c>
      <c r="B324" s="133" t="s">
        <v>286</v>
      </c>
      <c r="C324" s="134" t="s">
        <v>72</v>
      </c>
      <c r="D324" s="134" t="s">
        <v>67</v>
      </c>
      <c r="E324" s="136"/>
      <c r="F324" s="131"/>
      <c r="G324" s="402">
        <f>G325</f>
        <v>36.4</v>
      </c>
      <c r="H324" s="414"/>
      <c r="I324" s="414"/>
    </row>
    <row r="325" spans="1:9" s="5" customFormat="1" ht="21">
      <c r="A325" s="135" t="s">
        <v>393</v>
      </c>
      <c r="B325" s="133" t="s">
        <v>286</v>
      </c>
      <c r="C325" s="134" t="s">
        <v>72</v>
      </c>
      <c r="D325" s="134" t="s">
        <v>67</v>
      </c>
      <c r="E325" s="136" t="s">
        <v>101</v>
      </c>
      <c r="F325" s="131"/>
      <c r="G325" s="402">
        <f>G326</f>
        <v>36.4</v>
      </c>
      <c r="H325" s="414"/>
      <c r="I325" s="414"/>
    </row>
    <row r="326" spans="1:9" s="5" customFormat="1" ht="21">
      <c r="A326" s="135" t="s">
        <v>773</v>
      </c>
      <c r="B326" s="133" t="s">
        <v>286</v>
      </c>
      <c r="C326" s="134" t="s">
        <v>72</v>
      </c>
      <c r="D326" s="134" t="s">
        <v>67</v>
      </c>
      <c r="E326" s="136" t="s">
        <v>97</v>
      </c>
      <c r="F326" s="131"/>
      <c r="G326" s="402">
        <f>G327</f>
        <v>36.4</v>
      </c>
      <c r="H326" s="414"/>
      <c r="I326" s="414"/>
    </row>
    <row r="327" spans="1:9" s="5" customFormat="1" ht="12.75">
      <c r="A327" s="135" t="s">
        <v>723</v>
      </c>
      <c r="B327" s="133" t="s">
        <v>286</v>
      </c>
      <c r="C327" s="134" t="s">
        <v>72</v>
      </c>
      <c r="D327" s="134" t="s">
        <v>67</v>
      </c>
      <c r="E327" s="136" t="s">
        <v>98</v>
      </c>
      <c r="F327" s="131"/>
      <c r="G327" s="402">
        <f>G328</f>
        <v>36.4</v>
      </c>
      <c r="H327" s="414"/>
      <c r="I327" s="414"/>
    </row>
    <row r="328" spans="1:9" s="5" customFormat="1" ht="21">
      <c r="A328" s="132" t="s">
        <v>153</v>
      </c>
      <c r="B328" s="133" t="s">
        <v>286</v>
      </c>
      <c r="C328" s="134" t="s">
        <v>72</v>
      </c>
      <c r="D328" s="134" t="s">
        <v>67</v>
      </c>
      <c r="E328" s="136" t="s">
        <v>98</v>
      </c>
      <c r="F328" s="131">
        <v>726</v>
      </c>
      <c r="G328" s="402">
        <v>36.4</v>
      </c>
      <c r="H328" s="414"/>
      <c r="I328" s="414"/>
    </row>
    <row r="329" spans="1:9" s="5" customFormat="1" ht="12.75">
      <c r="A329" s="129" t="s">
        <v>82</v>
      </c>
      <c r="B329" s="127" t="s">
        <v>286</v>
      </c>
      <c r="C329" s="130" t="s">
        <v>73</v>
      </c>
      <c r="D329" s="130" t="s">
        <v>35</v>
      </c>
      <c r="E329" s="138"/>
      <c r="F329" s="126"/>
      <c r="G329" s="401">
        <f>G330</f>
        <v>33.6</v>
      </c>
      <c r="H329" s="414"/>
      <c r="I329" s="414"/>
    </row>
    <row r="330" spans="1:9" s="5" customFormat="1" ht="12.75">
      <c r="A330" s="132" t="s">
        <v>83</v>
      </c>
      <c r="B330" s="133" t="s">
        <v>286</v>
      </c>
      <c r="C330" s="134" t="s">
        <v>73</v>
      </c>
      <c r="D330" s="134" t="s">
        <v>65</v>
      </c>
      <c r="E330" s="136"/>
      <c r="F330" s="131"/>
      <c r="G330" s="402">
        <f>G331</f>
        <v>33.6</v>
      </c>
      <c r="H330" s="414"/>
      <c r="I330" s="414"/>
    </row>
    <row r="331" spans="1:9" s="5" customFormat="1" ht="21">
      <c r="A331" s="135" t="s">
        <v>102</v>
      </c>
      <c r="B331" s="133" t="s">
        <v>286</v>
      </c>
      <c r="C331" s="134" t="s">
        <v>73</v>
      </c>
      <c r="D331" s="134" t="s">
        <v>65</v>
      </c>
      <c r="E331" s="136" t="s">
        <v>103</v>
      </c>
      <c r="F331" s="131"/>
      <c r="G331" s="402">
        <f>G332</f>
        <v>33.6</v>
      </c>
      <c r="H331" s="414"/>
      <c r="I331" s="414"/>
    </row>
    <row r="332" spans="1:9" s="5" customFormat="1" ht="12.75">
      <c r="A332" s="135" t="s">
        <v>108</v>
      </c>
      <c r="B332" s="133" t="s">
        <v>286</v>
      </c>
      <c r="C332" s="134" t="s">
        <v>73</v>
      </c>
      <c r="D332" s="134" t="s">
        <v>65</v>
      </c>
      <c r="E332" s="136" t="s">
        <v>109</v>
      </c>
      <c r="F332" s="131"/>
      <c r="G332" s="402">
        <f>G333</f>
        <v>33.6</v>
      </c>
      <c r="H332" s="414"/>
      <c r="I332" s="414"/>
    </row>
    <row r="333" spans="1:9" s="5" customFormat="1" ht="12.75">
      <c r="A333" s="135" t="s">
        <v>112</v>
      </c>
      <c r="B333" s="133" t="s">
        <v>286</v>
      </c>
      <c r="C333" s="134" t="s">
        <v>73</v>
      </c>
      <c r="D333" s="134" t="s">
        <v>65</v>
      </c>
      <c r="E333" s="136" t="s">
        <v>113</v>
      </c>
      <c r="F333" s="131"/>
      <c r="G333" s="402">
        <f>G334</f>
        <v>33.6</v>
      </c>
      <c r="H333" s="414"/>
      <c r="I333" s="414"/>
    </row>
    <row r="334" spans="1:9" s="5" customFormat="1" ht="21">
      <c r="A334" s="132" t="s">
        <v>153</v>
      </c>
      <c r="B334" s="133" t="s">
        <v>286</v>
      </c>
      <c r="C334" s="134" t="s">
        <v>73</v>
      </c>
      <c r="D334" s="134" t="s">
        <v>65</v>
      </c>
      <c r="E334" s="136" t="s">
        <v>113</v>
      </c>
      <c r="F334" s="131">
        <v>726</v>
      </c>
      <c r="G334" s="402">
        <v>33.6</v>
      </c>
      <c r="H334" s="414"/>
      <c r="I334" s="414"/>
    </row>
    <row r="335" spans="1:9" s="5" customFormat="1" ht="21">
      <c r="A335" s="129" t="s">
        <v>237</v>
      </c>
      <c r="B335" s="127" t="s">
        <v>271</v>
      </c>
      <c r="C335" s="130"/>
      <c r="D335" s="130"/>
      <c r="E335" s="138"/>
      <c r="F335" s="126"/>
      <c r="G335" s="401">
        <f>G336+G352</f>
        <v>506.4</v>
      </c>
      <c r="H335" s="414"/>
      <c r="I335" s="414"/>
    </row>
    <row r="336" spans="1:9" s="5" customFormat="1" ht="12.75">
      <c r="A336" s="129" t="s">
        <v>8</v>
      </c>
      <c r="B336" s="127" t="s">
        <v>271</v>
      </c>
      <c r="C336" s="130" t="s">
        <v>68</v>
      </c>
      <c r="D336" s="130" t="s">
        <v>35</v>
      </c>
      <c r="E336" s="136"/>
      <c r="F336" s="131"/>
      <c r="G336" s="401">
        <f>G337+G342+G347</f>
        <v>456.4</v>
      </c>
      <c r="H336" s="414"/>
      <c r="I336" s="414"/>
    </row>
    <row r="337" spans="1:9" s="5" customFormat="1" ht="12.75">
      <c r="A337" s="132" t="s">
        <v>9</v>
      </c>
      <c r="B337" s="133" t="s">
        <v>271</v>
      </c>
      <c r="C337" s="134" t="s">
        <v>68</v>
      </c>
      <c r="D337" s="134" t="s">
        <v>65</v>
      </c>
      <c r="E337" s="136"/>
      <c r="F337" s="131"/>
      <c r="G337" s="402">
        <f>G338</f>
        <v>124.5</v>
      </c>
      <c r="H337" s="414"/>
      <c r="I337" s="414"/>
    </row>
    <row r="338" spans="1:9" s="5" customFormat="1" ht="21">
      <c r="A338" s="135" t="s">
        <v>102</v>
      </c>
      <c r="B338" s="133" t="s">
        <v>271</v>
      </c>
      <c r="C338" s="134" t="s">
        <v>68</v>
      </c>
      <c r="D338" s="134" t="s">
        <v>65</v>
      </c>
      <c r="E338" s="136" t="s">
        <v>103</v>
      </c>
      <c r="F338" s="131"/>
      <c r="G338" s="402">
        <f>G339</f>
        <v>124.5</v>
      </c>
      <c r="H338" s="414"/>
      <c r="I338" s="414"/>
    </row>
    <row r="339" spans="1:9" s="5" customFormat="1" ht="12.75">
      <c r="A339" s="135" t="s">
        <v>108</v>
      </c>
      <c r="B339" s="133" t="s">
        <v>271</v>
      </c>
      <c r="C339" s="134" t="s">
        <v>68</v>
      </c>
      <c r="D339" s="134" t="s">
        <v>65</v>
      </c>
      <c r="E339" s="136" t="s">
        <v>109</v>
      </c>
      <c r="F339" s="131"/>
      <c r="G339" s="402">
        <f>G340</f>
        <v>124.5</v>
      </c>
      <c r="H339" s="414"/>
      <c r="I339" s="414"/>
    </row>
    <row r="340" spans="1:9" s="5" customFormat="1" ht="12.75">
      <c r="A340" s="135" t="s">
        <v>112</v>
      </c>
      <c r="B340" s="133" t="s">
        <v>271</v>
      </c>
      <c r="C340" s="134" t="s">
        <v>68</v>
      </c>
      <c r="D340" s="134" t="s">
        <v>65</v>
      </c>
      <c r="E340" s="136" t="s">
        <v>113</v>
      </c>
      <c r="F340" s="131"/>
      <c r="G340" s="402">
        <f>G341</f>
        <v>124.5</v>
      </c>
      <c r="H340" s="414"/>
      <c r="I340" s="414"/>
    </row>
    <row r="341" spans="1:9" s="5" customFormat="1" ht="13.5" customHeight="1">
      <c r="A341" s="132" t="s">
        <v>152</v>
      </c>
      <c r="B341" s="133" t="s">
        <v>271</v>
      </c>
      <c r="C341" s="134" t="s">
        <v>68</v>
      </c>
      <c r="D341" s="134" t="s">
        <v>65</v>
      </c>
      <c r="E341" s="136" t="s">
        <v>113</v>
      </c>
      <c r="F341" s="131">
        <v>725</v>
      </c>
      <c r="G341" s="402">
        <v>124.5</v>
      </c>
      <c r="H341" s="414"/>
      <c r="I341" s="414"/>
    </row>
    <row r="342" spans="1:9" s="5" customFormat="1" ht="12.75">
      <c r="A342" s="132" t="s">
        <v>415</v>
      </c>
      <c r="B342" s="133" t="s">
        <v>271</v>
      </c>
      <c r="C342" s="134" t="s">
        <v>68</v>
      </c>
      <c r="D342" s="134" t="s">
        <v>66</v>
      </c>
      <c r="E342" s="136"/>
      <c r="F342" s="131"/>
      <c r="G342" s="402">
        <f>G343</f>
        <v>293.5</v>
      </c>
      <c r="H342" s="414"/>
      <c r="I342" s="414"/>
    </row>
    <row r="343" spans="1:9" s="5" customFormat="1" ht="21">
      <c r="A343" s="135" t="s">
        <v>102</v>
      </c>
      <c r="B343" s="133" t="s">
        <v>271</v>
      </c>
      <c r="C343" s="134" t="s">
        <v>68</v>
      </c>
      <c r="D343" s="134" t="s">
        <v>66</v>
      </c>
      <c r="E343" s="136" t="s">
        <v>103</v>
      </c>
      <c r="F343" s="131"/>
      <c r="G343" s="402">
        <f>G344</f>
        <v>293.5</v>
      </c>
      <c r="H343" s="414"/>
      <c r="I343" s="414"/>
    </row>
    <row r="344" spans="1:9" s="5" customFormat="1" ht="12.75">
      <c r="A344" s="135" t="s">
        <v>108</v>
      </c>
      <c r="B344" s="133" t="s">
        <v>271</v>
      </c>
      <c r="C344" s="134" t="s">
        <v>68</v>
      </c>
      <c r="D344" s="134" t="s">
        <v>66</v>
      </c>
      <c r="E344" s="136" t="s">
        <v>109</v>
      </c>
      <c r="F344" s="131"/>
      <c r="G344" s="402">
        <f>G345</f>
        <v>293.5</v>
      </c>
      <c r="H344" s="414"/>
      <c r="I344" s="414"/>
    </row>
    <row r="345" spans="1:9" s="5" customFormat="1" ht="12.75">
      <c r="A345" s="135" t="s">
        <v>112</v>
      </c>
      <c r="B345" s="133" t="s">
        <v>271</v>
      </c>
      <c r="C345" s="134" t="s">
        <v>68</v>
      </c>
      <c r="D345" s="134" t="s">
        <v>66</v>
      </c>
      <c r="E345" s="136" t="s">
        <v>113</v>
      </c>
      <c r="F345" s="131"/>
      <c r="G345" s="402">
        <f>G346</f>
        <v>293.5</v>
      </c>
      <c r="H345" s="414"/>
      <c r="I345" s="414"/>
    </row>
    <row r="346" spans="1:9" s="5" customFormat="1" ht="13.5" customHeight="1">
      <c r="A346" s="132" t="s">
        <v>152</v>
      </c>
      <c r="B346" s="133" t="s">
        <v>271</v>
      </c>
      <c r="C346" s="134" t="s">
        <v>68</v>
      </c>
      <c r="D346" s="134" t="s">
        <v>66</v>
      </c>
      <c r="E346" s="136" t="s">
        <v>113</v>
      </c>
      <c r="F346" s="131">
        <v>725</v>
      </c>
      <c r="G346" s="402">
        <v>293.5</v>
      </c>
      <c r="H346" s="414"/>
      <c r="I346" s="414"/>
    </row>
    <row r="347" spans="1:9" s="82" customFormat="1" ht="12.75">
      <c r="A347" s="132" t="s">
        <v>352</v>
      </c>
      <c r="B347" s="133" t="s">
        <v>271</v>
      </c>
      <c r="C347" s="134" t="s">
        <v>68</v>
      </c>
      <c r="D347" s="134" t="s">
        <v>69</v>
      </c>
      <c r="E347" s="136"/>
      <c r="F347" s="131"/>
      <c r="G347" s="402">
        <f>G348</f>
        <v>38.4</v>
      </c>
      <c r="H347" s="419"/>
      <c r="I347" s="419"/>
    </row>
    <row r="348" spans="1:9" s="82" customFormat="1" ht="21">
      <c r="A348" s="135" t="s">
        <v>102</v>
      </c>
      <c r="B348" s="133" t="s">
        <v>271</v>
      </c>
      <c r="C348" s="134" t="s">
        <v>68</v>
      </c>
      <c r="D348" s="134" t="s">
        <v>69</v>
      </c>
      <c r="E348" s="136" t="s">
        <v>103</v>
      </c>
      <c r="F348" s="131"/>
      <c r="G348" s="402">
        <f>G349</f>
        <v>38.4</v>
      </c>
      <c r="H348" s="419"/>
      <c r="I348" s="419"/>
    </row>
    <row r="349" spans="1:9" s="82" customFormat="1" ht="12.75">
      <c r="A349" s="135" t="s">
        <v>108</v>
      </c>
      <c r="B349" s="133" t="s">
        <v>271</v>
      </c>
      <c r="C349" s="134" t="s">
        <v>68</v>
      </c>
      <c r="D349" s="134" t="s">
        <v>69</v>
      </c>
      <c r="E349" s="136" t="s">
        <v>109</v>
      </c>
      <c r="F349" s="131"/>
      <c r="G349" s="402">
        <f>G350</f>
        <v>38.4</v>
      </c>
      <c r="H349" s="419"/>
      <c r="I349" s="419"/>
    </row>
    <row r="350" spans="1:9" s="82" customFormat="1" ht="12.75">
      <c r="A350" s="135" t="s">
        <v>112</v>
      </c>
      <c r="B350" s="133" t="s">
        <v>271</v>
      </c>
      <c r="C350" s="134" t="s">
        <v>68</v>
      </c>
      <c r="D350" s="134" t="s">
        <v>69</v>
      </c>
      <c r="E350" s="136" t="s">
        <v>113</v>
      </c>
      <c r="F350" s="131"/>
      <c r="G350" s="402">
        <f>G351</f>
        <v>38.4</v>
      </c>
      <c r="H350" s="419"/>
      <c r="I350" s="419"/>
    </row>
    <row r="351" spans="1:9" s="82" customFormat="1" ht="11.25" customHeight="1">
      <c r="A351" s="132" t="s">
        <v>152</v>
      </c>
      <c r="B351" s="133" t="s">
        <v>271</v>
      </c>
      <c r="C351" s="134" t="s">
        <v>68</v>
      </c>
      <c r="D351" s="134" t="s">
        <v>69</v>
      </c>
      <c r="E351" s="136" t="s">
        <v>113</v>
      </c>
      <c r="F351" s="131">
        <v>725</v>
      </c>
      <c r="G351" s="402">
        <v>38.4</v>
      </c>
      <c r="H351" s="419"/>
      <c r="I351" s="419"/>
    </row>
    <row r="352" spans="1:9" s="82" customFormat="1" ht="11.25" customHeight="1">
      <c r="A352" s="139" t="s">
        <v>141</v>
      </c>
      <c r="B352" s="127" t="s">
        <v>271</v>
      </c>
      <c r="C352" s="130" t="s">
        <v>72</v>
      </c>
      <c r="D352" s="130" t="s">
        <v>35</v>
      </c>
      <c r="E352" s="136"/>
      <c r="F352" s="131"/>
      <c r="G352" s="401">
        <f>G353</f>
        <v>50</v>
      </c>
      <c r="H352" s="419"/>
      <c r="I352" s="419"/>
    </row>
    <row r="353" spans="1:9" s="5" customFormat="1" ht="12.75">
      <c r="A353" s="132" t="s">
        <v>12</v>
      </c>
      <c r="B353" s="133" t="s">
        <v>271</v>
      </c>
      <c r="C353" s="134" t="s">
        <v>72</v>
      </c>
      <c r="D353" s="134" t="s">
        <v>65</v>
      </c>
      <c r="E353" s="136"/>
      <c r="F353" s="131"/>
      <c r="G353" s="402">
        <f>G354</f>
        <v>50</v>
      </c>
      <c r="H353" s="414"/>
      <c r="I353" s="414"/>
    </row>
    <row r="354" spans="1:9" s="5" customFormat="1" ht="21">
      <c r="A354" s="135" t="s">
        <v>102</v>
      </c>
      <c r="B354" s="133" t="s">
        <v>271</v>
      </c>
      <c r="C354" s="134" t="s">
        <v>72</v>
      </c>
      <c r="D354" s="134" t="s">
        <v>65</v>
      </c>
      <c r="E354" s="136" t="s">
        <v>103</v>
      </c>
      <c r="F354" s="131"/>
      <c r="G354" s="402">
        <f>G355</f>
        <v>50</v>
      </c>
      <c r="H354" s="414"/>
      <c r="I354" s="414"/>
    </row>
    <row r="355" spans="1:9" s="5" customFormat="1" ht="12.75">
      <c r="A355" s="135" t="s">
        <v>108</v>
      </c>
      <c r="B355" s="133" t="s">
        <v>271</v>
      </c>
      <c r="C355" s="134" t="s">
        <v>72</v>
      </c>
      <c r="D355" s="134" t="s">
        <v>65</v>
      </c>
      <c r="E355" s="136" t="s">
        <v>109</v>
      </c>
      <c r="F355" s="131"/>
      <c r="G355" s="402">
        <f>G356</f>
        <v>50</v>
      </c>
      <c r="H355" s="414"/>
      <c r="I355" s="414"/>
    </row>
    <row r="356" spans="1:9" s="5" customFormat="1" ht="12.75">
      <c r="A356" s="135" t="s">
        <v>112</v>
      </c>
      <c r="B356" s="133" t="s">
        <v>271</v>
      </c>
      <c r="C356" s="134" t="s">
        <v>72</v>
      </c>
      <c r="D356" s="134" t="s">
        <v>65</v>
      </c>
      <c r="E356" s="136" t="s">
        <v>113</v>
      </c>
      <c r="F356" s="131"/>
      <c r="G356" s="402">
        <f>G357</f>
        <v>50</v>
      </c>
      <c r="H356" s="414"/>
      <c r="I356" s="414"/>
    </row>
    <row r="357" spans="1:9" s="5" customFormat="1" ht="21">
      <c r="A357" s="132" t="s">
        <v>153</v>
      </c>
      <c r="B357" s="133" t="s">
        <v>271</v>
      </c>
      <c r="C357" s="134" t="s">
        <v>72</v>
      </c>
      <c r="D357" s="134" t="s">
        <v>65</v>
      </c>
      <c r="E357" s="136" t="s">
        <v>113</v>
      </c>
      <c r="F357" s="131">
        <v>726</v>
      </c>
      <c r="G357" s="402">
        <v>50</v>
      </c>
      <c r="H357" s="414"/>
      <c r="I357" s="414"/>
    </row>
    <row r="358" spans="1:9" s="5" customFormat="1" ht="31.5" customHeight="1">
      <c r="A358" s="129" t="s">
        <v>394</v>
      </c>
      <c r="B358" s="127" t="s">
        <v>272</v>
      </c>
      <c r="C358" s="130"/>
      <c r="D358" s="130"/>
      <c r="E358" s="138"/>
      <c r="F358" s="126"/>
      <c r="G358" s="401">
        <f>G359+G381+G375</f>
        <v>209.2</v>
      </c>
      <c r="H358" s="414"/>
      <c r="I358" s="414"/>
    </row>
    <row r="359" spans="1:9" s="5" customFormat="1" ht="15.75" customHeight="1">
      <c r="A359" s="129" t="s">
        <v>8</v>
      </c>
      <c r="B359" s="127" t="s">
        <v>272</v>
      </c>
      <c r="C359" s="130" t="s">
        <v>68</v>
      </c>
      <c r="D359" s="130" t="s">
        <v>35</v>
      </c>
      <c r="E359" s="136"/>
      <c r="F359" s="131"/>
      <c r="G359" s="401">
        <f>G360+G365+G370</f>
        <v>94.7</v>
      </c>
      <c r="H359" s="414"/>
      <c r="I359" s="414"/>
    </row>
    <row r="360" spans="1:9" s="5" customFormat="1" ht="14.25" customHeight="1">
      <c r="A360" s="132" t="s">
        <v>9</v>
      </c>
      <c r="B360" s="133" t="s">
        <v>272</v>
      </c>
      <c r="C360" s="134" t="s">
        <v>68</v>
      </c>
      <c r="D360" s="134" t="s">
        <v>65</v>
      </c>
      <c r="E360" s="136"/>
      <c r="F360" s="131"/>
      <c r="G360" s="402">
        <f>G361</f>
        <v>21.1</v>
      </c>
      <c r="H360" s="414"/>
      <c r="I360" s="414"/>
    </row>
    <row r="361" spans="1:9" s="5" customFormat="1" ht="21.75" customHeight="1">
      <c r="A361" s="135" t="s">
        <v>102</v>
      </c>
      <c r="B361" s="133" t="s">
        <v>272</v>
      </c>
      <c r="C361" s="134" t="s">
        <v>68</v>
      </c>
      <c r="D361" s="134" t="s">
        <v>65</v>
      </c>
      <c r="E361" s="136" t="s">
        <v>103</v>
      </c>
      <c r="F361" s="131"/>
      <c r="G361" s="402">
        <f>G362</f>
        <v>21.1</v>
      </c>
      <c r="H361" s="414"/>
      <c r="I361" s="414"/>
    </row>
    <row r="362" spans="1:9" s="5" customFormat="1" ht="13.5" customHeight="1">
      <c r="A362" s="135" t="s">
        <v>108</v>
      </c>
      <c r="B362" s="133" t="s">
        <v>272</v>
      </c>
      <c r="C362" s="134" t="s">
        <v>68</v>
      </c>
      <c r="D362" s="134" t="s">
        <v>65</v>
      </c>
      <c r="E362" s="136" t="s">
        <v>109</v>
      </c>
      <c r="F362" s="131"/>
      <c r="G362" s="402">
        <f>G363</f>
        <v>21.1</v>
      </c>
      <c r="H362" s="414"/>
      <c r="I362" s="414"/>
    </row>
    <row r="363" spans="1:9" s="5" customFormat="1" ht="13.5" customHeight="1">
      <c r="A363" s="135" t="s">
        <v>112</v>
      </c>
      <c r="B363" s="133" t="s">
        <v>272</v>
      </c>
      <c r="C363" s="134" t="s">
        <v>68</v>
      </c>
      <c r="D363" s="134" t="s">
        <v>65</v>
      </c>
      <c r="E363" s="136" t="s">
        <v>113</v>
      </c>
      <c r="F363" s="131"/>
      <c r="G363" s="402">
        <f>G364</f>
        <v>21.1</v>
      </c>
      <c r="H363" s="414"/>
      <c r="I363" s="414"/>
    </row>
    <row r="364" spans="1:9" s="5" customFormat="1" ht="15.75" customHeight="1">
      <c r="A364" s="132" t="s">
        <v>152</v>
      </c>
      <c r="B364" s="133" t="s">
        <v>272</v>
      </c>
      <c r="C364" s="134" t="s">
        <v>68</v>
      </c>
      <c r="D364" s="134" t="s">
        <v>65</v>
      </c>
      <c r="E364" s="136" t="s">
        <v>113</v>
      </c>
      <c r="F364" s="131">
        <v>725</v>
      </c>
      <c r="G364" s="402">
        <v>21.1</v>
      </c>
      <c r="H364" s="414"/>
      <c r="I364" s="414"/>
    </row>
    <row r="365" spans="1:9" s="5" customFormat="1" ht="11.25" customHeight="1">
      <c r="A365" s="132" t="s">
        <v>415</v>
      </c>
      <c r="B365" s="133" t="s">
        <v>272</v>
      </c>
      <c r="C365" s="134" t="s">
        <v>68</v>
      </c>
      <c r="D365" s="134" t="s">
        <v>66</v>
      </c>
      <c r="E365" s="136"/>
      <c r="F365" s="131"/>
      <c r="G365" s="402">
        <f>G366</f>
        <v>57.8</v>
      </c>
      <c r="H365" s="414"/>
      <c r="I365" s="414"/>
    </row>
    <row r="366" spans="1:9" s="5" customFormat="1" ht="24" customHeight="1">
      <c r="A366" s="135" t="s">
        <v>102</v>
      </c>
      <c r="B366" s="133" t="s">
        <v>272</v>
      </c>
      <c r="C366" s="134" t="s">
        <v>68</v>
      </c>
      <c r="D366" s="134" t="s">
        <v>66</v>
      </c>
      <c r="E366" s="136" t="s">
        <v>103</v>
      </c>
      <c r="F366" s="131"/>
      <c r="G366" s="402">
        <f>G367</f>
        <v>57.8</v>
      </c>
      <c r="H366" s="414"/>
      <c r="I366" s="414"/>
    </row>
    <row r="367" spans="1:9" s="5" customFormat="1" ht="12.75" customHeight="1">
      <c r="A367" s="135" t="s">
        <v>108</v>
      </c>
      <c r="B367" s="133" t="s">
        <v>272</v>
      </c>
      <c r="C367" s="134" t="s">
        <v>68</v>
      </c>
      <c r="D367" s="134" t="s">
        <v>66</v>
      </c>
      <c r="E367" s="136" t="s">
        <v>109</v>
      </c>
      <c r="F367" s="131"/>
      <c r="G367" s="402">
        <f>G368</f>
        <v>57.8</v>
      </c>
      <c r="H367" s="414"/>
      <c r="I367" s="414"/>
    </row>
    <row r="368" spans="1:9" s="5" customFormat="1" ht="13.5" customHeight="1">
      <c r="A368" s="135" t="s">
        <v>112</v>
      </c>
      <c r="B368" s="133" t="s">
        <v>272</v>
      </c>
      <c r="C368" s="134" t="s">
        <v>68</v>
      </c>
      <c r="D368" s="134" t="s">
        <v>66</v>
      </c>
      <c r="E368" s="136" t="s">
        <v>113</v>
      </c>
      <c r="F368" s="131"/>
      <c r="G368" s="402">
        <f>G369</f>
        <v>57.8</v>
      </c>
      <c r="H368" s="414"/>
      <c r="I368" s="414"/>
    </row>
    <row r="369" spans="1:9" s="5" customFormat="1" ht="15.75" customHeight="1">
      <c r="A369" s="132" t="s">
        <v>152</v>
      </c>
      <c r="B369" s="133" t="s">
        <v>272</v>
      </c>
      <c r="C369" s="134" t="s">
        <v>68</v>
      </c>
      <c r="D369" s="134" t="s">
        <v>66</v>
      </c>
      <c r="E369" s="136" t="s">
        <v>113</v>
      </c>
      <c r="F369" s="131">
        <v>725</v>
      </c>
      <c r="G369" s="402">
        <v>57.8</v>
      </c>
      <c r="H369" s="414"/>
      <c r="I369" s="414"/>
    </row>
    <row r="370" spans="1:9" s="82" customFormat="1" ht="15.75" customHeight="1">
      <c r="A370" s="132" t="s">
        <v>352</v>
      </c>
      <c r="B370" s="133" t="s">
        <v>272</v>
      </c>
      <c r="C370" s="134" t="s">
        <v>68</v>
      </c>
      <c r="D370" s="134" t="s">
        <v>69</v>
      </c>
      <c r="E370" s="136"/>
      <c r="F370" s="131"/>
      <c r="G370" s="402">
        <f>G371</f>
        <v>15.8</v>
      </c>
      <c r="H370" s="419"/>
      <c r="I370" s="419"/>
    </row>
    <row r="371" spans="1:9" s="82" customFormat="1" ht="27.75" customHeight="1">
      <c r="A371" s="135" t="s">
        <v>102</v>
      </c>
      <c r="B371" s="133" t="s">
        <v>272</v>
      </c>
      <c r="C371" s="134" t="s">
        <v>68</v>
      </c>
      <c r="D371" s="134" t="s">
        <v>69</v>
      </c>
      <c r="E371" s="136" t="s">
        <v>103</v>
      </c>
      <c r="F371" s="131"/>
      <c r="G371" s="402">
        <f>G372</f>
        <v>15.8</v>
      </c>
      <c r="H371" s="419"/>
      <c r="I371" s="419"/>
    </row>
    <row r="372" spans="1:9" s="82" customFormat="1" ht="14.25" customHeight="1">
      <c r="A372" s="135" t="s">
        <v>108</v>
      </c>
      <c r="B372" s="133" t="s">
        <v>272</v>
      </c>
      <c r="C372" s="134" t="s">
        <v>68</v>
      </c>
      <c r="D372" s="134" t="s">
        <v>69</v>
      </c>
      <c r="E372" s="136" t="s">
        <v>109</v>
      </c>
      <c r="F372" s="131"/>
      <c r="G372" s="402">
        <f>G373</f>
        <v>15.8</v>
      </c>
      <c r="H372" s="419"/>
      <c r="I372" s="419"/>
    </row>
    <row r="373" spans="1:9" s="82" customFormat="1" ht="14.25" customHeight="1">
      <c r="A373" s="135" t="s">
        <v>112</v>
      </c>
      <c r="B373" s="133" t="s">
        <v>272</v>
      </c>
      <c r="C373" s="134" t="s">
        <v>68</v>
      </c>
      <c r="D373" s="134" t="s">
        <v>69</v>
      </c>
      <c r="E373" s="136" t="s">
        <v>113</v>
      </c>
      <c r="F373" s="131"/>
      <c r="G373" s="402">
        <f>G374</f>
        <v>15.8</v>
      </c>
      <c r="H373" s="419"/>
      <c r="I373" s="419"/>
    </row>
    <row r="374" spans="1:9" s="82" customFormat="1" ht="12.75" customHeight="1">
      <c r="A374" s="132" t="s">
        <v>152</v>
      </c>
      <c r="B374" s="133" t="s">
        <v>272</v>
      </c>
      <c r="C374" s="134" t="s">
        <v>68</v>
      </c>
      <c r="D374" s="134" t="s">
        <v>69</v>
      </c>
      <c r="E374" s="136" t="s">
        <v>113</v>
      </c>
      <c r="F374" s="131">
        <v>725</v>
      </c>
      <c r="G374" s="402">
        <v>15.8</v>
      </c>
      <c r="H374" s="419"/>
      <c r="I374" s="419"/>
    </row>
    <row r="375" spans="1:9" s="77" customFormat="1" ht="12" customHeight="1">
      <c r="A375" s="139" t="s">
        <v>141</v>
      </c>
      <c r="B375" s="127" t="s">
        <v>272</v>
      </c>
      <c r="C375" s="130" t="s">
        <v>72</v>
      </c>
      <c r="D375" s="130" t="s">
        <v>35</v>
      </c>
      <c r="E375" s="138"/>
      <c r="F375" s="126"/>
      <c r="G375" s="401">
        <f>G376</f>
        <v>20</v>
      </c>
      <c r="H375" s="417"/>
      <c r="I375" s="417"/>
    </row>
    <row r="376" spans="1:9" s="5" customFormat="1" ht="12" customHeight="1">
      <c r="A376" s="132" t="s">
        <v>12</v>
      </c>
      <c r="B376" s="133" t="s">
        <v>272</v>
      </c>
      <c r="C376" s="134" t="s">
        <v>72</v>
      </c>
      <c r="D376" s="134" t="s">
        <v>65</v>
      </c>
      <c r="E376" s="136"/>
      <c r="F376" s="131"/>
      <c r="G376" s="402">
        <f>G377</f>
        <v>20</v>
      </c>
      <c r="H376" s="414"/>
      <c r="I376" s="414"/>
    </row>
    <row r="377" spans="1:9" s="5" customFormat="1" ht="22.5" customHeight="1">
      <c r="A377" s="135" t="s">
        <v>102</v>
      </c>
      <c r="B377" s="133" t="s">
        <v>272</v>
      </c>
      <c r="C377" s="134" t="s">
        <v>72</v>
      </c>
      <c r="D377" s="134" t="s">
        <v>65</v>
      </c>
      <c r="E377" s="136" t="s">
        <v>103</v>
      </c>
      <c r="F377" s="131"/>
      <c r="G377" s="402">
        <f>G378</f>
        <v>20</v>
      </c>
      <c r="H377" s="414"/>
      <c r="I377" s="414"/>
    </row>
    <row r="378" spans="1:9" s="5" customFormat="1" ht="12" customHeight="1">
      <c r="A378" s="135" t="s">
        <v>108</v>
      </c>
      <c r="B378" s="133" t="s">
        <v>272</v>
      </c>
      <c r="C378" s="134" t="s">
        <v>72</v>
      </c>
      <c r="D378" s="134" t="s">
        <v>65</v>
      </c>
      <c r="E378" s="136" t="s">
        <v>109</v>
      </c>
      <c r="F378" s="131"/>
      <c r="G378" s="402">
        <f>G379</f>
        <v>20</v>
      </c>
      <c r="H378" s="414"/>
      <c r="I378" s="414"/>
    </row>
    <row r="379" spans="1:9" s="5" customFormat="1" ht="12" customHeight="1">
      <c r="A379" s="135" t="s">
        <v>112</v>
      </c>
      <c r="B379" s="133" t="s">
        <v>272</v>
      </c>
      <c r="C379" s="134" t="s">
        <v>72</v>
      </c>
      <c r="D379" s="134" t="s">
        <v>65</v>
      </c>
      <c r="E379" s="136" t="s">
        <v>113</v>
      </c>
      <c r="F379" s="131"/>
      <c r="G379" s="402">
        <f>G380</f>
        <v>20</v>
      </c>
      <c r="H379" s="414"/>
      <c r="I379" s="414"/>
    </row>
    <row r="380" spans="1:9" s="5" customFormat="1" ht="21">
      <c r="A380" s="132" t="s">
        <v>153</v>
      </c>
      <c r="B380" s="133" t="s">
        <v>272</v>
      </c>
      <c r="C380" s="134" t="s">
        <v>72</v>
      </c>
      <c r="D380" s="134" t="s">
        <v>65</v>
      </c>
      <c r="E380" s="136" t="s">
        <v>113</v>
      </c>
      <c r="F380" s="131">
        <v>726</v>
      </c>
      <c r="G380" s="402">
        <v>20</v>
      </c>
      <c r="H380" s="414"/>
      <c r="I380" s="414"/>
    </row>
    <row r="381" spans="1:9" s="5" customFormat="1" ht="12.75" customHeight="1">
      <c r="A381" s="129" t="s">
        <v>82</v>
      </c>
      <c r="B381" s="127" t="s">
        <v>272</v>
      </c>
      <c r="C381" s="130" t="s">
        <v>73</v>
      </c>
      <c r="D381" s="130" t="s">
        <v>35</v>
      </c>
      <c r="E381" s="138"/>
      <c r="F381" s="126"/>
      <c r="G381" s="401">
        <f>G382</f>
        <v>94.5</v>
      </c>
      <c r="H381" s="414"/>
      <c r="I381" s="414"/>
    </row>
    <row r="382" spans="1:9" s="5" customFormat="1" ht="13.5" customHeight="1">
      <c r="A382" s="132" t="s">
        <v>83</v>
      </c>
      <c r="B382" s="133" t="s">
        <v>272</v>
      </c>
      <c r="C382" s="134" t="s">
        <v>73</v>
      </c>
      <c r="D382" s="134" t="s">
        <v>65</v>
      </c>
      <c r="E382" s="136"/>
      <c r="F382" s="131"/>
      <c r="G382" s="402">
        <f>G383</f>
        <v>94.5</v>
      </c>
      <c r="H382" s="414"/>
      <c r="I382" s="414"/>
    </row>
    <row r="383" spans="1:9" s="5" customFormat="1" ht="23.25" customHeight="1">
      <c r="A383" s="135" t="s">
        <v>102</v>
      </c>
      <c r="B383" s="133" t="s">
        <v>272</v>
      </c>
      <c r="C383" s="134" t="s">
        <v>73</v>
      </c>
      <c r="D383" s="134" t="s">
        <v>65</v>
      </c>
      <c r="E383" s="136" t="s">
        <v>103</v>
      </c>
      <c r="F383" s="131"/>
      <c r="G383" s="402">
        <f>G384</f>
        <v>94.5</v>
      </c>
      <c r="H383" s="414"/>
      <c r="I383" s="414"/>
    </row>
    <row r="384" spans="1:9" s="5" customFormat="1" ht="11.25" customHeight="1">
      <c r="A384" s="135" t="s">
        <v>108</v>
      </c>
      <c r="B384" s="133" t="s">
        <v>272</v>
      </c>
      <c r="C384" s="134" t="s">
        <v>73</v>
      </c>
      <c r="D384" s="134" t="s">
        <v>65</v>
      </c>
      <c r="E384" s="136" t="s">
        <v>109</v>
      </c>
      <c r="F384" s="131"/>
      <c r="G384" s="402">
        <f>G385</f>
        <v>94.5</v>
      </c>
      <c r="H384" s="414"/>
      <c r="I384" s="414"/>
    </row>
    <row r="385" spans="1:9" s="5" customFormat="1" ht="12.75" customHeight="1">
      <c r="A385" s="135" t="s">
        <v>112</v>
      </c>
      <c r="B385" s="133" t="s">
        <v>272</v>
      </c>
      <c r="C385" s="134" t="s">
        <v>73</v>
      </c>
      <c r="D385" s="134" t="s">
        <v>65</v>
      </c>
      <c r="E385" s="136" t="s">
        <v>113</v>
      </c>
      <c r="F385" s="131"/>
      <c r="G385" s="402">
        <f>G386</f>
        <v>94.5</v>
      </c>
      <c r="H385" s="414"/>
      <c r="I385" s="414"/>
    </row>
    <row r="386" spans="1:9" s="5" customFormat="1" ht="25.5" customHeight="1">
      <c r="A386" s="132" t="s">
        <v>153</v>
      </c>
      <c r="B386" s="133" t="s">
        <v>272</v>
      </c>
      <c r="C386" s="134" t="s">
        <v>73</v>
      </c>
      <c r="D386" s="134" t="s">
        <v>65</v>
      </c>
      <c r="E386" s="136" t="s">
        <v>113</v>
      </c>
      <c r="F386" s="131">
        <v>726</v>
      </c>
      <c r="G386" s="402">
        <v>94.5</v>
      </c>
      <c r="H386" s="414"/>
      <c r="I386" s="414"/>
    </row>
    <row r="387" spans="1:9" s="77" customFormat="1" ht="12.75">
      <c r="A387" s="129" t="s">
        <v>346</v>
      </c>
      <c r="B387" s="127" t="s">
        <v>347</v>
      </c>
      <c r="C387" s="130"/>
      <c r="D387" s="130"/>
      <c r="E387" s="138"/>
      <c r="F387" s="126"/>
      <c r="G387" s="401">
        <f>G388</f>
        <v>45</v>
      </c>
      <c r="H387" s="417"/>
      <c r="I387" s="417"/>
    </row>
    <row r="388" spans="1:9" s="5" customFormat="1" ht="12.75" customHeight="1">
      <c r="A388" s="129" t="s">
        <v>8</v>
      </c>
      <c r="B388" s="127" t="s">
        <v>347</v>
      </c>
      <c r="C388" s="134" t="s">
        <v>68</v>
      </c>
      <c r="D388" s="134" t="s">
        <v>35</v>
      </c>
      <c r="E388" s="136"/>
      <c r="F388" s="131"/>
      <c r="G388" s="402">
        <f>G389+G394+G399</f>
        <v>45</v>
      </c>
      <c r="H388" s="414"/>
      <c r="I388" s="414"/>
    </row>
    <row r="389" spans="1:9" s="5" customFormat="1" ht="10.5" customHeight="1">
      <c r="A389" s="132" t="s">
        <v>9</v>
      </c>
      <c r="B389" s="133" t="s">
        <v>347</v>
      </c>
      <c r="C389" s="134" t="s">
        <v>68</v>
      </c>
      <c r="D389" s="134" t="s">
        <v>65</v>
      </c>
      <c r="E389" s="136"/>
      <c r="F389" s="131"/>
      <c r="G389" s="402">
        <f>G390</f>
        <v>10</v>
      </c>
      <c r="H389" s="414"/>
      <c r="I389" s="414"/>
    </row>
    <row r="390" spans="1:9" s="5" customFormat="1" ht="22.5" customHeight="1">
      <c r="A390" s="135" t="s">
        <v>102</v>
      </c>
      <c r="B390" s="133" t="s">
        <v>347</v>
      </c>
      <c r="C390" s="134" t="s">
        <v>68</v>
      </c>
      <c r="D390" s="134" t="s">
        <v>65</v>
      </c>
      <c r="E390" s="136" t="s">
        <v>103</v>
      </c>
      <c r="F390" s="131"/>
      <c r="G390" s="402">
        <f>G391</f>
        <v>10</v>
      </c>
      <c r="H390" s="414"/>
      <c r="I390" s="414"/>
    </row>
    <row r="391" spans="1:9" s="5" customFormat="1" ht="12.75">
      <c r="A391" s="135" t="s">
        <v>108</v>
      </c>
      <c r="B391" s="133" t="s">
        <v>347</v>
      </c>
      <c r="C391" s="134" t="s">
        <v>68</v>
      </c>
      <c r="D391" s="134" t="s">
        <v>65</v>
      </c>
      <c r="E391" s="136" t="s">
        <v>109</v>
      </c>
      <c r="F391" s="131"/>
      <c r="G391" s="402">
        <f>G392</f>
        <v>10</v>
      </c>
      <c r="H391" s="414"/>
      <c r="I391" s="414"/>
    </row>
    <row r="392" spans="1:9" s="5" customFormat="1" ht="12.75">
      <c r="A392" s="135" t="s">
        <v>112</v>
      </c>
      <c r="B392" s="133" t="s">
        <v>347</v>
      </c>
      <c r="C392" s="134" t="s">
        <v>68</v>
      </c>
      <c r="D392" s="134" t="s">
        <v>65</v>
      </c>
      <c r="E392" s="136" t="s">
        <v>113</v>
      </c>
      <c r="F392" s="131"/>
      <c r="G392" s="402">
        <f>G393</f>
        <v>10</v>
      </c>
      <c r="H392" s="414"/>
      <c r="I392" s="414"/>
    </row>
    <row r="393" spans="1:9" s="5" customFormat="1" ht="12" customHeight="1">
      <c r="A393" s="132" t="s">
        <v>152</v>
      </c>
      <c r="B393" s="133" t="s">
        <v>347</v>
      </c>
      <c r="C393" s="134" t="s">
        <v>68</v>
      </c>
      <c r="D393" s="134" t="s">
        <v>65</v>
      </c>
      <c r="E393" s="136" t="s">
        <v>113</v>
      </c>
      <c r="F393" s="131">
        <v>725</v>
      </c>
      <c r="G393" s="402">
        <v>10</v>
      </c>
      <c r="H393" s="414"/>
      <c r="I393" s="414"/>
    </row>
    <row r="394" spans="1:9" s="5" customFormat="1" ht="12.75">
      <c r="A394" s="132" t="s">
        <v>415</v>
      </c>
      <c r="B394" s="133" t="s">
        <v>347</v>
      </c>
      <c r="C394" s="134" t="s">
        <v>68</v>
      </c>
      <c r="D394" s="134" t="s">
        <v>66</v>
      </c>
      <c r="E394" s="136"/>
      <c r="F394" s="131"/>
      <c r="G394" s="402">
        <f>G395</f>
        <v>25</v>
      </c>
      <c r="H394" s="414"/>
      <c r="I394" s="414"/>
    </row>
    <row r="395" spans="1:9" s="5" customFormat="1" ht="21">
      <c r="A395" s="135" t="s">
        <v>102</v>
      </c>
      <c r="B395" s="133" t="s">
        <v>347</v>
      </c>
      <c r="C395" s="134" t="s">
        <v>68</v>
      </c>
      <c r="D395" s="134" t="s">
        <v>66</v>
      </c>
      <c r="E395" s="136" t="s">
        <v>103</v>
      </c>
      <c r="F395" s="131"/>
      <c r="G395" s="402">
        <f>G396</f>
        <v>25</v>
      </c>
      <c r="H395" s="414"/>
      <c r="I395" s="414"/>
    </row>
    <row r="396" spans="1:9" s="5" customFormat="1" ht="12.75">
      <c r="A396" s="135" t="s">
        <v>108</v>
      </c>
      <c r="B396" s="133" t="s">
        <v>347</v>
      </c>
      <c r="C396" s="134" t="s">
        <v>68</v>
      </c>
      <c r="D396" s="134" t="s">
        <v>66</v>
      </c>
      <c r="E396" s="136" t="s">
        <v>109</v>
      </c>
      <c r="F396" s="131"/>
      <c r="G396" s="402">
        <f>G397</f>
        <v>25</v>
      </c>
      <c r="H396" s="414"/>
      <c r="I396" s="414"/>
    </row>
    <row r="397" spans="1:9" s="5" customFormat="1" ht="12.75">
      <c r="A397" s="135" t="s">
        <v>112</v>
      </c>
      <c r="B397" s="133" t="s">
        <v>347</v>
      </c>
      <c r="C397" s="134" t="s">
        <v>68</v>
      </c>
      <c r="D397" s="134" t="s">
        <v>66</v>
      </c>
      <c r="E397" s="136" t="s">
        <v>113</v>
      </c>
      <c r="F397" s="131"/>
      <c r="G397" s="402">
        <f>G398</f>
        <v>25</v>
      </c>
      <c r="H397" s="414"/>
      <c r="I397" s="414"/>
    </row>
    <row r="398" spans="1:9" s="5" customFormat="1" ht="13.5" customHeight="1">
      <c r="A398" s="132" t="s">
        <v>152</v>
      </c>
      <c r="B398" s="133" t="s">
        <v>347</v>
      </c>
      <c r="C398" s="134" t="s">
        <v>68</v>
      </c>
      <c r="D398" s="134" t="s">
        <v>66</v>
      </c>
      <c r="E398" s="136" t="s">
        <v>113</v>
      </c>
      <c r="F398" s="131">
        <v>725</v>
      </c>
      <c r="G398" s="402">
        <v>25</v>
      </c>
      <c r="H398" s="414"/>
      <c r="I398" s="414"/>
    </row>
    <row r="399" spans="1:9" s="82" customFormat="1" ht="11.25" customHeight="1">
      <c r="A399" s="132" t="s">
        <v>352</v>
      </c>
      <c r="B399" s="133" t="s">
        <v>347</v>
      </c>
      <c r="C399" s="134" t="s">
        <v>68</v>
      </c>
      <c r="D399" s="134" t="s">
        <v>69</v>
      </c>
      <c r="E399" s="136"/>
      <c r="F399" s="131"/>
      <c r="G399" s="402">
        <f>G400</f>
        <v>10</v>
      </c>
      <c r="H399" s="419"/>
      <c r="I399" s="419"/>
    </row>
    <row r="400" spans="1:9" s="82" customFormat="1" ht="22.5" customHeight="1">
      <c r="A400" s="135" t="s">
        <v>102</v>
      </c>
      <c r="B400" s="133" t="s">
        <v>347</v>
      </c>
      <c r="C400" s="134" t="s">
        <v>68</v>
      </c>
      <c r="D400" s="134" t="s">
        <v>69</v>
      </c>
      <c r="E400" s="136" t="s">
        <v>103</v>
      </c>
      <c r="F400" s="131"/>
      <c r="G400" s="402">
        <f>G401</f>
        <v>10</v>
      </c>
      <c r="H400" s="419"/>
      <c r="I400" s="419"/>
    </row>
    <row r="401" spans="1:9" s="82" customFormat="1" ht="13.5" customHeight="1">
      <c r="A401" s="135" t="s">
        <v>108</v>
      </c>
      <c r="B401" s="133" t="s">
        <v>347</v>
      </c>
      <c r="C401" s="134" t="s">
        <v>68</v>
      </c>
      <c r="D401" s="134" t="s">
        <v>69</v>
      </c>
      <c r="E401" s="136" t="s">
        <v>109</v>
      </c>
      <c r="F401" s="131"/>
      <c r="G401" s="402">
        <f>G402</f>
        <v>10</v>
      </c>
      <c r="H401" s="419"/>
      <c r="I401" s="419"/>
    </row>
    <row r="402" spans="1:9" s="82" customFormat="1" ht="13.5" customHeight="1">
      <c r="A402" s="135" t="s">
        <v>112</v>
      </c>
      <c r="B402" s="133" t="s">
        <v>347</v>
      </c>
      <c r="C402" s="134" t="s">
        <v>68</v>
      </c>
      <c r="D402" s="134" t="s">
        <v>69</v>
      </c>
      <c r="E402" s="136" t="s">
        <v>113</v>
      </c>
      <c r="F402" s="131"/>
      <c r="G402" s="402">
        <f>G403</f>
        <v>10</v>
      </c>
      <c r="H402" s="419"/>
      <c r="I402" s="419"/>
    </row>
    <row r="403" spans="1:9" s="82" customFormat="1" ht="12" customHeight="1">
      <c r="A403" s="132" t="s">
        <v>152</v>
      </c>
      <c r="B403" s="133" t="s">
        <v>347</v>
      </c>
      <c r="C403" s="134" t="s">
        <v>68</v>
      </c>
      <c r="D403" s="134" t="s">
        <v>69</v>
      </c>
      <c r="E403" s="136" t="s">
        <v>113</v>
      </c>
      <c r="F403" s="131">
        <v>725</v>
      </c>
      <c r="G403" s="402">
        <v>10</v>
      </c>
      <c r="H403" s="419"/>
      <c r="I403" s="419"/>
    </row>
    <row r="404" spans="1:9" s="66" customFormat="1" ht="13.5" customHeight="1">
      <c r="A404" s="129" t="s">
        <v>520</v>
      </c>
      <c r="B404" s="127" t="s">
        <v>521</v>
      </c>
      <c r="C404" s="138"/>
      <c r="D404" s="130"/>
      <c r="E404" s="138"/>
      <c r="F404" s="126"/>
      <c r="G404" s="401">
        <f aca="true" t="shared" si="18" ref="G404:G409">G405</f>
        <v>123</v>
      </c>
      <c r="H404" s="417"/>
      <c r="I404" s="417"/>
    </row>
    <row r="405" spans="1:9" s="66" customFormat="1" ht="13.5" customHeight="1">
      <c r="A405" s="129" t="s">
        <v>8</v>
      </c>
      <c r="B405" s="127" t="s">
        <v>521</v>
      </c>
      <c r="C405" s="130" t="s">
        <v>68</v>
      </c>
      <c r="D405" s="130" t="s">
        <v>35</v>
      </c>
      <c r="E405" s="138"/>
      <c r="F405" s="126"/>
      <c r="G405" s="401">
        <f t="shared" si="18"/>
        <v>123</v>
      </c>
      <c r="H405" s="417"/>
      <c r="I405" s="417"/>
    </row>
    <row r="406" spans="1:9" s="11" customFormat="1" ht="13.5" customHeight="1">
      <c r="A406" s="132" t="s">
        <v>415</v>
      </c>
      <c r="B406" s="133" t="s">
        <v>521</v>
      </c>
      <c r="C406" s="134" t="s">
        <v>68</v>
      </c>
      <c r="D406" s="134" t="s">
        <v>66</v>
      </c>
      <c r="E406" s="136"/>
      <c r="F406" s="131"/>
      <c r="G406" s="402">
        <f t="shared" si="18"/>
        <v>123</v>
      </c>
      <c r="H406" s="414"/>
      <c r="I406" s="414"/>
    </row>
    <row r="407" spans="1:9" s="11" customFormat="1" ht="21">
      <c r="A407" s="135" t="s">
        <v>102</v>
      </c>
      <c r="B407" s="133" t="s">
        <v>521</v>
      </c>
      <c r="C407" s="134" t="s">
        <v>68</v>
      </c>
      <c r="D407" s="134" t="s">
        <v>66</v>
      </c>
      <c r="E407" s="136" t="s">
        <v>103</v>
      </c>
      <c r="F407" s="131"/>
      <c r="G407" s="402">
        <f t="shared" si="18"/>
        <v>123</v>
      </c>
      <c r="H407" s="414"/>
      <c r="I407" s="414"/>
    </row>
    <row r="408" spans="1:9" s="11" customFormat="1" ht="12.75">
      <c r="A408" s="135" t="s">
        <v>108</v>
      </c>
      <c r="B408" s="133" t="s">
        <v>521</v>
      </c>
      <c r="C408" s="134" t="s">
        <v>68</v>
      </c>
      <c r="D408" s="134" t="s">
        <v>66</v>
      </c>
      <c r="E408" s="136" t="s">
        <v>109</v>
      </c>
      <c r="F408" s="131"/>
      <c r="G408" s="402">
        <f t="shared" si="18"/>
        <v>123</v>
      </c>
      <c r="H408" s="414"/>
      <c r="I408" s="414"/>
    </row>
    <row r="409" spans="1:9" s="11" customFormat="1" ht="12.75">
      <c r="A409" s="135" t="s">
        <v>112</v>
      </c>
      <c r="B409" s="133" t="s">
        <v>521</v>
      </c>
      <c r="C409" s="134" t="s">
        <v>68</v>
      </c>
      <c r="D409" s="134" t="s">
        <v>66</v>
      </c>
      <c r="E409" s="136" t="s">
        <v>113</v>
      </c>
      <c r="F409" s="131"/>
      <c r="G409" s="402">
        <f t="shared" si="18"/>
        <v>123</v>
      </c>
      <c r="H409" s="414"/>
      <c r="I409" s="414"/>
    </row>
    <row r="410" spans="1:9" s="11" customFormat="1" ht="12.75">
      <c r="A410" s="132" t="s">
        <v>152</v>
      </c>
      <c r="B410" s="133" t="s">
        <v>521</v>
      </c>
      <c r="C410" s="134" t="s">
        <v>68</v>
      </c>
      <c r="D410" s="134" t="s">
        <v>66</v>
      </c>
      <c r="E410" s="136" t="s">
        <v>113</v>
      </c>
      <c r="F410" s="131">
        <v>725</v>
      </c>
      <c r="G410" s="402">
        <v>123</v>
      </c>
      <c r="H410" s="414"/>
      <c r="I410" s="414"/>
    </row>
    <row r="411" spans="1:9" s="66" customFormat="1" ht="12.75">
      <c r="A411" s="129" t="s">
        <v>522</v>
      </c>
      <c r="B411" s="127" t="s">
        <v>523</v>
      </c>
      <c r="C411" s="130"/>
      <c r="D411" s="130"/>
      <c r="E411" s="138"/>
      <c r="F411" s="126"/>
      <c r="G411" s="401">
        <f aca="true" t="shared" si="19" ref="G411:G416">G412</f>
        <v>21</v>
      </c>
      <c r="H411" s="417"/>
      <c r="I411" s="417"/>
    </row>
    <row r="412" spans="1:9" s="66" customFormat="1" ht="12.75">
      <c r="A412" s="129" t="s">
        <v>82</v>
      </c>
      <c r="B412" s="127" t="s">
        <v>523</v>
      </c>
      <c r="C412" s="130" t="s">
        <v>73</v>
      </c>
      <c r="D412" s="130" t="s">
        <v>35</v>
      </c>
      <c r="E412" s="138"/>
      <c r="F412" s="126"/>
      <c r="G412" s="401">
        <f t="shared" si="19"/>
        <v>21</v>
      </c>
      <c r="H412" s="417"/>
      <c r="I412" s="417"/>
    </row>
    <row r="413" spans="1:9" s="11" customFormat="1" ht="12.75">
      <c r="A413" s="132" t="s">
        <v>83</v>
      </c>
      <c r="B413" s="133" t="s">
        <v>523</v>
      </c>
      <c r="C413" s="134" t="s">
        <v>73</v>
      </c>
      <c r="D413" s="134" t="s">
        <v>65</v>
      </c>
      <c r="E413" s="136"/>
      <c r="F413" s="131"/>
      <c r="G413" s="402">
        <f t="shared" si="19"/>
        <v>21</v>
      </c>
      <c r="H413" s="414"/>
      <c r="I413" s="414"/>
    </row>
    <row r="414" spans="1:9" s="77" customFormat="1" ht="21">
      <c r="A414" s="135" t="s">
        <v>102</v>
      </c>
      <c r="B414" s="133" t="s">
        <v>523</v>
      </c>
      <c r="C414" s="134" t="s">
        <v>73</v>
      </c>
      <c r="D414" s="134" t="s">
        <v>65</v>
      </c>
      <c r="E414" s="136" t="s">
        <v>103</v>
      </c>
      <c r="F414" s="131"/>
      <c r="G414" s="402">
        <f t="shared" si="19"/>
        <v>21</v>
      </c>
      <c r="H414" s="417"/>
      <c r="I414" s="417"/>
    </row>
    <row r="415" spans="1:9" s="77" customFormat="1" ht="12.75">
      <c r="A415" s="135" t="s">
        <v>108</v>
      </c>
      <c r="B415" s="133" t="s">
        <v>523</v>
      </c>
      <c r="C415" s="134" t="s">
        <v>73</v>
      </c>
      <c r="D415" s="134" t="s">
        <v>65</v>
      </c>
      <c r="E415" s="136" t="s">
        <v>109</v>
      </c>
      <c r="F415" s="131"/>
      <c r="G415" s="402">
        <f t="shared" si="19"/>
        <v>21</v>
      </c>
      <c r="H415" s="417"/>
      <c r="I415" s="417"/>
    </row>
    <row r="416" spans="1:9" s="11" customFormat="1" ht="12.75">
      <c r="A416" s="135" t="s">
        <v>112</v>
      </c>
      <c r="B416" s="133" t="s">
        <v>523</v>
      </c>
      <c r="C416" s="134" t="s">
        <v>73</v>
      </c>
      <c r="D416" s="134" t="s">
        <v>65</v>
      </c>
      <c r="E416" s="136" t="s">
        <v>113</v>
      </c>
      <c r="F416" s="131"/>
      <c r="G416" s="402">
        <f t="shared" si="19"/>
        <v>21</v>
      </c>
      <c r="H416" s="414"/>
      <c r="I416" s="414"/>
    </row>
    <row r="417" spans="1:9" s="11" customFormat="1" ht="21">
      <c r="A417" s="132" t="s">
        <v>153</v>
      </c>
      <c r="B417" s="133" t="s">
        <v>523</v>
      </c>
      <c r="C417" s="134" t="s">
        <v>73</v>
      </c>
      <c r="D417" s="134" t="s">
        <v>65</v>
      </c>
      <c r="E417" s="136" t="s">
        <v>113</v>
      </c>
      <c r="F417" s="131">
        <v>726</v>
      </c>
      <c r="G417" s="402">
        <v>21</v>
      </c>
      <c r="H417" s="414"/>
      <c r="I417" s="414"/>
    </row>
    <row r="418" spans="1:9" s="5" customFormat="1" ht="20.25" customHeight="1">
      <c r="A418" s="296" t="s">
        <v>524</v>
      </c>
      <c r="B418" s="294" t="s">
        <v>184</v>
      </c>
      <c r="C418" s="297"/>
      <c r="D418" s="297"/>
      <c r="E418" s="300"/>
      <c r="F418" s="298"/>
      <c r="G418" s="398">
        <f>G419+G437+G539+G553+G569</f>
        <v>212095.59999999998</v>
      </c>
      <c r="H418" s="418"/>
      <c r="I418" s="414"/>
    </row>
    <row r="419" spans="1:9" s="5" customFormat="1" ht="12.75">
      <c r="A419" s="129" t="s">
        <v>219</v>
      </c>
      <c r="B419" s="127" t="s">
        <v>283</v>
      </c>
      <c r="C419" s="130"/>
      <c r="D419" s="130"/>
      <c r="E419" s="136"/>
      <c r="F419" s="131"/>
      <c r="G419" s="401">
        <f>G428+G420</f>
        <v>157</v>
      </c>
      <c r="H419" s="414"/>
      <c r="I419" s="414"/>
    </row>
    <row r="420" spans="1:9" s="5" customFormat="1" ht="12.75">
      <c r="A420" s="129" t="s">
        <v>361</v>
      </c>
      <c r="B420" s="127" t="s">
        <v>284</v>
      </c>
      <c r="C420" s="130"/>
      <c r="D420" s="130"/>
      <c r="E420" s="138"/>
      <c r="F420" s="126"/>
      <c r="G420" s="401">
        <f aca="true" t="shared" si="20" ref="G420:G425">G421</f>
        <v>42</v>
      </c>
      <c r="H420" s="414"/>
      <c r="I420" s="414"/>
    </row>
    <row r="421" spans="1:9" s="5" customFormat="1" ht="12.75">
      <c r="A421" s="129" t="s">
        <v>8</v>
      </c>
      <c r="B421" s="127" t="s">
        <v>284</v>
      </c>
      <c r="C421" s="130" t="s">
        <v>68</v>
      </c>
      <c r="D421" s="130" t="s">
        <v>35</v>
      </c>
      <c r="E421" s="138"/>
      <c r="F421" s="126"/>
      <c r="G421" s="401">
        <f t="shared" si="20"/>
        <v>42</v>
      </c>
      <c r="H421" s="414"/>
      <c r="I421" s="414"/>
    </row>
    <row r="422" spans="1:9" s="5" customFormat="1" ht="12.75">
      <c r="A422" s="132" t="s">
        <v>11</v>
      </c>
      <c r="B422" s="133" t="s">
        <v>284</v>
      </c>
      <c r="C422" s="134" t="s">
        <v>68</v>
      </c>
      <c r="D422" s="134" t="s">
        <v>74</v>
      </c>
      <c r="E422" s="136"/>
      <c r="F422" s="131"/>
      <c r="G422" s="402">
        <f t="shared" si="20"/>
        <v>42</v>
      </c>
      <c r="H422" s="414"/>
      <c r="I422" s="414"/>
    </row>
    <row r="423" spans="1:9" s="5" customFormat="1" ht="21">
      <c r="A423" s="135" t="s">
        <v>393</v>
      </c>
      <c r="B423" s="133" t="s">
        <v>284</v>
      </c>
      <c r="C423" s="134" t="s">
        <v>68</v>
      </c>
      <c r="D423" s="134" t="s">
        <v>74</v>
      </c>
      <c r="E423" s="136" t="s">
        <v>101</v>
      </c>
      <c r="F423" s="131"/>
      <c r="G423" s="402">
        <f t="shared" si="20"/>
        <v>42</v>
      </c>
      <c r="H423" s="414"/>
      <c r="I423" s="414"/>
    </row>
    <row r="424" spans="1:9" s="5" customFormat="1" ht="21">
      <c r="A424" s="135" t="s">
        <v>773</v>
      </c>
      <c r="B424" s="133" t="s">
        <v>284</v>
      </c>
      <c r="C424" s="134" t="s">
        <v>68</v>
      </c>
      <c r="D424" s="134" t="s">
        <v>74</v>
      </c>
      <c r="E424" s="136" t="s">
        <v>97</v>
      </c>
      <c r="F424" s="131"/>
      <c r="G424" s="402">
        <f t="shared" si="20"/>
        <v>42</v>
      </c>
      <c r="H424" s="414"/>
      <c r="I424" s="414"/>
    </row>
    <row r="425" spans="1:9" s="5" customFormat="1" ht="12.75">
      <c r="A425" s="135" t="s">
        <v>723</v>
      </c>
      <c r="B425" s="133" t="s">
        <v>284</v>
      </c>
      <c r="C425" s="134" t="s">
        <v>68</v>
      </c>
      <c r="D425" s="134" t="s">
        <v>74</v>
      </c>
      <c r="E425" s="136" t="s">
        <v>98</v>
      </c>
      <c r="F425" s="131"/>
      <c r="G425" s="402">
        <f t="shared" si="20"/>
        <v>42</v>
      </c>
      <c r="H425" s="414"/>
      <c r="I425" s="414"/>
    </row>
    <row r="426" spans="1:9" s="5" customFormat="1" ht="26.25" customHeight="1">
      <c r="A426" s="132" t="s">
        <v>152</v>
      </c>
      <c r="B426" s="133" t="s">
        <v>284</v>
      </c>
      <c r="C426" s="134" t="s">
        <v>68</v>
      </c>
      <c r="D426" s="134" t="s">
        <v>74</v>
      </c>
      <c r="E426" s="136" t="s">
        <v>98</v>
      </c>
      <c r="F426" s="131">
        <v>725</v>
      </c>
      <c r="G426" s="402">
        <v>42</v>
      </c>
      <c r="H426" s="414"/>
      <c r="I426" s="414"/>
    </row>
    <row r="427" spans="1:9" s="5" customFormat="1" ht="37.5" customHeight="1">
      <c r="A427" s="129" t="s">
        <v>185</v>
      </c>
      <c r="B427" s="127" t="s">
        <v>285</v>
      </c>
      <c r="C427" s="134"/>
      <c r="D427" s="134"/>
      <c r="E427" s="136"/>
      <c r="F427" s="131"/>
      <c r="G427" s="401">
        <f>G428</f>
        <v>115</v>
      </c>
      <c r="H427" s="414"/>
      <c r="I427" s="414"/>
    </row>
    <row r="428" spans="1:9" s="5" customFormat="1" ht="12.75">
      <c r="A428" s="129" t="s">
        <v>8</v>
      </c>
      <c r="B428" s="127" t="s">
        <v>285</v>
      </c>
      <c r="C428" s="130" t="s">
        <v>68</v>
      </c>
      <c r="D428" s="130" t="s">
        <v>35</v>
      </c>
      <c r="E428" s="136"/>
      <c r="F428" s="131"/>
      <c r="G428" s="401">
        <f>G429+G434</f>
        <v>115</v>
      </c>
      <c r="H428" s="414"/>
      <c r="I428" s="414"/>
    </row>
    <row r="429" spans="1:9" s="5" customFormat="1" ht="12.75">
      <c r="A429" s="132" t="s">
        <v>11</v>
      </c>
      <c r="B429" s="133" t="s">
        <v>285</v>
      </c>
      <c r="C429" s="134" t="s">
        <v>68</v>
      </c>
      <c r="D429" s="134" t="s">
        <v>74</v>
      </c>
      <c r="E429" s="136"/>
      <c r="F429" s="131"/>
      <c r="G429" s="402">
        <f>G430</f>
        <v>75</v>
      </c>
      <c r="H429" s="414"/>
      <c r="I429" s="414"/>
    </row>
    <row r="430" spans="1:9" s="5" customFormat="1" ht="21">
      <c r="A430" s="135" t="s">
        <v>393</v>
      </c>
      <c r="B430" s="133" t="s">
        <v>285</v>
      </c>
      <c r="C430" s="134" t="s">
        <v>68</v>
      </c>
      <c r="D430" s="134" t="s">
        <v>74</v>
      </c>
      <c r="E430" s="136" t="s">
        <v>101</v>
      </c>
      <c r="F430" s="131"/>
      <c r="G430" s="402">
        <f>G431</f>
        <v>75</v>
      </c>
      <c r="H430" s="414"/>
      <c r="I430" s="414"/>
    </row>
    <row r="431" spans="1:9" s="5" customFormat="1" ht="21">
      <c r="A431" s="135" t="s">
        <v>773</v>
      </c>
      <c r="B431" s="133" t="s">
        <v>285</v>
      </c>
      <c r="C431" s="134" t="s">
        <v>68</v>
      </c>
      <c r="D431" s="134" t="s">
        <v>74</v>
      </c>
      <c r="E431" s="136" t="s">
        <v>97</v>
      </c>
      <c r="F431" s="131"/>
      <c r="G431" s="402">
        <f>G432</f>
        <v>75</v>
      </c>
      <c r="H431" s="414"/>
      <c r="I431" s="414"/>
    </row>
    <row r="432" spans="1:9" s="5" customFormat="1" ht="12.75">
      <c r="A432" s="135" t="s">
        <v>723</v>
      </c>
      <c r="B432" s="133" t="s">
        <v>285</v>
      </c>
      <c r="C432" s="134" t="s">
        <v>68</v>
      </c>
      <c r="D432" s="134" t="s">
        <v>74</v>
      </c>
      <c r="E432" s="136" t="s">
        <v>98</v>
      </c>
      <c r="F432" s="131"/>
      <c r="G432" s="402">
        <f>G433</f>
        <v>75</v>
      </c>
      <c r="H432" s="414"/>
      <c r="I432" s="414"/>
    </row>
    <row r="433" spans="1:9" s="5" customFormat="1" ht="12" customHeight="1">
      <c r="A433" s="132" t="s">
        <v>152</v>
      </c>
      <c r="B433" s="133" t="s">
        <v>285</v>
      </c>
      <c r="C433" s="134" t="s">
        <v>68</v>
      </c>
      <c r="D433" s="134" t="s">
        <v>74</v>
      </c>
      <c r="E433" s="136" t="s">
        <v>98</v>
      </c>
      <c r="F433" s="131">
        <v>725</v>
      </c>
      <c r="G433" s="402">
        <v>75</v>
      </c>
      <c r="H433" s="414"/>
      <c r="I433" s="414"/>
    </row>
    <row r="434" spans="1:9" s="5" customFormat="1" ht="12.75">
      <c r="A434" s="135" t="s">
        <v>114</v>
      </c>
      <c r="B434" s="133" t="s">
        <v>285</v>
      </c>
      <c r="C434" s="134" t="s">
        <v>68</v>
      </c>
      <c r="D434" s="134" t="s">
        <v>74</v>
      </c>
      <c r="E434" s="136" t="s">
        <v>115</v>
      </c>
      <c r="F434" s="131"/>
      <c r="G434" s="402">
        <f>G435</f>
        <v>40</v>
      </c>
      <c r="H434" s="414"/>
      <c r="I434" s="414"/>
    </row>
    <row r="435" spans="1:9" s="5" customFormat="1" ht="12.75">
      <c r="A435" s="135" t="s">
        <v>145</v>
      </c>
      <c r="B435" s="133" t="s">
        <v>285</v>
      </c>
      <c r="C435" s="134" t="s">
        <v>68</v>
      </c>
      <c r="D435" s="134" t="s">
        <v>74</v>
      </c>
      <c r="E435" s="136" t="s">
        <v>144</v>
      </c>
      <c r="F435" s="131"/>
      <c r="G435" s="402">
        <f>G436</f>
        <v>40</v>
      </c>
      <c r="H435" s="414"/>
      <c r="I435" s="414"/>
    </row>
    <row r="436" spans="1:9" s="5" customFormat="1" ht="13.5" customHeight="1">
      <c r="A436" s="132" t="s">
        <v>152</v>
      </c>
      <c r="B436" s="133" t="s">
        <v>285</v>
      </c>
      <c r="C436" s="134" t="s">
        <v>68</v>
      </c>
      <c r="D436" s="134" t="s">
        <v>74</v>
      </c>
      <c r="E436" s="136" t="s">
        <v>144</v>
      </c>
      <c r="F436" s="131">
        <v>725</v>
      </c>
      <c r="G436" s="402">
        <f>20+60+40-80</f>
        <v>40</v>
      </c>
      <c r="H436" s="414"/>
      <c r="I436" s="414"/>
    </row>
    <row r="437" spans="1:9" s="66" customFormat="1" ht="12.75">
      <c r="A437" s="139" t="s">
        <v>488</v>
      </c>
      <c r="B437" s="138" t="s">
        <v>398</v>
      </c>
      <c r="C437" s="138"/>
      <c r="D437" s="138"/>
      <c r="E437" s="138"/>
      <c r="F437" s="126"/>
      <c r="G437" s="401">
        <f>G450+G457+G475+G4+G53479+G500+G507+G525+G438+G493+G532</f>
        <v>205020.49999999997</v>
      </c>
      <c r="H437" s="424"/>
      <c r="I437" s="417"/>
    </row>
    <row r="438" spans="1:9" s="66" customFormat="1" ht="61.5">
      <c r="A438" s="365" t="s">
        <v>762</v>
      </c>
      <c r="B438" s="180" t="s">
        <v>763</v>
      </c>
      <c r="C438" s="138"/>
      <c r="D438" s="138"/>
      <c r="E438" s="138"/>
      <c r="F438" s="126"/>
      <c r="G438" s="407">
        <f>G439</f>
        <v>122</v>
      </c>
      <c r="H438" s="417"/>
      <c r="I438" s="425"/>
    </row>
    <row r="439" spans="1:9" s="66" customFormat="1" ht="12.75">
      <c r="A439" s="171" t="s">
        <v>8</v>
      </c>
      <c r="B439" s="180" t="s">
        <v>763</v>
      </c>
      <c r="C439" s="180" t="s">
        <v>68</v>
      </c>
      <c r="D439" s="180" t="s">
        <v>35</v>
      </c>
      <c r="E439" s="180"/>
      <c r="F439" s="174"/>
      <c r="G439" s="407">
        <f>G440+G445</f>
        <v>122</v>
      </c>
      <c r="H439" s="417"/>
      <c r="I439" s="417"/>
    </row>
    <row r="440" spans="1:9" s="66" customFormat="1" ht="12.75">
      <c r="A440" s="176" t="s">
        <v>9</v>
      </c>
      <c r="B440" s="181" t="s">
        <v>763</v>
      </c>
      <c r="C440" s="181" t="s">
        <v>68</v>
      </c>
      <c r="D440" s="181" t="s">
        <v>65</v>
      </c>
      <c r="E440" s="181"/>
      <c r="F440" s="179"/>
      <c r="G440" s="408">
        <f>G441</f>
        <v>40.7</v>
      </c>
      <c r="H440" s="417"/>
      <c r="I440" s="417"/>
    </row>
    <row r="441" spans="1:9" s="66" customFormat="1" ht="21">
      <c r="A441" s="176" t="s">
        <v>102</v>
      </c>
      <c r="B441" s="181" t="s">
        <v>763</v>
      </c>
      <c r="C441" s="181" t="s">
        <v>68</v>
      </c>
      <c r="D441" s="181" t="s">
        <v>65</v>
      </c>
      <c r="E441" s="181" t="s">
        <v>103</v>
      </c>
      <c r="F441" s="179"/>
      <c r="G441" s="408">
        <f>G442</f>
        <v>40.7</v>
      </c>
      <c r="H441" s="417"/>
      <c r="I441" s="417"/>
    </row>
    <row r="442" spans="1:9" s="66" customFormat="1" ht="12.75">
      <c r="A442" s="176" t="s">
        <v>108</v>
      </c>
      <c r="B442" s="181" t="s">
        <v>763</v>
      </c>
      <c r="C442" s="181" t="s">
        <v>68</v>
      </c>
      <c r="D442" s="181" t="s">
        <v>65</v>
      </c>
      <c r="E442" s="181" t="s">
        <v>109</v>
      </c>
      <c r="F442" s="179"/>
      <c r="G442" s="408">
        <f>G443</f>
        <v>40.7</v>
      </c>
      <c r="H442" s="417"/>
      <c r="I442" s="417"/>
    </row>
    <row r="443" spans="1:9" s="66" customFormat="1" ht="30.75">
      <c r="A443" s="176" t="s">
        <v>110</v>
      </c>
      <c r="B443" s="181" t="s">
        <v>763</v>
      </c>
      <c r="C443" s="181" t="s">
        <v>68</v>
      </c>
      <c r="D443" s="181" t="s">
        <v>65</v>
      </c>
      <c r="E443" s="181" t="s">
        <v>111</v>
      </c>
      <c r="F443" s="179"/>
      <c r="G443" s="408">
        <f>G444</f>
        <v>40.7</v>
      </c>
      <c r="H443" s="417"/>
      <c r="I443" s="417"/>
    </row>
    <row r="444" spans="1:9" s="66" customFormat="1" ht="12.75">
      <c r="A444" s="170" t="s">
        <v>152</v>
      </c>
      <c r="B444" s="181" t="s">
        <v>763</v>
      </c>
      <c r="C444" s="181" t="s">
        <v>68</v>
      </c>
      <c r="D444" s="181" t="s">
        <v>65</v>
      </c>
      <c r="E444" s="181" t="s">
        <v>111</v>
      </c>
      <c r="F444" s="179">
        <v>725</v>
      </c>
      <c r="G444" s="408">
        <v>40.7</v>
      </c>
      <c r="H444" s="417"/>
      <c r="I444" s="417"/>
    </row>
    <row r="445" spans="1:9" s="66" customFormat="1" ht="12.75">
      <c r="A445" s="176" t="s">
        <v>10</v>
      </c>
      <c r="B445" s="181" t="s">
        <v>763</v>
      </c>
      <c r="C445" s="181" t="s">
        <v>68</v>
      </c>
      <c r="D445" s="181" t="s">
        <v>66</v>
      </c>
      <c r="E445" s="181"/>
      <c r="F445" s="179"/>
      <c r="G445" s="408">
        <f>G446</f>
        <v>81.3</v>
      </c>
      <c r="H445" s="417"/>
      <c r="I445" s="417"/>
    </row>
    <row r="446" spans="1:9" s="66" customFormat="1" ht="21">
      <c r="A446" s="176" t="s">
        <v>102</v>
      </c>
      <c r="B446" s="181" t="s">
        <v>763</v>
      </c>
      <c r="C446" s="181" t="s">
        <v>68</v>
      </c>
      <c r="D446" s="181" t="s">
        <v>66</v>
      </c>
      <c r="E446" s="181" t="s">
        <v>103</v>
      </c>
      <c r="F446" s="179"/>
      <c r="G446" s="408">
        <f>G447</f>
        <v>81.3</v>
      </c>
      <c r="H446" s="417"/>
      <c r="I446" s="417"/>
    </row>
    <row r="447" spans="1:9" s="66" customFormat="1" ht="12.75">
      <c r="A447" s="176" t="s">
        <v>108</v>
      </c>
      <c r="B447" s="181" t="s">
        <v>763</v>
      </c>
      <c r="C447" s="181" t="s">
        <v>68</v>
      </c>
      <c r="D447" s="181" t="s">
        <v>66</v>
      </c>
      <c r="E447" s="181" t="s">
        <v>109</v>
      </c>
      <c r="F447" s="179"/>
      <c r="G447" s="408">
        <f>G448</f>
        <v>81.3</v>
      </c>
      <c r="H447" s="417"/>
      <c r="I447" s="417"/>
    </row>
    <row r="448" spans="1:9" s="66" customFormat="1" ht="30.75">
      <c r="A448" s="176" t="s">
        <v>110</v>
      </c>
      <c r="B448" s="181" t="s">
        <v>763</v>
      </c>
      <c r="C448" s="181" t="s">
        <v>68</v>
      </c>
      <c r="D448" s="181" t="s">
        <v>66</v>
      </c>
      <c r="E448" s="181" t="s">
        <v>111</v>
      </c>
      <c r="F448" s="179"/>
      <c r="G448" s="408">
        <f>G449</f>
        <v>81.3</v>
      </c>
      <c r="H448" s="417"/>
      <c r="I448" s="417"/>
    </row>
    <row r="449" spans="1:9" s="66" customFormat="1" ht="12.75">
      <c r="A449" s="170" t="s">
        <v>152</v>
      </c>
      <c r="B449" s="181" t="s">
        <v>763</v>
      </c>
      <c r="C449" s="181" t="s">
        <v>68</v>
      </c>
      <c r="D449" s="181" t="s">
        <v>66</v>
      </c>
      <c r="E449" s="181" t="s">
        <v>111</v>
      </c>
      <c r="F449" s="179">
        <v>725</v>
      </c>
      <c r="G449" s="408">
        <v>81.3</v>
      </c>
      <c r="H449" s="417"/>
      <c r="I449" s="417"/>
    </row>
    <row r="450" spans="1:9" s="78" customFormat="1" ht="30.75">
      <c r="A450" s="172" t="s">
        <v>525</v>
      </c>
      <c r="B450" s="180" t="s">
        <v>403</v>
      </c>
      <c r="C450" s="180"/>
      <c r="D450" s="180"/>
      <c r="E450" s="180"/>
      <c r="F450" s="174"/>
      <c r="G450" s="407">
        <f aca="true" t="shared" si="21" ref="G450:G455">G451</f>
        <v>115723.5</v>
      </c>
      <c r="H450" s="421"/>
      <c r="I450" s="421"/>
    </row>
    <row r="451" spans="1:9" s="78" customFormat="1" ht="12.75">
      <c r="A451" s="171" t="s">
        <v>8</v>
      </c>
      <c r="B451" s="180" t="s">
        <v>403</v>
      </c>
      <c r="C451" s="180" t="s">
        <v>68</v>
      </c>
      <c r="D451" s="180" t="s">
        <v>35</v>
      </c>
      <c r="E451" s="180"/>
      <c r="F451" s="174"/>
      <c r="G451" s="407">
        <f t="shared" si="21"/>
        <v>115723.5</v>
      </c>
      <c r="H451" s="421"/>
      <c r="I451" s="421"/>
    </row>
    <row r="452" spans="1:9" s="80" customFormat="1" ht="12.75">
      <c r="A452" s="176" t="s">
        <v>10</v>
      </c>
      <c r="B452" s="181" t="s">
        <v>403</v>
      </c>
      <c r="C452" s="181" t="s">
        <v>68</v>
      </c>
      <c r="D452" s="181" t="s">
        <v>66</v>
      </c>
      <c r="E452" s="181"/>
      <c r="F452" s="179"/>
      <c r="G452" s="408">
        <f t="shared" si="21"/>
        <v>115723.5</v>
      </c>
      <c r="H452" s="422"/>
      <c r="I452" s="422"/>
    </row>
    <row r="453" spans="1:9" s="80" customFormat="1" ht="21">
      <c r="A453" s="176" t="s">
        <v>102</v>
      </c>
      <c r="B453" s="181" t="s">
        <v>403</v>
      </c>
      <c r="C453" s="181" t="s">
        <v>68</v>
      </c>
      <c r="D453" s="181" t="s">
        <v>66</v>
      </c>
      <c r="E453" s="181" t="s">
        <v>103</v>
      </c>
      <c r="F453" s="179"/>
      <c r="G453" s="408">
        <f t="shared" si="21"/>
        <v>115723.5</v>
      </c>
      <c r="H453" s="422"/>
      <c r="I453" s="422"/>
    </row>
    <row r="454" spans="1:9" s="80" customFormat="1" ht="12.75">
      <c r="A454" s="176" t="s">
        <v>108</v>
      </c>
      <c r="B454" s="181" t="s">
        <v>403</v>
      </c>
      <c r="C454" s="181" t="s">
        <v>68</v>
      </c>
      <c r="D454" s="181" t="s">
        <v>66</v>
      </c>
      <c r="E454" s="181" t="s">
        <v>109</v>
      </c>
      <c r="F454" s="179"/>
      <c r="G454" s="408">
        <f t="shared" si="21"/>
        <v>115723.5</v>
      </c>
      <c r="H454" s="422"/>
      <c r="I454" s="422"/>
    </row>
    <row r="455" spans="1:9" s="80" customFormat="1" ht="30.75">
      <c r="A455" s="176" t="s">
        <v>110</v>
      </c>
      <c r="B455" s="181" t="s">
        <v>403</v>
      </c>
      <c r="C455" s="181" t="s">
        <v>68</v>
      </c>
      <c r="D455" s="181" t="s">
        <v>66</v>
      </c>
      <c r="E455" s="181" t="s">
        <v>111</v>
      </c>
      <c r="F455" s="179"/>
      <c r="G455" s="408">
        <f t="shared" si="21"/>
        <v>115723.5</v>
      </c>
      <c r="H455" s="422"/>
      <c r="I455" s="422"/>
    </row>
    <row r="456" spans="1:9" s="80" customFormat="1" ht="12.75" customHeight="1">
      <c r="A456" s="170" t="s">
        <v>152</v>
      </c>
      <c r="B456" s="181" t="s">
        <v>403</v>
      </c>
      <c r="C456" s="181" t="s">
        <v>68</v>
      </c>
      <c r="D456" s="181" t="s">
        <v>66</v>
      </c>
      <c r="E456" s="181" t="s">
        <v>111</v>
      </c>
      <c r="F456" s="179">
        <v>725</v>
      </c>
      <c r="G456" s="411">
        <v>115723.5</v>
      </c>
      <c r="H456" s="422"/>
      <c r="I456" s="422"/>
    </row>
    <row r="457" spans="1:9" s="78" customFormat="1" ht="39" customHeight="1">
      <c r="A457" s="172" t="s">
        <v>526</v>
      </c>
      <c r="B457" s="180" t="s">
        <v>399</v>
      </c>
      <c r="C457" s="180"/>
      <c r="D457" s="180"/>
      <c r="E457" s="180"/>
      <c r="F457" s="174"/>
      <c r="G457" s="407">
        <f aca="true" t="shared" si="22" ref="G457:G462">G458</f>
        <v>1891.6999999999998</v>
      </c>
      <c r="H457" s="421"/>
      <c r="I457" s="421"/>
    </row>
    <row r="458" spans="1:9" s="78" customFormat="1" ht="12.75">
      <c r="A458" s="171" t="s">
        <v>8</v>
      </c>
      <c r="B458" s="180" t="s">
        <v>399</v>
      </c>
      <c r="C458" s="180" t="s">
        <v>68</v>
      </c>
      <c r="D458" s="180" t="s">
        <v>35</v>
      </c>
      <c r="E458" s="180"/>
      <c r="F458" s="174"/>
      <c r="G458" s="407">
        <f>G459+G464+G469</f>
        <v>1891.6999999999998</v>
      </c>
      <c r="H458" s="421"/>
      <c r="I458" s="421"/>
    </row>
    <row r="459" spans="1:9" s="80" customFormat="1" ht="12.75">
      <c r="A459" s="176" t="s">
        <v>9</v>
      </c>
      <c r="B459" s="181" t="s">
        <v>399</v>
      </c>
      <c r="C459" s="181" t="s">
        <v>68</v>
      </c>
      <c r="D459" s="181" t="s">
        <v>65</v>
      </c>
      <c r="E459" s="181"/>
      <c r="F459" s="179"/>
      <c r="G459" s="408">
        <f t="shared" si="22"/>
        <v>297.1</v>
      </c>
      <c r="H459" s="422"/>
      <c r="I459" s="422"/>
    </row>
    <row r="460" spans="1:9" s="80" customFormat="1" ht="21">
      <c r="A460" s="176" t="s">
        <v>102</v>
      </c>
      <c r="B460" s="181" t="s">
        <v>399</v>
      </c>
      <c r="C460" s="181" t="s">
        <v>68</v>
      </c>
      <c r="D460" s="181" t="s">
        <v>65</v>
      </c>
      <c r="E460" s="181" t="s">
        <v>103</v>
      </c>
      <c r="F460" s="179"/>
      <c r="G460" s="408">
        <f t="shared" si="22"/>
        <v>297.1</v>
      </c>
      <c r="H460" s="422"/>
      <c r="I460" s="422"/>
    </row>
    <row r="461" spans="1:9" s="80" customFormat="1" ht="12.75">
      <c r="A461" s="176" t="s">
        <v>108</v>
      </c>
      <c r="B461" s="181" t="s">
        <v>399</v>
      </c>
      <c r="C461" s="181" t="s">
        <v>68</v>
      </c>
      <c r="D461" s="181" t="s">
        <v>65</v>
      </c>
      <c r="E461" s="181" t="s">
        <v>109</v>
      </c>
      <c r="F461" s="179"/>
      <c r="G461" s="408">
        <f t="shared" si="22"/>
        <v>297.1</v>
      </c>
      <c r="H461" s="422"/>
      <c r="I461" s="422"/>
    </row>
    <row r="462" spans="1:9" s="80" customFormat="1" ht="30.75">
      <c r="A462" s="176" t="s">
        <v>110</v>
      </c>
      <c r="B462" s="181" t="s">
        <v>399</v>
      </c>
      <c r="C462" s="181" t="s">
        <v>68</v>
      </c>
      <c r="D462" s="181" t="s">
        <v>65</v>
      </c>
      <c r="E462" s="181" t="s">
        <v>111</v>
      </c>
      <c r="F462" s="179"/>
      <c r="G462" s="408">
        <f t="shared" si="22"/>
        <v>297.1</v>
      </c>
      <c r="H462" s="422"/>
      <c r="I462" s="422"/>
    </row>
    <row r="463" spans="1:9" s="80" customFormat="1" ht="12" customHeight="1">
      <c r="A463" s="170" t="s">
        <v>152</v>
      </c>
      <c r="B463" s="181" t="s">
        <v>399</v>
      </c>
      <c r="C463" s="181" t="s">
        <v>68</v>
      </c>
      <c r="D463" s="181" t="s">
        <v>65</v>
      </c>
      <c r="E463" s="181" t="s">
        <v>111</v>
      </c>
      <c r="F463" s="179">
        <v>725</v>
      </c>
      <c r="G463" s="411">
        <v>297.1</v>
      </c>
      <c r="H463" s="422"/>
      <c r="I463" s="422"/>
    </row>
    <row r="464" spans="1:9" s="80" customFormat="1" ht="12.75">
      <c r="A464" s="170" t="s">
        <v>10</v>
      </c>
      <c r="B464" s="181" t="s">
        <v>399</v>
      </c>
      <c r="C464" s="181" t="s">
        <v>68</v>
      </c>
      <c r="D464" s="181" t="s">
        <v>66</v>
      </c>
      <c r="E464" s="181"/>
      <c r="F464" s="179"/>
      <c r="G464" s="408">
        <f>G465</f>
        <v>1186.1</v>
      </c>
      <c r="H464" s="422"/>
      <c r="I464" s="422"/>
    </row>
    <row r="465" spans="1:9" s="80" customFormat="1" ht="21">
      <c r="A465" s="176" t="s">
        <v>102</v>
      </c>
      <c r="B465" s="181" t="s">
        <v>399</v>
      </c>
      <c r="C465" s="181" t="s">
        <v>68</v>
      </c>
      <c r="D465" s="181" t="s">
        <v>66</v>
      </c>
      <c r="E465" s="181" t="s">
        <v>103</v>
      </c>
      <c r="F465" s="179"/>
      <c r="G465" s="408">
        <f>G466</f>
        <v>1186.1</v>
      </c>
      <c r="H465" s="422"/>
      <c r="I465" s="422"/>
    </row>
    <row r="466" spans="1:9" s="80" customFormat="1" ht="12.75">
      <c r="A466" s="176" t="s">
        <v>108</v>
      </c>
      <c r="B466" s="181" t="s">
        <v>399</v>
      </c>
      <c r="C466" s="181" t="s">
        <v>68</v>
      </c>
      <c r="D466" s="181" t="s">
        <v>66</v>
      </c>
      <c r="E466" s="181" t="s">
        <v>109</v>
      </c>
      <c r="F466" s="179"/>
      <c r="G466" s="408">
        <f>G467</f>
        <v>1186.1</v>
      </c>
      <c r="H466" s="422"/>
      <c r="I466" s="422"/>
    </row>
    <row r="467" spans="1:9" s="80" customFormat="1" ht="30.75">
      <c r="A467" s="176" t="s">
        <v>110</v>
      </c>
      <c r="B467" s="181" t="s">
        <v>399</v>
      </c>
      <c r="C467" s="181" t="s">
        <v>68</v>
      </c>
      <c r="D467" s="181" t="s">
        <v>66</v>
      </c>
      <c r="E467" s="181" t="s">
        <v>111</v>
      </c>
      <c r="F467" s="179"/>
      <c r="G467" s="408">
        <f>G468</f>
        <v>1186.1</v>
      </c>
      <c r="H467" s="422"/>
      <c r="I467" s="422"/>
    </row>
    <row r="468" spans="1:9" s="80" customFormat="1" ht="12.75" customHeight="1">
      <c r="A468" s="170" t="s">
        <v>152</v>
      </c>
      <c r="B468" s="181" t="s">
        <v>399</v>
      </c>
      <c r="C468" s="181" t="s">
        <v>68</v>
      </c>
      <c r="D468" s="181" t="s">
        <v>66</v>
      </c>
      <c r="E468" s="181" t="s">
        <v>111</v>
      </c>
      <c r="F468" s="179">
        <v>725</v>
      </c>
      <c r="G468" s="408">
        <v>1186.1</v>
      </c>
      <c r="H468" s="422"/>
      <c r="I468" s="422"/>
    </row>
    <row r="469" spans="1:9" s="80" customFormat="1" ht="12.75">
      <c r="A469" s="170" t="s">
        <v>352</v>
      </c>
      <c r="B469" s="181" t="s">
        <v>399</v>
      </c>
      <c r="C469" s="181" t="s">
        <v>68</v>
      </c>
      <c r="D469" s="181" t="s">
        <v>69</v>
      </c>
      <c r="E469" s="181"/>
      <c r="F469" s="179"/>
      <c r="G469" s="408">
        <f>G470</f>
        <v>408.5</v>
      </c>
      <c r="H469" s="422"/>
      <c r="I469" s="422"/>
    </row>
    <row r="470" spans="1:9" s="80" customFormat="1" ht="21">
      <c r="A470" s="176" t="s">
        <v>102</v>
      </c>
      <c r="B470" s="181" t="s">
        <v>399</v>
      </c>
      <c r="C470" s="181" t="s">
        <v>68</v>
      </c>
      <c r="D470" s="181" t="s">
        <v>69</v>
      </c>
      <c r="E470" s="181" t="s">
        <v>103</v>
      </c>
      <c r="F470" s="179"/>
      <c r="G470" s="408">
        <f>G471</f>
        <v>408.5</v>
      </c>
      <c r="H470" s="422"/>
      <c r="I470" s="422"/>
    </row>
    <row r="471" spans="1:9" s="80" customFormat="1" ht="12.75">
      <c r="A471" s="176" t="s">
        <v>108</v>
      </c>
      <c r="B471" s="181" t="s">
        <v>399</v>
      </c>
      <c r="C471" s="181" t="s">
        <v>68</v>
      </c>
      <c r="D471" s="181" t="s">
        <v>69</v>
      </c>
      <c r="E471" s="181" t="s">
        <v>109</v>
      </c>
      <c r="F471" s="179"/>
      <c r="G471" s="408">
        <f>G472</f>
        <v>408.5</v>
      </c>
      <c r="H471" s="422"/>
      <c r="I471" s="422"/>
    </row>
    <row r="472" spans="1:9" s="80" customFormat="1" ht="30.75">
      <c r="A472" s="176" t="s">
        <v>110</v>
      </c>
      <c r="B472" s="181" t="s">
        <v>399</v>
      </c>
      <c r="C472" s="181" t="s">
        <v>68</v>
      </c>
      <c r="D472" s="181" t="s">
        <v>69</v>
      </c>
      <c r="E472" s="181" t="s">
        <v>111</v>
      </c>
      <c r="F472" s="179"/>
      <c r="G472" s="408">
        <f>G473+G474</f>
        <v>408.5</v>
      </c>
      <c r="H472" s="422"/>
      <c r="I472" s="422"/>
    </row>
    <row r="473" spans="1:9" s="80" customFormat="1" ht="12" customHeight="1">
      <c r="A473" s="170" t="s">
        <v>152</v>
      </c>
      <c r="B473" s="181" t="s">
        <v>399</v>
      </c>
      <c r="C473" s="181" t="s">
        <v>68</v>
      </c>
      <c r="D473" s="181" t="s">
        <v>69</v>
      </c>
      <c r="E473" s="181" t="s">
        <v>111</v>
      </c>
      <c r="F473" s="179">
        <v>725</v>
      </c>
      <c r="G473" s="408">
        <v>156.5</v>
      </c>
      <c r="H473" s="422"/>
      <c r="I473" s="422"/>
    </row>
    <row r="474" spans="1:9" s="80" customFormat="1" ht="21">
      <c r="A474" s="170" t="s">
        <v>153</v>
      </c>
      <c r="B474" s="181" t="s">
        <v>399</v>
      </c>
      <c r="C474" s="181" t="s">
        <v>68</v>
      </c>
      <c r="D474" s="181" t="s">
        <v>69</v>
      </c>
      <c r="E474" s="181" t="s">
        <v>111</v>
      </c>
      <c r="F474" s="179">
        <v>726</v>
      </c>
      <c r="G474" s="408">
        <v>252</v>
      </c>
      <c r="H474" s="422"/>
      <c r="I474" s="422"/>
    </row>
    <row r="475" spans="1:9" s="78" customFormat="1" ht="47.25" customHeight="1">
      <c r="A475" s="172" t="s">
        <v>730</v>
      </c>
      <c r="B475" s="180" t="s">
        <v>400</v>
      </c>
      <c r="C475" s="180"/>
      <c r="D475" s="180"/>
      <c r="E475" s="180"/>
      <c r="F475" s="174"/>
      <c r="G475" s="407">
        <f aca="true" t="shared" si="23" ref="G475:G480">G476</f>
        <v>5766.299999999999</v>
      </c>
      <c r="H475" s="421"/>
      <c r="I475" s="421"/>
    </row>
    <row r="476" spans="1:9" s="78" customFormat="1" ht="12.75">
      <c r="A476" s="171" t="s">
        <v>8</v>
      </c>
      <c r="B476" s="180" t="s">
        <v>400</v>
      </c>
      <c r="C476" s="180" t="s">
        <v>68</v>
      </c>
      <c r="D476" s="180" t="s">
        <v>35</v>
      </c>
      <c r="E476" s="180"/>
      <c r="F476" s="174"/>
      <c r="G476" s="407">
        <f>G477+G482+G487</f>
        <v>5766.299999999999</v>
      </c>
      <c r="H476" s="421"/>
      <c r="I476" s="421"/>
    </row>
    <row r="477" spans="1:9" s="80" customFormat="1" ht="12.75">
      <c r="A477" s="176" t="s">
        <v>9</v>
      </c>
      <c r="B477" s="181" t="s">
        <v>400</v>
      </c>
      <c r="C477" s="181" t="s">
        <v>68</v>
      </c>
      <c r="D477" s="181" t="s">
        <v>65</v>
      </c>
      <c r="E477" s="181"/>
      <c r="F477" s="179"/>
      <c r="G477" s="408">
        <f t="shared" si="23"/>
        <v>1136.2</v>
      </c>
      <c r="H477" s="422"/>
      <c r="I477" s="422"/>
    </row>
    <row r="478" spans="1:9" s="80" customFormat="1" ht="21">
      <c r="A478" s="176" t="s">
        <v>102</v>
      </c>
      <c r="B478" s="181" t="s">
        <v>400</v>
      </c>
      <c r="C478" s="181" t="s">
        <v>68</v>
      </c>
      <c r="D478" s="181" t="s">
        <v>65</v>
      </c>
      <c r="E478" s="181" t="s">
        <v>103</v>
      </c>
      <c r="F478" s="179"/>
      <c r="G478" s="408">
        <f t="shared" si="23"/>
        <v>1136.2</v>
      </c>
      <c r="H478" s="422"/>
      <c r="I478" s="422"/>
    </row>
    <row r="479" spans="1:9" s="80" customFormat="1" ht="12.75">
      <c r="A479" s="176" t="s">
        <v>108</v>
      </c>
      <c r="B479" s="181" t="s">
        <v>400</v>
      </c>
      <c r="C479" s="181" t="s">
        <v>68</v>
      </c>
      <c r="D479" s="181" t="s">
        <v>65</v>
      </c>
      <c r="E479" s="181" t="s">
        <v>109</v>
      </c>
      <c r="F479" s="179"/>
      <c r="G479" s="408">
        <f t="shared" si="23"/>
        <v>1136.2</v>
      </c>
      <c r="H479" s="422"/>
      <c r="I479" s="422"/>
    </row>
    <row r="480" spans="1:9" s="80" customFormat="1" ht="30.75">
      <c r="A480" s="176" t="s">
        <v>110</v>
      </c>
      <c r="B480" s="181" t="s">
        <v>400</v>
      </c>
      <c r="C480" s="181" t="s">
        <v>68</v>
      </c>
      <c r="D480" s="181" t="s">
        <v>65</v>
      </c>
      <c r="E480" s="181" t="s">
        <v>111</v>
      </c>
      <c r="F480" s="179"/>
      <c r="G480" s="408">
        <f t="shared" si="23"/>
        <v>1136.2</v>
      </c>
      <c r="H480" s="422"/>
      <c r="I480" s="422"/>
    </row>
    <row r="481" spans="1:9" s="80" customFormat="1" ht="13.5" customHeight="1">
      <c r="A481" s="170" t="s">
        <v>152</v>
      </c>
      <c r="B481" s="181" t="s">
        <v>400</v>
      </c>
      <c r="C481" s="181" t="s">
        <v>68</v>
      </c>
      <c r="D481" s="181" t="s">
        <v>65</v>
      </c>
      <c r="E481" s="181" t="s">
        <v>111</v>
      </c>
      <c r="F481" s="179">
        <v>725</v>
      </c>
      <c r="G481" s="408">
        <v>1136.2</v>
      </c>
      <c r="H481" s="422"/>
      <c r="I481" s="422"/>
    </row>
    <row r="482" spans="1:9" s="80" customFormat="1" ht="12.75">
      <c r="A482" s="170" t="s">
        <v>10</v>
      </c>
      <c r="B482" s="181" t="s">
        <v>400</v>
      </c>
      <c r="C482" s="181" t="s">
        <v>68</v>
      </c>
      <c r="D482" s="181" t="s">
        <v>66</v>
      </c>
      <c r="E482" s="181"/>
      <c r="F482" s="179"/>
      <c r="G482" s="408">
        <f>G483</f>
        <v>3329.5</v>
      </c>
      <c r="H482" s="422"/>
      <c r="I482" s="422"/>
    </row>
    <row r="483" spans="1:9" s="80" customFormat="1" ht="21">
      <c r="A483" s="176" t="s">
        <v>102</v>
      </c>
      <c r="B483" s="181" t="s">
        <v>400</v>
      </c>
      <c r="C483" s="181" t="s">
        <v>68</v>
      </c>
      <c r="D483" s="181" t="s">
        <v>66</v>
      </c>
      <c r="E483" s="181" t="s">
        <v>103</v>
      </c>
      <c r="F483" s="179"/>
      <c r="G483" s="408">
        <f>G484</f>
        <v>3329.5</v>
      </c>
      <c r="H483" s="422"/>
      <c r="I483" s="422"/>
    </row>
    <row r="484" spans="1:9" s="80" customFormat="1" ht="12.75">
      <c r="A484" s="176" t="s">
        <v>108</v>
      </c>
      <c r="B484" s="181" t="s">
        <v>400</v>
      </c>
      <c r="C484" s="181" t="s">
        <v>68</v>
      </c>
      <c r="D484" s="181" t="s">
        <v>66</v>
      </c>
      <c r="E484" s="181" t="s">
        <v>109</v>
      </c>
      <c r="F484" s="179"/>
      <c r="G484" s="408">
        <f>G485</f>
        <v>3329.5</v>
      </c>
      <c r="H484" s="422"/>
      <c r="I484" s="422"/>
    </row>
    <row r="485" spans="1:9" s="80" customFormat="1" ht="30.75">
      <c r="A485" s="176" t="s">
        <v>110</v>
      </c>
      <c r="B485" s="181" t="s">
        <v>400</v>
      </c>
      <c r="C485" s="181" t="s">
        <v>68</v>
      </c>
      <c r="D485" s="181" t="s">
        <v>66</v>
      </c>
      <c r="E485" s="181" t="s">
        <v>111</v>
      </c>
      <c r="F485" s="179"/>
      <c r="G485" s="408">
        <f>G486</f>
        <v>3329.5</v>
      </c>
      <c r="H485" s="422"/>
      <c r="I485" s="422"/>
    </row>
    <row r="486" spans="1:9" s="80" customFormat="1" ht="11.25" customHeight="1">
      <c r="A486" s="170" t="s">
        <v>152</v>
      </c>
      <c r="B486" s="181" t="s">
        <v>400</v>
      </c>
      <c r="C486" s="181" t="s">
        <v>68</v>
      </c>
      <c r="D486" s="181" t="s">
        <v>66</v>
      </c>
      <c r="E486" s="181" t="s">
        <v>111</v>
      </c>
      <c r="F486" s="179">
        <v>725</v>
      </c>
      <c r="G486" s="408">
        <v>3329.5</v>
      </c>
      <c r="H486" s="422"/>
      <c r="I486" s="422"/>
    </row>
    <row r="487" spans="1:9" s="80" customFormat="1" ht="12.75">
      <c r="A487" s="170" t="s">
        <v>352</v>
      </c>
      <c r="B487" s="181" t="s">
        <v>400</v>
      </c>
      <c r="C487" s="181" t="s">
        <v>68</v>
      </c>
      <c r="D487" s="181" t="s">
        <v>69</v>
      </c>
      <c r="E487" s="181"/>
      <c r="F487" s="179"/>
      <c r="G487" s="408">
        <f>G488</f>
        <v>1300.6</v>
      </c>
      <c r="H487" s="422"/>
      <c r="I487" s="422"/>
    </row>
    <row r="488" spans="1:9" s="80" customFormat="1" ht="21">
      <c r="A488" s="176" t="s">
        <v>102</v>
      </c>
      <c r="B488" s="181" t="s">
        <v>400</v>
      </c>
      <c r="C488" s="181" t="s">
        <v>68</v>
      </c>
      <c r="D488" s="181" t="s">
        <v>69</v>
      </c>
      <c r="E488" s="181" t="s">
        <v>103</v>
      </c>
      <c r="F488" s="179"/>
      <c r="G488" s="408">
        <f>G489</f>
        <v>1300.6</v>
      </c>
      <c r="H488" s="422"/>
      <c r="I488" s="422"/>
    </row>
    <row r="489" spans="1:9" s="80" customFormat="1" ht="12.75">
      <c r="A489" s="176" t="s">
        <v>108</v>
      </c>
      <c r="B489" s="181" t="s">
        <v>400</v>
      </c>
      <c r="C489" s="181" t="s">
        <v>68</v>
      </c>
      <c r="D489" s="181" t="s">
        <v>69</v>
      </c>
      <c r="E489" s="181" t="s">
        <v>109</v>
      </c>
      <c r="F489" s="179"/>
      <c r="G489" s="408">
        <f>G490</f>
        <v>1300.6</v>
      </c>
      <c r="H489" s="422"/>
      <c r="I489" s="422"/>
    </row>
    <row r="490" spans="1:9" s="80" customFormat="1" ht="30.75">
      <c r="A490" s="176" t="s">
        <v>110</v>
      </c>
      <c r="B490" s="181" t="s">
        <v>400</v>
      </c>
      <c r="C490" s="181" t="s">
        <v>68</v>
      </c>
      <c r="D490" s="181" t="s">
        <v>69</v>
      </c>
      <c r="E490" s="181" t="s">
        <v>111</v>
      </c>
      <c r="F490" s="179"/>
      <c r="G490" s="408">
        <f>G491+G492</f>
        <v>1300.6</v>
      </c>
      <c r="H490" s="422"/>
      <c r="I490" s="422"/>
    </row>
    <row r="491" spans="1:9" s="80" customFormat="1" ht="11.25" customHeight="1">
      <c r="A491" s="170" t="s">
        <v>152</v>
      </c>
      <c r="B491" s="181" t="s">
        <v>400</v>
      </c>
      <c r="C491" s="181" t="s">
        <v>68</v>
      </c>
      <c r="D491" s="181" t="s">
        <v>69</v>
      </c>
      <c r="E491" s="181" t="s">
        <v>111</v>
      </c>
      <c r="F491" s="179">
        <v>725</v>
      </c>
      <c r="G491" s="408">
        <v>719.8</v>
      </c>
      <c r="H491" s="422"/>
      <c r="I491" s="422"/>
    </row>
    <row r="492" spans="1:9" s="80" customFormat="1" ht="21">
      <c r="A492" s="170" t="s">
        <v>153</v>
      </c>
      <c r="B492" s="181" t="s">
        <v>400</v>
      </c>
      <c r="C492" s="181" t="s">
        <v>68</v>
      </c>
      <c r="D492" s="181" t="s">
        <v>69</v>
      </c>
      <c r="E492" s="181" t="s">
        <v>111</v>
      </c>
      <c r="F492" s="179">
        <v>726</v>
      </c>
      <c r="G492" s="408">
        <v>580.8</v>
      </c>
      <c r="H492" s="422"/>
      <c r="I492" s="422"/>
    </row>
    <row r="493" spans="1:9" s="78" customFormat="1" ht="42.75" customHeight="1">
      <c r="A493" s="172" t="s">
        <v>527</v>
      </c>
      <c r="B493" s="180" t="s">
        <v>401</v>
      </c>
      <c r="C493" s="180"/>
      <c r="D493" s="180"/>
      <c r="E493" s="180"/>
      <c r="F493" s="174"/>
      <c r="G493" s="407">
        <f aca="true" t="shared" si="24" ref="G493:G498">G494</f>
        <v>65545.3</v>
      </c>
      <c r="H493" s="421"/>
      <c r="I493" s="421"/>
    </row>
    <row r="494" spans="1:9" s="78" customFormat="1" ht="12.75">
      <c r="A494" s="171" t="s">
        <v>8</v>
      </c>
      <c r="B494" s="180" t="s">
        <v>401</v>
      </c>
      <c r="C494" s="180" t="s">
        <v>68</v>
      </c>
      <c r="D494" s="180" t="s">
        <v>35</v>
      </c>
      <c r="E494" s="180"/>
      <c r="F494" s="174"/>
      <c r="G494" s="407">
        <f t="shared" si="24"/>
        <v>65545.3</v>
      </c>
      <c r="H494" s="421"/>
      <c r="I494" s="421"/>
    </row>
    <row r="495" spans="1:9" s="80" customFormat="1" ht="12.75">
      <c r="A495" s="176" t="s">
        <v>9</v>
      </c>
      <c r="B495" s="181" t="s">
        <v>401</v>
      </c>
      <c r="C495" s="181" t="s">
        <v>68</v>
      </c>
      <c r="D495" s="181" t="s">
        <v>65</v>
      </c>
      <c r="E495" s="181"/>
      <c r="F495" s="179"/>
      <c r="G495" s="408">
        <f t="shared" si="24"/>
        <v>65545.3</v>
      </c>
      <c r="H495" s="422"/>
      <c r="I495" s="422"/>
    </row>
    <row r="496" spans="1:9" s="80" customFormat="1" ht="21">
      <c r="A496" s="176" t="s">
        <v>102</v>
      </c>
      <c r="B496" s="181" t="s">
        <v>401</v>
      </c>
      <c r="C496" s="181" t="s">
        <v>68</v>
      </c>
      <c r="D496" s="181" t="s">
        <v>65</v>
      </c>
      <c r="E496" s="181" t="s">
        <v>103</v>
      </c>
      <c r="F496" s="179"/>
      <c r="G496" s="408">
        <f t="shared" si="24"/>
        <v>65545.3</v>
      </c>
      <c r="H496" s="422"/>
      <c r="I496" s="422"/>
    </row>
    <row r="497" spans="1:9" s="80" customFormat="1" ht="12.75">
      <c r="A497" s="176" t="s">
        <v>108</v>
      </c>
      <c r="B497" s="181" t="s">
        <v>401</v>
      </c>
      <c r="C497" s="181" t="s">
        <v>68</v>
      </c>
      <c r="D497" s="181" t="s">
        <v>65</v>
      </c>
      <c r="E497" s="181" t="s">
        <v>109</v>
      </c>
      <c r="F497" s="179"/>
      <c r="G497" s="408">
        <f t="shared" si="24"/>
        <v>65545.3</v>
      </c>
      <c r="H497" s="422"/>
      <c r="I497" s="422"/>
    </row>
    <row r="498" spans="1:9" s="80" customFormat="1" ht="30.75">
      <c r="A498" s="176" t="s">
        <v>110</v>
      </c>
      <c r="B498" s="181" t="s">
        <v>401</v>
      </c>
      <c r="C498" s="181" t="s">
        <v>68</v>
      </c>
      <c r="D498" s="181" t="s">
        <v>65</v>
      </c>
      <c r="E498" s="181" t="s">
        <v>111</v>
      </c>
      <c r="F498" s="179"/>
      <c r="G498" s="408">
        <f t="shared" si="24"/>
        <v>65545.3</v>
      </c>
      <c r="H498" s="422"/>
      <c r="I498" s="422"/>
    </row>
    <row r="499" spans="1:9" s="80" customFormat="1" ht="10.5" customHeight="1">
      <c r="A499" s="170" t="s">
        <v>152</v>
      </c>
      <c r="B499" s="181" t="s">
        <v>401</v>
      </c>
      <c r="C499" s="181" t="s">
        <v>68</v>
      </c>
      <c r="D499" s="181" t="s">
        <v>65</v>
      </c>
      <c r="E499" s="181" t="s">
        <v>111</v>
      </c>
      <c r="F499" s="179">
        <v>725</v>
      </c>
      <c r="G499" s="408">
        <v>65545.3</v>
      </c>
      <c r="H499" s="422"/>
      <c r="I499" s="422"/>
    </row>
    <row r="500" spans="1:9" s="78" customFormat="1" ht="21">
      <c r="A500" s="172" t="s">
        <v>528</v>
      </c>
      <c r="B500" s="180" t="s">
        <v>404</v>
      </c>
      <c r="C500" s="180"/>
      <c r="D500" s="180"/>
      <c r="E500" s="180"/>
      <c r="F500" s="174"/>
      <c r="G500" s="407">
        <f aca="true" t="shared" si="25" ref="G500:G505">G501</f>
        <v>1210.9</v>
      </c>
      <c r="H500" s="421"/>
      <c r="I500" s="421"/>
    </row>
    <row r="501" spans="1:9" s="78" customFormat="1" ht="12.75">
      <c r="A501" s="171" t="s">
        <v>8</v>
      </c>
      <c r="B501" s="180" t="s">
        <v>404</v>
      </c>
      <c r="C501" s="180" t="s">
        <v>68</v>
      </c>
      <c r="D501" s="180" t="s">
        <v>35</v>
      </c>
      <c r="E501" s="180"/>
      <c r="F501" s="174"/>
      <c r="G501" s="407">
        <f t="shared" si="25"/>
        <v>1210.9</v>
      </c>
      <c r="H501" s="421"/>
      <c r="I501" s="421"/>
    </row>
    <row r="502" spans="1:9" s="80" customFormat="1" ht="12.75">
      <c r="A502" s="176" t="s">
        <v>10</v>
      </c>
      <c r="B502" s="181" t="s">
        <v>404</v>
      </c>
      <c r="C502" s="181" t="s">
        <v>68</v>
      </c>
      <c r="D502" s="181" t="s">
        <v>66</v>
      </c>
      <c r="E502" s="181"/>
      <c r="F502" s="179"/>
      <c r="G502" s="408">
        <f t="shared" si="25"/>
        <v>1210.9</v>
      </c>
      <c r="H502" s="422"/>
      <c r="I502" s="422"/>
    </row>
    <row r="503" spans="1:9" s="80" customFormat="1" ht="21">
      <c r="A503" s="176" t="s">
        <v>102</v>
      </c>
      <c r="B503" s="181" t="s">
        <v>404</v>
      </c>
      <c r="C503" s="181" t="s">
        <v>68</v>
      </c>
      <c r="D503" s="181" t="s">
        <v>66</v>
      </c>
      <c r="E503" s="181" t="s">
        <v>103</v>
      </c>
      <c r="F503" s="179"/>
      <c r="G503" s="408">
        <f t="shared" si="25"/>
        <v>1210.9</v>
      </c>
      <c r="H503" s="422"/>
      <c r="I503" s="422"/>
    </row>
    <row r="504" spans="1:9" s="80" customFormat="1" ht="12.75">
      <c r="A504" s="176" t="s">
        <v>108</v>
      </c>
      <c r="B504" s="181" t="s">
        <v>404</v>
      </c>
      <c r="C504" s="181" t="s">
        <v>68</v>
      </c>
      <c r="D504" s="181" t="s">
        <v>66</v>
      </c>
      <c r="E504" s="181" t="s">
        <v>109</v>
      </c>
      <c r="F504" s="179"/>
      <c r="G504" s="408">
        <f t="shared" si="25"/>
        <v>1210.9</v>
      </c>
      <c r="H504" s="422"/>
      <c r="I504" s="422"/>
    </row>
    <row r="505" spans="1:9" s="80" customFormat="1" ht="30.75">
      <c r="A505" s="176" t="s">
        <v>110</v>
      </c>
      <c r="B505" s="181" t="s">
        <v>404</v>
      </c>
      <c r="C505" s="181" t="s">
        <v>68</v>
      </c>
      <c r="D505" s="181" t="s">
        <v>66</v>
      </c>
      <c r="E505" s="181" t="s">
        <v>111</v>
      </c>
      <c r="F505" s="179"/>
      <c r="G505" s="408">
        <f t="shared" si="25"/>
        <v>1210.9</v>
      </c>
      <c r="H505" s="422"/>
      <c r="I505" s="422"/>
    </row>
    <row r="506" spans="1:9" s="80" customFormat="1" ht="12.75" customHeight="1">
      <c r="A506" s="170" t="s">
        <v>152</v>
      </c>
      <c r="B506" s="181" t="s">
        <v>404</v>
      </c>
      <c r="C506" s="181" t="s">
        <v>68</v>
      </c>
      <c r="D506" s="181" t="s">
        <v>66</v>
      </c>
      <c r="E506" s="181" t="s">
        <v>111</v>
      </c>
      <c r="F506" s="179">
        <v>725</v>
      </c>
      <c r="G506" s="408">
        <v>1210.9</v>
      </c>
      <c r="H506" s="422"/>
      <c r="I506" s="422"/>
    </row>
    <row r="507" spans="1:9" s="78" customFormat="1" ht="32.25" customHeight="1">
      <c r="A507" s="172" t="s">
        <v>529</v>
      </c>
      <c r="B507" s="180" t="s">
        <v>402</v>
      </c>
      <c r="C507" s="180"/>
      <c r="D507" s="180"/>
      <c r="E507" s="180"/>
      <c r="F507" s="174"/>
      <c r="G507" s="407">
        <f aca="true" t="shared" si="26" ref="G507:G512">G508</f>
        <v>12745.8</v>
      </c>
      <c r="H507" s="421"/>
      <c r="I507" s="421"/>
    </row>
    <row r="508" spans="1:9" s="78" customFormat="1" ht="12.75">
      <c r="A508" s="171" t="s">
        <v>8</v>
      </c>
      <c r="B508" s="180" t="s">
        <v>402</v>
      </c>
      <c r="C508" s="180" t="s">
        <v>68</v>
      </c>
      <c r="D508" s="180" t="s">
        <v>35</v>
      </c>
      <c r="E508" s="180"/>
      <c r="F508" s="174"/>
      <c r="G508" s="407">
        <f>G509+G514+G519</f>
        <v>12745.8</v>
      </c>
      <c r="H508" s="421"/>
      <c r="I508" s="421"/>
    </row>
    <row r="509" spans="1:9" s="80" customFormat="1" ht="12.75">
      <c r="A509" s="176" t="s">
        <v>9</v>
      </c>
      <c r="B509" s="181" t="s">
        <v>402</v>
      </c>
      <c r="C509" s="181" t="s">
        <v>68</v>
      </c>
      <c r="D509" s="181" t="s">
        <v>65</v>
      </c>
      <c r="E509" s="181"/>
      <c r="F509" s="179"/>
      <c r="G509" s="408">
        <f t="shared" si="26"/>
        <v>1771.5</v>
      </c>
      <c r="H509" s="422"/>
      <c r="I509" s="422"/>
    </row>
    <row r="510" spans="1:9" s="80" customFormat="1" ht="21">
      <c r="A510" s="176" t="s">
        <v>102</v>
      </c>
      <c r="B510" s="181" t="s">
        <v>402</v>
      </c>
      <c r="C510" s="181" t="s">
        <v>68</v>
      </c>
      <c r="D510" s="181" t="s">
        <v>65</v>
      </c>
      <c r="E510" s="181" t="s">
        <v>103</v>
      </c>
      <c r="F510" s="179"/>
      <c r="G510" s="408">
        <f t="shared" si="26"/>
        <v>1771.5</v>
      </c>
      <c r="H510" s="422"/>
      <c r="I510" s="422"/>
    </row>
    <row r="511" spans="1:9" s="80" customFormat="1" ht="12.75">
      <c r="A511" s="176" t="s">
        <v>108</v>
      </c>
      <c r="B511" s="181" t="s">
        <v>402</v>
      </c>
      <c r="C511" s="181" t="s">
        <v>68</v>
      </c>
      <c r="D511" s="181" t="s">
        <v>65</v>
      </c>
      <c r="E511" s="181" t="s">
        <v>109</v>
      </c>
      <c r="F511" s="179"/>
      <c r="G511" s="408">
        <f t="shared" si="26"/>
        <v>1771.5</v>
      </c>
      <c r="H511" s="422"/>
      <c r="I511" s="422"/>
    </row>
    <row r="512" spans="1:9" s="80" customFormat="1" ht="12.75">
      <c r="A512" s="176" t="s">
        <v>112</v>
      </c>
      <c r="B512" s="181" t="s">
        <v>402</v>
      </c>
      <c r="C512" s="181" t="s">
        <v>68</v>
      </c>
      <c r="D512" s="181" t="s">
        <v>65</v>
      </c>
      <c r="E512" s="181" t="s">
        <v>113</v>
      </c>
      <c r="F512" s="179"/>
      <c r="G512" s="408">
        <f t="shared" si="26"/>
        <v>1771.5</v>
      </c>
      <c r="H512" s="422"/>
      <c r="I512" s="422"/>
    </row>
    <row r="513" spans="1:9" s="80" customFormat="1" ht="13.5" customHeight="1">
      <c r="A513" s="170" t="s">
        <v>152</v>
      </c>
      <c r="B513" s="181" t="s">
        <v>402</v>
      </c>
      <c r="C513" s="181" t="s">
        <v>68</v>
      </c>
      <c r="D513" s="181" t="s">
        <v>65</v>
      </c>
      <c r="E513" s="181" t="s">
        <v>113</v>
      </c>
      <c r="F513" s="179">
        <v>725</v>
      </c>
      <c r="G513" s="408">
        <v>1771.5</v>
      </c>
      <c r="H513" s="422"/>
      <c r="I513" s="422"/>
    </row>
    <row r="514" spans="1:9" s="80" customFormat="1" ht="12.75">
      <c r="A514" s="176" t="s">
        <v>10</v>
      </c>
      <c r="B514" s="181" t="s">
        <v>402</v>
      </c>
      <c r="C514" s="181" t="s">
        <v>68</v>
      </c>
      <c r="D514" s="181" t="s">
        <v>66</v>
      </c>
      <c r="E514" s="181"/>
      <c r="F514" s="179"/>
      <c r="G514" s="408">
        <f>G515</f>
        <v>8914.3</v>
      </c>
      <c r="H514" s="422"/>
      <c r="I514" s="422"/>
    </row>
    <row r="515" spans="1:9" s="80" customFormat="1" ht="21">
      <c r="A515" s="176" t="s">
        <v>102</v>
      </c>
      <c r="B515" s="181" t="s">
        <v>402</v>
      </c>
      <c r="C515" s="181" t="s">
        <v>68</v>
      </c>
      <c r="D515" s="181" t="s">
        <v>66</v>
      </c>
      <c r="E515" s="181" t="s">
        <v>103</v>
      </c>
      <c r="F515" s="179"/>
      <c r="G515" s="408">
        <f>G516</f>
        <v>8914.3</v>
      </c>
      <c r="H515" s="422"/>
      <c r="I515" s="422"/>
    </row>
    <row r="516" spans="1:9" s="80" customFormat="1" ht="12.75">
      <c r="A516" s="176" t="s">
        <v>108</v>
      </c>
      <c r="B516" s="181" t="s">
        <v>402</v>
      </c>
      <c r="C516" s="181" t="s">
        <v>68</v>
      </c>
      <c r="D516" s="181" t="s">
        <v>66</v>
      </c>
      <c r="E516" s="181" t="s">
        <v>109</v>
      </c>
      <c r="F516" s="179"/>
      <c r="G516" s="408">
        <f>G517</f>
        <v>8914.3</v>
      </c>
      <c r="H516" s="422"/>
      <c r="I516" s="422"/>
    </row>
    <row r="517" spans="1:9" s="80" customFormat="1" ht="12.75">
      <c r="A517" s="176" t="s">
        <v>112</v>
      </c>
      <c r="B517" s="181" t="s">
        <v>402</v>
      </c>
      <c r="C517" s="181" t="s">
        <v>68</v>
      </c>
      <c r="D517" s="181" t="s">
        <v>66</v>
      </c>
      <c r="E517" s="181" t="s">
        <v>113</v>
      </c>
      <c r="F517" s="179"/>
      <c r="G517" s="408">
        <f>G518</f>
        <v>8914.3</v>
      </c>
      <c r="H517" s="422"/>
      <c r="I517" s="422"/>
    </row>
    <row r="518" spans="1:9" s="80" customFormat="1" ht="12" customHeight="1">
      <c r="A518" s="170" t="s">
        <v>152</v>
      </c>
      <c r="B518" s="181" t="s">
        <v>402</v>
      </c>
      <c r="C518" s="181" t="s">
        <v>68</v>
      </c>
      <c r="D518" s="181" t="s">
        <v>66</v>
      </c>
      <c r="E518" s="181" t="s">
        <v>113</v>
      </c>
      <c r="F518" s="179">
        <v>725</v>
      </c>
      <c r="G518" s="408">
        <v>8914.3</v>
      </c>
      <c r="H518" s="422"/>
      <c r="I518" s="422"/>
    </row>
    <row r="519" spans="1:9" s="80" customFormat="1" ht="12.75">
      <c r="A519" s="170" t="s">
        <v>352</v>
      </c>
      <c r="B519" s="181" t="s">
        <v>402</v>
      </c>
      <c r="C519" s="181" t="s">
        <v>68</v>
      </c>
      <c r="D519" s="181" t="s">
        <v>69</v>
      </c>
      <c r="E519" s="181"/>
      <c r="F519" s="179"/>
      <c r="G519" s="408">
        <f>G520</f>
        <v>2060</v>
      </c>
      <c r="H519" s="422"/>
      <c r="I519" s="422"/>
    </row>
    <row r="520" spans="1:9" s="80" customFormat="1" ht="21">
      <c r="A520" s="176" t="s">
        <v>102</v>
      </c>
      <c r="B520" s="181" t="s">
        <v>402</v>
      </c>
      <c r="C520" s="181" t="s">
        <v>68</v>
      </c>
      <c r="D520" s="181" t="s">
        <v>69</v>
      </c>
      <c r="E520" s="181" t="s">
        <v>103</v>
      </c>
      <c r="F520" s="179"/>
      <c r="G520" s="408">
        <f>G521</f>
        <v>2060</v>
      </c>
      <c r="H520" s="422"/>
      <c r="I520" s="422"/>
    </row>
    <row r="521" spans="1:9" s="80" customFormat="1" ht="12.75">
      <c r="A521" s="176" t="s">
        <v>108</v>
      </c>
      <c r="B521" s="181" t="s">
        <v>402</v>
      </c>
      <c r="C521" s="181" t="s">
        <v>68</v>
      </c>
      <c r="D521" s="181" t="s">
        <v>69</v>
      </c>
      <c r="E521" s="181" t="s">
        <v>109</v>
      </c>
      <c r="F521" s="179"/>
      <c r="G521" s="408">
        <f>G522</f>
        <v>2060</v>
      </c>
      <c r="H521" s="422"/>
      <c r="I521" s="422"/>
    </row>
    <row r="522" spans="1:9" s="80" customFormat="1" ht="12.75">
      <c r="A522" s="176" t="s">
        <v>112</v>
      </c>
      <c r="B522" s="181" t="s">
        <v>402</v>
      </c>
      <c r="C522" s="181" t="s">
        <v>68</v>
      </c>
      <c r="D522" s="181" t="s">
        <v>69</v>
      </c>
      <c r="E522" s="181" t="s">
        <v>113</v>
      </c>
      <c r="F522" s="179"/>
      <c r="G522" s="408">
        <f>G523+G524</f>
        <v>2060</v>
      </c>
      <c r="H522" s="422"/>
      <c r="I522" s="422"/>
    </row>
    <row r="523" spans="1:9" s="80" customFormat="1" ht="12" customHeight="1">
      <c r="A523" s="170" t="s">
        <v>152</v>
      </c>
      <c r="B523" s="181" t="s">
        <v>402</v>
      </c>
      <c r="C523" s="181" t="s">
        <v>68</v>
      </c>
      <c r="D523" s="181" t="s">
        <v>69</v>
      </c>
      <c r="E523" s="181" t="s">
        <v>113</v>
      </c>
      <c r="F523" s="179">
        <v>725</v>
      </c>
      <c r="G523" s="408">
        <v>950</v>
      </c>
      <c r="H523" s="422"/>
      <c r="I523" s="422"/>
    </row>
    <row r="524" spans="1:9" s="80" customFormat="1" ht="21">
      <c r="A524" s="170" t="s">
        <v>153</v>
      </c>
      <c r="B524" s="181" t="s">
        <v>402</v>
      </c>
      <c r="C524" s="181" t="s">
        <v>68</v>
      </c>
      <c r="D524" s="181" t="s">
        <v>69</v>
      </c>
      <c r="E524" s="181" t="s">
        <v>113</v>
      </c>
      <c r="F524" s="179">
        <v>726</v>
      </c>
      <c r="G524" s="408">
        <f>878+232</f>
        <v>1110</v>
      </c>
      <c r="H524" s="422"/>
      <c r="I524" s="422"/>
    </row>
    <row r="525" spans="1:9" s="80" customFormat="1" ht="12.75">
      <c r="A525" s="305" t="s">
        <v>765</v>
      </c>
      <c r="B525" s="307" t="s">
        <v>788</v>
      </c>
      <c r="C525" s="180"/>
      <c r="D525" s="180"/>
      <c r="E525" s="180"/>
      <c r="F525" s="174"/>
      <c r="G525" s="407">
        <f aca="true" t="shared" si="27" ref="G525:G537">G526</f>
        <v>1636.4</v>
      </c>
      <c r="H525" s="422"/>
      <c r="I525" s="422"/>
    </row>
    <row r="526" spans="1:9" s="80" customFormat="1" ht="12.75">
      <c r="A526" s="171" t="s">
        <v>8</v>
      </c>
      <c r="B526" s="306" t="s">
        <v>788</v>
      </c>
      <c r="C526" s="180" t="s">
        <v>68</v>
      </c>
      <c r="D526" s="180" t="s">
        <v>35</v>
      </c>
      <c r="E526" s="181"/>
      <c r="F526" s="179"/>
      <c r="G526" s="408">
        <f t="shared" si="27"/>
        <v>1636.4</v>
      </c>
      <c r="H526" s="422"/>
      <c r="I526" s="422"/>
    </row>
    <row r="527" spans="1:9" s="80" customFormat="1" ht="12.75">
      <c r="A527" s="176" t="s">
        <v>10</v>
      </c>
      <c r="B527" s="306" t="s">
        <v>788</v>
      </c>
      <c r="C527" s="181" t="s">
        <v>68</v>
      </c>
      <c r="D527" s="181" t="s">
        <v>66</v>
      </c>
      <c r="E527" s="181"/>
      <c r="F527" s="179"/>
      <c r="G527" s="408">
        <f t="shared" si="27"/>
        <v>1636.4</v>
      </c>
      <c r="H527" s="422"/>
      <c r="I527" s="422"/>
    </row>
    <row r="528" spans="1:9" s="80" customFormat="1" ht="21">
      <c r="A528" s="176" t="s">
        <v>102</v>
      </c>
      <c r="B528" s="306" t="s">
        <v>788</v>
      </c>
      <c r="C528" s="181" t="s">
        <v>68</v>
      </c>
      <c r="D528" s="181" t="s">
        <v>66</v>
      </c>
      <c r="E528" s="181" t="s">
        <v>103</v>
      </c>
      <c r="F528" s="179"/>
      <c r="G528" s="408">
        <f t="shared" si="27"/>
        <v>1636.4</v>
      </c>
      <c r="H528" s="422"/>
      <c r="I528" s="422"/>
    </row>
    <row r="529" spans="1:9" s="80" customFormat="1" ht="12.75">
      <c r="A529" s="176" t="s">
        <v>108</v>
      </c>
      <c r="B529" s="306" t="s">
        <v>788</v>
      </c>
      <c r="C529" s="181" t="s">
        <v>68</v>
      </c>
      <c r="D529" s="181" t="s">
        <v>66</v>
      </c>
      <c r="E529" s="181" t="s">
        <v>109</v>
      </c>
      <c r="F529" s="179"/>
      <c r="G529" s="408">
        <f t="shared" si="27"/>
        <v>1636.4</v>
      </c>
      <c r="H529" s="422"/>
      <c r="I529" s="422"/>
    </row>
    <row r="530" spans="1:9" s="80" customFormat="1" ht="12.75">
      <c r="A530" s="176" t="s">
        <v>112</v>
      </c>
      <c r="B530" s="306" t="s">
        <v>788</v>
      </c>
      <c r="C530" s="181" t="s">
        <v>68</v>
      </c>
      <c r="D530" s="181" t="s">
        <v>66</v>
      </c>
      <c r="E530" s="181" t="s">
        <v>113</v>
      </c>
      <c r="F530" s="179"/>
      <c r="G530" s="408">
        <f t="shared" si="27"/>
        <v>1636.4</v>
      </c>
      <c r="H530" s="422"/>
      <c r="I530" s="422"/>
    </row>
    <row r="531" spans="1:9" s="80" customFormat="1" ht="12.75">
      <c r="A531" s="170" t="s">
        <v>152</v>
      </c>
      <c r="B531" s="306" t="s">
        <v>788</v>
      </c>
      <c r="C531" s="181" t="s">
        <v>68</v>
      </c>
      <c r="D531" s="181" t="s">
        <v>66</v>
      </c>
      <c r="E531" s="181" t="s">
        <v>113</v>
      </c>
      <c r="F531" s="179">
        <v>725</v>
      </c>
      <c r="G531" s="408">
        <v>1636.4</v>
      </c>
      <c r="H531" s="422"/>
      <c r="I531" s="422"/>
    </row>
    <row r="532" spans="1:9" s="80" customFormat="1" ht="12.75">
      <c r="A532" s="360" t="s">
        <v>787</v>
      </c>
      <c r="B532" s="361" t="s">
        <v>766</v>
      </c>
      <c r="C532" s="138"/>
      <c r="D532" s="138"/>
      <c r="E532" s="138"/>
      <c r="F532" s="126"/>
      <c r="G532" s="401">
        <f t="shared" si="27"/>
        <v>378.6</v>
      </c>
      <c r="H532" s="422"/>
      <c r="I532" s="422"/>
    </row>
    <row r="533" spans="1:9" s="80" customFormat="1" ht="12.75">
      <c r="A533" s="129" t="s">
        <v>8</v>
      </c>
      <c r="B533" s="362" t="s">
        <v>766</v>
      </c>
      <c r="C533" s="138" t="s">
        <v>68</v>
      </c>
      <c r="D533" s="138" t="s">
        <v>35</v>
      </c>
      <c r="E533" s="136"/>
      <c r="F533" s="131"/>
      <c r="G533" s="402">
        <f t="shared" si="27"/>
        <v>378.6</v>
      </c>
      <c r="H533" s="422"/>
      <c r="I533" s="422"/>
    </row>
    <row r="534" spans="1:9" s="80" customFormat="1" ht="12.75">
      <c r="A534" s="135" t="s">
        <v>10</v>
      </c>
      <c r="B534" s="362" t="s">
        <v>766</v>
      </c>
      <c r="C534" s="136" t="s">
        <v>68</v>
      </c>
      <c r="D534" s="136" t="s">
        <v>66</v>
      </c>
      <c r="E534" s="136"/>
      <c r="F534" s="131"/>
      <c r="G534" s="402">
        <f t="shared" si="27"/>
        <v>378.6</v>
      </c>
      <c r="H534" s="422"/>
      <c r="I534" s="422"/>
    </row>
    <row r="535" spans="1:9" s="80" customFormat="1" ht="21">
      <c r="A535" s="135" t="s">
        <v>102</v>
      </c>
      <c r="B535" s="362" t="s">
        <v>766</v>
      </c>
      <c r="C535" s="136" t="s">
        <v>68</v>
      </c>
      <c r="D535" s="136" t="s">
        <v>66</v>
      </c>
      <c r="E535" s="136" t="s">
        <v>103</v>
      </c>
      <c r="F535" s="131"/>
      <c r="G535" s="402">
        <f t="shared" si="27"/>
        <v>378.6</v>
      </c>
      <c r="H535" s="422"/>
      <c r="I535" s="422"/>
    </row>
    <row r="536" spans="1:9" s="80" customFormat="1" ht="12.75">
      <c r="A536" s="135" t="s">
        <v>108</v>
      </c>
      <c r="B536" s="362" t="s">
        <v>766</v>
      </c>
      <c r="C536" s="136" t="s">
        <v>68</v>
      </c>
      <c r="D536" s="136" t="s">
        <v>66</v>
      </c>
      <c r="E536" s="136" t="s">
        <v>109</v>
      </c>
      <c r="F536" s="131"/>
      <c r="G536" s="402">
        <f t="shared" si="27"/>
        <v>378.6</v>
      </c>
      <c r="H536" s="422"/>
      <c r="I536" s="422"/>
    </row>
    <row r="537" spans="1:9" s="80" customFormat="1" ht="12.75">
      <c r="A537" s="135" t="s">
        <v>112</v>
      </c>
      <c r="B537" s="362" t="s">
        <v>766</v>
      </c>
      <c r="C537" s="136" t="s">
        <v>68</v>
      </c>
      <c r="D537" s="136" t="s">
        <v>66</v>
      </c>
      <c r="E537" s="136" t="s">
        <v>113</v>
      </c>
      <c r="F537" s="131"/>
      <c r="G537" s="402">
        <f t="shared" si="27"/>
        <v>378.6</v>
      </c>
      <c r="H537" s="422"/>
      <c r="I537" s="422"/>
    </row>
    <row r="538" spans="1:9" s="80" customFormat="1" ht="12.75">
      <c r="A538" s="132" t="s">
        <v>152</v>
      </c>
      <c r="B538" s="362" t="s">
        <v>766</v>
      </c>
      <c r="C538" s="136" t="s">
        <v>68</v>
      </c>
      <c r="D538" s="136" t="s">
        <v>66</v>
      </c>
      <c r="E538" s="136" t="s">
        <v>113</v>
      </c>
      <c r="F538" s="131">
        <v>725</v>
      </c>
      <c r="G538" s="402">
        <v>378.6</v>
      </c>
      <c r="H538" s="422"/>
      <c r="I538" s="422"/>
    </row>
    <row r="539" spans="1:9" s="78" customFormat="1" ht="36" customHeight="1">
      <c r="A539" s="222" t="s">
        <v>531</v>
      </c>
      <c r="B539" s="180" t="s">
        <v>343</v>
      </c>
      <c r="C539" s="180"/>
      <c r="D539" s="180"/>
      <c r="E539" s="180"/>
      <c r="F539" s="174"/>
      <c r="G539" s="407">
        <f>G540</f>
        <v>2871</v>
      </c>
      <c r="H539" s="421"/>
      <c r="I539" s="421"/>
    </row>
    <row r="540" spans="1:9" s="79" customFormat="1" ht="33.75" customHeight="1">
      <c r="A540" s="172" t="s">
        <v>530</v>
      </c>
      <c r="B540" s="180" t="s">
        <v>397</v>
      </c>
      <c r="C540" s="180"/>
      <c r="D540" s="180"/>
      <c r="E540" s="180"/>
      <c r="F540" s="174"/>
      <c r="G540" s="407">
        <f>G541</f>
        <v>2871</v>
      </c>
      <c r="H540" s="421"/>
      <c r="I540" s="421"/>
    </row>
    <row r="541" spans="1:9" s="79" customFormat="1" ht="12.75">
      <c r="A541" s="171" t="s">
        <v>8</v>
      </c>
      <c r="B541" s="180" t="s">
        <v>397</v>
      </c>
      <c r="C541" s="180" t="s">
        <v>68</v>
      </c>
      <c r="D541" s="180" t="s">
        <v>35</v>
      </c>
      <c r="E541" s="180"/>
      <c r="F541" s="174"/>
      <c r="G541" s="407">
        <f>G542+G549</f>
        <v>2871</v>
      </c>
      <c r="H541" s="421"/>
      <c r="I541" s="421"/>
    </row>
    <row r="542" spans="1:9" s="79" customFormat="1" ht="12.75">
      <c r="A542" s="176" t="s">
        <v>11</v>
      </c>
      <c r="B542" s="181" t="s">
        <v>397</v>
      </c>
      <c r="C542" s="180" t="s">
        <v>68</v>
      </c>
      <c r="D542" s="180" t="s">
        <v>74</v>
      </c>
      <c r="E542" s="180"/>
      <c r="F542" s="174"/>
      <c r="G542" s="407">
        <f>G543</f>
        <v>2500.6</v>
      </c>
      <c r="H542" s="421"/>
      <c r="I542" s="421"/>
    </row>
    <row r="543" spans="1:9" s="81" customFormat="1" ht="41.25">
      <c r="A543" s="176" t="s">
        <v>99</v>
      </c>
      <c r="B543" s="181" t="s">
        <v>397</v>
      </c>
      <c r="C543" s="181" t="s">
        <v>68</v>
      </c>
      <c r="D543" s="181" t="s">
        <v>74</v>
      </c>
      <c r="E543" s="181" t="s">
        <v>100</v>
      </c>
      <c r="F543" s="179"/>
      <c r="G543" s="408">
        <f>G544</f>
        <v>2500.6</v>
      </c>
      <c r="H543" s="422"/>
      <c r="I543" s="422"/>
    </row>
    <row r="544" spans="1:9" s="81" customFormat="1" ht="12.75">
      <c r="A544" s="176" t="s">
        <v>92</v>
      </c>
      <c r="B544" s="181" t="s">
        <v>397</v>
      </c>
      <c r="C544" s="181" t="s">
        <v>68</v>
      </c>
      <c r="D544" s="181" t="s">
        <v>74</v>
      </c>
      <c r="E544" s="181" t="s">
        <v>93</v>
      </c>
      <c r="F544" s="179"/>
      <c r="G544" s="408">
        <f>G545+G547</f>
        <v>2500.6</v>
      </c>
      <c r="H544" s="422"/>
      <c r="I544" s="422"/>
    </row>
    <row r="545" spans="1:9" s="81" customFormat="1" ht="12.75">
      <c r="A545" s="176" t="s">
        <v>154</v>
      </c>
      <c r="B545" s="181" t="s">
        <v>397</v>
      </c>
      <c r="C545" s="181" t="s">
        <v>68</v>
      </c>
      <c r="D545" s="181" t="s">
        <v>74</v>
      </c>
      <c r="E545" s="181" t="s">
        <v>94</v>
      </c>
      <c r="F545" s="179"/>
      <c r="G545" s="408">
        <f>G546</f>
        <v>1929.7</v>
      </c>
      <c r="H545" s="422"/>
      <c r="I545" s="422"/>
    </row>
    <row r="546" spans="1:9" s="81" customFormat="1" ht="12.75">
      <c r="A546" s="176" t="s">
        <v>149</v>
      </c>
      <c r="B546" s="181" t="s">
        <v>397</v>
      </c>
      <c r="C546" s="181" t="s">
        <v>68</v>
      </c>
      <c r="D546" s="181" t="s">
        <v>74</v>
      </c>
      <c r="E546" s="181" t="s">
        <v>94</v>
      </c>
      <c r="F546" s="179">
        <v>721</v>
      </c>
      <c r="G546" s="408">
        <v>1929.7</v>
      </c>
      <c r="H546" s="422"/>
      <c r="I546" s="422"/>
    </row>
    <row r="547" spans="1:9" s="81" customFormat="1" ht="30.75">
      <c r="A547" s="176" t="s">
        <v>156</v>
      </c>
      <c r="B547" s="181" t="s">
        <v>397</v>
      </c>
      <c r="C547" s="181" t="s">
        <v>68</v>
      </c>
      <c r="D547" s="181" t="s">
        <v>74</v>
      </c>
      <c r="E547" s="181" t="s">
        <v>155</v>
      </c>
      <c r="F547" s="179"/>
      <c r="G547" s="408">
        <f>G548</f>
        <v>570.9</v>
      </c>
      <c r="H547" s="422"/>
      <c r="I547" s="422"/>
    </row>
    <row r="548" spans="1:9" s="81" customFormat="1" ht="12.75">
      <c r="A548" s="176" t="s">
        <v>149</v>
      </c>
      <c r="B548" s="181" t="s">
        <v>397</v>
      </c>
      <c r="C548" s="181" t="s">
        <v>68</v>
      </c>
      <c r="D548" s="181" t="s">
        <v>74</v>
      </c>
      <c r="E548" s="181" t="s">
        <v>155</v>
      </c>
      <c r="F548" s="179">
        <v>721</v>
      </c>
      <c r="G548" s="408">
        <v>570.9</v>
      </c>
      <c r="H548" s="422"/>
      <c r="I548" s="422"/>
    </row>
    <row r="549" spans="1:9" s="81" customFormat="1" ht="21">
      <c r="A549" s="176" t="s">
        <v>393</v>
      </c>
      <c r="B549" s="181" t="s">
        <v>397</v>
      </c>
      <c r="C549" s="181" t="s">
        <v>68</v>
      </c>
      <c r="D549" s="181" t="s">
        <v>74</v>
      </c>
      <c r="E549" s="181" t="s">
        <v>101</v>
      </c>
      <c r="F549" s="179"/>
      <c r="G549" s="408">
        <f>G550</f>
        <v>370.4</v>
      </c>
      <c r="H549" s="422"/>
      <c r="I549" s="422"/>
    </row>
    <row r="550" spans="1:9" s="81" customFormat="1" ht="21">
      <c r="A550" s="176" t="s">
        <v>773</v>
      </c>
      <c r="B550" s="181" t="s">
        <v>397</v>
      </c>
      <c r="C550" s="181" t="s">
        <v>68</v>
      </c>
      <c r="D550" s="181" t="s">
        <v>74</v>
      </c>
      <c r="E550" s="181" t="s">
        <v>97</v>
      </c>
      <c r="F550" s="179"/>
      <c r="G550" s="408">
        <f>G551</f>
        <v>370.4</v>
      </c>
      <c r="H550" s="422"/>
      <c r="I550" s="422"/>
    </row>
    <row r="551" spans="1:9" s="81" customFormat="1" ht="12.75">
      <c r="A551" s="176" t="s">
        <v>723</v>
      </c>
      <c r="B551" s="181" t="s">
        <v>397</v>
      </c>
      <c r="C551" s="181" t="s">
        <v>68</v>
      </c>
      <c r="D551" s="181" t="s">
        <v>74</v>
      </c>
      <c r="E551" s="181" t="s">
        <v>98</v>
      </c>
      <c r="F551" s="179"/>
      <c r="G551" s="408">
        <f>G552</f>
        <v>370.4</v>
      </c>
      <c r="H551" s="422"/>
      <c r="I551" s="422"/>
    </row>
    <row r="552" spans="1:9" s="81" customFormat="1" ht="12.75">
      <c r="A552" s="176" t="s">
        <v>149</v>
      </c>
      <c r="B552" s="181" t="s">
        <v>397</v>
      </c>
      <c r="C552" s="181" t="s">
        <v>68</v>
      </c>
      <c r="D552" s="181" t="s">
        <v>74</v>
      </c>
      <c r="E552" s="181" t="s">
        <v>98</v>
      </c>
      <c r="F552" s="179">
        <v>721</v>
      </c>
      <c r="G552" s="408">
        <v>370.4</v>
      </c>
      <c r="H552" s="422"/>
      <c r="I552" s="422"/>
    </row>
    <row r="553" spans="1:9" s="79" customFormat="1" ht="30.75">
      <c r="A553" s="172" t="s">
        <v>532</v>
      </c>
      <c r="B553" s="180" t="s">
        <v>533</v>
      </c>
      <c r="C553" s="180"/>
      <c r="D553" s="180"/>
      <c r="E553" s="180"/>
      <c r="F553" s="174"/>
      <c r="G553" s="407">
        <f>G554</f>
        <v>2603.8999999999996</v>
      </c>
      <c r="H553" s="421"/>
      <c r="I553" s="421"/>
    </row>
    <row r="554" spans="1:9" s="78" customFormat="1" ht="21">
      <c r="A554" s="172" t="s">
        <v>721</v>
      </c>
      <c r="B554" s="180" t="s">
        <v>534</v>
      </c>
      <c r="C554" s="180"/>
      <c r="D554" s="180"/>
      <c r="E554" s="180"/>
      <c r="F554" s="174"/>
      <c r="G554" s="407">
        <f>G555</f>
        <v>2603.8999999999996</v>
      </c>
      <c r="H554" s="421"/>
      <c r="I554" s="421"/>
    </row>
    <row r="555" spans="1:9" s="78" customFormat="1" ht="12.75">
      <c r="A555" s="172" t="s">
        <v>61</v>
      </c>
      <c r="B555" s="180" t="s">
        <v>534</v>
      </c>
      <c r="C555" s="180" t="s">
        <v>70</v>
      </c>
      <c r="D555" s="180" t="s">
        <v>35</v>
      </c>
      <c r="E555" s="180"/>
      <c r="F555" s="174"/>
      <c r="G555" s="407">
        <f>G556</f>
        <v>2603.8999999999996</v>
      </c>
      <c r="H555" s="421"/>
      <c r="I555" s="421"/>
    </row>
    <row r="556" spans="1:9" s="78" customFormat="1" ht="12.75">
      <c r="A556" s="176" t="s">
        <v>148</v>
      </c>
      <c r="B556" s="181" t="s">
        <v>534</v>
      </c>
      <c r="C556" s="181" t="s">
        <v>70</v>
      </c>
      <c r="D556" s="181" t="s">
        <v>75</v>
      </c>
      <c r="E556" s="180"/>
      <c r="F556" s="174"/>
      <c r="G556" s="407">
        <f>G557+G565</f>
        <v>2603.8999999999996</v>
      </c>
      <c r="H556" s="421"/>
      <c r="I556" s="421"/>
    </row>
    <row r="557" spans="1:9" s="80" customFormat="1" ht="41.25">
      <c r="A557" s="176" t="s">
        <v>99</v>
      </c>
      <c r="B557" s="181" t="s">
        <v>534</v>
      </c>
      <c r="C557" s="181" t="s">
        <v>70</v>
      </c>
      <c r="D557" s="181" t="s">
        <v>75</v>
      </c>
      <c r="E557" s="181" t="s">
        <v>100</v>
      </c>
      <c r="F557" s="179"/>
      <c r="G557" s="408">
        <f>G558</f>
        <v>2420.2</v>
      </c>
      <c r="H557" s="422"/>
      <c r="I557" s="422"/>
    </row>
    <row r="558" spans="1:9" s="80" customFormat="1" ht="12.75">
      <c r="A558" s="176" t="s">
        <v>92</v>
      </c>
      <c r="B558" s="181" t="s">
        <v>534</v>
      </c>
      <c r="C558" s="181" t="s">
        <v>70</v>
      </c>
      <c r="D558" s="181" t="s">
        <v>75</v>
      </c>
      <c r="E558" s="181" t="s">
        <v>93</v>
      </c>
      <c r="F558" s="179"/>
      <c r="G558" s="408">
        <f>G559+G561+G563</f>
        <v>2420.2</v>
      </c>
      <c r="H558" s="422"/>
      <c r="I558" s="422"/>
    </row>
    <row r="559" spans="1:9" s="80" customFormat="1" ht="12.75">
      <c r="A559" s="176" t="s">
        <v>154</v>
      </c>
      <c r="B559" s="181" t="s">
        <v>534</v>
      </c>
      <c r="C559" s="181" t="s">
        <v>70</v>
      </c>
      <c r="D559" s="181" t="s">
        <v>75</v>
      </c>
      <c r="E559" s="181" t="s">
        <v>94</v>
      </c>
      <c r="F559" s="179"/>
      <c r="G559" s="408">
        <f>G560</f>
        <v>1812.6</v>
      </c>
      <c r="H559" s="422"/>
      <c r="I559" s="422"/>
    </row>
    <row r="560" spans="1:9" s="80" customFormat="1" ht="12.75">
      <c r="A560" s="176" t="s">
        <v>149</v>
      </c>
      <c r="B560" s="181" t="s">
        <v>534</v>
      </c>
      <c r="C560" s="181" t="s">
        <v>70</v>
      </c>
      <c r="D560" s="181" t="s">
        <v>75</v>
      </c>
      <c r="E560" s="181" t="s">
        <v>94</v>
      </c>
      <c r="F560" s="179">
        <v>721</v>
      </c>
      <c r="G560" s="408">
        <v>1812.6</v>
      </c>
      <c r="H560" s="422"/>
      <c r="I560" s="422"/>
    </row>
    <row r="561" spans="1:9" s="80" customFormat="1" ht="21">
      <c r="A561" s="176" t="s">
        <v>95</v>
      </c>
      <c r="B561" s="181" t="s">
        <v>534</v>
      </c>
      <c r="C561" s="181" t="s">
        <v>70</v>
      </c>
      <c r="D561" s="181" t="s">
        <v>75</v>
      </c>
      <c r="E561" s="181" t="s">
        <v>96</v>
      </c>
      <c r="F561" s="179"/>
      <c r="G561" s="408">
        <f>G562</f>
        <v>100</v>
      </c>
      <c r="H561" s="422"/>
      <c r="I561" s="422"/>
    </row>
    <row r="562" spans="1:9" s="80" customFormat="1" ht="12.75">
      <c r="A562" s="176" t="s">
        <v>149</v>
      </c>
      <c r="B562" s="181" t="s">
        <v>534</v>
      </c>
      <c r="C562" s="181" t="s">
        <v>70</v>
      </c>
      <c r="D562" s="181" t="s">
        <v>75</v>
      </c>
      <c r="E562" s="181" t="s">
        <v>96</v>
      </c>
      <c r="F562" s="179">
        <v>721</v>
      </c>
      <c r="G562" s="408">
        <v>100</v>
      </c>
      <c r="H562" s="422"/>
      <c r="I562" s="422"/>
    </row>
    <row r="563" spans="1:9" s="80" customFormat="1" ht="30.75">
      <c r="A563" s="176" t="s">
        <v>156</v>
      </c>
      <c r="B563" s="181" t="s">
        <v>534</v>
      </c>
      <c r="C563" s="181" t="s">
        <v>70</v>
      </c>
      <c r="D563" s="181" t="s">
        <v>75</v>
      </c>
      <c r="E563" s="181" t="s">
        <v>155</v>
      </c>
      <c r="F563" s="179"/>
      <c r="G563" s="408">
        <f>G564</f>
        <v>507.6</v>
      </c>
      <c r="H563" s="422"/>
      <c r="I563" s="422"/>
    </row>
    <row r="564" spans="1:9" s="80" customFormat="1" ht="12.75">
      <c r="A564" s="176" t="s">
        <v>149</v>
      </c>
      <c r="B564" s="181" t="s">
        <v>534</v>
      </c>
      <c r="C564" s="181" t="s">
        <v>70</v>
      </c>
      <c r="D564" s="181" t="s">
        <v>75</v>
      </c>
      <c r="E564" s="181" t="s">
        <v>155</v>
      </c>
      <c r="F564" s="179">
        <v>721</v>
      </c>
      <c r="G564" s="408">
        <v>507.6</v>
      </c>
      <c r="H564" s="422"/>
      <c r="I564" s="422"/>
    </row>
    <row r="565" spans="1:9" s="80" customFormat="1" ht="21">
      <c r="A565" s="176" t="s">
        <v>393</v>
      </c>
      <c r="B565" s="181" t="s">
        <v>534</v>
      </c>
      <c r="C565" s="181" t="s">
        <v>70</v>
      </c>
      <c r="D565" s="181" t="s">
        <v>75</v>
      </c>
      <c r="E565" s="181" t="s">
        <v>101</v>
      </c>
      <c r="F565" s="179"/>
      <c r="G565" s="408">
        <f>G566</f>
        <v>183.7</v>
      </c>
      <c r="H565" s="422"/>
      <c r="I565" s="422"/>
    </row>
    <row r="566" spans="1:9" s="80" customFormat="1" ht="21">
      <c r="A566" s="176" t="s">
        <v>773</v>
      </c>
      <c r="B566" s="181" t="s">
        <v>534</v>
      </c>
      <c r="C566" s="181" t="s">
        <v>70</v>
      </c>
      <c r="D566" s="181" t="s">
        <v>75</v>
      </c>
      <c r="E566" s="181" t="s">
        <v>97</v>
      </c>
      <c r="F566" s="179"/>
      <c r="G566" s="408">
        <f>G567</f>
        <v>183.7</v>
      </c>
      <c r="H566" s="422"/>
      <c r="I566" s="422"/>
    </row>
    <row r="567" spans="1:9" s="80" customFormat="1" ht="12.75">
      <c r="A567" s="176" t="s">
        <v>723</v>
      </c>
      <c r="B567" s="181" t="s">
        <v>534</v>
      </c>
      <c r="C567" s="181" t="s">
        <v>70</v>
      </c>
      <c r="D567" s="181" t="s">
        <v>75</v>
      </c>
      <c r="E567" s="181" t="s">
        <v>98</v>
      </c>
      <c r="F567" s="179"/>
      <c r="G567" s="408">
        <f>G568</f>
        <v>183.7</v>
      </c>
      <c r="H567" s="422"/>
      <c r="I567" s="422"/>
    </row>
    <row r="568" spans="1:9" s="80" customFormat="1" ht="12.75">
      <c r="A568" s="176" t="s">
        <v>149</v>
      </c>
      <c r="B568" s="181" t="s">
        <v>534</v>
      </c>
      <c r="C568" s="181" t="s">
        <v>70</v>
      </c>
      <c r="D568" s="181" t="s">
        <v>75</v>
      </c>
      <c r="E568" s="181" t="s">
        <v>98</v>
      </c>
      <c r="F568" s="179">
        <v>721</v>
      </c>
      <c r="G568" s="408">
        <v>183.7</v>
      </c>
      <c r="H568" s="422"/>
      <c r="I568" s="422"/>
    </row>
    <row r="569" spans="1:9" s="66" customFormat="1" ht="21">
      <c r="A569" s="139" t="s">
        <v>579</v>
      </c>
      <c r="B569" s="138" t="s">
        <v>580</v>
      </c>
      <c r="C569" s="138"/>
      <c r="D569" s="138"/>
      <c r="E569" s="138"/>
      <c r="F569" s="126"/>
      <c r="G569" s="401">
        <f>G570+G577</f>
        <v>1443.2</v>
      </c>
      <c r="H569" s="417"/>
      <c r="I569" s="417"/>
    </row>
    <row r="570" spans="1:9" s="80" customFormat="1" ht="21">
      <c r="A570" s="135" t="s">
        <v>727</v>
      </c>
      <c r="B570" s="136" t="s">
        <v>714</v>
      </c>
      <c r="C570" s="136"/>
      <c r="D570" s="136"/>
      <c r="E570" s="136"/>
      <c r="F570" s="131"/>
      <c r="G570" s="402">
        <f aca="true" t="shared" si="28" ref="G570:G575">G571</f>
        <v>275</v>
      </c>
      <c r="H570" s="422"/>
      <c r="I570" s="422"/>
    </row>
    <row r="571" spans="1:9" s="80" customFormat="1" ht="12.75">
      <c r="A571" s="129" t="s">
        <v>8</v>
      </c>
      <c r="B571" s="136" t="s">
        <v>714</v>
      </c>
      <c r="C571" s="136" t="s">
        <v>68</v>
      </c>
      <c r="D571" s="136" t="s">
        <v>35</v>
      </c>
      <c r="E571" s="136"/>
      <c r="F571" s="131"/>
      <c r="G571" s="402">
        <f t="shared" si="28"/>
        <v>275</v>
      </c>
      <c r="H571" s="422"/>
      <c r="I571" s="422"/>
    </row>
    <row r="572" spans="1:9" s="80" customFormat="1" ht="12.75">
      <c r="A572" s="135" t="s">
        <v>10</v>
      </c>
      <c r="B572" s="136" t="s">
        <v>714</v>
      </c>
      <c r="C572" s="136" t="s">
        <v>68</v>
      </c>
      <c r="D572" s="136" t="s">
        <v>66</v>
      </c>
      <c r="E572" s="136"/>
      <c r="F572" s="131"/>
      <c r="G572" s="402">
        <f t="shared" si="28"/>
        <v>275</v>
      </c>
      <c r="H572" s="422"/>
      <c r="I572" s="422"/>
    </row>
    <row r="573" spans="1:9" s="80" customFormat="1" ht="21">
      <c r="A573" s="135" t="s">
        <v>102</v>
      </c>
      <c r="B573" s="136" t="s">
        <v>714</v>
      </c>
      <c r="C573" s="136" t="s">
        <v>68</v>
      </c>
      <c r="D573" s="136" t="s">
        <v>66</v>
      </c>
      <c r="E573" s="136" t="s">
        <v>103</v>
      </c>
      <c r="F573" s="131"/>
      <c r="G573" s="402">
        <f t="shared" si="28"/>
        <v>275</v>
      </c>
      <c r="H573" s="422"/>
      <c r="I573" s="422"/>
    </row>
    <row r="574" spans="1:9" s="80" customFormat="1" ht="12.75">
      <c r="A574" s="135" t="s">
        <v>108</v>
      </c>
      <c r="B574" s="136" t="s">
        <v>714</v>
      </c>
      <c r="C574" s="136" t="s">
        <v>68</v>
      </c>
      <c r="D574" s="136" t="s">
        <v>66</v>
      </c>
      <c r="E574" s="136" t="s">
        <v>109</v>
      </c>
      <c r="F574" s="131"/>
      <c r="G574" s="402">
        <f t="shared" si="28"/>
        <v>275</v>
      </c>
      <c r="H574" s="422"/>
      <c r="I574" s="422"/>
    </row>
    <row r="575" spans="1:9" s="80" customFormat="1" ht="12.75">
      <c r="A575" s="135" t="s">
        <v>112</v>
      </c>
      <c r="B575" s="136" t="s">
        <v>714</v>
      </c>
      <c r="C575" s="136" t="s">
        <v>68</v>
      </c>
      <c r="D575" s="136" t="s">
        <v>66</v>
      </c>
      <c r="E575" s="136" t="s">
        <v>113</v>
      </c>
      <c r="F575" s="131"/>
      <c r="G575" s="402">
        <f t="shared" si="28"/>
        <v>275</v>
      </c>
      <c r="H575" s="422"/>
      <c r="I575" s="422"/>
    </row>
    <row r="576" spans="1:9" s="80" customFormat="1" ht="12.75">
      <c r="A576" s="132" t="s">
        <v>152</v>
      </c>
      <c r="B576" s="136" t="s">
        <v>714</v>
      </c>
      <c r="C576" s="136" t="s">
        <v>68</v>
      </c>
      <c r="D576" s="136" t="s">
        <v>66</v>
      </c>
      <c r="E576" s="136" t="s">
        <v>113</v>
      </c>
      <c r="F576" s="131">
        <v>725</v>
      </c>
      <c r="G576" s="402">
        <v>275</v>
      </c>
      <c r="H576" s="422"/>
      <c r="I576" s="422"/>
    </row>
    <row r="577" spans="1:9" s="80" customFormat="1" ht="21">
      <c r="A577" s="369" t="s">
        <v>795</v>
      </c>
      <c r="B577" s="367" t="s">
        <v>794</v>
      </c>
      <c r="C577" s="367"/>
      <c r="D577" s="367"/>
      <c r="E577" s="367"/>
      <c r="F577" s="368"/>
      <c r="G577" s="412">
        <f aca="true" t="shared" si="29" ref="G577:G582">G578</f>
        <v>1168.2</v>
      </c>
      <c r="H577" s="422"/>
      <c r="I577" s="422"/>
    </row>
    <row r="578" spans="1:9" s="80" customFormat="1" ht="12.75">
      <c r="A578" s="171" t="s">
        <v>8</v>
      </c>
      <c r="B578" s="181" t="s">
        <v>794</v>
      </c>
      <c r="C578" s="180" t="s">
        <v>68</v>
      </c>
      <c r="D578" s="180" t="s">
        <v>35</v>
      </c>
      <c r="E578" s="180"/>
      <c r="F578" s="174"/>
      <c r="G578" s="407">
        <f t="shared" si="29"/>
        <v>1168.2</v>
      </c>
      <c r="H578" s="422"/>
      <c r="I578" s="422"/>
    </row>
    <row r="579" spans="1:9" s="80" customFormat="1" ht="12.75">
      <c r="A579" s="176" t="s">
        <v>10</v>
      </c>
      <c r="B579" s="181" t="s">
        <v>794</v>
      </c>
      <c r="C579" s="181" t="s">
        <v>68</v>
      </c>
      <c r="D579" s="181" t="s">
        <v>66</v>
      </c>
      <c r="E579" s="181"/>
      <c r="F579" s="179"/>
      <c r="G579" s="408">
        <f t="shared" si="29"/>
        <v>1168.2</v>
      </c>
      <c r="H579" s="422"/>
      <c r="I579" s="422"/>
    </row>
    <row r="580" spans="1:9" s="80" customFormat="1" ht="21">
      <c r="A580" s="176" t="s">
        <v>102</v>
      </c>
      <c r="B580" s="181" t="s">
        <v>794</v>
      </c>
      <c r="C580" s="181" t="s">
        <v>68</v>
      </c>
      <c r="D580" s="181" t="s">
        <v>66</v>
      </c>
      <c r="E580" s="181" t="s">
        <v>103</v>
      </c>
      <c r="F580" s="179"/>
      <c r="G580" s="408">
        <f t="shared" si="29"/>
        <v>1168.2</v>
      </c>
      <c r="H580" s="422"/>
      <c r="I580" s="422"/>
    </row>
    <row r="581" spans="1:9" s="80" customFormat="1" ht="12.75">
      <c r="A581" s="176" t="s">
        <v>108</v>
      </c>
      <c r="B581" s="181" t="s">
        <v>794</v>
      </c>
      <c r="C581" s="181" t="s">
        <v>68</v>
      </c>
      <c r="D581" s="181" t="s">
        <v>66</v>
      </c>
      <c r="E581" s="181" t="s">
        <v>109</v>
      </c>
      <c r="F581" s="179"/>
      <c r="G581" s="408">
        <f t="shared" si="29"/>
        <v>1168.2</v>
      </c>
      <c r="H581" s="422"/>
      <c r="I581" s="422"/>
    </row>
    <row r="582" spans="1:9" s="80" customFormat="1" ht="12.75">
      <c r="A582" s="176" t="s">
        <v>112</v>
      </c>
      <c r="B582" s="181" t="s">
        <v>794</v>
      </c>
      <c r="C582" s="181" t="s">
        <v>68</v>
      </c>
      <c r="D582" s="181" t="s">
        <v>66</v>
      </c>
      <c r="E582" s="181" t="s">
        <v>113</v>
      </c>
      <c r="F582" s="179"/>
      <c r="G582" s="408">
        <f t="shared" si="29"/>
        <v>1168.2</v>
      </c>
      <c r="H582" s="422"/>
      <c r="I582" s="422"/>
    </row>
    <row r="583" spans="1:9" s="80" customFormat="1" ht="12.75">
      <c r="A583" s="170" t="s">
        <v>152</v>
      </c>
      <c r="B583" s="181" t="s">
        <v>794</v>
      </c>
      <c r="C583" s="181" t="s">
        <v>68</v>
      </c>
      <c r="D583" s="181" t="s">
        <v>66</v>
      </c>
      <c r="E583" s="181" t="s">
        <v>113</v>
      </c>
      <c r="F583" s="179">
        <v>725</v>
      </c>
      <c r="G583" s="408">
        <v>1168.2</v>
      </c>
      <c r="H583" s="422"/>
      <c r="I583" s="422"/>
    </row>
    <row r="584" spans="1:9" s="11" customFormat="1" ht="30.75">
      <c r="A584" s="296" t="s">
        <v>535</v>
      </c>
      <c r="B584" s="294" t="s">
        <v>183</v>
      </c>
      <c r="C584" s="297"/>
      <c r="D584" s="297"/>
      <c r="E584" s="300"/>
      <c r="F584" s="298"/>
      <c r="G584" s="398">
        <f>G585+G600+G615+G609</f>
        <v>708.3</v>
      </c>
      <c r="H584" s="414"/>
      <c r="I584" s="414"/>
    </row>
    <row r="585" spans="1:9" s="5" customFormat="1" ht="21">
      <c r="A585" s="129" t="s">
        <v>212</v>
      </c>
      <c r="B585" s="127" t="s">
        <v>282</v>
      </c>
      <c r="C585" s="130"/>
      <c r="D585" s="130"/>
      <c r="E585" s="136"/>
      <c r="F585" s="131"/>
      <c r="G585" s="401">
        <f>G586+G593</f>
        <v>50</v>
      </c>
      <c r="H585" s="414"/>
      <c r="I585" s="414"/>
    </row>
    <row r="586" spans="1:9" s="5" customFormat="1" ht="45" customHeight="1">
      <c r="A586" s="129" t="s">
        <v>536</v>
      </c>
      <c r="B586" s="127" t="s">
        <v>317</v>
      </c>
      <c r="C586" s="130"/>
      <c r="D586" s="130"/>
      <c r="E586" s="136"/>
      <c r="F586" s="131"/>
      <c r="G586" s="401">
        <f aca="true" t="shared" si="30" ref="G586:G591">G587</f>
        <v>10</v>
      </c>
      <c r="H586" s="414"/>
      <c r="I586" s="414"/>
    </row>
    <row r="587" spans="1:9" s="5" customFormat="1" ht="12.75">
      <c r="A587" s="129" t="s">
        <v>2</v>
      </c>
      <c r="B587" s="127" t="s">
        <v>317</v>
      </c>
      <c r="C587" s="130" t="s">
        <v>65</v>
      </c>
      <c r="D587" s="130" t="s">
        <v>35</v>
      </c>
      <c r="E587" s="136"/>
      <c r="F587" s="131"/>
      <c r="G587" s="401">
        <f t="shared" si="30"/>
        <v>10</v>
      </c>
      <c r="H587" s="414"/>
      <c r="I587" s="414"/>
    </row>
    <row r="588" spans="1:9" s="5" customFormat="1" ht="12.75">
      <c r="A588" s="132" t="s">
        <v>62</v>
      </c>
      <c r="B588" s="133" t="s">
        <v>317</v>
      </c>
      <c r="C588" s="134" t="s">
        <v>65</v>
      </c>
      <c r="D588" s="134" t="s">
        <v>86</v>
      </c>
      <c r="E588" s="136"/>
      <c r="F588" s="131"/>
      <c r="G588" s="402">
        <f>G589</f>
        <v>10</v>
      </c>
      <c r="H588" s="414"/>
      <c r="I588" s="414"/>
    </row>
    <row r="589" spans="1:9" s="5" customFormat="1" ht="21">
      <c r="A589" s="135" t="s">
        <v>393</v>
      </c>
      <c r="B589" s="133" t="s">
        <v>317</v>
      </c>
      <c r="C589" s="134" t="s">
        <v>65</v>
      </c>
      <c r="D589" s="134" t="s">
        <v>86</v>
      </c>
      <c r="E589" s="136" t="s">
        <v>101</v>
      </c>
      <c r="F589" s="131"/>
      <c r="G589" s="402">
        <f t="shared" si="30"/>
        <v>10</v>
      </c>
      <c r="H589" s="414"/>
      <c r="I589" s="414"/>
    </row>
    <row r="590" spans="1:9" s="5" customFormat="1" ht="21.75" customHeight="1">
      <c r="A590" s="135" t="s">
        <v>773</v>
      </c>
      <c r="B590" s="133" t="s">
        <v>317</v>
      </c>
      <c r="C590" s="134" t="s">
        <v>65</v>
      </c>
      <c r="D590" s="134" t="s">
        <v>86</v>
      </c>
      <c r="E590" s="136" t="s">
        <v>97</v>
      </c>
      <c r="F590" s="131"/>
      <c r="G590" s="402">
        <f t="shared" si="30"/>
        <v>10</v>
      </c>
      <c r="H590" s="414"/>
      <c r="I590" s="414"/>
    </row>
    <row r="591" spans="1:9" s="5" customFormat="1" ht="12.75">
      <c r="A591" s="135" t="s">
        <v>724</v>
      </c>
      <c r="B591" s="133" t="s">
        <v>317</v>
      </c>
      <c r="C591" s="134" t="s">
        <v>65</v>
      </c>
      <c r="D591" s="134" t="s">
        <v>86</v>
      </c>
      <c r="E591" s="136" t="s">
        <v>98</v>
      </c>
      <c r="F591" s="131"/>
      <c r="G591" s="402">
        <f t="shared" si="30"/>
        <v>10</v>
      </c>
      <c r="H591" s="414"/>
      <c r="I591" s="414"/>
    </row>
    <row r="592" spans="1:9" s="5" customFormat="1" ht="12.75">
      <c r="A592" s="132" t="s">
        <v>149</v>
      </c>
      <c r="B592" s="133" t="s">
        <v>317</v>
      </c>
      <c r="C592" s="134" t="s">
        <v>65</v>
      </c>
      <c r="D592" s="134" t="s">
        <v>86</v>
      </c>
      <c r="E592" s="136" t="s">
        <v>98</v>
      </c>
      <c r="F592" s="131">
        <v>721</v>
      </c>
      <c r="G592" s="402">
        <f>50-40</f>
        <v>10</v>
      </c>
      <c r="H592" s="414"/>
      <c r="I592" s="414"/>
    </row>
    <row r="593" spans="1:9" s="77" customFormat="1" ht="30.75">
      <c r="A593" s="129" t="s">
        <v>537</v>
      </c>
      <c r="B593" s="127" t="s">
        <v>538</v>
      </c>
      <c r="C593" s="130"/>
      <c r="D593" s="130"/>
      <c r="E593" s="138"/>
      <c r="F593" s="126"/>
      <c r="G593" s="401">
        <f aca="true" t="shared" si="31" ref="G593:G598">G594</f>
        <v>40</v>
      </c>
      <c r="H593" s="417"/>
      <c r="I593" s="417"/>
    </row>
    <row r="594" spans="1:9" s="77" customFormat="1" ht="12.75">
      <c r="A594" s="129" t="s">
        <v>2</v>
      </c>
      <c r="B594" s="127" t="s">
        <v>538</v>
      </c>
      <c r="C594" s="130" t="s">
        <v>65</v>
      </c>
      <c r="D594" s="130" t="s">
        <v>35</v>
      </c>
      <c r="E594" s="138"/>
      <c r="F594" s="126"/>
      <c r="G594" s="401">
        <f t="shared" si="31"/>
        <v>40</v>
      </c>
      <c r="H594" s="417"/>
      <c r="I594" s="417"/>
    </row>
    <row r="595" spans="1:9" s="5" customFormat="1" ht="12.75">
      <c r="A595" s="132" t="s">
        <v>62</v>
      </c>
      <c r="B595" s="133" t="s">
        <v>538</v>
      </c>
      <c r="C595" s="134" t="s">
        <v>65</v>
      </c>
      <c r="D595" s="134" t="s">
        <v>86</v>
      </c>
      <c r="E595" s="136"/>
      <c r="F595" s="131"/>
      <c r="G595" s="402">
        <f t="shared" si="31"/>
        <v>40</v>
      </c>
      <c r="H595" s="414"/>
      <c r="I595" s="414"/>
    </row>
    <row r="596" spans="1:9" s="5" customFormat="1" ht="41.25">
      <c r="A596" s="135" t="s">
        <v>99</v>
      </c>
      <c r="B596" s="133" t="s">
        <v>538</v>
      </c>
      <c r="C596" s="134" t="s">
        <v>65</v>
      </c>
      <c r="D596" s="134" t="s">
        <v>86</v>
      </c>
      <c r="E596" s="136" t="s">
        <v>100</v>
      </c>
      <c r="F596" s="131"/>
      <c r="G596" s="402">
        <f t="shared" si="31"/>
        <v>40</v>
      </c>
      <c r="H596" s="414"/>
      <c r="I596" s="414"/>
    </row>
    <row r="597" spans="1:9" s="5" customFormat="1" ht="12.75">
      <c r="A597" s="135" t="s">
        <v>92</v>
      </c>
      <c r="B597" s="133" t="s">
        <v>538</v>
      </c>
      <c r="C597" s="134" t="s">
        <v>65</v>
      </c>
      <c r="D597" s="134" t="s">
        <v>86</v>
      </c>
      <c r="E597" s="136" t="s">
        <v>93</v>
      </c>
      <c r="F597" s="131"/>
      <c r="G597" s="402">
        <f t="shared" si="31"/>
        <v>40</v>
      </c>
      <c r="H597" s="414"/>
      <c r="I597" s="414"/>
    </row>
    <row r="598" spans="1:9" s="5" customFormat="1" ht="30.75">
      <c r="A598" s="132" t="s">
        <v>411</v>
      </c>
      <c r="B598" s="133" t="s">
        <v>538</v>
      </c>
      <c r="C598" s="134" t="s">
        <v>65</v>
      </c>
      <c r="D598" s="134" t="s">
        <v>86</v>
      </c>
      <c r="E598" s="136" t="s">
        <v>412</v>
      </c>
      <c r="F598" s="131"/>
      <c r="G598" s="402">
        <f t="shared" si="31"/>
        <v>40</v>
      </c>
      <c r="H598" s="414"/>
      <c r="I598" s="414"/>
    </row>
    <row r="599" spans="1:9" s="5" customFormat="1" ht="12.75">
      <c r="A599" s="132" t="s">
        <v>149</v>
      </c>
      <c r="B599" s="133" t="s">
        <v>538</v>
      </c>
      <c r="C599" s="134" t="s">
        <v>65</v>
      </c>
      <c r="D599" s="134" t="s">
        <v>86</v>
      </c>
      <c r="E599" s="136" t="s">
        <v>412</v>
      </c>
      <c r="F599" s="131">
        <v>721</v>
      </c>
      <c r="G599" s="402">
        <v>40</v>
      </c>
      <c r="H599" s="414"/>
      <c r="I599" s="414"/>
    </row>
    <row r="600" spans="1:9" s="5" customFormat="1" ht="21.75" customHeight="1">
      <c r="A600" s="129" t="s">
        <v>222</v>
      </c>
      <c r="B600" s="127" t="s">
        <v>364</v>
      </c>
      <c r="C600" s="134"/>
      <c r="D600" s="134"/>
      <c r="E600" s="136"/>
      <c r="F600" s="131"/>
      <c r="G600" s="401">
        <f aca="true" t="shared" si="32" ref="G600:G606">G601</f>
        <v>300</v>
      </c>
      <c r="H600" s="414"/>
      <c r="I600" s="414"/>
    </row>
    <row r="601" spans="1:9" s="5" customFormat="1" ht="12.75">
      <c r="A601" s="129" t="s">
        <v>192</v>
      </c>
      <c r="B601" s="127" t="s">
        <v>365</v>
      </c>
      <c r="C601" s="134"/>
      <c r="D601" s="134"/>
      <c r="E601" s="136"/>
      <c r="F601" s="131"/>
      <c r="G601" s="401">
        <f t="shared" si="32"/>
        <v>300</v>
      </c>
      <c r="H601" s="414"/>
      <c r="I601" s="414"/>
    </row>
    <row r="602" spans="1:9" s="5" customFormat="1" ht="12.75">
      <c r="A602" s="129" t="s">
        <v>82</v>
      </c>
      <c r="B602" s="127" t="s">
        <v>365</v>
      </c>
      <c r="C602" s="130" t="s">
        <v>73</v>
      </c>
      <c r="D602" s="130" t="s">
        <v>35</v>
      </c>
      <c r="E602" s="138"/>
      <c r="F602" s="126"/>
      <c r="G602" s="401">
        <f t="shared" si="32"/>
        <v>300</v>
      </c>
      <c r="H602" s="414"/>
      <c r="I602" s="414"/>
    </row>
    <row r="603" spans="1:9" s="5" customFormat="1" ht="12.75">
      <c r="A603" s="132" t="s">
        <v>83</v>
      </c>
      <c r="B603" s="133" t="s">
        <v>365</v>
      </c>
      <c r="C603" s="134" t="s">
        <v>73</v>
      </c>
      <c r="D603" s="134" t="s">
        <v>65</v>
      </c>
      <c r="E603" s="136"/>
      <c r="F603" s="131"/>
      <c r="G603" s="402">
        <f t="shared" si="32"/>
        <v>300</v>
      </c>
      <c r="H603" s="414"/>
      <c r="I603" s="414"/>
    </row>
    <row r="604" spans="1:9" s="5" customFormat="1" ht="21">
      <c r="A604" s="135" t="s">
        <v>102</v>
      </c>
      <c r="B604" s="133" t="s">
        <v>365</v>
      </c>
      <c r="C604" s="134" t="s">
        <v>73</v>
      </c>
      <c r="D604" s="134" t="s">
        <v>65</v>
      </c>
      <c r="E604" s="136" t="s">
        <v>103</v>
      </c>
      <c r="F604" s="131"/>
      <c r="G604" s="402">
        <f t="shared" si="32"/>
        <v>300</v>
      </c>
      <c r="H604" s="414"/>
      <c r="I604" s="414"/>
    </row>
    <row r="605" spans="1:9" s="5" customFormat="1" ht="12.75">
      <c r="A605" s="135" t="s">
        <v>108</v>
      </c>
      <c r="B605" s="133" t="s">
        <v>365</v>
      </c>
      <c r="C605" s="134" t="s">
        <v>73</v>
      </c>
      <c r="D605" s="134" t="s">
        <v>65</v>
      </c>
      <c r="E605" s="136" t="s">
        <v>109</v>
      </c>
      <c r="F605" s="131"/>
      <c r="G605" s="402">
        <f t="shared" si="32"/>
        <v>300</v>
      </c>
      <c r="H605" s="414"/>
      <c r="I605" s="414"/>
    </row>
    <row r="606" spans="1:9" s="5" customFormat="1" ht="12.75">
      <c r="A606" s="135" t="s">
        <v>112</v>
      </c>
      <c r="B606" s="133" t="s">
        <v>365</v>
      </c>
      <c r="C606" s="134" t="s">
        <v>73</v>
      </c>
      <c r="D606" s="134" t="s">
        <v>65</v>
      </c>
      <c r="E606" s="136" t="s">
        <v>113</v>
      </c>
      <c r="F606" s="131"/>
      <c r="G606" s="402">
        <f t="shared" si="32"/>
        <v>300</v>
      </c>
      <c r="H606" s="414"/>
      <c r="I606" s="414"/>
    </row>
    <row r="607" spans="1:9" s="5" customFormat="1" ht="21">
      <c r="A607" s="132" t="s">
        <v>153</v>
      </c>
      <c r="B607" s="133" t="s">
        <v>365</v>
      </c>
      <c r="C607" s="134" t="s">
        <v>73</v>
      </c>
      <c r="D607" s="134" t="s">
        <v>65</v>
      </c>
      <c r="E607" s="136" t="s">
        <v>113</v>
      </c>
      <c r="F607" s="131">
        <v>726</v>
      </c>
      <c r="G607" s="402">
        <v>300</v>
      </c>
      <c r="H607" s="414"/>
      <c r="I607" s="414"/>
    </row>
    <row r="608" spans="1:9" s="5" customFormat="1" ht="12.75">
      <c r="A608" s="129" t="s">
        <v>577</v>
      </c>
      <c r="B608" s="127" t="s">
        <v>578</v>
      </c>
      <c r="C608" s="134"/>
      <c r="D608" s="134"/>
      <c r="E608" s="136"/>
      <c r="F608" s="131"/>
      <c r="G608" s="401">
        <f aca="true" t="shared" si="33" ref="G608:G613">G609</f>
        <v>6</v>
      </c>
      <c r="H608" s="414"/>
      <c r="I608" s="414"/>
    </row>
    <row r="609" spans="1:9" s="77" customFormat="1" ht="21.75" customHeight="1">
      <c r="A609" s="191" t="s">
        <v>575</v>
      </c>
      <c r="B609" s="127" t="s">
        <v>576</v>
      </c>
      <c r="C609" s="130"/>
      <c r="D609" s="130"/>
      <c r="E609" s="138"/>
      <c r="F609" s="126"/>
      <c r="G609" s="401">
        <f t="shared" si="33"/>
        <v>6</v>
      </c>
      <c r="H609" s="417"/>
      <c r="I609" s="417"/>
    </row>
    <row r="610" spans="1:9" s="77" customFormat="1" ht="18" customHeight="1">
      <c r="A610" s="139" t="s">
        <v>61</v>
      </c>
      <c r="B610" s="127" t="s">
        <v>576</v>
      </c>
      <c r="C610" s="130" t="s">
        <v>70</v>
      </c>
      <c r="D610" s="130" t="s">
        <v>35</v>
      </c>
      <c r="E610" s="138"/>
      <c r="F610" s="126"/>
      <c r="G610" s="401">
        <f t="shared" si="33"/>
        <v>6</v>
      </c>
      <c r="H610" s="417"/>
      <c r="I610" s="417"/>
    </row>
    <row r="611" spans="1:9" s="5" customFormat="1" ht="16.5" customHeight="1">
      <c r="A611" s="192" t="s">
        <v>60</v>
      </c>
      <c r="B611" s="133" t="s">
        <v>576</v>
      </c>
      <c r="C611" s="134" t="s">
        <v>70</v>
      </c>
      <c r="D611" s="134" t="s">
        <v>69</v>
      </c>
      <c r="E611" s="136"/>
      <c r="F611" s="131"/>
      <c r="G611" s="402">
        <f>G612</f>
        <v>6</v>
      </c>
      <c r="H611" s="414"/>
      <c r="I611" s="414"/>
    </row>
    <row r="612" spans="1:9" s="5" customFormat="1" ht="13.5" customHeight="1">
      <c r="A612" s="135" t="s">
        <v>114</v>
      </c>
      <c r="B612" s="133" t="s">
        <v>576</v>
      </c>
      <c r="C612" s="134" t="s">
        <v>70</v>
      </c>
      <c r="D612" s="134" t="s">
        <v>69</v>
      </c>
      <c r="E612" s="136" t="s">
        <v>115</v>
      </c>
      <c r="F612" s="131"/>
      <c r="G612" s="402">
        <f t="shared" si="33"/>
        <v>6</v>
      </c>
      <c r="H612" s="414"/>
      <c r="I612" s="414"/>
    </row>
    <row r="613" spans="1:9" s="5" customFormat="1" ht="13.5" customHeight="1">
      <c r="A613" s="135" t="s">
        <v>120</v>
      </c>
      <c r="B613" s="133" t="s">
        <v>576</v>
      </c>
      <c r="C613" s="134" t="s">
        <v>70</v>
      </c>
      <c r="D613" s="134" t="s">
        <v>69</v>
      </c>
      <c r="E613" s="136" t="s">
        <v>121</v>
      </c>
      <c r="F613" s="131"/>
      <c r="G613" s="402">
        <f t="shared" si="33"/>
        <v>6</v>
      </c>
      <c r="H613" s="414"/>
      <c r="I613" s="414"/>
    </row>
    <row r="614" spans="1:9" s="5" customFormat="1" ht="13.5" customHeight="1">
      <c r="A614" s="132" t="s">
        <v>149</v>
      </c>
      <c r="B614" s="133" t="s">
        <v>576</v>
      </c>
      <c r="C614" s="134" t="s">
        <v>70</v>
      </c>
      <c r="D614" s="134" t="s">
        <v>69</v>
      </c>
      <c r="E614" s="136" t="s">
        <v>121</v>
      </c>
      <c r="F614" s="131">
        <v>721</v>
      </c>
      <c r="G614" s="402">
        <v>6</v>
      </c>
      <c r="H614" s="414"/>
      <c r="I614" s="414"/>
    </row>
    <row r="615" spans="1:9" s="5" customFormat="1" ht="21">
      <c r="A615" s="139" t="s">
        <v>358</v>
      </c>
      <c r="B615" s="127" t="s">
        <v>359</v>
      </c>
      <c r="C615" s="134"/>
      <c r="D615" s="134"/>
      <c r="E615" s="136"/>
      <c r="F615" s="131"/>
      <c r="G615" s="401">
        <f>G616+G623</f>
        <v>352.3</v>
      </c>
      <c r="H615" s="414"/>
      <c r="I615" s="414"/>
    </row>
    <row r="616" spans="1:9" s="5" customFormat="1" ht="21">
      <c r="A616" s="129" t="s">
        <v>405</v>
      </c>
      <c r="B616" s="127" t="s">
        <v>406</v>
      </c>
      <c r="C616" s="134"/>
      <c r="D616" s="134"/>
      <c r="E616" s="136"/>
      <c r="F616" s="131"/>
      <c r="G616" s="401">
        <f aca="true" t="shared" si="34" ref="G616:G621">G617</f>
        <v>170.3</v>
      </c>
      <c r="H616" s="414"/>
      <c r="I616" s="414"/>
    </row>
    <row r="617" spans="1:9" s="5" customFormat="1" ht="12.75">
      <c r="A617" s="129" t="s">
        <v>8</v>
      </c>
      <c r="B617" s="127" t="s">
        <v>406</v>
      </c>
      <c r="C617" s="130" t="s">
        <v>68</v>
      </c>
      <c r="D617" s="130" t="s">
        <v>35</v>
      </c>
      <c r="E617" s="136"/>
      <c r="F617" s="131"/>
      <c r="G617" s="401">
        <f t="shared" si="34"/>
        <v>170.3</v>
      </c>
      <c r="H617" s="414"/>
      <c r="I617" s="414"/>
    </row>
    <row r="618" spans="1:9" s="5" customFormat="1" ht="12.75">
      <c r="A618" s="132" t="s">
        <v>396</v>
      </c>
      <c r="B618" s="133" t="s">
        <v>406</v>
      </c>
      <c r="C618" s="134" t="s">
        <v>68</v>
      </c>
      <c r="D618" s="134" t="s">
        <v>68</v>
      </c>
      <c r="E618" s="136"/>
      <c r="F618" s="131"/>
      <c r="G618" s="402">
        <f t="shared" si="34"/>
        <v>170.3</v>
      </c>
      <c r="H618" s="414"/>
      <c r="I618" s="414"/>
    </row>
    <row r="619" spans="1:9" s="5" customFormat="1" ht="21">
      <c r="A619" s="135" t="s">
        <v>102</v>
      </c>
      <c r="B619" s="133" t="s">
        <v>406</v>
      </c>
      <c r="C619" s="134" t="s">
        <v>68</v>
      </c>
      <c r="D619" s="134" t="s">
        <v>68</v>
      </c>
      <c r="E619" s="136" t="s">
        <v>103</v>
      </c>
      <c r="F619" s="131"/>
      <c r="G619" s="402">
        <f t="shared" si="34"/>
        <v>170.3</v>
      </c>
      <c r="H619" s="414"/>
      <c r="I619" s="414"/>
    </row>
    <row r="620" spans="1:9" s="5" customFormat="1" ht="12.75">
      <c r="A620" s="135" t="s">
        <v>108</v>
      </c>
      <c r="B620" s="133" t="s">
        <v>406</v>
      </c>
      <c r="C620" s="134" t="s">
        <v>68</v>
      </c>
      <c r="D620" s="134" t="s">
        <v>68</v>
      </c>
      <c r="E620" s="136" t="s">
        <v>109</v>
      </c>
      <c r="F620" s="131"/>
      <c r="G620" s="402">
        <f t="shared" si="34"/>
        <v>170.3</v>
      </c>
      <c r="H620" s="414"/>
      <c r="I620" s="414"/>
    </row>
    <row r="621" spans="1:9" s="5" customFormat="1" ht="12.75">
      <c r="A621" s="135" t="s">
        <v>112</v>
      </c>
      <c r="B621" s="133" t="s">
        <v>406</v>
      </c>
      <c r="C621" s="134" t="s">
        <v>68</v>
      </c>
      <c r="D621" s="134" t="s">
        <v>68</v>
      </c>
      <c r="E621" s="136" t="s">
        <v>113</v>
      </c>
      <c r="F621" s="131"/>
      <c r="G621" s="402">
        <f t="shared" si="34"/>
        <v>170.3</v>
      </c>
      <c r="H621" s="414"/>
      <c r="I621" s="414"/>
    </row>
    <row r="622" spans="1:9" s="5" customFormat="1" ht="13.5" customHeight="1">
      <c r="A622" s="132" t="s">
        <v>152</v>
      </c>
      <c r="B622" s="133" t="s">
        <v>406</v>
      </c>
      <c r="C622" s="134" t="s">
        <v>68</v>
      </c>
      <c r="D622" s="134" t="s">
        <v>68</v>
      </c>
      <c r="E622" s="136" t="s">
        <v>113</v>
      </c>
      <c r="F622" s="131">
        <v>725</v>
      </c>
      <c r="G622" s="402">
        <v>170.3</v>
      </c>
      <c r="H622" s="414"/>
      <c r="I622" s="414"/>
    </row>
    <row r="623" spans="1:9" s="5" customFormat="1" ht="30" customHeight="1">
      <c r="A623" s="129" t="s">
        <v>758</v>
      </c>
      <c r="B623" s="127" t="s">
        <v>759</v>
      </c>
      <c r="C623" s="130"/>
      <c r="D623" s="130"/>
      <c r="E623" s="138"/>
      <c r="F623" s="126"/>
      <c r="G623" s="401">
        <f>G624</f>
        <v>182</v>
      </c>
      <c r="H623" s="414"/>
      <c r="I623" s="414"/>
    </row>
    <row r="624" spans="1:9" s="5" customFormat="1" ht="27" customHeight="1">
      <c r="A624" s="281" t="s">
        <v>760</v>
      </c>
      <c r="B624" s="138" t="s">
        <v>761</v>
      </c>
      <c r="C624" s="130"/>
      <c r="D624" s="130"/>
      <c r="E624" s="136"/>
      <c r="F624" s="131"/>
      <c r="G624" s="401">
        <f>G627</f>
        <v>182</v>
      </c>
      <c r="H624" s="414"/>
      <c r="I624" s="414"/>
    </row>
    <row r="625" spans="1:9" s="5" customFormat="1" ht="13.5" customHeight="1">
      <c r="A625" s="139" t="s">
        <v>61</v>
      </c>
      <c r="B625" s="138" t="s">
        <v>761</v>
      </c>
      <c r="C625" s="130" t="s">
        <v>70</v>
      </c>
      <c r="D625" s="130" t="s">
        <v>35</v>
      </c>
      <c r="E625" s="136"/>
      <c r="F625" s="131"/>
      <c r="G625" s="401">
        <f>G626</f>
        <v>182</v>
      </c>
      <c r="H625" s="414"/>
      <c r="I625" s="414"/>
    </row>
    <row r="626" spans="1:9" s="5" customFormat="1" ht="13.5" customHeight="1">
      <c r="A626" s="192" t="s">
        <v>60</v>
      </c>
      <c r="B626" s="136" t="s">
        <v>761</v>
      </c>
      <c r="C626" s="134" t="s">
        <v>70</v>
      </c>
      <c r="D626" s="134" t="s">
        <v>69</v>
      </c>
      <c r="E626" s="136"/>
      <c r="F626" s="131"/>
      <c r="G626" s="402">
        <f>G627</f>
        <v>182</v>
      </c>
      <c r="H626" s="414"/>
      <c r="I626" s="414"/>
    </row>
    <row r="627" spans="1:9" s="5" customFormat="1" ht="13.5" customHeight="1">
      <c r="A627" s="277" t="s">
        <v>114</v>
      </c>
      <c r="B627" s="136" t="s">
        <v>761</v>
      </c>
      <c r="C627" s="134" t="s">
        <v>70</v>
      </c>
      <c r="D627" s="134" t="s">
        <v>69</v>
      </c>
      <c r="E627" s="136" t="s">
        <v>115</v>
      </c>
      <c r="F627" s="136"/>
      <c r="G627" s="402">
        <f>G628</f>
        <v>182</v>
      </c>
      <c r="H627" s="414"/>
      <c r="I627" s="414"/>
    </row>
    <row r="628" spans="1:9" s="5" customFormat="1" ht="13.5" customHeight="1">
      <c r="A628" s="277" t="s">
        <v>120</v>
      </c>
      <c r="B628" s="136" t="s">
        <v>761</v>
      </c>
      <c r="C628" s="134" t="s">
        <v>70</v>
      </c>
      <c r="D628" s="134" t="s">
        <v>69</v>
      </c>
      <c r="E628" s="136" t="s">
        <v>121</v>
      </c>
      <c r="F628" s="136"/>
      <c r="G628" s="402">
        <f>G629</f>
        <v>182</v>
      </c>
      <c r="H628" s="414"/>
      <c r="I628" s="414"/>
    </row>
    <row r="629" spans="1:9" s="5" customFormat="1" ht="13.5" customHeight="1">
      <c r="A629" s="132" t="s">
        <v>149</v>
      </c>
      <c r="B629" s="136" t="s">
        <v>761</v>
      </c>
      <c r="C629" s="134" t="s">
        <v>70</v>
      </c>
      <c r="D629" s="134" t="s">
        <v>69</v>
      </c>
      <c r="E629" s="136" t="s">
        <v>121</v>
      </c>
      <c r="F629" s="136" t="s">
        <v>308</v>
      </c>
      <c r="G629" s="402">
        <v>182</v>
      </c>
      <c r="H629" s="414"/>
      <c r="I629" s="414"/>
    </row>
    <row r="630" spans="1:9" s="5" customFormat="1" ht="35.25" customHeight="1">
      <c r="A630" s="296" t="s">
        <v>539</v>
      </c>
      <c r="B630" s="294" t="s">
        <v>180</v>
      </c>
      <c r="C630" s="297"/>
      <c r="D630" s="297"/>
      <c r="E630" s="300"/>
      <c r="F630" s="298"/>
      <c r="G630" s="398">
        <f>G631</f>
        <v>1023.6</v>
      </c>
      <c r="H630" s="414"/>
      <c r="I630" s="414"/>
    </row>
    <row r="631" spans="1:9" s="5" customFormat="1" ht="42" customHeight="1">
      <c r="A631" s="129" t="s">
        <v>355</v>
      </c>
      <c r="B631" s="127" t="s">
        <v>277</v>
      </c>
      <c r="C631" s="130"/>
      <c r="D631" s="130"/>
      <c r="E631" s="138"/>
      <c r="F631" s="126"/>
      <c r="G631" s="401">
        <f>G632</f>
        <v>1023.6</v>
      </c>
      <c r="H631" s="414"/>
      <c r="I631" s="414"/>
    </row>
    <row r="632" spans="1:9" s="5" customFormat="1" ht="14.25" customHeight="1">
      <c r="A632" s="129" t="s">
        <v>179</v>
      </c>
      <c r="B632" s="127" t="s">
        <v>278</v>
      </c>
      <c r="C632" s="130"/>
      <c r="D632" s="130"/>
      <c r="E632" s="138"/>
      <c r="F632" s="126"/>
      <c r="G632" s="401">
        <f>G633</f>
        <v>1023.6</v>
      </c>
      <c r="H632" s="414"/>
      <c r="I632" s="414"/>
    </row>
    <row r="633" spans="1:9" s="5" customFormat="1" ht="13.5" customHeight="1">
      <c r="A633" s="129" t="s">
        <v>8</v>
      </c>
      <c r="B633" s="127" t="s">
        <v>278</v>
      </c>
      <c r="C633" s="130" t="s">
        <v>68</v>
      </c>
      <c r="D633" s="130" t="s">
        <v>35</v>
      </c>
      <c r="E633" s="136"/>
      <c r="F633" s="131"/>
      <c r="G633" s="401">
        <f>G634</f>
        <v>1023.6</v>
      </c>
      <c r="H633" s="414"/>
      <c r="I633" s="414"/>
    </row>
    <row r="634" spans="1:9" s="5" customFormat="1" ht="12.75">
      <c r="A634" s="132" t="s">
        <v>396</v>
      </c>
      <c r="B634" s="133" t="s">
        <v>278</v>
      </c>
      <c r="C634" s="134" t="s">
        <v>68</v>
      </c>
      <c r="D634" s="134" t="s">
        <v>68</v>
      </c>
      <c r="E634" s="136"/>
      <c r="F634" s="131"/>
      <c r="G634" s="402">
        <f>G635+G639</f>
        <v>1023.6</v>
      </c>
      <c r="H634" s="414"/>
      <c r="I634" s="414"/>
    </row>
    <row r="635" spans="1:9" s="5" customFormat="1" ht="21">
      <c r="A635" s="135" t="s">
        <v>102</v>
      </c>
      <c r="B635" s="133" t="s">
        <v>278</v>
      </c>
      <c r="C635" s="134" t="s">
        <v>68</v>
      </c>
      <c r="D635" s="134" t="s">
        <v>68</v>
      </c>
      <c r="E635" s="136" t="s">
        <v>103</v>
      </c>
      <c r="F635" s="131"/>
      <c r="G635" s="402">
        <f>G636</f>
        <v>913.7</v>
      </c>
      <c r="H635" s="414"/>
      <c r="I635" s="414"/>
    </row>
    <row r="636" spans="1:9" s="5" customFormat="1" ht="12.75">
      <c r="A636" s="135" t="s">
        <v>108</v>
      </c>
      <c r="B636" s="133" t="s">
        <v>278</v>
      </c>
      <c r="C636" s="134" t="s">
        <v>68</v>
      </c>
      <c r="D636" s="134" t="s">
        <v>68</v>
      </c>
      <c r="E636" s="136" t="s">
        <v>109</v>
      </c>
      <c r="F636" s="131"/>
      <c r="G636" s="402">
        <f>G637</f>
        <v>913.7</v>
      </c>
      <c r="H636" s="414"/>
      <c r="I636" s="414"/>
    </row>
    <row r="637" spans="1:9" s="5" customFormat="1" ht="12.75">
      <c r="A637" s="135" t="s">
        <v>112</v>
      </c>
      <c r="B637" s="133" t="s">
        <v>278</v>
      </c>
      <c r="C637" s="134" t="s">
        <v>68</v>
      </c>
      <c r="D637" s="134" t="s">
        <v>68</v>
      </c>
      <c r="E637" s="136" t="s">
        <v>113</v>
      </c>
      <c r="F637" s="131"/>
      <c r="G637" s="402">
        <f>G638</f>
        <v>913.7</v>
      </c>
      <c r="H637" s="414"/>
      <c r="I637" s="414"/>
    </row>
    <row r="638" spans="1:9" s="5" customFormat="1" ht="12.75" customHeight="1">
      <c r="A638" s="135" t="s">
        <v>152</v>
      </c>
      <c r="B638" s="133" t="s">
        <v>278</v>
      </c>
      <c r="C638" s="134" t="s">
        <v>68</v>
      </c>
      <c r="D638" s="134" t="s">
        <v>68</v>
      </c>
      <c r="E638" s="136" t="s">
        <v>113</v>
      </c>
      <c r="F638" s="131">
        <v>725</v>
      </c>
      <c r="G638" s="402">
        <v>913.7</v>
      </c>
      <c r="H638" s="414"/>
      <c r="I638" s="414"/>
    </row>
    <row r="639" spans="1:9" s="5" customFormat="1" ht="41.25">
      <c r="A639" s="132" t="s">
        <v>99</v>
      </c>
      <c r="B639" s="133" t="s">
        <v>278</v>
      </c>
      <c r="C639" s="134" t="s">
        <v>68</v>
      </c>
      <c r="D639" s="134" t="s">
        <v>68</v>
      </c>
      <c r="E639" s="136" t="s">
        <v>100</v>
      </c>
      <c r="F639" s="131"/>
      <c r="G639" s="402">
        <f>G640</f>
        <v>109.9</v>
      </c>
      <c r="H639" s="414"/>
      <c r="I639" s="414"/>
    </row>
    <row r="640" spans="1:9" s="5" customFormat="1" ht="12.75">
      <c r="A640" s="135" t="s">
        <v>239</v>
      </c>
      <c r="B640" s="133" t="s">
        <v>278</v>
      </c>
      <c r="C640" s="134" t="s">
        <v>68</v>
      </c>
      <c r="D640" s="134" t="s">
        <v>68</v>
      </c>
      <c r="E640" s="136" t="s">
        <v>241</v>
      </c>
      <c r="F640" s="131"/>
      <c r="G640" s="402">
        <f>G641+G643</f>
        <v>109.9</v>
      </c>
      <c r="H640" s="414"/>
      <c r="I640" s="414"/>
    </row>
    <row r="641" spans="1:9" s="5" customFormat="1" ht="12.75">
      <c r="A641" s="135" t="s">
        <v>360</v>
      </c>
      <c r="B641" s="133" t="s">
        <v>278</v>
      </c>
      <c r="C641" s="134" t="s">
        <v>68</v>
      </c>
      <c r="D641" s="134" t="s">
        <v>68</v>
      </c>
      <c r="E641" s="136" t="s">
        <v>242</v>
      </c>
      <c r="F641" s="131"/>
      <c r="G641" s="402">
        <f>G642</f>
        <v>84.4</v>
      </c>
      <c r="H641" s="414"/>
      <c r="I641" s="414"/>
    </row>
    <row r="642" spans="1:9" s="5" customFormat="1" ht="21">
      <c r="A642" s="132" t="s">
        <v>153</v>
      </c>
      <c r="B642" s="133" t="s">
        <v>278</v>
      </c>
      <c r="C642" s="134" t="s">
        <v>68</v>
      </c>
      <c r="D642" s="134" t="s">
        <v>68</v>
      </c>
      <c r="E642" s="136" t="s">
        <v>242</v>
      </c>
      <c r="F642" s="131">
        <v>726</v>
      </c>
      <c r="G642" s="402">
        <v>84.4</v>
      </c>
      <c r="H642" s="414"/>
      <c r="I642" s="414"/>
    </row>
    <row r="643" spans="1:9" s="5" customFormat="1" ht="21">
      <c r="A643" s="135" t="s">
        <v>329</v>
      </c>
      <c r="B643" s="133" t="s">
        <v>278</v>
      </c>
      <c r="C643" s="134" t="s">
        <v>68</v>
      </c>
      <c r="D643" s="134" t="s">
        <v>68</v>
      </c>
      <c r="E643" s="136" t="s">
        <v>243</v>
      </c>
      <c r="F643" s="131"/>
      <c r="G643" s="402">
        <f>G644</f>
        <v>25.5</v>
      </c>
      <c r="H643" s="414"/>
      <c r="I643" s="414"/>
    </row>
    <row r="644" spans="1:9" s="5" customFormat="1" ht="21">
      <c r="A644" s="132" t="s">
        <v>153</v>
      </c>
      <c r="B644" s="133" t="s">
        <v>278</v>
      </c>
      <c r="C644" s="134" t="s">
        <v>68</v>
      </c>
      <c r="D644" s="134" t="s">
        <v>68</v>
      </c>
      <c r="E644" s="136" t="s">
        <v>243</v>
      </c>
      <c r="F644" s="131">
        <v>726</v>
      </c>
      <c r="G644" s="402">
        <v>25.5</v>
      </c>
      <c r="H644" s="414"/>
      <c r="I644" s="414"/>
    </row>
    <row r="645" spans="1:9" s="5" customFormat="1" ht="21">
      <c r="A645" s="296" t="s">
        <v>667</v>
      </c>
      <c r="B645" s="294" t="s">
        <v>195</v>
      </c>
      <c r="C645" s="297"/>
      <c r="D645" s="297"/>
      <c r="E645" s="300"/>
      <c r="F645" s="298"/>
      <c r="G645" s="398">
        <f>G646</f>
        <v>1150</v>
      </c>
      <c r="H645" s="414"/>
      <c r="I645" s="414"/>
    </row>
    <row r="646" spans="1:9" s="5" customFormat="1" ht="23.25" customHeight="1">
      <c r="A646" s="129" t="s">
        <v>223</v>
      </c>
      <c r="B646" s="127" t="s">
        <v>295</v>
      </c>
      <c r="C646" s="130"/>
      <c r="D646" s="130"/>
      <c r="E646" s="136"/>
      <c r="F646" s="131"/>
      <c r="G646" s="401">
        <f>G647+G654+G661</f>
        <v>1150</v>
      </c>
      <c r="H646" s="414"/>
      <c r="I646" s="414"/>
    </row>
    <row r="647" spans="1:9" s="5" customFormat="1" ht="12.75">
      <c r="A647" s="129" t="s">
        <v>173</v>
      </c>
      <c r="B647" s="127" t="s">
        <v>297</v>
      </c>
      <c r="C647" s="134"/>
      <c r="D647" s="134"/>
      <c r="E647" s="136"/>
      <c r="F647" s="131"/>
      <c r="G647" s="401">
        <f aca="true" t="shared" si="35" ref="G647:G652">G648</f>
        <v>300</v>
      </c>
      <c r="H647" s="414"/>
      <c r="I647" s="414"/>
    </row>
    <row r="648" spans="1:9" s="5" customFormat="1" ht="12.75">
      <c r="A648" s="129" t="s">
        <v>82</v>
      </c>
      <c r="B648" s="127" t="s">
        <v>297</v>
      </c>
      <c r="C648" s="130" t="s">
        <v>73</v>
      </c>
      <c r="D648" s="130" t="s">
        <v>35</v>
      </c>
      <c r="E648" s="136"/>
      <c r="F648" s="131"/>
      <c r="G648" s="401">
        <f t="shared" si="35"/>
        <v>300</v>
      </c>
      <c r="H648" s="414"/>
      <c r="I648" s="414"/>
    </row>
    <row r="649" spans="1:9" s="5" customFormat="1" ht="12.75">
      <c r="A649" s="132" t="s">
        <v>83</v>
      </c>
      <c r="B649" s="133" t="s">
        <v>297</v>
      </c>
      <c r="C649" s="134" t="s">
        <v>73</v>
      </c>
      <c r="D649" s="134" t="s">
        <v>65</v>
      </c>
      <c r="E649" s="136"/>
      <c r="F649" s="131"/>
      <c r="G649" s="402">
        <f t="shared" si="35"/>
        <v>300</v>
      </c>
      <c r="H649" s="414"/>
      <c r="I649" s="414"/>
    </row>
    <row r="650" spans="1:9" s="5" customFormat="1" ht="21">
      <c r="A650" s="135" t="s">
        <v>102</v>
      </c>
      <c r="B650" s="133" t="s">
        <v>297</v>
      </c>
      <c r="C650" s="134" t="s">
        <v>73</v>
      </c>
      <c r="D650" s="134" t="s">
        <v>65</v>
      </c>
      <c r="E650" s="136" t="s">
        <v>103</v>
      </c>
      <c r="F650" s="131"/>
      <c r="G650" s="402">
        <f t="shared" si="35"/>
        <v>300</v>
      </c>
      <c r="H650" s="414"/>
      <c r="I650" s="414"/>
    </row>
    <row r="651" spans="1:9" s="5" customFormat="1" ht="12.75">
      <c r="A651" s="135" t="s">
        <v>108</v>
      </c>
      <c r="B651" s="133" t="s">
        <v>297</v>
      </c>
      <c r="C651" s="134" t="s">
        <v>73</v>
      </c>
      <c r="D651" s="134" t="s">
        <v>65</v>
      </c>
      <c r="E651" s="136" t="s">
        <v>109</v>
      </c>
      <c r="F651" s="131"/>
      <c r="G651" s="402">
        <f t="shared" si="35"/>
        <v>300</v>
      </c>
      <c r="H651" s="414"/>
      <c r="I651" s="414"/>
    </row>
    <row r="652" spans="1:9" s="5" customFormat="1" ht="12.75">
      <c r="A652" s="135" t="s">
        <v>112</v>
      </c>
      <c r="B652" s="133" t="s">
        <v>297</v>
      </c>
      <c r="C652" s="134" t="s">
        <v>73</v>
      </c>
      <c r="D652" s="134" t="s">
        <v>65</v>
      </c>
      <c r="E652" s="136" t="s">
        <v>113</v>
      </c>
      <c r="F652" s="131"/>
      <c r="G652" s="402">
        <f t="shared" si="35"/>
        <v>300</v>
      </c>
      <c r="H652" s="414"/>
      <c r="I652" s="414"/>
    </row>
    <row r="653" spans="1:9" s="5" customFormat="1" ht="21">
      <c r="A653" s="132" t="s">
        <v>153</v>
      </c>
      <c r="B653" s="133" t="s">
        <v>297</v>
      </c>
      <c r="C653" s="134" t="s">
        <v>73</v>
      </c>
      <c r="D653" s="134" t="s">
        <v>65</v>
      </c>
      <c r="E653" s="136" t="s">
        <v>113</v>
      </c>
      <c r="F653" s="131">
        <v>726</v>
      </c>
      <c r="G653" s="402">
        <v>300</v>
      </c>
      <c r="H653" s="414"/>
      <c r="I653" s="414"/>
    </row>
    <row r="654" spans="1:9" s="5" customFormat="1" ht="21">
      <c r="A654" s="129" t="s">
        <v>374</v>
      </c>
      <c r="B654" s="127" t="s">
        <v>296</v>
      </c>
      <c r="C654" s="130"/>
      <c r="D654" s="130"/>
      <c r="E654" s="136"/>
      <c r="F654" s="131"/>
      <c r="G654" s="401">
        <f aca="true" t="shared" si="36" ref="G654:G659">G655</f>
        <v>580</v>
      </c>
      <c r="H654" s="414"/>
      <c r="I654" s="414"/>
    </row>
    <row r="655" spans="1:9" s="5" customFormat="1" ht="12.75">
      <c r="A655" s="129" t="s">
        <v>82</v>
      </c>
      <c r="B655" s="127" t="s">
        <v>296</v>
      </c>
      <c r="C655" s="130" t="s">
        <v>73</v>
      </c>
      <c r="D655" s="130" t="s">
        <v>35</v>
      </c>
      <c r="E655" s="136"/>
      <c r="F655" s="131"/>
      <c r="G655" s="401">
        <f t="shared" si="36"/>
        <v>580</v>
      </c>
      <c r="H655" s="414"/>
      <c r="I655" s="414"/>
    </row>
    <row r="656" spans="1:9" s="5" customFormat="1" ht="12.75">
      <c r="A656" s="132" t="s">
        <v>83</v>
      </c>
      <c r="B656" s="133" t="s">
        <v>296</v>
      </c>
      <c r="C656" s="134" t="s">
        <v>73</v>
      </c>
      <c r="D656" s="134" t="s">
        <v>65</v>
      </c>
      <c r="E656" s="136"/>
      <c r="F656" s="131"/>
      <c r="G656" s="402">
        <f t="shared" si="36"/>
        <v>580</v>
      </c>
      <c r="H656" s="414"/>
      <c r="I656" s="414"/>
    </row>
    <row r="657" spans="1:9" s="5" customFormat="1" ht="21">
      <c r="A657" s="135" t="s">
        <v>102</v>
      </c>
      <c r="B657" s="133" t="s">
        <v>296</v>
      </c>
      <c r="C657" s="134" t="s">
        <v>73</v>
      </c>
      <c r="D657" s="134" t="s">
        <v>65</v>
      </c>
      <c r="E657" s="136" t="s">
        <v>103</v>
      </c>
      <c r="F657" s="131"/>
      <c r="G657" s="402">
        <f t="shared" si="36"/>
        <v>580</v>
      </c>
      <c r="H657" s="414"/>
      <c r="I657" s="414"/>
    </row>
    <row r="658" spans="1:9" s="5" customFormat="1" ht="12.75">
      <c r="A658" s="135" t="s">
        <v>108</v>
      </c>
      <c r="B658" s="133" t="s">
        <v>296</v>
      </c>
      <c r="C658" s="134" t="s">
        <v>73</v>
      </c>
      <c r="D658" s="134" t="s">
        <v>65</v>
      </c>
      <c r="E658" s="136" t="s">
        <v>109</v>
      </c>
      <c r="F658" s="131"/>
      <c r="G658" s="402">
        <f t="shared" si="36"/>
        <v>580</v>
      </c>
      <c r="H658" s="414"/>
      <c r="I658" s="414"/>
    </row>
    <row r="659" spans="1:9" s="5" customFormat="1" ht="12.75">
      <c r="A659" s="135" t="s">
        <v>112</v>
      </c>
      <c r="B659" s="133" t="s">
        <v>296</v>
      </c>
      <c r="C659" s="134" t="s">
        <v>73</v>
      </c>
      <c r="D659" s="134" t="s">
        <v>65</v>
      </c>
      <c r="E659" s="136" t="s">
        <v>113</v>
      </c>
      <c r="F659" s="131"/>
      <c r="G659" s="402">
        <f t="shared" si="36"/>
        <v>580</v>
      </c>
      <c r="H659" s="414"/>
      <c r="I659" s="414"/>
    </row>
    <row r="660" spans="1:9" s="5" customFormat="1" ht="21">
      <c r="A660" s="132" t="s">
        <v>153</v>
      </c>
      <c r="B660" s="133" t="s">
        <v>296</v>
      </c>
      <c r="C660" s="134" t="s">
        <v>73</v>
      </c>
      <c r="D660" s="134" t="s">
        <v>65</v>
      </c>
      <c r="E660" s="136" t="s">
        <v>113</v>
      </c>
      <c r="F660" s="131">
        <v>726</v>
      </c>
      <c r="G660" s="402">
        <v>580</v>
      </c>
      <c r="H660" s="414"/>
      <c r="I660" s="414"/>
    </row>
    <row r="661" spans="1:9" s="5" customFormat="1" ht="12.75">
      <c r="A661" s="129" t="s">
        <v>194</v>
      </c>
      <c r="B661" s="127" t="s">
        <v>298</v>
      </c>
      <c r="C661" s="130"/>
      <c r="D661" s="130"/>
      <c r="E661" s="138"/>
      <c r="F661" s="126"/>
      <c r="G661" s="401">
        <f aca="true" t="shared" si="37" ref="G661:G666">G662</f>
        <v>270</v>
      </c>
      <c r="H661" s="414"/>
      <c r="I661" s="414"/>
    </row>
    <row r="662" spans="1:9" s="5" customFormat="1" ht="12.75">
      <c r="A662" s="129" t="s">
        <v>82</v>
      </c>
      <c r="B662" s="127" t="s">
        <v>298</v>
      </c>
      <c r="C662" s="130" t="s">
        <v>73</v>
      </c>
      <c r="D662" s="130" t="s">
        <v>35</v>
      </c>
      <c r="E662" s="136"/>
      <c r="F662" s="131"/>
      <c r="G662" s="401">
        <f t="shared" si="37"/>
        <v>270</v>
      </c>
      <c r="H662" s="414"/>
      <c r="I662" s="414"/>
    </row>
    <row r="663" spans="1:9" s="5" customFormat="1" ht="12.75">
      <c r="A663" s="132" t="s">
        <v>83</v>
      </c>
      <c r="B663" s="133" t="s">
        <v>298</v>
      </c>
      <c r="C663" s="134" t="s">
        <v>73</v>
      </c>
      <c r="D663" s="134" t="s">
        <v>65</v>
      </c>
      <c r="E663" s="136"/>
      <c r="F663" s="131"/>
      <c r="G663" s="402">
        <f t="shared" si="37"/>
        <v>270</v>
      </c>
      <c r="H663" s="414"/>
      <c r="I663" s="414"/>
    </row>
    <row r="664" spans="1:9" s="5" customFormat="1" ht="21">
      <c r="A664" s="135" t="s">
        <v>102</v>
      </c>
      <c r="B664" s="133" t="s">
        <v>298</v>
      </c>
      <c r="C664" s="134" t="s">
        <v>73</v>
      </c>
      <c r="D664" s="134" t="s">
        <v>65</v>
      </c>
      <c r="E664" s="136" t="s">
        <v>103</v>
      </c>
      <c r="F664" s="131"/>
      <c r="G664" s="402">
        <f t="shared" si="37"/>
        <v>270</v>
      </c>
      <c r="H664" s="414"/>
      <c r="I664" s="414"/>
    </row>
    <row r="665" spans="1:9" s="5" customFormat="1" ht="12.75">
      <c r="A665" s="135" t="s">
        <v>108</v>
      </c>
      <c r="B665" s="133" t="s">
        <v>298</v>
      </c>
      <c r="C665" s="134" t="s">
        <v>73</v>
      </c>
      <c r="D665" s="134" t="s">
        <v>65</v>
      </c>
      <c r="E665" s="136" t="s">
        <v>109</v>
      </c>
      <c r="F665" s="131"/>
      <c r="G665" s="402">
        <f t="shared" si="37"/>
        <v>270</v>
      </c>
      <c r="H665" s="414"/>
      <c r="I665" s="414"/>
    </row>
    <row r="666" spans="1:9" s="5" customFormat="1" ht="12.75">
      <c r="A666" s="135" t="s">
        <v>112</v>
      </c>
      <c r="B666" s="133" t="s">
        <v>298</v>
      </c>
      <c r="C666" s="134" t="s">
        <v>73</v>
      </c>
      <c r="D666" s="134" t="s">
        <v>65</v>
      </c>
      <c r="E666" s="136" t="s">
        <v>113</v>
      </c>
      <c r="F666" s="131"/>
      <c r="G666" s="402">
        <f t="shared" si="37"/>
        <v>270</v>
      </c>
      <c r="H666" s="414"/>
      <c r="I666" s="414"/>
    </row>
    <row r="667" spans="1:9" s="5" customFormat="1" ht="21">
      <c r="A667" s="132" t="s">
        <v>153</v>
      </c>
      <c r="B667" s="133" t="s">
        <v>298</v>
      </c>
      <c r="C667" s="134" t="s">
        <v>73</v>
      </c>
      <c r="D667" s="134" t="s">
        <v>65</v>
      </c>
      <c r="E667" s="136" t="s">
        <v>113</v>
      </c>
      <c r="F667" s="131">
        <v>726</v>
      </c>
      <c r="G667" s="402">
        <v>270</v>
      </c>
      <c r="H667" s="414"/>
      <c r="I667" s="414"/>
    </row>
    <row r="668" spans="1:9" s="11" customFormat="1" ht="30.75">
      <c r="A668" s="296" t="s">
        <v>540</v>
      </c>
      <c r="B668" s="294" t="s">
        <v>338</v>
      </c>
      <c r="C668" s="299"/>
      <c r="D668" s="299"/>
      <c r="E668" s="300"/>
      <c r="F668" s="298"/>
      <c r="G668" s="398">
        <f>G669</f>
        <v>400</v>
      </c>
      <c r="H668" s="414"/>
      <c r="I668" s="414"/>
    </row>
    <row r="669" spans="1:9" s="5" customFormat="1" ht="30.75">
      <c r="A669" s="129" t="s">
        <v>230</v>
      </c>
      <c r="B669" s="127" t="s">
        <v>339</v>
      </c>
      <c r="C669" s="134"/>
      <c r="D669" s="134"/>
      <c r="E669" s="136"/>
      <c r="F669" s="131"/>
      <c r="G669" s="401">
        <f>G670</f>
        <v>400</v>
      </c>
      <c r="H669" s="414"/>
      <c r="I669" s="414"/>
    </row>
    <row r="670" spans="1:9" s="5" customFormat="1" ht="15.75" customHeight="1">
      <c r="A670" s="129" t="s">
        <v>167</v>
      </c>
      <c r="B670" s="127" t="s">
        <v>340</v>
      </c>
      <c r="C670" s="127"/>
      <c r="D670" s="127"/>
      <c r="E670" s="138"/>
      <c r="F670" s="126"/>
      <c r="G670" s="401">
        <f aca="true" t="shared" si="38" ref="G670:G675">G671</f>
        <v>400</v>
      </c>
      <c r="H670" s="414"/>
      <c r="I670" s="414"/>
    </row>
    <row r="671" spans="1:9" s="5" customFormat="1" ht="12.75">
      <c r="A671" s="129" t="s">
        <v>5</v>
      </c>
      <c r="B671" s="127" t="s">
        <v>340</v>
      </c>
      <c r="C671" s="130" t="s">
        <v>67</v>
      </c>
      <c r="D671" s="130" t="s">
        <v>35</v>
      </c>
      <c r="E671" s="136"/>
      <c r="F671" s="131"/>
      <c r="G671" s="401">
        <f t="shared" si="38"/>
        <v>400</v>
      </c>
      <c r="H671" s="414"/>
      <c r="I671" s="414"/>
    </row>
    <row r="672" spans="1:9" s="5" customFormat="1" ht="12.75">
      <c r="A672" s="132" t="s">
        <v>7</v>
      </c>
      <c r="B672" s="133" t="s">
        <v>340</v>
      </c>
      <c r="C672" s="134" t="s">
        <v>67</v>
      </c>
      <c r="D672" s="134" t="s">
        <v>77</v>
      </c>
      <c r="E672" s="136"/>
      <c r="F672" s="131"/>
      <c r="G672" s="402">
        <f t="shared" si="38"/>
        <v>400</v>
      </c>
      <c r="H672" s="414"/>
      <c r="I672" s="414"/>
    </row>
    <row r="673" spans="1:9" s="28" customFormat="1" ht="12.75">
      <c r="A673" s="135" t="s">
        <v>125</v>
      </c>
      <c r="B673" s="133" t="s">
        <v>340</v>
      </c>
      <c r="C673" s="134" t="s">
        <v>67</v>
      </c>
      <c r="D673" s="134" t="s">
        <v>77</v>
      </c>
      <c r="E673" s="136" t="s">
        <v>126</v>
      </c>
      <c r="F673" s="131"/>
      <c r="G673" s="402">
        <f t="shared" si="38"/>
        <v>400</v>
      </c>
      <c r="H673" s="414"/>
      <c r="I673" s="414"/>
    </row>
    <row r="674" spans="1:9" s="28" customFormat="1" ht="33.75" customHeight="1">
      <c r="A674" s="135" t="s">
        <v>160</v>
      </c>
      <c r="B674" s="133" t="s">
        <v>340</v>
      </c>
      <c r="C674" s="134" t="s">
        <v>67</v>
      </c>
      <c r="D674" s="134" t="s">
        <v>77</v>
      </c>
      <c r="E674" s="136" t="s">
        <v>127</v>
      </c>
      <c r="F674" s="131"/>
      <c r="G674" s="402">
        <f t="shared" si="38"/>
        <v>400</v>
      </c>
      <c r="H674" s="414"/>
      <c r="I674" s="414"/>
    </row>
    <row r="675" spans="1:9" s="76" customFormat="1" ht="39.75" customHeight="1">
      <c r="A675" s="135" t="s">
        <v>778</v>
      </c>
      <c r="B675" s="133" t="s">
        <v>340</v>
      </c>
      <c r="C675" s="134" t="s">
        <v>67</v>
      </c>
      <c r="D675" s="134" t="s">
        <v>77</v>
      </c>
      <c r="E675" s="136" t="s">
        <v>779</v>
      </c>
      <c r="F675" s="131"/>
      <c r="G675" s="402">
        <f t="shared" si="38"/>
        <v>400</v>
      </c>
      <c r="H675" s="419"/>
      <c r="I675" s="419"/>
    </row>
    <row r="676" spans="1:9" s="28" customFormat="1" ht="20.25">
      <c r="A676" s="137" t="s">
        <v>163</v>
      </c>
      <c r="B676" s="133" t="s">
        <v>340</v>
      </c>
      <c r="C676" s="134" t="s">
        <v>67</v>
      </c>
      <c r="D676" s="134" t="s">
        <v>77</v>
      </c>
      <c r="E676" s="136" t="s">
        <v>779</v>
      </c>
      <c r="F676" s="131">
        <v>724</v>
      </c>
      <c r="G676" s="402">
        <v>400</v>
      </c>
      <c r="H676" s="414"/>
      <c r="I676" s="414"/>
    </row>
    <row r="677" spans="1:9" s="5" customFormat="1" ht="32.25" customHeight="1">
      <c r="A677" s="293" t="s">
        <v>541</v>
      </c>
      <c r="B677" s="294" t="s">
        <v>166</v>
      </c>
      <c r="C677" s="299"/>
      <c r="D677" s="299"/>
      <c r="E677" s="302"/>
      <c r="F677" s="295"/>
      <c r="G677" s="398">
        <f>G678</f>
        <v>350</v>
      </c>
      <c r="H677" s="414"/>
      <c r="I677" s="414"/>
    </row>
    <row r="678" spans="1:9" s="5" customFormat="1" ht="33" customHeight="1">
      <c r="A678" s="139" t="s">
        <v>324</v>
      </c>
      <c r="B678" s="127" t="s">
        <v>263</v>
      </c>
      <c r="C678" s="134"/>
      <c r="D678" s="134"/>
      <c r="E678" s="138"/>
      <c r="F678" s="126"/>
      <c r="G678" s="401">
        <f aca="true" t="shared" si="39" ref="G678:G684">G679</f>
        <v>350</v>
      </c>
      <c r="H678" s="414"/>
      <c r="I678" s="414"/>
    </row>
    <row r="679" spans="1:9" s="5" customFormat="1" ht="21.75" customHeight="1">
      <c r="A679" s="139" t="s">
        <v>165</v>
      </c>
      <c r="B679" s="127" t="s">
        <v>264</v>
      </c>
      <c r="C679" s="134"/>
      <c r="D679" s="134"/>
      <c r="E679" s="138"/>
      <c r="F679" s="126"/>
      <c r="G679" s="401">
        <f t="shared" si="39"/>
        <v>350</v>
      </c>
      <c r="H679" s="414"/>
      <c r="I679" s="414"/>
    </row>
    <row r="680" spans="1:9" s="5" customFormat="1" ht="21">
      <c r="A680" s="139" t="s">
        <v>4</v>
      </c>
      <c r="B680" s="127" t="s">
        <v>264</v>
      </c>
      <c r="C680" s="130" t="s">
        <v>69</v>
      </c>
      <c r="D680" s="130" t="s">
        <v>35</v>
      </c>
      <c r="E680" s="138"/>
      <c r="F680" s="126"/>
      <c r="G680" s="401">
        <f t="shared" si="39"/>
        <v>350</v>
      </c>
      <c r="H680" s="414"/>
      <c r="I680" s="414"/>
    </row>
    <row r="681" spans="1:9" s="5" customFormat="1" ht="21">
      <c r="A681" s="135" t="s">
        <v>79</v>
      </c>
      <c r="B681" s="133" t="s">
        <v>264</v>
      </c>
      <c r="C681" s="134" t="s">
        <v>69</v>
      </c>
      <c r="D681" s="134" t="s">
        <v>74</v>
      </c>
      <c r="E681" s="136"/>
      <c r="F681" s="131"/>
      <c r="G681" s="402">
        <f t="shared" si="39"/>
        <v>350</v>
      </c>
      <c r="H681" s="414"/>
      <c r="I681" s="414"/>
    </row>
    <row r="682" spans="1:9" s="5" customFormat="1" ht="21">
      <c r="A682" s="135" t="s">
        <v>393</v>
      </c>
      <c r="B682" s="133" t="s">
        <v>264</v>
      </c>
      <c r="C682" s="134" t="s">
        <v>69</v>
      </c>
      <c r="D682" s="134" t="s">
        <v>74</v>
      </c>
      <c r="E682" s="141" t="s">
        <v>101</v>
      </c>
      <c r="F682" s="131"/>
      <c r="G682" s="402">
        <f t="shared" si="39"/>
        <v>350</v>
      </c>
      <c r="H682" s="414"/>
      <c r="I682" s="414"/>
    </row>
    <row r="683" spans="1:9" s="5" customFormat="1" ht="27" customHeight="1">
      <c r="A683" s="135" t="s">
        <v>773</v>
      </c>
      <c r="B683" s="133" t="s">
        <v>264</v>
      </c>
      <c r="C683" s="134" t="s">
        <v>69</v>
      </c>
      <c r="D683" s="134" t="s">
        <v>74</v>
      </c>
      <c r="E683" s="141" t="s">
        <v>97</v>
      </c>
      <c r="F683" s="131"/>
      <c r="G683" s="402">
        <f t="shared" si="39"/>
        <v>350</v>
      </c>
      <c r="H683" s="414"/>
      <c r="I683" s="414"/>
    </row>
    <row r="684" spans="1:9" s="5" customFormat="1" ht="12.75">
      <c r="A684" s="135" t="s">
        <v>723</v>
      </c>
      <c r="B684" s="133" t="s">
        <v>264</v>
      </c>
      <c r="C684" s="134" t="s">
        <v>69</v>
      </c>
      <c r="D684" s="134" t="s">
        <v>74</v>
      </c>
      <c r="E684" s="141" t="s">
        <v>98</v>
      </c>
      <c r="F684" s="131"/>
      <c r="G684" s="402">
        <f t="shared" si="39"/>
        <v>350</v>
      </c>
      <c r="H684" s="414"/>
      <c r="I684" s="414"/>
    </row>
    <row r="685" spans="1:9" s="5" customFormat="1" ht="12.75">
      <c r="A685" s="132" t="s">
        <v>149</v>
      </c>
      <c r="B685" s="133" t="s">
        <v>264</v>
      </c>
      <c r="C685" s="134" t="s">
        <v>69</v>
      </c>
      <c r="D685" s="134" t="s">
        <v>74</v>
      </c>
      <c r="E685" s="136" t="s">
        <v>98</v>
      </c>
      <c r="F685" s="131">
        <v>721</v>
      </c>
      <c r="G685" s="402">
        <v>350</v>
      </c>
      <c r="H685" s="414"/>
      <c r="I685" s="414"/>
    </row>
    <row r="686" spans="1:9" s="11" customFormat="1" ht="21">
      <c r="A686" s="296" t="s">
        <v>542</v>
      </c>
      <c r="B686" s="294" t="s">
        <v>172</v>
      </c>
      <c r="C686" s="299"/>
      <c r="D686" s="299"/>
      <c r="E686" s="300"/>
      <c r="F686" s="298"/>
      <c r="G686" s="398">
        <f>G687</f>
        <v>4672.599999999999</v>
      </c>
      <c r="H686" s="414"/>
      <c r="I686" s="418"/>
    </row>
    <row r="687" spans="1:9" s="5" customFormat="1" ht="23.25" customHeight="1">
      <c r="A687" s="129" t="s">
        <v>731</v>
      </c>
      <c r="B687" s="127" t="s">
        <v>268</v>
      </c>
      <c r="C687" s="134"/>
      <c r="D687" s="134"/>
      <c r="E687" s="136"/>
      <c r="F687" s="131"/>
      <c r="G687" s="401">
        <f>G688+G707+G728+G721+G700+G714</f>
        <v>4672.599999999999</v>
      </c>
      <c r="H687" s="414"/>
      <c r="I687" s="418"/>
    </row>
    <row r="688" spans="1:9" s="5" customFormat="1" ht="12.75">
      <c r="A688" s="129" t="s">
        <v>344</v>
      </c>
      <c r="B688" s="127" t="s">
        <v>345</v>
      </c>
      <c r="C688" s="134"/>
      <c r="D688" s="134"/>
      <c r="E688" s="136"/>
      <c r="F688" s="131"/>
      <c r="G688" s="401">
        <f>G689</f>
        <v>402</v>
      </c>
      <c r="H688" s="414"/>
      <c r="I688" s="414"/>
    </row>
    <row r="689" spans="1:9" s="5" customFormat="1" ht="12.75">
      <c r="A689" s="129" t="s">
        <v>8</v>
      </c>
      <c r="B689" s="127" t="s">
        <v>345</v>
      </c>
      <c r="C689" s="130" t="s">
        <v>68</v>
      </c>
      <c r="D689" s="130" t="s">
        <v>35</v>
      </c>
      <c r="E689" s="136"/>
      <c r="F689" s="131"/>
      <c r="G689" s="401">
        <f>G690+G695</f>
        <v>402</v>
      </c>
      <c r="H689" s="414"/>
      <c r="I689" s="418"/>
    </row>
    <row r="690" spans="1:9" s="5" customFormat="1" ht="12.75">
      <c r="A690" s="132" t="s">
        <v>9</v>
      </c>
      <c r="B690" s="133" t="s">
        <v>345</v>
      </c>
      <c r="C690" s="134" t="s">
        <v>68</v>
      </c>
      <c r="D690" s="134" t="s">
        <v>65</v>
      </c>
      <c r="E690" s="136"/>
      <c r="F690" s="131"/>
      <c r="G690" s="402">
        <f>G691</f>
        <v>126</v>
      </c>
      <c r="H690" s="414"/>
      <c r="I690" s="414"/>
    </row>
    <row r="691" spans="1:9" s="5" customFormat="1" ht="21">
      <c r="A691" s="135" t="s">
        <v>102</v>
      </c>
      <c r="B691" s="133" t="s">
        <v>345</v>
      </c>
      <c r="C691" s="134" t="s">
        <v>68</v>
      </c>
      <c r="D691" s="134" t="s">
        <v>65</v>
      </c>
      <c r="E691" s="136" t="s">
        <v>103</v>
      </c>
      <c r="F691" s="131"/>
      <c r="G691" s="402">
        <f>G692</f>
        <v>126</v>
      </c>
      <c r="H691" s="414"/>
      <c r="I691" s="414"/>
    </row>
    <row r="692" spans="1:9" s="5" customFormat="1" ht="12.75">
      <c r="A692" s="135" t="s">
        <v>108</v>
      </c>
      <c r="B692" s="133" t="s">
        <v>345</v>
      </c>
      <c r="C692" s="134" t="s">
        <v>68</v>
      </c>
      <c r="D692" s="134" t="s">
        <v>65</v>
      </c>
      <c r="E692" s="136" t="s">
        <v>109</v>
      </c>
      <c r="F692" s="131"/>
      <c r="G692" s="402">
        <f>G693</f>
        <v>126</v>
      </c>
      <c r="H692" s="414"/>
      <c r="I692" s="414"/>
    </row>
    <row r="693" spans="1:9" s="5" customFormat="1" ht="12.75">
      <c r="A693" s="135" t="s">
        <v>112</v>
      </c>
      <c r="B693" s="133" t="s">
        <v>345</v>
      </c>
      <c r="C693" s="134" t="s">
        <v>68</v>
      </c>
      <c r="D693" s="134" t="s">
        <v>65</v>
      </c>
      <c r="E693" s="136" t="s">
        <v>113</v>
      </c>
      <c r="F693" s="131"/>
      <c r="G693" s="402">
        <f>G694</f>
        <v>126</v>
      </c>
      <c r="H693" s="414"/>
      <c r="I693" s="414"/>
    </row>
    <row r="694" spans="1:9" s="28" customFormat="1" ht="13.5" customHeight="1">
      <c r="A694" s="132" t="s">
        <v>152</v>
      </c>
      <c r="B694" s="133" t="s">
        <v>345</v>
      </c>
      <c r="C694" s="134" t="s">
        <v>68</v>
      </c>
      <c r="D694" s="134" t="s">
        <v>65</v>
      </c>
      <c r="E694" s="136" t="s">
        <v>113</v>
      </c>
      <c r="F694" s="131">
        <v>725</v>
      </c>
      <c r="G694" s="402">
        <v>126</v>
      </c>
      <c r="H694" s="414"/>
      <c r="I694" s="414"/>
    </row>
    <row r="695" spans="1:9" s="28" customFormat="1" ht="12.75">
      <c r="A695" s="132" t="s">
        <v>415</v>
      </c>
      <c r="B695" s="133" t="s">
        <v>345</v>
      </c>
      <c r="C695" s="134" t="s">
        <v>68</v>
      </c>
      <c r="D695" s="134" t="s">
        <v>66</v>
      </c>
      <c r="E695" s="136"/>
      <c r="F695" s="131"/>
      <c r="G695" s="402">
        <f>G696</f>
        <v>276</v>
      </c>
      <c r="H695" s="414"/>
      <c r="I695" s="414"/>
    </row>
    <row r="696" spans="1:9" s="28" customFormat="1" ht="21">
      <c r="A696" s="135" t="s">
        <v>102</v>
      </c>
      <c r="B696" s="133" t="s">
        <v>345</v>
      </c>
      <c r="C696" s="134" t="s">
        <v>68</v>
      </c>
      <c r="D696" s="134" t="s">
        <v>66</v>
      </c>
      <c r="E696" s="136" t="s">
        <v>103</v>
      </c>
      <c r="F696" s="131"/>
      <c r="G696" s="402">
        <f>G697</f>
        <v>276</v>
      </c>
      <c r="H696" s="414"/>
      <c r="I696" s="414"/>
    </row>
    <row r="697" spans="1:9" s="28" customFormat="1" ht="12.75">
      <c r="A697" s="135" t="s">
        <v>108</v>
      </c>
      <c r="B697" s="133" t="s">
        <v>345</v>
      </c>
      <c r="C697" s="134" t="s">
        <v>68</v>
      </c>
      <c r="D697" s="134" t="s">
        <v>66</v>
      </c>
      <c r="E697" s="136" t="s">
        <v>109</v>
      </c>
      <c r="F697" s="131"/>
      <c r="G697" s="402">
        <f>G698</f>
        <v>276</v>
      </c>
      <c r="H697" s="414"/>
      <c r="I697" s="414"/>
    </row>
    <row r="698" spans="1:9" s="28" customFormat="1" ht="12.75">
      <c r="A698" s="135" t="s">
        <v>112</v>
      </c>
      <c r="B698" s="133" t="s">
        <v>345</v>
      </c>
      <c r="C698" s="134" t="s">
        <v>68</v>
      </c>
      <c r="D698" s="134" t="s">
        <v>66</v>
      </c>
      <c r="E698" s="136" t="s">
        <v>113</v>
      </c>
      <c r="F698" s="131"/>
      <c r="G698" s="402">
        <f>G699</f>
        <v>276</v>
      </c>
      <c r="H698" s="414"/>
      <c r="I698" s="414"/>
    </row>
    <row r="699" spans="1:9" s="5" customFormat="1" ht="11.25" customHeight="1">
      <c r="A699" s="132" t="s">
        <v>152</v>
      </c>
      <c r="B699" s="133" t="s">
        <v>345</v>
      </c>
      <c r="C699" s="134" t="s">
        <v>68</v>
      </c>
      <c r="D699" s="134" t="s">
        <v>66</v>
      </c>
      <c r="E699" s="136" t="s">
        <v>113</v>
      </c>
      <c r="F699" s="131">
        <v>725</v>
      </c>
      <c r="G699" s="402">
        <f>274+2</f>
        <v>276</v>
      </c>
      <c r="H699" s="414"/>
      <c r="I699" s="414"/>
    </row>
    <row r="700" spans="1:9" s="79" customFormat="1" ht="21">
      <c r="A700" s="172" t="s">
        <v>543</v>
      </c>
      <c r="B700" s="180" t="s">
        <v>348</v>
      </c>
      <c r="C700" s="175"/>
      <c r="D700" s="175"/>
      <c r="E700" s="180"/>
      <c r="F700" s="174"/>
      <c r="G700" s="407">
        <f aca="true" t="shared" si="40" ref="G700:G705">G701</f>
        <v>1330.3</v>
      </c>
      <c r="H700" s="421"/>
      <c r="I700" s="421"/>
    </row>
    <row r="701" spans="1:9" s="79" customFormat="1" ht="12.75">
      <c r="A701" s="171" t="s">
        <v>8</v>
      </c>
      <c r="B701" s="180" t="s">
        <v>348</v>
      </c>
      <c r="C701" s="175" t="s">
        <v>68</v>
      </c>
      <c r="D701" s="175" t="s">
        <v>35</v>
      </c>
      <c r="E701" s="180"/>
      <c r="F701" s="174"/>
      <c r="G701" s="407">
        <f t="shared" si="40"/>
        <v>1330.3</v>
      </c>
      <c r="H701" s="421"/>
      <c r="I701" s="421"/>
    </row>
    <row r="702" spans="1:9" s="81" customFormat="1" ht="12.75">
      <c r="A702" s="170" t="s">
        <v>415</v>
      </c>
      <c r="B702" s="181" t="s">
        <v>348</v>
      </c>
      <c r="C702" s="178" t="s">
        <v>68</v>
      </c>
      <c r="D702" s="178" t="s">
        <v>66</v>
      </c>
      <c r="E702" s="181"/>
      <c r="F702" s="179"/>
      <c r="G702" s="408">
        <f t="shared" si="40"/>
        <v>1330.3</v>
      </c>
      <c r="H702" s="422"/>
      <c r="I702" s="422"/>
    </row>
    <row r="703" spans="1:9" s="81" customFormat="1" ht="21">
      <c r="A703" s="176" t="s">
        <v>102</v>
      </c>
      <c r="B703" s="181" t="s">
        <v>348</v>
      </c>
      <c r="C703" s="178" t="s">
        <v>68</v>
      </c>
      <c r="D703" s="178" t="s">
        <v>66</v>
      </c>
      <c r="E703" s="181" t="s">
        <v>103</v>
      </c>
      <c r="F703" s="179"/>
      <c r="G703" s="408">
        <f t="shared" si="40"/>
        <v>1330.3</v>
      </c>
      <c r="H703" s="422"/>
      <c r="I703" s="422"/>
    </row>
    <row r="704" spans="1:9" s="81" customFormat="1" ht="12.75">
      <c r="A704" s="176" t="s">
        <v>108</v>
      </c>
      <c r="B704" s="181" t="s">
        <v>348</v>
      </c>
      <c r="C704" s="178" t="s">
        <v>68</v>
      </c>
      <c r="D704" s="178" t="s">
        <v>66</v>
      </c>
      <c r="E704" s="181" t="s">
        <v>109</v>
      </c>
      <c r="F704" s="179"/>
      <c r="G704" s="408">
        <f t="shared" si="40"/>
        <v>1330.3</v>
      </c>
      <c r="H704" s="422"/>
      <c r="I704" s="422"/>
    </row>
    <row r="705" spans="1:9" s="81" customFormat="1" ht="12.75">
      <c r="A705" s="176" t="s">
        <v>112</v>
      </c>
      <c r="B705" s="181" t="s">
        <v>348</v>
      </c>
      <c r="C705" s="178" t="s">
        <v>68</v>
      </c>
      <c r="D705" s="178" t="s">
        <v>66</v>
      </c>
      <c r="E705" s="181" t="s">
        <v>113</v>
      </c>
      <c r="F705" s="179"/>
      <c r="G705" s="408">
        <f t="shared" si="40"/>
        <v>1330.3</v>
      </c>
      <c r="H705" s="422"/>
      <c r="I705" s="422"/>
    </row>
    <row r="706" spans="1:9" s="81" customFormat="1" ht="12.75">
      <c r="A706" s="170" t="s">
        <v>152</v>
      </c>
      <c r="B706" s="181" t="s">
        <v>348</v>
      </c>
      <c r="C706" s="178" t="s">
        <v>68</v>
      </c>
      <c r="D706" s="178" t="s">
        <v>66</v>
      </c>
      <c r="E706" s="181" t="s">
        <v>113</v>
      </c>
      <c r="F706" s="179">
        <v>725</v>
      </c>
      <c r="G706" s="408">
        <v>1330.3</v>
      </c>
      <c r="H706" s="422"/>
      <c r="I706" s="422"/>
    </row>
    <row r="707" spans="1:9" s="5" customFormat="1" ht="24" customHeight="1">
      <c r="A707" s="139" t="s">
        <v>544</v>
      </c>
      <c r="B707" s="138" t="s">
        <v>349</v>
      </c>
      <c r="C707" s="134"/>
      <c r="D707" s="134"/>
      <c r="E707" s="136"/>
      <c r="F707" s="131"/>
      <c r="G707" s="401">
        <f aca="true" t="shared" si="41" ref="G707:G712">G708</f>
        <v>2000</v>
      </c>
      <c r="H707" s="414"/>
      <c r="I707" s="414"/>
    </row>
    <row r="708" spans="1:9" s="5" customFormat="1" ht="12.75">
      <c r="A708" s="129" t="s">
        <v>8</v>
      </c>
      <c r="B708" s="138" t="s">
        <v>349</v>
      </c>
      <c r="C708" s="130" t="s">
        <v>68</v>
      </c>
      <c r="D708" s="130" t="s">
        <v>35</v>
      </c>
      <c r="E708" s="136"/>
      <c r="F708" s="131"/>
      <c r="G708" s="401">
        <f t="shared" si="41"/>
        <v>2000</v>
      </c>
      <c r="H708" s="414"/>
      <c r="I708" s="414"/>
    </row>
    <row r="709" spans="1:9" s="5" customFormat="1" ht="12.75">
      <c r="A709" s="132" t="s">
        <v>415</v>
      </c>
      <c r="B709" s="136" t="s">
        <v>349</v>
      </c>
      <c r="C709" s="134" t="s">
        <v>68</v>
      </c>
      <c r="D709" s="134" t="s">
        <v>66</v>
      </c>
      <c r="E709" s="136"/>
      <c r="F709" s="131"/>
      <c r="G709" s="402">
        <f t="shared" si="41"/>
        <v>2000</v>
      </c>
      <c r="H709" s="414"/>
      <c r="I709" s="414"/>
    </row>
    <row r="710" spans="1:9" s="5" customFormat="1" ht="21">
      <c r="A710" s="135" t="s">
        <v>102</v>
      </c>
      <c r="B710" s="136" t="s">
        <v>349</v>
      </c>
      <c r="C710" s="134" t="s">
        <v>68</v>
      </c>
      <c r="D710" s="134" t="s">
        <v>66</v>
      </c>
      <c r="E710" s="136" t="s">
        <v>103</v>
      </c>
      <c r="F710" s="131"/>
      <c r="G710" s="402">
        <f>G711</f>
        <v>2000</v>
      </c>
      <c r="H710" s="414"/>
      <c r="I710" s="414"/>
    </row>
    <row r="711" spans="1:9" s="5" customFormat="1" ht="12.75">
      <c r="A711" s="135" t="s">
        <v>108</v>
      </c>
      <c r="B711" s="136" t="s">
        <v>349</v>
      </c>
      <c r="C711" s="134" t="s">
        <v>68</v>
      </c>
      <c r="D711" s="134" t="s">
        <v>66</v>
      </c>
      <c r="E711" s="136" t="s">
        <v>109</v>
      </c>
      <c r="F711" s="131"/>
      <c r="G711" s="402">
        <f t="shared" si="41"/>
        <v>2000</v>
      </c>
      <c r="H711" s="414"/>
      <c r="I711" s="414"/>
    </row>
    <row r="712" spans="1:9" s="5" customFormat="1" ht="12.75">
      <c r="A712" s="135" t="s">
        <v>112</v>
      </c>
      <c r="B712" s="136" t="s">
        <v>349</v>
      </c>
      <c r="C712" s="134" t="s">
        <v>68</v>
      </c>
      <c r="D712" s="134" t="s">
        <v>66</v>
      </c>
      <c r="E712" s="136" t="s">
        <v>113</v>
      </c>
      <c r="F712" s="131"/>
      <c r="G712" s="402">
        <f t="shared" si="41"/>
        <v>2000</v>
      </c>
      <c r="H712" s="414"/>
      <c r="I712" s="414"/>
    </row>
    <row r="713" spans="1:9" s="5" customFormat="1" ht="13.5" customHeight="1">
      <c r="A713" s="132" t="s">
        <v>152</v>
      </c>
      <c r="B713" s="136" t="s">
        <v>349</v>
      </c>
      <c r="C713" s="134" t="s">
        <v>68</v>
      </c>
      <c r="D713" s="134" t="s">
        <v>66</v>
      </c>
      <c r="E713" s="136" t="s">
        <v>113</v>
      </c>
      <c r="F713" s="131">
        <v>725</v>
      </c>
      <c r="G713" s="402">
        <v>2000</v>
      </c>
      <c r="H713" s="414"/>
      <c r="I713" s="414"/>
    </row>
    <row r="714" spans="1:9" s="79" customFormat="1" ht="21">
      <c r="A714" s="171" t="s">
        <v>545</v>
      </c>
      <c r="B714" s="173" t="s">
        <v>350</v>
      </c>
      <c r="C714" s="175"/>
      <c r="D714" s="175"/>
      <c r="E714" s="180"/>
      <c r="F714" s="174"/>
      <c r="G714" s="407">
        <f aca="true" t="shared" si="42" ref="G714:G719">G715</f>
        <v>510.9</v>
      </c>
      <c r="H714" s="421"/>
      <c r="I714" s="421"/>
    </row>
    <row r="715" spans="1:9" s="79" customFormat="1" ht="12.75">
      <c r="A715" s="171" t="s">
        <v>8</v>
      </c>
      <c r="B715" s="173" t="s">
        <v>350</v>
      </c>
      <c r="C715" s="175" t="s">
        <v>68</v>
      </c>
      <c r="D715" s="175" t="s">
        <v>35</v>
      </c>
      <c r="E715" s="180"/>
      <c r="F715" s="174"/>
      <c r="G715" s="407">
        <f t="shared" si="42"/>
        <v>510.9</v>
      </c>
      <c r="H715" s="421"/>
      <c r="I715" s="421"/>
    </row>
    <row r="716" spans="1:9" s="81" customFormat="1" ht="10.5" customHeight="1">
      <c r="A716" s="170" t="s">
        <v>415</v>
      </c>
      <c r="B716" s="177" t="s">
        <v>350</v>
      </c>
      <c r="C716" s="178" t="s">
        <v>68</v>
      </c>
      <c r="D716" s="178" t="s">
        <v>66</v>
      </c>
      <c r="E716" s="181"/>
      <c r="F716" s="179"/>
      <c r="G716" s="408">
        <f t="shared" si="42"/>
        <v>510.9</v>
      </c>
      <c r="H716" s="422"/>
      <c r="I716" s="422"/>
    </row>
    <row r="717" spans="1:9" s="81" customFormat="1" ht="21">
      <c r="A717" s="176" t="s">
        <v>102</v>
      </c>
      <c r="B717" s="177" t="s">
        <v>350</v>
      </c>
      <c r="C717" s="178" t="s">
        <v>68</v>
      </c>
      <c r="D717" s="178" t="s">
        <v>66</v>
      </c>
      <c r="E717" s="181" t="s">
        <v>103</v>
      </c>
      <c r="F717" s="179"/>
      <c r="G717" s="408">
        <f t="shared" si="42"/>
        <v>510.9</v>
      </c>
      <c r="H717" s="422"/>
      <c r="I717" s="422"/>
    </row>
    <row r="718" spans="1:9" s="81" customFormat="1" ht="12.75">
      <c r="A718" s="176" t="s">
        <v>108</v>
      </c>
      <c r="B718" s="177" t="s">
        <v>350</v>
      </c>
      <c r="C718" s="178" t="s">
        <v>68</v>
      </c>
      <c r="D718" s="178" t="s">
        <v>66</v>
      </c>
      <c r="E718" s="181" t="s">
        <v>109</v>
      </c>
      <c r="F718" s="179"/>
      <c r="G718" s="408">
        <f t="shared" si="42"/>
        <v>510.9</v>
      </c>
      <c r="H718" s="422"/>
      <c r="I718" s="422"/>
    </row>
    <row r="719" spans="1:9" s="81" customFormat="1" ht="12.75">
      <c r="A719" s="176" t="s">
        <v>112</v>
      </c>
      <c r="B719" s="177" t="s">
        <v>350</v>
      </c>
      <c r="C719" s="178" t="s">
        <v>68</v>
      </c>
      <c r="D719" s="178" t="s">
        <v>66</v>
      </c>
      <c r="E719" s="181" t="s">
        <v>113</v>
      </c>
      <c r="F719" s="179"/>
      <c r="G719" s="408">
        <f t="shared" si="42"/>
        <v>510.9</v>
      </c>
      <c r="H719" s="422"/>
      <c r="I719" s="422"/>
    </row>
    <row r="720" spans="1:9" s="81" customFormat="1" ht="12.75">
      <c r="A720" s="170" t="s">
        <v>152</v>
      </c>
      <c r="B720" s="177" t="s">
        <v>350</v>
      </c>
      <c r="C720" s="178" t="s">
        <v>68</v>
      </c>
      <c r="D720" s="178" t="s">
        <v>66</v>
      </c>
      <c r="E720" s="181" t="s">
        <v>113</v>
      </c>
      <c r="F720" s="179">
        <v>725</v>
      </c>
      <c r="G720" s="408">
        <v>510.9</v>
      </c>
      <c r="H720" s="422"/>
      <c r="I720" s="422"/>
    </row>
    <row r="721" spans="1:9" s="77" customFormat="1" ht="30.75">
      <c r="A721" s="129" t="s">
        <v>546</v>
      </c>
      <c r="B721" s="127" t="s">
        <v>351</v>
      </c>
      <c r="C721" s="130"/>
      <c r="D721" s="130"/>
      <c r="E721" s="138"/>
      <c r="F721" s="126"/>
      <c r="G721" s="401">
        <f aca="true" t="shared" si="43" ref="G721:G726">G722</f>
        <v>336</v>
      </c>
      <c r="H721" s="417"/>
      <c r="I721" s="417"/>
    </row>
    <row r="722" spans="1:9" s="77" customFormat="1" ht="12.75">
      <c r="A722" s="129" t="s">
        <v>8</v>
      </c>
      <c r="B722" s="127" t="s">
        <v>351</v>
      </c>
      <c r="C722" s="130" t="s">
        <v>68</v>
      </c>
      <c r="D722" s="130" t="s">
        <v>35</v>
      </c>
      <c r="E722" s="138"/>
      <c r="F722" s="126"/>
      <c r="G722" s="401">
        <f t="shared" si="43"/>
        <v>336</v>
      </c>
      <c r="H722" s="417"/>
      <c r="I722" s="417"/>
    </row>
    <row r="723" spans="1:9" s="5" customFormat="1" ht="12.75">
      <c r="A723" s="132" t="s">
        <v>415</v>
      </c>
      <c r="B723" s="133" t="s">
        <v>351</v>
      </c>
      <c r="C723" s="134" t="s">
        <v>68</v>
      </c>
      <c r="D723" s="134" t="s">
        <v>66</v>
      </c>
      <c r="E723" s="136"/>
      <c r="F723" s="131"/>
      <c r="G723" s="402">
        <f t="shared" si="43"/>
        <v>336</v>
      </c>
      <c r="H723" s="414"/>
      <c r="I723" s="414"/>
    </row>
    <row r="724" spans="1:9" s="5" customFormat="1" ht="21">
      <c r="A724" s="135" t="s">
        <v>102</v>
      </c>
      <c r="B724" s="133" t="s">
        <v>351</v>
      </c>
      <c r="C724" s="134" t="s">
        <v>68</v>
      </c>
      <c r="D724" s="134" t="s">
        <v>66</v>
      </c>
      <c r="E724" s="136" t="s">
        <v>103</v>
      </c>
      <c r="F724" s="131"/>
      <c r="G724" s="402">
        <f t="shared" si="43"/>
        <v>336</v>
      </c>
      <c r="H724" s="414"/>
      <c r="I724" s="414"/>
    </row>
    <row r="725" spans="1:9" s="5" customFormat="1" ht="12.75">
      <c r="A725" s="135" t="s">
        <v>108</v>
      </c>
      <c r="B725" s="133" t="s">
        <v>351</v>
      </c>
      <c r="C725" s="134" t="s">
        <v>68</v>
      </c>
      <c r="D725" s="134" t="s">
        <v>66</v>
      </c>
      <c r="E725" s="136" t="s">
        <v>109</v>
      </c>
      <c r="F725" s="131"/>
      <c r="G725" s="402">
        <f t="shared" si="43"/>
        <v>336</v>
      </c>
      <c r="H725" s="414"/>
      <c r="I725" s="414"/>
    </row>
    <row r="726" spans="1:9" s="5" customFormat="1" ht="12.75">
      <c r="A726" s="135" t="s">
        <v>112</v>
      </c>
      <c r="B726" s="133" t="s">
        <v>351</v>
      </c>
      <c r="C726" s="134" t="s">
        <v>68</v>
      </c>
      <c r="D726" s="134" t="s">
        <v>66</v>
      </c>
      <c r="E726" s="136" t="s">
        <v>113</v>
      </c>
      <c r="F726" s="131"/>
      <c r="G726" s="402">
        <f t="shared" si="43"/>
        <v>336</v>
      </c>
      <c r="H726" s="414"/>
      <c r="I726" s="414"/>
    </row>
    <row r="727" spans="1:9" s="5" customFormat="1" ht="13.5" customHeight="1">
      <c r="A727" s="132" t="s">
        <v>152</v>
      </c>
      <c r="B727" s="133" t="s">
        <v>351</v>
      </c>
      <c r="C727" s="134" t="s">
        <v>68</v>
      </c>
      <c r="D727" s="134" t="s">
        <v>66</v>
      </c>
      <c r="E727" s="136" t="s">
        <v>113</v>
      </c>
      <c r="F727" s="131">
        <v>725</v>
      </c>
      <c r="G727" s="402">
        <v>336</v>
      </c>
      <c r="H727" s="414"/>
      <c r="I727" s="414"/>
    </row>
    <row r="728" spans="1:9" s="5" customFormat="1" ht="21">
      <c r="A728" s="129" t="s">
        <v>238</v>
      </c>
      <c r="B728" s="127" t="s">
        <v>273</v>
      </c>
      <c r="C728" s="134"/>
      <c r="D728" s="134"/>
      <c r="E728" s="136"/>
      <c r="F728" s="131"/>
      <c r="G728" s="401">
        <f aca="true" t="shared" si="44" ref="G728:G733">G729</f>
        <v>93.4</v>
      </c>
      <c r="H728" s="414"/>
      <c r="I728" s="414"/>
    </row>
    <row r="729" spans="1:9" s="5" customFormat="1" ht="12.75">
      <c r="A729" s="129" t="s">
        <v>8</v>
      </c>
      <c r="B729" s="127" t="s">
        <v>273</v>
      </c>
      <c r="C729" s="130" t="s">
        <v>68</v>
      </c>
      <c r="D729" s="130" t="s">
        <v>35</v>
      </c>
      <c r="E729" s="136"/>
      <c r="F729" s="131"/>
      <c r="G729" s="402">
        <f t="shared" si="44"/>
        <v>93.4</v>
      </c>
      <c r="H729" s="414"/>
      <c r="I729" s="414"/>
    </row>
    <row r="730" spans="1:9" s="5" customFormat="1" ht="12.75">
      <c r="A730" s="132" t="s">
        <v>415</v>
      </c>
      <c r="B730" s="133" t="s">
        <v>273</v>
      </c>
      <c r="C730" s="134" t="s">
        <v>68</v>
      </c>
      <c r="D730" s="134" t="s">
        <v>66</v>
      </c>
      <c r="E730" s="136"/>
      <c r="F730" s="131"/>
      <c r="G730" s="402">
        <f t="shared" si="44"/>
        <v>93.4</v>
      </c>
      <c r="H730" s="414"/>
      <c r="I730" s="414"/>
    </row>
    <row r="731" spans="1:9" s="5" customFormat="1" ht="21">
      <c r="A731" s="135" t="s">
        <v>102</v>
      </c>
      <c r="B731" s="133" t="s">
        <v>273</v>
      </c>
      <c r="C731" s="134" t="s">
        <v>68</v>
      </c>
      <c r="D731" s="134" t="s">
        <v>66</v>
      </c>
      <c r="E731" s="136" t="s">
        <v>103</v>
      </c>
      <c r="F731" s="131"/>
      <c r="G731" s="402">
        <f t="shared" si="44"/>
        <v>93.4</v>
      </c>
      <c r="H731" s="414"/>
      <c r="I731" s="414"/>
    </row>
    <row r="732" spans="1:9" s="5" customFormat="1" ht="12.75">
      <c r="A732" s="135" t="s">
        <v>108</v>
      </c>
      <c r="B732" s="133" t="s">
        <v>273</v>
      </c>
      <c r="C732" s="134" t="s">
        <v>68</v>
      </c>
      <c r="D732" s="134" t="s">
        <v>66</v>
      </c>
      <c r="E732" s="136" t="s">
        <v>109</v>
      </c>
      <c r="F732" s="131"/>
      <c r="G732" s="402">
        <f t="shared" si="44"/>
        <v>93.4</v>
      </c>
      <c r="H732" s="414"/>
      <c r="I732" s="414"/>
    </row>
    <row r="733" spans="1:9" s="5" customFormat="1" ht="12.75">
      <c r="A733" s="135" t="s">
        <v>112</v>
      </c>
      <c r="B733" s="133" t="s">
        <v>273</v>
      </c>
      <c r="C733" s="134" t="s">
        <v>68</v>
      </c>
      <c r="D733" s="134" t="s">
        <v>66</v>
      </c>
      <c r="E733" s="136" t="s">
        <v>113</v>
      </c>
      <c r="F733" s="131"/>
      <c r="G733" s="402">
        <f t="shared" si="44"/>
        <v>93.4</v>
      </c>
      <c r="H733" s="414"/>
      <c r="I733" s="414"/>
    </row>
    <row r="734" spans="1:9" s="5" customFormat="1" ht="13.5" customHeight="1">
      <c r="A734" s="132" t="s">
        <v>152</v>
      </c>
      <c r="B734" s="133" t="s">
        <v>273</v>
      </c>
      <c r="C734" s="134" t="s">
        <v>68</v>
      </c>
      <c r="D734" s="134" t="s">
        <v>66</v>
      </c>
      <c r="E734" s="136" t="s">
        <v>113</v>
      </c>
      <c r="F734" s="131">
        <v>725</v>
      </c>
      <c r="G734" s="402">
        <v>93.4</v>
      </c>
      <c r="H734" s="414"/>
      <c r="I734" s="414"/>
    </row>
    <row r="735" spans="1:9" s="11" customFormat="1" ht="36" customHeight="1">
      <c r="A735" s="293" t="s">
        <v>732</v>
      </c>
      <c r="B735" s="294" t="s">
        <v>233</v>
      </c>
      <c r="C735" s="297"/>
      <c r="D735" s="297"/>
      <c r="E735" s="302"/>
      <c r="F735" s="295"/>
      <c r="G735" s="398">
        <f aca="true" t="shared" si="45" ref="G735:G740">G736</f>
        <v>2700</v>
      </c>
      <c r="H735" s="414"/>
      <c r="I735" s="414"/>
    </row>
    <row r="736" spans="1:9" s="5" customFormat="1" ht="30">
      <c r="A736" s="140" t="s">
        <v>772</v>
      </c>
      <c r="B736" s="127" t="s">
        <v>299</v>
      </c>
      <c r="C736" s="134"/>
      <c r="D736" s="134"/>
      <c r="E736" s="136"/>
      <c r="F736" s="131"/>
      <c r="G736" s="401">
        <f>G737+G744</f>
        <v>2700</v>
      </c>
      <c r="H736" s="414"/>
      <c r="I736" s="414"/>
    </row>
    <row r="737" spans="1:9" s="77" customFormat="1" ht="39.75" customHeight="1">
      <c r="A737" s="274" t="s">
        <v>771</v>
      </c>
      <c r="B737" s="127" t="s">
        <v>300</v>
      </c>
      <c r="C737" s="130"/>
      <c r="D737" s="130"/>
      <c r="E737" s="138"/>
      <c r="F737" s="126"/>
      <c r="G737" s="401">
        <f t="shared" si="45"/>
        <v>1700</v>
      </c>
      <c r="H737" s="417"/>
      <c r="I737" s="417"/>
    </row>
    <row r="738" spans="1:9" s="77" customFormat="1" ht="12.75">
      <c r="A738" s="183" t="s">
        <v>147</v>
      </c>
      <c r="B738" s="127" t="s">
        <v>300</v>
      </c>
      <c r="C738" s="130" t="s">
        <v>71</v>
      </c>
      <c r="D738" s="130" t="s">
        <v>35</v>
      </c>
      <c r="E738" s="138"/>
      <c r="F738" s="126"/>
      <c r="G738" s="401">
        <f t="shared" si="45"/>
        <v>1700</v>
      </c>
      <c r="H738" s="417"/>
      <c r="I738" s="417"/>
    </row>
    <row r="739" spans="1:9" s="5" customFormat="1" ht="12.75">
      <c r="A739" s="184" t="s">
        <v>200</v>
      </c>
      <c r="B739" s="133" t="s">
        <v>300</v>
      </c>
      <c r="C739" s="134" t="s">
        <v>71</v>
      </c>
      <c r="D739" s="134" t="s">
        <v>66</v>
      </c>
      <c r="E739" s="136"/>
      <c r="F739" s="131"/>
      <c r="G739" s="402">
        <f t="shared" si="45"/>
        <v>1700</v>
      </c>
      <c r="H739" s="414"/>
      <c r="I739" s="414"/>
    </row>
    <row r="740" spans="1:9" s="5" customFormat="1" ht="12.75">
      <c r="A740" s="185" t="s">
        <v>125</v>
      </c>
      <c r="B740" s="133" t="s">
        <v>300</v>
      </c>
      <c r="C740" s="134" t="s">
        <v>71</v>
      </c>
      <c r="D740" s="134" t="s">
        <v>66</v>
      </c>
      <c r="E740" s="136" t="s">
        <v>126</v>
      </c>
      <c r="F740" s="131"/>
      <c r="G740" s="402">
        <f t="shared" si="45"/>
        <v>1700</v>
      </c>
      <c r="H740" s="414"/>
      <c r="I740" s="414"/>
    </row>
    <row r="741" spans="1:9" s="5" customFormat="1" ht="30.75">
      <c r="A741" s="185" t="s">
        <v>160</v>
      </c>
      <c r="B741" s="133" t="s">
        <v>300</v>
      </c>
      <c r="C741" s="134" t="s">
        <v>71</v>
      </c>
      <c r="D741" s="134" t="s">
        <v>66</v>
      </c>
      <c r="E741" s="136" t="s">
        <v>127</v>
      </c>
      <c r="F741" s="131"/>
      <c r="G741" s="402">
        <f>G742</f>
        <v>1700</v>
      </c>
      <c r="H741" s="414"/>
      <c r="I741" s="414"/>
    </row>
    <row r="742" spans="1:9" s="82" customFormat="1" ht="35.25" customHeight="1">
      <c r="A742" s="135" t="s">
        <v>778</v>
      </c>
      <c r="B742" s="133" t="s">
        <v>300</v>
      </c>
      <c r="C742" s="134" t="s">
        <v>71</v>
      </c>
      <c r="D742" s="134" t="s">
        <v>66</v>
      </c>
      <c r="E742" s="136" t="s">
        <v>779</v>
      </c>
      <c r="F742" s="131"/>
      <c r="G742" s="402">
        <f>G743</f>
        <v>1700</v>
      </c>
      <c r="H742" s="419"/>
      <c r="I742" s="419"/>
    </row>
    <row r="743" spans="1:9" s="5" customFormat="1" ht="21">
      <c r="A743" s="185" t="s">
        <v>375</v>
      </c>
      <c r="B743" s="133" t="s">
        <v>300</v>
      </c>
      <c r="C743" s="134" t="s">
        <v>71</v>
      </c>
      <c r="D743" s="134" t="s">
        <v>66</v>
      </c>
      <c r="E743" s="136" t="s">
        <v>779</v>
      </c>
      <c r="F743" s="131">
        <v>727</v>
      </c>
      <c r="G743" s="402">
        <v>1700</v>
      </c>
      <c r="H743" s="414"/>
      <c r="I743" s="414"/>
    </row>
    <row r="744" spans="1:9" s="77" customFormat="1" ht="21">
      <c r="A744" s="182" t="s">
        <v>386</v>
      </c>
      <c r="B744" s="127" t="s">
        <v>387</v>
      </c>
      <c r="C744" s="130"/>
      <c r="D744" s="130"/>
      <c r="E744" s="138"/>
      <c r="F744" s="126"/>
      <c r="G744" s="401">
        <f>G747</f>
        <v>1000</v>
      </c>
      <c r="H744" s="417"/>
      <c r="I744" s="417"/>
    </row>
    <row r="745" spans="1:9" s="77" customFormat="1" ht="12.75">
      <c r="A745" s="183" t="s">
        <v>147</v>
      </c>
      <c r="B745" s="127" t="s">
        <v>387</v>
      </c>
      <c r="C745" s="130" t="s">
        <v>71</v>
      </c>
      <c r="D745" s="130" t="s">
        <v>35</v>
      </c>
      <c r="E745" s="138"/>
      <c r="F745" s="126"/>
      <c r="G745" s="401">
        <f>G746</f>
        <v>1000</v>
      </c>
      <c r="H745" s="417"/>
      <c r="I745" s="417"/>
    </row>
    <row r="746" spans="1:9" s="5" customFormat="1" ht="12.75">
      <c r="A746" s="184" t="s">
        <v>200</v>
      </c>
      <c r="B746" s="133" t="s">
        <v>387</v>
      </c>
      <c r="C746" s="134" t="s">
        <v>71</v>
      </c>
      <c r="D746" s="134" t="s">
        <v>66</v>
      </c>
      <c r="E746" s="136"/>
      <c r="F746" s="131"/>
      <c r="G746" s="402">
        <f>G747</f>
        <v>1000</v>
      </c>
      <c r="H746" s="414"/>
      <c r="I746" s="414"/>
    </row>
    <row r="747" spans="1:9" s="5" customFormat="1" ht="12.75">
      <c r="A747" s="185" t="s">
        <v>125</v>
      </c>
      <c r="B747" s="133" t="s">
        <v>387</v>
      </c>
      <c r="C747" s="134" t="s">
        <v>71</v>
      </c>
      <c r="D747" s="134" t="s">
        <v>66</v>
      </c>
      <c r="E747" s="136" t="s">
        <v>126</v>
      </c>
      <c r="F747" s="131"/>
      <c r="G747" s="402">
        <f>G748</f>
        <v>1000</v>
      </c>
      <c r="H747" s="414"/>
      <c r="I747" s="414"/>
    </row>
    <row r="748" spans="1:9" s="5" customFormat="1" ht="30.75">
      <c r="A748" s="185" t="s">
        <v>160</v>
      </c>
      <c r="B748" s="133" t="s">
        <v>387</v>
      </c>
      <c r="C748" s="134" t="s">
        <v>71</v>
      </c>
      <c r="D748" s="134" t="s">
        <v>66</v>
      </c>
      <c r="E748" s="136" t="s">
        <v>127</v>
      </c>
      <c r="F748" s="131"/>
      <c r="G748" s="402">
        <f>G749</f>
        <v>1000</v>
      </c>
      <c r="H748" s="414"/>
      <c r="I748" s="414"/>
    </row>
    <row r="749" spans="1:9" s="82" customFormat="1" ht="33" customHeight="1">
      <c r="A749" s="135" t="s">
        <v>778</v>
      </c>
      <c r="B749" s="133" t="s">
        <v>387</v>
      </c>
      <c r="C749" s="134" t="s">
        <v>71</v>
      </c>
      <c r="D749" s="134" t="s">
        <v>66</v>
      </c>
      <c r="E749" s="136" t="s">
        <v>779</v>
      </c>
      <c r="F749" s="131"/>
      <c r="G749" s="402">
        <f>G750</f>
        <v>1000</v>
      </c>
      <c r="H749" s="419"/>
      <c r="I749" s="419"/>
    </row>
    <row r="750" spans="1:9" s="5" customFormat="1" ht="21">
      <c r="A750" s="185" t="s">
        <v>375</v>
      </c>
      <c r="B750" s="133" t="s">
        <v>387</v>
      </c>
      <c r="C750" s="134" t="s">
        <v>71</v>
      </c>
      <c r="D750" s="134" t="s">
        <v>66</v>
      </c>
      <c r="E750" s="136" t="s">
        <v>779</v>
      </c>
      <c r="F750" s="131">
        <v>727</v>
      </c>
      <c r="G750" s="402">
        <v>1000</v>
      </c>
      <c r="H750" s="414"/>
      <c r="I750" s="414"/>
    </row>
    <row r="751" spans="1:9" s="5" customFormat="1" ht="37.5" customHeight="1">
      <c r="A751" s="303" t="s">
        <v>547</v>
      </c>
      <c r="B751" s="294" t="s">
        <v>381</v>
      </c>
      <c r="C751" s="302"/>
      <c r="D751" s="297"/>
      <c r="E751" s="297"/>
      <c r="F751" s="295"/>
      <c r="G751" s="398">
        <f aca="true" t="shared" si="46" ref="G751:G758">G752</f>
        <v>500</v>
      </c>
      <c r="H751" s="414"/>
      <c r="I751" s="414"/>
    </row>
    <row r="752" spans="1:9" s="66" customFormat="1" ht="12.75">
      <c r="A752" s="129" t="s">
        <v>231</v>
      </c>
      <c r="B752" s="127" t="s">
        <v>382</v>
      </c>
      <c r="C752" s="138"/>
      <c r="D752" s="130"/>
      <c r="E752" s="130"/>
      <c r="F752" s="126"/>
      <c r="G752" s="401">
        <f>G753+G760</f>
        <v>500</v>
      </c>
      <c r="H752" s="417"/>
      <c r="I752" s="417"/>
    </row>
    <row r="753" spans="1:9" s="66" customFormat="1" ht="21">
      <c r="A753" s="139" t="s">
        <v>383</v>
      </c>
      <c r="B753" s="127" t="s">
        <v>384</v>
      </c>
      <c r="C753" s="138"/>
      <c r="D753" s="130"/>
      <c r="E753" s="130"/>
      <c r="F753" s="126"/>
      <c r="G753" s="401">
        <f t="shared" si="46"/>
        <v>176.3</v>
      </c>
      <c r="H753" s="417"/>
      <c r="I753" s="417"/>
    </row>
    <row r="754" spans="1:9" s="66" customFormat="1" ht="12.75">
      <c r="A754" s="139" t="s">
        <v>5</v>
      </c>
      <c r="B754" s="127" t="s">
        <v>384</v>
      </c>
      <c r="C754" s="138" t="s">
        <v>67</v>
      </c>
      <c r="D754" s="130" t="s">
        <v>35</v>
      </c>
      <c r="E754" s="130"/>
      <c r="F754" s="126"/>
      <c r="G754" s="401">
        <f t="shared" si="46"/>
        <v>176.3</v>
      </c>
      <c r="H754" s="417"/>
      <c r="I754" s="417"/>
    </row>
    <row r="755" spans="1:9" s="11" customFormat="1" ht="12.75">
      <c r="A755" s="135" t="s">
        <v>81</v>
      </c>
      <c r="B755" s="133" t="s">
        <v>384</v>
      </c>
      <c r="C755" s="136" t="s">
        <v>67</v>
      </c>
      <c r="D755" s="134" t="s">
        <v>74</v>
      </c>
      <c r="E755" s="134"/>
      <c r="F755" s="131"/>
      <c r="G755" s="402">
        <f t="shared" si="46"/>
        <v>176.3</v>
      </c>
      <c r="H755" s="414"/>
      <c r="I755" s="414"/>
    </row>
    <row r="756" spans="1:9" s="11" customFormat="1" ht="21">
      <c r="A756" s="135" t="s">
        <v>393</v>
      </c>
      <c r="B756" s="133" t="s">
        <v>384</v>
      </c>
      <c r="C756" s="136" t="s">
        <v>67</v>
      </c>
      <c r="D756" s="134" t="s">
        <v>74</v>
      </c>
      <c r="E756" s="134" t="s">
        <v>101</v>
      </c>
      <c r="F756" s="131"/>
      <c r="G756" s="402">
        <f t="shared" si="46"/>
        <v>176.3</v>
      </c>
      <c r="H756" s="414"/>
      <c r="I756" s="414"/>
    </row>
    <row r="757" spans="1:9" s="11" customFormat="1" ht="21.75" customHeight="1">
      <c r="A757" s="135" t="s">
        <v>773</v>
      </c>
      <c r="B757" s="133" t="s">
        <v>384</v>
      </c>
      <c r="C757" s="136" t="s">
        <v>67</v>
      </c>
      <c r="D757" s="134" t="s">
        <v>74</v>
      </c>
      <c r="E757" s="134" t="s">
        <v>97</v>
      </c>
      <c r="F757" s="131"/>
      <c r="G757" s="402">
        <f t="shared" si="46"/>
        <v>176.3</v>
      </c>
      <c r="H757" s="414"/>
      <c r="I757" s="414"/>
    </row>
    <row r="758" spans="1:9" s="11" customFormat="1" ht="12.75">
      <c r="A758" s="135" t="s">
        <v>723</v>
      </c>
      <c r="B758" s="133" t="s">
        <v>384</v>
      </c>
      <c r="C758" s="136" t="s">
        <v>67</v>
      </c>
      <c r="D758" s="134" t="s">
        <v>74</v>
      </c>
      <c r="E758" s="134" t="s">
        <v>98</v>
      </c>
      <c r="F758" s="131"/>
      <c r="G758" s="402">
        <f t="shared" si="46"/>
        <v>176.3</v>
      </c>
      <c r="H758" s="414"/>
      <c r="I758" s="414"/>
    </row>
    <row r="759" spans="1:9" s="5" customFormat="1" ht="21">
      <c r="A759" s="135" t="s">
        <v>375</v>
      </c>
      <c r="B759" s="133" t="s">
        <v>384</v>
      </c>
      <c r="C759" s="136" t="s">
        <v>67</v>
      </c>
      <c r="D759" s="134" t="s">
        <v>74</v>
      </c>
      <c r="E759" s="134" t="s">
        <v>98</v>
      </c>
      <c r="F759" s="131">
        <v>727</v>
      </c>
      <c r="G759" s="402">
        <v>176.3</v>
      </c>
      <c r="H759" s="414"/>
      <c r="I759" s="414"/>
    </row>
    <row r="760" spans="1:9" s="77" customFormat="1" ht="12.75">
      <c r="A760" s="139" t="s">
        <v>548</v>
      </c>
      <c r="B760" s="127" t="s">
        <v>549</v>
      </c>
      <c r="C760" s="138"/>
      <c r="D760" s="130"/>
      <c r="E760" s="130"/>
      <c r="F760" s="126"/>
      <c r="G760" s="401">
        <f aca="true" t="shared" si="47" ref="G760:G765">G761</f>
        <v>323.7</v>
      </c>
      <c r="H760" s="417"/>
      <c r="I760" s="417"/>
    </row>
    <row r="761" spans="1:9" s="77" customFormat="1" ht="12.75">
      <c r="A761" s="139" t="s">
        <v>5</v>
      </c>
      <c r="B761" s="127" t="s">
        <v>549</v>
      </c>
      <c r="C761" s="138" t="s">
        <v>67</v>
      </c>
      <c r="D761" s="130" t="s">
        <v>35</v>
      </c>
      <c r="E761" s="130"/>
      <c r="F761" s="126"/>
      <c r="G761" s="401">
        <f t="shared" si="47"/>
        <v>323.7</v>
      </c>
      <c r="H761" s="417"/>
      <c r="I761" s="417"/>
    </row>
    <row r="762" spans="1:9" s="5" customFormat="1" ht="12.75">
      <c r="A762" s="135" t="s">
        <v>81</v>
      </c>
      <c r="B762" s="133" t="s">
        <v>549</v>
      </c>
      <c r="C762" s="136" t="s">
        <v>67</v>
      </c>
      <c r="D762" s="134" t="s">
        <v>74</v>
      </c>
      <c r="E762" s="134"/>
      <c r="F762" s="131"/>
      <c r="G762" s="402">
        <f t="shared" si="47"/>
        <v>323.7</v>
      </c>
      <c r="H762" s="414"/>
      <c r="I762" s="414"/>
    </row>
    <row r="763" spans="1:9" s="5" customFormat="1" ht="21">
      <c r="A763" s="135" t="s">
        <v>393</v>
      </c>
      <c r="B763" s="133" t="s">
        <v>549</v>
      </c>
      <c r="C763" s="136" t="s">
        <v>67</v>
      </c>
      <c r="D763" s="134" t="s">
        <v>74</v>
      </c>
      <c r="E763" s="136" t="s">
        <v>101</v>
      </c>
      <c r="F763" s="131"/>
      <c r="G763" s="402">
        <f t="shared" si="47"/>
        <v>323.7</v>
      </c>
      <c r="H763" s="414"/>
      <c r="I763" s="414"/>
    </row>
    <row r="764" spans="1:9" s="5" customFormat="1" ht="21">
      <c r="A764" s="135" t="s">
        <v>773</v>
      </c>
      <c r="B764" s="133" t="s">
        <v>549</v>
      </c>
      <c r="C764" s="136" t="s">
        <v>67</v>
      </c>
      <c r="D764" s="134" t="s">
        <v>74</v>
      </c>
      <c r="E764" s="136" t="s">
        <v>97</v>
      </c>
      <c r="F764" s="131"/>
      <c r="G764" s="402">
        <f t="shared" si="47"/>
        <v>323.7</v>
      </c>
      <c r="H764" s="414"/>
      <c r="I764" s="414"/>
    </row>
    <row r="765" spans="1:9" s="5" customFormat="1" ht="12.75">
      <c r="A765" s="135" t="s">
        <v>724</v>
      </c>
      <c r="B765" s="133" t="s">
        <v>549</v>
      </c>
      <c r="C765" s="136" t="s">
        <v>67</v>
      </c>
      <c r="D765" s="134" t="s">
        <v>74</v>
      </c>
      <c r="E765" s="136" t="s">
        <v>98</v>
      </c>
      <c r="F765" s="131"/>
      <c r="G765" s="402">
        <f t="shared" si="47"/>
        <v>323.7</v>
      </c>
      <c r="H765" s="414"/>
      <c r="I765" s="414"/>
    </row>
    <row r="766" spans="1:9" s="5" customFormat="1" ht="21">
      <c r="A766" s="135" t="s">
        <v>375</v>
      </c>
      <c r="B766" s="133" t="s">
        <v>549</v>
      </c>
      <c r="C766" s="136" t="s">
        <v>67</v>
      </c>
      <c r="D766" s="134" t="s">
        <v>74</v>
      </c>
      <c r="E766" s="136" t="s">
        <v>98</v>
      </c>
      <c r="F766" s="131">
        <v>727</v>
      </c>
      <c r="G766" s="402">
        <v>323.7</v>
      </c>
      <c r="H766" s="414"/>
      <c r="I766" s="414"/>
    </row>
    <row r="767" spans="1:9" s="5" customFormat="1" ht="41.25">
      <c r="A767" s="293" t="s">
        <v>561</v>
      </c>
      <c r="B767" s="302" t="s">
        <v>566</v>
      </c>
      <c r="C767" s="300"/>
      <c r="D767" s="300"/>
      <c r="E767" s="304"/>
      <c r="F767" s="304"/>
      <c r="G767" s="398">
        <f>G776+G784+G768</f>
        <v>110</v>
      </c>
      <c r="H767" s="414"/>
      <c r="I767" s="414"/>
    </row>
    <row r="768" spans="1:9" s="77" customFormat="1" ht="21">
      <c r="A768" s="129" t="s">
        <v>332</v>
      </c>
      <c r="B768" s="138" t="s">
        <v>573</v>
      </c>
      <c r="C768" s="138"/>
      <c r="D768" s="138"/>
      <c r="E768" s="138"/>
      <c r="F768" s="138"/>
      <c r="G768" s="401">
        <f aca="true" t="shared" si="48" ref="G768:G774">G769</f>
        <v>30</v>
      </c>
      <c r="H768" s="417"/>
      <c r="I768" s="417"/>
    </row>
    <row r="769" spans="1:9" s="77" customFormat="1" ht="21">
      <c r="A769" s="139" t="s">
        <v>572</v>
      </c>
      <c r="B769" s="138" t="s">
        <v>574</v>
      </c>
      <c r="C769" s="138"/>
      <c r="D769" s="138"/>
      <c r="E769" s="138"/>
      <c r="F769" s="138"/>
      <c r="G769" s="401">
        <f t="shared" si="48"/>
        <v>30</v>
      </c>
      <c r="H769" s="417"/>
      <c r="I769" s="417"/>
    </row>
    <row r="770" spans="1:9" s="77" customFormat="1" ht="12.75">
      <c r="A770" s="139" t="s">
        <v>61</v>
      </c>
      <c r="B770" s="138" t="s">
        <v>574</v>
      </c>
      <c r="C770" s="138" t="s">
        <v>70</v>
      </c>
      <c r="D770" s="138" t="s">
        <v>35</v>
      </c>
      <c r="E770" s="138"/>
      <c r="F770" s="138"/>
      <c r="G770" s="401">
        <f t="shared" si="48"/>
        <v>30</v>
      </c>
      <c r="H770" s="417"/>
      <c r="I770" s="417"/>
    </row>
    <row r="771" spans="1:9" s="5" customFormat="1" ht="12.75">
      <c r="A771" s="135" t="s">
        <v>148</v>
      </c>
      <c r="B771" s="136" t="s">
        <v>574</v>
      </c>
      <c r="C771" s="136" t="s">
        <v>70</v>
      </c>
      <c r="D771" s="136" t="s">
        <v>75</v>
      </c>
      <c r="E771" s="136"/>
      <c r="F771" s="136"/>
      <c r="G771" s="402">
        <f t="shared" si="48"/>
        <v>30</v>
      </c>
      <c r="H771" s="414"/>
      <c r="I771" s="414"/>
    </row>
    <row r="772" spans="1:9" s="5" customFormat="1" ht="21">
      <c r="A772" s="135" t="s">
        <v>102</v>
      </c>
      <c r="B772" s="136" t="s">
        <v>574</v>
      </c>
      <c r="C772" s="136" t="s">
        <v>70</v>
      </c>
      <c r="D772" s="136" t="s">
        <v>75</v>
      </c>
      <c r="E772" s="136" t="s">
        <v>103</v>
      </c>
      <c r="F772" s="136"/>
      <c r="G772" s="402">
        <f t="shared" si="48"/>
        <v>30</v>
      </c>
      <c r="H772" s="414"/>
      <c r="I772" s="414"/>
    </row>
    <row r="773" spans="1:9" s="5" customFormat="1" ht="21">
      <c r="A773" s="135" t="s">
        <v>333</v>
      </c>
      <c r="B773" s="136" t="s">
        <v>574</v>
      </c>
      <c r="C773" s="136" t="s">
        <v>70</v>
      </c>
      <c r="D773" s="136" t="s">
        <v>75</v>
      </c>
      <c r="E773" s="136" t="s">
        <v>334</v>
      </c>
      <c r="F773" s="136"/>
      <c r="G773" s="402">
        <f t="shared" si="48"/>
        <v>30</v>
      </c>
      <c r="H773" s="414"/>
      <c r="I773" s="414"/>
    </row>
    <row r="774" spans="1:9" s="5" customFormat="1" ht="21">
      <c r="A774" s="135" t="s">
        <v>780</v>
      </c>
      <c r="B774" s="136" t="s">
        <v>574</v>
      </c>
      <c r="C774" s="136" t="s">
        <v>70</v>
      </c>
      <c r="D774" s="136" t="s">
        <v>75</v>
      </c>
      <c r="E774" s="136" t="s">
        <v>781</v>
      </c>
      <c r="F774" s="136"/>
      <c r="G774" s="402">
        <f t="shared" si="48"/>
        <v>30</v>
      </c>
      <c r="H774" s="414"/>
      <c r="I774" s="414"/>
    </row>
    <row r="775" spans="1:9" s="5" customFormat="1" ht="12.75">
      <c r="A775" s="135" t="s">
        <v>149</v>
      </c>
      <c r="B775" s="136" t="s">
        <v>574</v>
      </c>
      <c r="C775" s="136" t="s">
        <v>70</v>
      </c>
      <c r="D775" s="136" t="s">
        <v>75</v>
      </c>
      <c r="E775" s="136" t="s">
        <v>781</v>
      </c>
      <c r="F775" s="136" t="s">
        <v>308</v>
      </c>
      <c r="G775" s="402">
        <v>30</v>
      </c>
      <c r="H775" s="414"/>
      <c r="I775" s="414"/>
    </row>
    <row r="776" spans="1:9" s="5" customFormat="1" ht="21">
      <c r="A776" s="139" t="s">
        <v>562</v>
      </c>
      <c r="B776" s="138" t="s">
        <v>567</v>
      </c>
      <c r="C776" s="136"/>
      <c r="D776" s="136"/>
      <c r="E776" s="141"/>
      <c r="F776" s="141"/>
      <c r="G776" s="401">
        <f aca="true" t="shared" si="49" ref="G776:G782">G777</f>
        <v>50</v>
      </c>
      <c r="H776" s="414"/>
      <c r="I776" s="414"/>
    </row>
    <row r="777" spans="1:9" s="5" customFormat="1" ht="21">
      <c r="A777" s="139" t="s">
        <v>563</v>
      </c>
      <c r="B777" s="138" t="s">
        <v>568</v>
      </c>
      <c r="C777" s="136"/>
      <c r="D777" s="136"/>
      <c r="E777" s="141"/>
      <c r="F777" s="141"/>
      <c r="G777" s="401">
        <f t="shared" si="49"/>
        <v>50</v>
      </c>
      <c r="H777" s="414"/>
      <c r="I777" s="414"/>
    </row>
    <row r="778" spans="1:9" s="77" customFormat="1" ht="12.75">
      <c r="A778" s="129" t="s">
        <v>2</v>
      </c>
      <c r="B778" s="138" t="s">
        <v>568</v>
      </c>
      <c r="C778" s="138" t="s">
        <v>65</v>
      </c>
      <c r="D778" s="138" t="s">
        <v>35</v>
      </c>
      <c r="E778" s="142"/>
      <c r="F778" s="142"/>
      <c r="G778" s="401">
        <f t="shared" si="49"/>
        <v>50</v>
      </c>
      <c r="H778" s="417"/>
      <c r="I778" s="417"/>
    </row>
    <row r="779" spans="1:9" s="5" customFormat="1" ht="12.75">
      <c r="A779" s="135" t="s">
        <v>62</v>
      </c>
      <c r="B779" s="136" t="s">
        <v>568</v>
      </c>
      <c r="C779" s="136" t="s">
        <v>65</v>
      </c>
      <c r="D779" s="136" t="s">
        <v>86</v>
      </c>
      <c r="E779" s="141"/>
      <c r="F779" s="141"/>
      <c r="G779" s="402">
        <f t="shared" si="49"/>
        <v>50</v>
      </c>
      <c r="H779" s="414"/>
      <c r="I779" s="414"/>
    </row>
    <row r="780" spans="1:9" s="5" customFormat="1" ht="41.25">
      <c r="A780" s="135" t="s">
        <v>99</v>
      </c>
      <c r="B780" s="136" t="s">
        <v>568</v>
      </c>
      <c r="C780" s="136" t="s">
        <v>65</v>
      </c>
      <c r="D780" s="136" t="s">
        <v>86</v>
      </c>
      <c r="E780" s="141" t="s">
        <v>100</v>
      </c>
      <c r="F780" s="141"/>
      <c r="G780" s="402">
        <f t="shared" si="49"/>
        <v>50</v>
      </c>
      <c r="H780" s="414"/>
      <c r="I780" s="414"/>
    </row>
    <row r="781" spans="1:9" s="5" customFormat="1" ht="12.75">
      <c r="A781" s="135" t="s">
        <v>92</v>
      </c>
      <c r="B781" s="136" t="s">
        <v>568</v>
      </c>
      <c r="C781" s="136" t="s">
        <v>65</v>
      </c>
      <c r="D781" s="136" t="s">
        <v>86</v>
      </c>
      <c r="E781" s="141" t="s">
        <v>93</v>
      </c>
      <c r="F781" s="141"/>
      <c r="G781" s="402">
        <f t="shared" si="49"/>
        <v>50</v>
      </c>
      <c r="H781" s="414"/>
      <c r="I781" s="414"/>
    </row>
    <row r="782" spans="1:9" s="5" customFormat="1" ht="30.75">
      <c r="A782" s="132" t="s">
        <v>411</v>
      </c>
      <c r="B782" s="136" t="s">
        <v>568</v>
      </c>
      <c r="C782" s="136" t="s">
        <v>65</v>
      </c>
      <c r="D782" s="136" t="s">
        <v>86</v>
      </c>
      <c r="E782" s="141" t="s">
        <v>412</v>
      </c>
      <c r="F782" s="141"/>
      <c r="G782" s="402">
        <f t="shared" si="49"/>
        <v>50</v>
      </c>
      <c r="H782" s="414"/>
      <c r="I782" s="414"/>
    </row>
    <row r="783" spans="1:9" s="5" customFormat="1" ht="12.75">
      <c r="A783" s="135" t="s">
        <v>149</v>
      </c>
      <c r="B783" s="136" t="s">
        <v>568</v>
      </c>
      <c r="C783" s="136" t="s">
        <v>65</v>
      </c>
      <c r="D783" s="136" t="s">
        <v>86</v>
      </c>
      <c r="E783" s="141" t="s">
        <v>412</v>
      </c>
      <c r="F783" s="141" t="s">
        <v>308</v>
      </c>
      <c r="G783" s="402">
        <v>50</v>
      </c>
      <c r="H783" s="414"/>
      <c r="I783" s="414"/>
    </row>
    <row r="784" spans="1:9" s="77" customFormat="1" ht="12.75">
      <c r="A784" s="139" t="s">
        <v>564</v>
      </c>
      <c r="B784" s="138" t="s">
        <v>569</v>
      </c>
      <c r="C784" s="138"/>
      <c r="D784" s="138"/>
      <c r="E784" s="142"/>
      <c r="F784" s="142"/>
      <c r="G784" s="401">
        <f>G785+G792</f>
        <v>30</v>
      </c>
      <c r="H784" s="417"/>
      <c r="I784" s="417"/>
    </row>
    <row r="785" spans="1:9" s="77" customFormat="1" ht="30.75">
      <c r="A785" s="139" t="s">
        <v>565</v>
      </c>
      <c r="B785" s="138" t="s">
        <v>570</v>
      </c>
      <c r="C785" s="138"/>
      <c r="D785" s="138"/>
      <c r="E785" s="142"/>
      <c r="F785" s="142"/>
      <c r="G785" s="401">
        <f aca="true" t="shared" si="50" ref="G785:G790">G786</f>
        <v>14</v>
      </c>
      <c r="H785" s="417"/>
      <c r="I785" s="417"/>
    </row>
    <row r="786" spans="1:9" s="77" customFormat="1" ht="12.75">
      <c r="A786" s="129" t="s">
        <v>2</v>
      </c>
      <c r="B786" s="138" t="s">
        <v>570</v>
      </c>
      <c r="C786" s="138" t="s">
        <v>65</v>
      </c>
      <c r="D786" s="138" t="s">
        <v>35</v>
      </c>
      <c r="E786" s="142"/>
      <c r="F786" s="142"/>
      <c r="G786" s="401">
        <f t="shared" si="50"/>
        <v>14</v>
      </c>
      <c r="H786" s="417"/>
      <c r="I786" s="417"/>
    </row>
    <row r="787" spans="1:9" s="77" customFormat="1" ht="12.75">
      <c r="A787" s="135" t="s">
        <v>62</v>
      </c>
      <c r="B787" s="136" t="s">
        <v>570</v>
      </c>
      <c r="C787" s="136" t="s">
        <v>65</v>
      </c>
      <c r="D787" s="136" t="s">
        <v>86</v>
      </c>
      <c r="E787" s="142"/>
      <c r="F787" s="142"/>
      <c r="G787" s="402">
        <f t="shared" si="50"/>
        <v>14</v>
      </c>
      <c r="H787" s="417"/>
      <c r="I787" s="417"/>
    </row>
    <row r="788" spans="1:9" s="5" customFormat="1" ht="41.25">
      <c r="A788" s="135" t="s">
        <v>99</v>
      </c>
      <c r="B788" s="136" t="s">
        <v>570</v>
      </c>
      <c r="C788" s="136" t="s">
        <v>65</v>
      </c>
      <c r="D788" s="136" t="s">
        <v>86</v>
      </c>
      <c r="E788" s="141" t="s">
        <v>100</v>
      </c>
      <c r="F788" s="141"/>
      <c r="G788" s="402">
        <f t="shared" si="50"/>
        <v>14</v>
      </c>
      <c r="H788" s="414"/>
      <c r="I788" s="414"/>
    </row>
    <row r="789" spans="1:9" s="5" customFormat="1" ht="12.75">
      <c r="A789" s="135" t="s">
        <v>92</v>
      </c>
      <c r="B789" s="136" t="s">
        <v>570</v>
      </c>
      <c r="C789" s="136" t="s">
        <v>65</v>
      </c>
      <c r="D789" s="136" t="s">
        <v>86</v>
      </c>
      <c r="E789" s="141" t="s">
        <v>93</v>
      </c>
      <c r="F789" s="141"/>
      <c r="G789" s="402">
        <f t="shared" si="50"/>
        <v>14</v>
      </c>
      <c r="H789" s="414"/>
      <c r="I789" s="414"/>
    </row>
    <row r="790" spans="1:9" s="5" customFormat="1" ht="30.75">
      <c r="A790" s="132" t="s">
        <v>411</v>
      </c>
      <c r="B790" s="136" t="s">
        <v>570</v>
      </c>
      <c r="C790" s="136" t="s">
        <v>65</v>
      </c>
      <c r="D790" s="136" t="s">
        <v>86</v>
      </c>
      <c r="E790" s="141" t="s">
        <v>412</v>
      </c>
      <c r="F790" s="141"/>
      <c r="G790" s="402">
        <f t="shared" si="50"/>
        <v>14</v>
      </c>
      <c r="H790" s="414"/>
      <c r="I790" s="414"/>
    </row>
    <row r="791" spans="1:9" s="5" customFormat="1" ht="12.75">
      <c r="A791" s="135" t="s">
        <v>149</v>
      </c>
      <c r="B791" s="136" t="s">
        <v>570</v>
      </c>
      <c r="C791" s="136" t="s">
        <v>65</v>
      </c>
      <c r="D791" s="136" t="s">
        <v>86</v>
      </c>
      <c r="E791" s="141" t="s">
        <v>412</v>
      </c>
      <c r="F791" s="141" t="s">
        <v>308</v>
      </c>
      <c r="G791" s="402">
        <v>14</v>
      </c>
      <c r="H791" s="414"/>
      <c r="I791" s="414"/>
    </row>
    <row r="792" spans="1:9" s="77" customFormat="1" ht="21">
      <c r="A792" s="139" t="s">
        <v>666</v>
      </c>
      <c r="B792" s="138" t="s">
        <v>571</v>
      </c>
      <c r="C792" s="138"/>
      <c r="D792" s="138"/>
      <c r="E792" s="142"/>
      <c r="F792" s="142"/>
      <c r="G792" s="401">
        <f>G793+G799</f>
        <v>16</v>
      </c>
      <c r="H792" s="417"/>
      <c r="I792" s="417"/>
    </row>
    <row r="793" spans="1:9" s="77" customFormat="1" ht="12.75">
      <c r="A793" s="129" t="s">
        <v>2</v>
      </c>
      <c r="B793" s="138" t="s">
        <v>571</v>
      </c>
      <c r="C793" s="138" t="s">
        <v>65</v>
      </c>
      <c r="D793" s="138" t="s">
        <v>35</v>
      </c>
      <c r="E793" s="142"/>
      <c r="F793" s="142"/>
      <c r="G793" s="401">
        <f>G794</f>
        <v>10</v>
      </c>
      <c r="H793" s="417"/>
      <c r="I793" s="417"/>
    </row>
    <row r="794" spans="1:9" s="77" customFormat="1" ht="12.75">
      <c r="A794" s="135" t="s">
        <v>62</v>
      </c>
      <c r="B794" s="136" t="s">
        <v>571</v>
      </c>
      <c r="C794" s="136" t="s">
        <v>65</v>
      </c>
      <c r="D794" s="136" t="s">
        <v>86</v>
      </c>
      <c r="E794" s="142"/>
      <c r="F794" s="142"/>
      <c r="G794" s="401">
        <f>G795</f>
        <v>10</v>
      </c>
      <c r="H794" s="417"/>
      <c r="I794" s="417"/>
    </row>
    <row r="795" spans="1:9" s="5" customFormat="1" ht="21">
      <c r="A795" s="135" t="s">
        <v>393</v>
      </c>
      <c r="B795" s="136" t="s">
        <v>571</v>
      </c>
      <c r="C795" s="136" t="s">
        <v>65</v>
      </c>
      <c r="D795" s="136" t="s">
        <v>86</v>
      </c>
      <c r="E795" s="136" t="s">
        <v>101</v>
      </c>
      <c r="F795" s="136"/>
      <c r="G795" s="402">
        <f>G796</f>
        <v>10</v>
      </c>
      <c r="H795" s="414"/>
      <c r="I795" s="414"/>
    </row>
    <row r="796" spans="1:9" s="5" customFormat="1" ht="21">
      <c r="A796" s="135" t="s">
        <v>773</v>
      </c>
      <c r="B796" s="136" t="s">
        <v>571</v>
      </c>
      <c r="C796" s="136" t="s">
        <v>65</v>
      </c>
      <c r="D796" s="136" t="s">
        <v>86</v>
      </c>
      <c r="E796" s="136" t="s">
        <v>97</v>
      </c>
      <c r="F796" s="136"/>
      <c r="G796" s="402">
        <f>G797</f>
        <v>10</v>
      </c>
      <c r="H796" s="414"/>
      <c r="I796" s="414"/>
    </row>
    <row r="797" spans="1:9" s="5" customFormat="1" ht="12.75">
      <c r="A797" s="135" t="s">
        <v>723</v>
      </c>
      <c r="B797" s="136" t="s">
        <v>571</v>
      </c>
      <c r="C797" s="136" t="s">
        <v>65</v>
      </c>
      <c r="D797" s="136" t="s">
        <v>86</v>
      </c>
      <c r="E797" s="136" t="s">
        <v>98</v>
      </c>
      <c r="F797" s="136"/>
      <c r="G797" s="402">
        <f>G798</f>
        <v>10</v>
      </c>
      <c r="H797" s="414"/>
      <c r="I797" s="414"/>
    </row>
    <row r="798" spans="1:9" s="5" customFormat="1" ht="12.75">
      <c r="A798" s="135" t="s">
        <v>149</v>
      </c>
      <c r="B798" s="136" t="s">
        <v>571</v>
      </c>
      <c r="C798" s="136" t="s">
        <v>65</v>
      </c>
      <c r="D798" s="136" t="s">
        <v>86</v>
      </c>
      <c r="E798" s="136" t="s">
        <v>98</v>
      </c>
      <c r="F798" s="136" t="s">
        <v>308</v>
      </c>
      <c r="G798" s="402">
        <v>10</v>
      </c>
      <c r="H798" s="414"/>
      <c r="I798" s="414"/>
    </row>
    <row r="799" spans="1:9" s="77" customFormat="1" ht="12.75">
      <c r="A799" s="139" t="s">
        <v>141</v>
      </c>
      <c r="B799" s="138" t="s">
        <v>571</v>
      </c>
      <c r="C799" s="130" t="s">
        <v>72</v>
      </c>
      <c r="D799" s="130" t="s">
        <v>35</v>
      </c>
      <c r="E799" s="130"/>
      <c r="F799" s="126"/>
      <c r="G799" s="401">
        <f>G800</f>
        <v>6</v>
      </c>
      <c r="H799" s="417"/>
      <c r="I799" s="417"/>
    </row>
    <row r="800" spans="1:9" s="5" customFormat="1" ht="12.75">
      <c r="A800" s="135" t="s">
        <v>85</v>
      </c>
      <c r="B800" s="136" t="s">
        <v>571</v>
      </c>
      <c r="C800" s="134" t="s">
        <v>72</v>
      </c>
      <c r="D800" s="134" t="s">
        <v>67</v>
      </c>
      <c r="E800" s="134"/>
      <c r="F800" s="131"/>
      <c r="G800" s="402">
        <f>G801</f>
        <v>6</v>
      </c>
      <c r="H800" s="414"/>
      <c r="I800" s="414"/>
    </row>
    <row r="801" spans="1:9" s="5" customFormat="1" ht="21">
      <c r="A801" s="135" t="s">
        <v>393</v>
      </c>
      <c r="B801" s="136" t="s">
        <v>571</v>
      </c>
      <c r="C801" s="134" t="s">
        <v>72</v>
      </c>
      <c r="D801" s="134" t="s">
        <v>67</v>
      </c>
      <c r="E801" s="136" t="s">
        <v>101</v>
      </c>
      <c r="F801" s="131"/>
      <c r="G801" s="402">
        <f>G802</f>
        <v>6</v>
      </c>
      <c r="H801" s="414"/>
      <c r="I801" s="414"/>
    </row>
    <row r="802" spans="1:9" s="5" customFormat="1" ht="21">
      <c r="A802" s="135" t="s">
        <v>773</v>
      </c>
      <c r="B802" s="136" t="s">
        <v>571</v>
      </c>
      <c r="C802" s="134" t="s">
        <v>72</v>
      </c>
      <c r="D802" s="134" t="s">
        <v>67</v>
      </c>
      <c r="E802" s="136" t="s">
        <v>97</v>
      </c>
      <c r="F802" s="131"/>
      <c r="G802" s="402">
        <f>G803</f>
        <v>6</v>
      </c>
      <c r="H802" s="414"/>
      <c r="I802" s="414"/>
    </row>
    <row r="803" spans="1:9" s="5" customFormat="1" ht="12.75">
      <c r="A803" s="135" t="s">
        <v>723</v>
      </c>
      <c r="B803" s="136" t="s">
        <v>571</v>
      </c>
      <c r="C803" s="134" t="s">
        <v>72</v>
      </c>
      <c r="D803" s="134" t="s">
        <v>67</v>
      </c>
      <c r="E803" s="136" t="s">
        <v>98</v>
      </c>
      <c r="F803" s="131"/>
      <c r="G803" s="402">
        <f>G804</f>
        <v>6</v>
      </c>
      <c r="H803" s="414"/>
      <c r="I803" s="414"/>
    </row>
    <row r="804" spans="1:9" s="5" customFormat="1" ht="21">
      <c r="A804" s="132" t="s">
        <v>153</v>
      </c>
      <c r="B804" s="136" t="s">
        <v>571</v>
      </c>
      <c r="C804" s="134" t="s">
        <v>72</v>
      </c>
      <c r="D804" s="134" t="s">
        <v>67</v>
      </c>
      <c r="E804" s="136" t="s">
        <v>98</v>
      </c>
      <c r="F804" s="131">
        <v>726</v>
      </c>
      <c r="G804" s="402">
        <v>6</v>
      </c>
      <c r="H804" s="414"/>
      <c r="I804" s="414"/>
    </row>
    <row r="805" spans="1:9" s="77" customFormat="1" ht="32.25" customHeight="1">
      <c r="A805" s="293" t="s">
        <v>550</v>
      </c>
      <c r="B805" s="294" t="s">
        <v>419</v>
      </c>
      <c r="C805" s="297"/>
      <c r="D805" s="297"/>
      <c r="E805" s="302"/>
      <c r="F805" s="295"/>
      <c r="G805" s="398">
        <f>G806</f>
        <v>300</v>
      </c>
      <c r="H805" s="417"/>
      <c r="I805" s="417"/>
    </row>
    <row r="806" spans="1:9" s="77" customFormat="1" ht="21.75" customHeight="1">
      <c r="A806" s="139" t="s">
        <v>551</v>
      </c>
      <c r="B806" s="127" t="s">
        <v>420</v>
      </c>
      <c r="C806" s="130"/>
      <c r="D806" s="130"/>
      <c r="E806" s="138"/>
      <c r="F806" s="126"/>
      <c r="G806" s="401">
        <f>G807</f>
        <v>300</v>
      </c>
      <c r="H806" s="417"/>
      <c r="I806" s="417"/>
    </row>
    <row r="807" spans="1:9" s="77" customFormat="1" ht="21">
      <c r="A807" s="139" t="s">
        <v>552</v>
      </c>
      <c r="B807" s="127" t="s">
        <v>581</v>
      </c>
      <c r="C807" s="130"/>
      <c r="D807" s="130"/>
      <c r="E807" s="138"/>
      <c r="F807" s="126"/>
      <c r="G807" s="401">
        <f aca="true" t="shared" si="51" ref="G807:G812">G808</f>
        <v>300</v>
      </c>
      <c r="H807" s="417"/>
      <c r="I807" s="417"/>
    </row>
    <row r="808" spans="1:9" s="77" customFormat="1" ht="12.75">
      <c r="A808" s="140" t="s">
        <v>147</v>
      </c>
      <c r="B808" s="127" t="s">
        <v>581</v>
      </c>
      <c r="C808" s="130" t="s">
        <v>71</v>
      </c>
      <c r="D808" s="130" t="s">
        <v>35</v>
      </c>
      <c r="E808" s="138"/>
      <c r="F808" s="126"/>
      <c r="G808" s="401">
        <f t="shared" si="51"/>
        <v>300</v>
      </c>
      <c r="H808" s="417"/>
      <c r="I808" s="417"/>
    </row>
    <row r="809" spans="1:9" s="77" customFormat="1" ht="12.75">
      <c r="A809" s="137" t="s">
        <v>200</v>
      </c>
      <c r="B809" s="133" t="s">
        <v>581</v>
      </c>
      <c r="C809" s="134" t="s">
        <v>71</v>
      </c>
      <c r="D809" s="134" t="s">
        <v>66</v>
      </c>
      <c r="E809" s="138"/>
      <c r="F809" s="126"/>
      <c r="G809" s="402">
        <f t="shared" si="51"/>
        <v>300</v>
      </c>
      <c r="H809" s="417"/>
      <c r="I809" s="417"/>
    </row>
    <row r="810" spans="1:9" s="5" customFormat="1" ht="21">
      <c r="A810" s="135" t="s">
        <v>393</v>
      </c>
      <c r="B810" s="133" t="s">
        <v>581</v>
      </c>
      <c r="C810" s="134" t="s">
        <v>71</v>
      </c>
      <c r="D810" s="134" t="s">
        <v>66</v>
      </c>
      <c r="E810" s="136" t="s">
        <v>101</v>
      </c>
      <c r="F810" s="131"/>
      <c r="G810" s="402">
        <f t="shared" si="51"/>
        <v>300</v>
      </c>
      <c r="H810" s="414"/>
      <c r="I810" s="414"/>
    </row>
    <row r="811" spans="1:9" s="5" customFormat="1" ht="21">
      <c r="A811" s="135" t="s">
        <v>773</v>
      </c>
      <c r="B811" s="133" t="s">
        <v>581</v>
      </c>
      <c r="C811" s="134" t="s">
        <v>71</v>
      </c>
      <c r="D811" s="134" t="s">
        <v>66</v>
      </c>
      <c r="E811" s="136" t="s">
        <v>97</v>
      </c>
      <c r="F811" s="131"/>
      <c r="G811" s="402">
        <f t="shared" si="51"/>
        <v>300</v>
      </c>
      <c r="H811" s="414"/>
      <c r="I811" s="414"/>
    </row>
    <row r="812" spans="1:9" s="5" customFormat="1" ht="12.75">
      <c r="A812" s="135" t="s">
        <v>723</v>
      </c>
      <c r="B812" s="133" t="s">
        <v>581</v>
      </c>
      <c r="C812" s="134" t="s">
        <v>71</v>
      </c>
      <c r="D812" s="134" t="s">
        <v>66</v>
      </c>
      <c r="E812" s="136" t="s">
        <v>98</v>
      </c>
      <c r="F812" s="131"/>
      <c r="G812" s="402">
        <f t="shared" si="51"/>
        <v>300</v>
      </c>
      <c r="H812" s="414"/>
      <c r="I812" s="414"/>
    </row>
    <row r="813" spans="1:9" s="5" customFormat="1" ht="21">
      <c r="A813" s="135" t="s">
        <v>375</v>
      </c>
      <c r="B813" s="133" t="s">
        <v>581</v>
      </c>
      <c r="C813" s="134" t="s">
        <v>71</v>
      </c>
      <c r="D813" s="134" t="s">
        <v>66</v>
      </c>
      <c r="E813" s="136" t="s">
        <v>98</v>
      </c>
      <c r="F813" s="131">
        <v>727</v>
      </c>
      <c r="G813" s="402">
        <v>300</v>
      </c>
      <c r="H813" s="414"/>
      <c r="I813" s="414"/>
    </row>
    <row r="814" spans="1:9" s="11" customFormat="1" ht="33" customHeight="1">
      <c r="A814" s="293" t="s">
        <v>553</v>
      </c>
      <c r="B814" s="294" t="s">
        <v>318</v>
      </c>
      <c r="C814" s="304"/>
      <c r="D814" s="297"/>
      <c r="E814" s="302"/>
      <c r="F814" s="295"/>
      <c r="G814" s="398">
        <f>G815</f>
        <v>85</v>
      </c>
      <c r="H814" s="414"/>
      <c r="I814" s="414"/>
    </row>
    <row r="815" spans="1:9" s="66" customFormat="1" ht="30.75">
      <c r="A815" s="139" t="s">
        <v>554</v>
      </c>
      <c r="B815" s="127" t="s">
        <v>319</v>
      </c>
      <c r="C815" s="142"/>
      <c r="D815" s="130"/>
      <c r="E815" s="138"/>
      <c r="F815" s="126"/>
      <c r="G815" s="401">
        <f>G823+G816+G830</f>
        <v>85</v>
      </c>
      <c r="H815" s="417"/>
      <c r="I815" s="417"/>
    </row>
    <row r="816" spans="1:9" s="80" customFormat="1" ht="24" customHeight="1">
      <c r="A816" s="172" t="s">
        <v>555</v>
      </c>
      <c r="B816" s="173" t="s">
        <v>320</v>
      </c>
      <c r="C816" s="187"/>
      <c r="D816" s="175"/>
      <c r="E816" s="180"/>
      <c r="F816" s="174"/>
      <c r="G816" s="407">
        <f aca="true" t="shared" si="52" ref="G816:G821">G817</f>
        <v>35</v>
      </c>
      <c r="H816" s="422"/>
      <c r="I816" s="422"/>
    </row>
    <row r="817" spans="1:9" s="80" customFormat="1" ht="12.75">
      <c r="A817" s="171" t="s">
        <v>2</v>
      </c>
      <c r="B817" s="177" t="s">
        <v>320</v>
      </c>
      <c r="C817" s="188" t="s">
        <v>65</v>
      </c>
      <c r="D817" s="178" t="s">
        <v>35</v>
      </c>
      <c r="E817" s="181"/>
      <c r="F817" s="179"/>
      <c r="G817" s="408">
        <f t="shared" si="52"/>
        <v>35</v>
      </c>
      <c r="H817" s="422"/>
      <c r="I817" s="422"/>
    </row>
    <row r="818" spans="1:9" s="80" customFormat="1" ht="12.75">
      <c r="A818" s="176" t="s">
        <v>62</v>
      </c>
      <c r="B818" s="177" t="s">
        <v>320</v>
      </c>
      <c r="C818" s="188" t="s">
        <v>65</v>
      </c>
      <c r="D818" s="178" t="s">
        <v>86</v>
      </c>
      <c r="E818" s="181"/>
      <c r="F818" s="179"/>
      <c r="G818" s="408">
        <f t="shared" si="52"/>
        <v>35</v>
      </c>
      <c r="H818" s="422"/>
      <c r="I818" s="422"/>
    </row>
    <row r="819" spans="1:9" s="80" customFormat="1" ht="21">
      <c r="A819" s="176" t="s">
        <v>393</v>
      </c>
      <c r="B819" s="177" t="s">
        <v>320</v>
      </c>
      <c r="C819" s="188" t="s">
        <v>65</v>
      </c>
      <c r="D819" s="178" t="s">
        <v>86</v>
      </c>
      <c r="E819" s="181" t="s">
        <v>101</v>
      </c>
      <c r="F819" s="179"/>
      <c r="G819" s="408">
        <f t="shared" si="52"/>
        <v>35</v>
      </c>
      <c r="H819" s="422"/>
      <c r="I819" s="422"/>
    </row>
    <row r="820" spans="1:9" s="80" customFormat="1" ht="24" customHeight="1">
      <c r="A820" s="176" t="s">
        <v>773</v>
      </c>
      <c r="B820" s="177" t="s">
        <v>320</v>
      </c>
      <c r="C820" s="188" t="s">
        <v>65</v>
      </c>
      <c r="D820" s="178" t="s">
        <v>86</v>
      </c>
      <c r="E820" s="181" t="s">
        <v>97</v>
      </c>
      <c r="F820" s="179"/>
      <c r="G820" s="408">
        <f t="shared" si="52"/>
        <v>35</v>
      </c>
      <c r="H820" s="422"/>
      <c r="I820" s="422"/>
    </row>
    <row r="821" spans="1:9" s="80" customFormat="1" ht="12.75">
      <c r="A821" s="176" t="s">
        <v>723</v>
      </c>
      <c r="B821" s="177" t="s">
        <v>320</v>
      </c>
      <c r="C821" s="181" t="s">
        <v>65</v>
      </c>
      <c r="D821" s="178" t="s">
        <v>86</v>
      </c>
      <c r="E821" s="181" t="s">
        <v>98</v>
      </c>
      <c r="F821" s="179"/>
      <c r="G821" s="408">
        <f t="shared" si="52"/>
        <v>35</v>
      </c>
      <c r="H821" s="422"/>
      <c r="I821" s="422"/>
    </row>
    <row r="822" spans="1:9" s="80" customFormat="1" ht="12.75">
      <c r="A822" s="170" t="s">
        <v>149</v>
      </c>
      <c r="B822" s="177" t="s">
        <v>320</v>
      </c>
      <c r="C822" s="188" t="s">
        <v>65</v>
      </c>
      <c r="D822" s="178" t="s">
        <v>86</v>
      </c>
      <c r="E822" s="181" t="s">
        <v>98</v>
      </c>
      <c r="F822" s="179">
        <v>721</v>
      </c>
      <c r="G822" s="408">
        <v>35</v>
      </c>
      <c r="H822" s="422"/>
      <c r="I822" s="422"/>
    </row>
    <row r="823" spans="1:9" s="11" customFormat="1" ht="24" customHeight="1">
      <c r="A823" s="139" t="s">
        <v>556</v>
      </c>
      <c r="B823" s="127" t="s">
        <v>321</v>
      </c>
      <c r="C823" s="142"/>
      <c r="D823" s="130"/>
      <c r="E823" s="138"/>
      <c r="F823" s="126"/>
      <c r="G823" s="401">
        <f aca="true" t="shared" si="53" ref="G823:G828">G824</f>
        <v>10</v>
      </c>
      <c r="H823" s="414"/>
      <c r="I823" s="414"/>
    </row>
    <row r="824" spans="1:9" s="11" customFormat="1" ht="12.75">
      <c r="A824" s="129" t="s">
        <v>2</v>
      </c>
      <c r="B824" s="133" t="s">
        <v>321</v>
      </c>
      <c r="C824" s="141" t="s">
        <v>65</v>
      </c>
      <c r="D824" s="134" t="s">
        <v>35</v>
      </c>
      <c r="E824" s="136"/>
      <c r="F824" s="131"/>
      <c r="G824" s="402">
        <f t="shared" si="53"/>
        <v>10</v>
      </c>
      <c r="H824" s="414"/>
      <c r="I824" s="414"/>
    </row>
    <row r="825" spans="1:9" s="11" customFormat="1" ht="12.75">
      <c r="A825" s="135" t="s">
        <v>62</v>
      </c>
      <c r="B825" s="133" t="s">
        <v>321</v>
      </c>
      <c r="C825" s="141" t="s">
        <v>65</v>
      </c>
      <c r="D825" s="134" t="s">
        <v>86</v>
      </c>
      <c r="E825" s="136"/>
      <c r="F825" s="131"/>
      <c r="G825" s="402">
        <f t="shared" si="53"/>
        <v>10</v>
      </c>
      <c r="H825" s="414"/>
      <c r="I825" s="414"/>
    </row>
    <row r="826" spans="1:9" s="11" customFormat="1" ht="21">
      <c r="A826" s="135" t="s">
        <v>393</v>
      </c>
      <c r="B826" s="133" t="s">
        <v>321</v>
      </c>
      <c r="C826" s="141" t="s">
        <v>65</v>
      </c>
      <c r="D826" s="134" t="s">
        <v>86</v>
      </c>
      <c r="E826" s="141" t="s">
        <v>101</v>
      </c>
      <c r="F826" s="131"/>
      <c r="G826" s="402">
        <f t="shared" si="53"/>
        <v>10</v>
      </c>
      <c r="H826" s="414"/>
      <c r="I826" s="414"/>
    </row>
    <row r="827" spans="1:9" s="11" customFormat="1" ht="27" customHeight="1">
      <c r="A827" s="135" t="s">
        <v>773</v>
      </c>
      <c r="B827" s="133" t="s">
        <v>321</v>
      </c>
      <c r="C827" s="141" t="s">
        <v>65</v>
      </c>
      <c r="D827" s="134" t="s">
        <v>86</v>
      </c>
      <c r="E827" s="141" t="s">
        <v>97</v>
      </c>
      <c r="F827" s="131"/>
      <c r="G827" s="402">
        <f t="shared" si="53"/>
        <v>10</v>
      </c>
      <c r="H827" s="414"/>
      <c r="I827" s="414"/>
    </row>
    <row r="828" spans="1:9" s="11" customFormat="1" ht="12.75">
      <c r="A828" s="135" t="s">
        <v>723</v>
      </c>
      <c r="B828" s="133" t="s">
        <v>321</v>
      </c>
      <c r="C828" s="134" t="s">
        <v>65</v>
      </c>
      <c r="D828" s="134" t="s">
        <v>86</v>
      </c>
      <c r="E828" s="134" t="s">
        <v>98</v>
      </c>
      <c r="F828" s="131"/>
      <c r="G828" s="402">
        <f t="shared" si="53"/>
        <v>10</v>
      </c>
      <c r="H828" s="414"/>
      <c r="I828" s="414"/>
    </row>
    <row r="829" spans="1:9" s="11" customFormat="1" ht="12.75">
      <c r="A829" s="132" t="s">
        <v>149</v>
      </c>
      <c r="B829" s="133" t="s">
        <v>321</v>
      </c>
      <c r="C829" s="134" t="s">
        <v>65</v>
      </c>
      <c r="D829" s="134" t="s">
        <v>86</v>
      </c>
      <c r="E829" s="134" t="s">
        <v>98</v>
      </c>
      <c r="F829" s="131">
        <v>721</v>
      </c>
      <c r="G829" s="402">
        <v>10</v>
      </c>
      <c r="H829" s="414"/>
      <c r="I829" s="414"/>
    </row>
    <row r="830" spans="1:9" s="11" customFormat="1" ht="12" customHeight="1">
      <c r="A830" s="139" t="s">
        <v>322</v>
      </c>
      <c r="B830" s="127" t="s">
        <v>323</v>
      </c>
      <c r="C830" s="130"/>
      <c r="D830" s="130"/>
      <c r="E830" s="130"/>
      <c r="F830" s="126"/>
      <c r="G830" s="401">
        <f aca="true" t="shared" si="54" ref="G830:G835">G831</f>
        <v>40</v>
      </c>
      <c r="H830" s="414"/>
      <c r="I830" s="414"/>
    </row>
    <row r="831" spans="1:9" s="11" customFormat="1" ht="12.75">
      <c r="A831" s="129" t="s">
        <v>2</v>
      </c>
      <c r="B831" s="133" t="s">
        <v>323</v>
      </c>
      <c r="C831" s="141" t="s">
        <v>65</v>
      </c>
      <c r="D831" s="134" t="s">
        <v>35</v>
      </c>
      <c r="E831" s="130"/>
      <c r="F831" s="126"/>
      <c r="G831" s="402">
        <f t="shared" si="54"/>
        <v>40</v>
      </c>
      <c r="H831" s="414"/>
      <c r="I831" s="414"/>
    </row>
    <row r="832" spans="1:9" s="11" customFormat="1" ht="12.75">
      <c r="A832" s="135" t="s">
        <v>62</v>
      </c>
      <c r="B832" s="133" t="s">
        <v>323</v>
      </c>
      <c r="C832" s="141" t="s">
        <v>65</v>
      </c>
      <c r="D832" s="134" t="s">
        <v>86</v>
      </c>
      <c r="E832" s="130"/>
      <c r="F832" s="126"/>
      <c r="G832" s="402">
        <f t="shared" si="54"/>
        <v>40</v>
      </c>
      <c r="H832" s="414"/>
      <c r="I832" s="414"/>
    </row>
    <row r="833" spans="1:9" s="11" customFormat="1" ht="21">
      <c r="A833" s="135" t="s">
        <v>393</v>
      </c>
      <c r="B833" s="133" t="s">
        <v>323</v>
      </c>
      <c r="C833" s="141" t="s">
        <v>65</v>
      </c>
      <c r="D833" s="134" t="s">
        <v>86</v>
      </c>
      <c r="E833" s="134" t="s">
        <v>101</v>
      </c>
      <c r="F833" s="131"/>
      <c r="G833" s="402">
        <f t="shared" si="54"/>
        <v>40</v>
      </c>
      <c r="H833" s="414"/>
      <c r="I833" s="414"/>
    </row>
    <row r="834" spans="1:9" s="11" customFormat="1" ht="23.25" customHeight="1">
      <c r="A834" s="135" t="s">
        <v>773</v>
      </c>
      <c r="B834" s="133" t="s">
        <v>323</v>
      </c>
      <c r="C834" s="136" t="s">
        <v>65</v>
      </c>
      <c r="D834" s="134" t="s">
        <v>86</v>
      </c>
      <c r="E834" s="134" t="s">
        <v>97</v>
      </c>
      <c r="F834" s="131"/>
      <c r="G834" s="402">
        <f t="shared" si="54"/>
        <v>40</v>
      </c>
      <c r="H834" s="414"/>
      <c r="I834" s="414"/>
    </row>
    <row r="835" spans="1:9" s="11" customFormat="1" ht="12.75">
      <c r="A835" s="135" t="s">
        <v>723</v>
      </c>
      <c r="B835" s="133" t="s">
        <v>323</v>
      </c>
      <c r="C835" s="136" t="s">
        <v>65</v>
      </c>
      <c r="D835" s="134" t="s">
        <v>86</v>
      </c>
      <c r="E835" s="134" t="s">
        <v>98</v>
      </c>
      <c r="F835" s="131"/>
      <c r="G835" s="402">
        <f t="shared" si="54"/>
        <v>40</v>
      </c>
      <c r="H835" s="414"/>
      <c r="I835" s="414"/>
    </row>
    <row r="836" spans="1:9" s="11" customFormat="1" ht="12.75">
      <c r="A836" s="132" t="s">
        <v>149</v>
      </c>
      <c r="B836" s="133" t="s">
        <v>323</v>
      </c>
      <c r="C836" s="136" t="s">
        <v>65</v>
      </c>
      <c r="D836" s="134" t="s">
        <v>86</v>
      </c>
      <c r="E836" s="134" t="s">
        <v>98</v>
      </c>
      <c r="F836" s="131">
        <v>721</v>
      </c>
      <c r="G836" s="402">
        <v>40</v>
      </c>
      <c r="H836" s="414"/>
      <c r="I836" s="414"/>
    </row>
    <row r="837" spans="1:9" s="5" customFormat="1" ht="30.75">
      <c r="A837" s="296" t="s">
        <v>557</v>
      </c>
      <c r="B837" s="294" t="s">
        <v>377</v>
      </c>
      <c r="C837" s="299"/>
      <c r="D837" s="299"/>
      <c r="E837" s="300"/>
      <c r="F837" s="298"/>
      <c r="G837" s="398">
        <f aca="true" t="shared" si="55" ref="G837:G844">G838</f>
        <v>4316.6</v>
      </c>
      <c r="H837" s="414"/>
      <c r="I837" s="414"/>
    </row>
    <row r="838" spans="1:9" s="5" customFormat="1" ht="12.75">
      <c r="A838" s="129" t="s">
        <v>231</v>
      </c>
      <c r="B838" s="127" t="s">
        <v>378</v>
      </c>
      <c r="C838" s="134"/>
      <c r="D838" s="134"/>
      <c r="E838" s="136"/>
      <c r="F838" s="131"/>
      <c r="G838" s="401">
        <f t="shared" si="55"/>
        <v>4316.6</v>
      </c>
      <c r="H838" s="414"/>
      <c r="I838" s="414"/>
    </row>
    <row r="839" spans="1:9" s="77" customFormat="1" ht="21">
      <c r="A839" s="370" t="s">
        <v>379</v>
      </c>
      <c r="B839" s="308" t="s">
        <v>380</v>
      </c>
      <c r="C839" s="371"/>
      <c r="D839" s="371"/>
      <c r="E839" s="138"/>
      <c r="F839" s="126"/>
      <c r="G839" s="401">
        <f>G841</f>
        <v>4316.6</v>
      </c>
      <c r="H839" s="417"/>
      <c r="I839" s="417"/>
    </row>
    <row r="840" spans="1:9" s="77" customFormat="1" ht="12.75">
      <c r="A840" s="370" t="s">
        <v>5</v>
      </c>
      <c r="B840" s="308" t="s">
        <v>380</v>
      </c>
      <c r="C840" s="372" t="s">
        <v>67</v>
      </c>
      <c r="D840" s="372" t="s">
        <v>35</v>
      </c>
      <c r="E840" s="138"/>
      <c r="F840" s="126"/>
      <c r="G840" s="401">
        <f>G841</f>
        <v>4316.6</v>
      </c>
      <c r="H840" s="417"/>
      <c r="I840" s="417"/>
    </row>
    <row r="841" spans="1:9" s="5" customFormat="1" ht="12.75">
      <c r="A841" s="132" t="s">
        <v>81</v>
      </c>
      <c r="B841" s="133" t="s">
        <v>380</v>
      </c>
      <c r="C841" s="134" t="s">
        <v>67</v>
      </c>
      <c r="D841" s="134" t="s">
        <v>74</v>
      </c>
      <c r="E841" s="136"/>
      <c r="F841" s="131"/>
      <c r="G841" s="402">
        <f t="shared" si="55"/>
        <v>4316.6</v>
      </c>
      <c r="H841" s="414"/>
      <c r="I841" s="414"/>
    </row>
    <row r="842" spans="1:9" s="5" customFormat="1" ht="21">
      <c r="A842" s="135" t="s">
        <v>393</v>
      </c>
      <c r="B842" s="133" t="s">
        <v>380</v>
      </c>
      <c r="C842" s="134" t="s">
        <v>67</v>
      </c>
      <c r="D842" s="134" t="s">
        <v>74</v>
      </c>
      <c r="E842" s="136" t="s">
        <v>101</v>
      </c>
      <c r="F842" s="131"/>
      <c r="G842" s="402">
        <f t="shared" si="55"/>
        <v>4316.6</v>
      </c>
      <c r="H842" s="414"/>
      <c r="I842" s="414"/>
    </row>
    <row r="843" spans="1:9" s="5" customFormat="1" ht="21">
      <c r="A843" s="135" t="s">
        <v>773</v>
      </c>
      <c r="B843" s="133" t="s">
        <v>380</v>
      </c>
      <c r="C843" s="134" t="s">
        <v>67</v>
      </c>
      <c r="D843" s="134" t="s">
        <v>74</v>
      </c>
      <c r="E843" s="136" t="s">
        <v>97</v>
      </c>
      <c r="F843" s="131"/>
      <c r="G843" s="402">
        <f t="shared" si="55"/>
        <v>4316.6</v>
      </c>
      <c r="H843" s="414"/>
      <c r="I843" s="414"/>
    </row>
    <row r="844" spans="1:9" s="5" customFormat="1" ht="12.75">
      <c r="A844" s="135" t="s">
        <v>723</v>
      </c>
      <c r="B844" s="133" t="s">
        <v>380</v>
      </c>
      <c r="C844" s="134" t="s">
        <v>67</v>
      </c>
      <c r="D844" s="134" t="s">
        <v>74</v>
      </c>
      <c r="E844" s="136" t="s">
        <v>98</v>
      </c>
      <c r="F844" s="131"/>
      <c r="G844" s="402">
        <f t="shared" si="55"/>
        <v>4316.6</v>
      </c>
      <c r="H844" s="414"/>
      <c r="I844" s="414"/>
    </row>
    <row r="845" spans="1:9" s="5" customFormat="1" ht="20.25">
      <c r="A845" s="137" t="s">
        <v>375</v>
      </c>
      <c r="B845" s="133" t="s">
        <v>380</v>
      </c>
      <c r="C845" s="134" t="s">
        <v>67</v>
      </c>
      <c r="D845" s="134" t="s">
        <v>74</v>
      </c>
      <c r="E845" s="136" t="s">
        <v>98</v>
      </c>
      <c r="F845" s="131">
        <v>727</v>
      </c>
      <c r="G845" s="402">
        <v>4316.6</v>
      </c>
      <c r="H845" s="414"/>
      <c r="I845" s="414"/>
    </row>
    <row r="846" spans="1:9" s="5" customFormat="1" ht="30.75">
      <c r="A846" s="293" t="s">
        <v>733</v>
      </c>
      <c r="B846" s="294" t="s">
        <v>734</v>
      </c>
      <c r="C846" s="297"/>
      <c r="D846" s="297"/>
      <c r="E846" s="302"/>
      <c r="F846" s="295"/>
      <c r="G846" s="398">
        <f>G847</f>
        <v>8.3</v>
      </c>
      <c r="H846" s="414"/>
      <c r="I846" s="414"/>
    </row>
    <row r="847" spans="1:9" s="5" customFormat="1" ht="20.25">
      <c r="A847" s="140" t="s">
        <v>735</v>
      </c>
      <c r="B847" s="127" t="s">
        <v>736</v>
      </c>
      <c r="C847" s="130"/>
      <c r="D847" s="130"/>
      <c r="E847" s="138"/>
      <c r="F847" s="126"/>
      <c r="G847" s="401">
        <f>G848</f>
        <v>8.3</v>
      </c>
      <c r="H847" s="414"/>
      <c r="I847" s="414"/>
    </row>
    <row r="848" spans="1:9" s="5" customFormat="1" ht="21">
      <c r="A848" s="139" t="s">
        <v>737</v>
      </c>
      <c r="B848" s="127" t="s">
        <v>738</v>
      </c>
      <c r="C848" s="130"/>
      <c r="D848" s="130"/>
      <c r="E848" s="138"/>
      <c r="F848" s="126"/>
      <c r="G848" s="401">
        <f aca="true" t="shared" si="56" ref="G848:G853">G849</f>
        <v>8.3</v>
      </c>
      <c r="H848" s="414"/>
      <c r="I848" s="414"/>
    </row>
    <row r="849" spans="1:9" s="5" customFormat="1" ht="12.75">
      <c r="A849" s="140" t="s">
        <v>147</v>
      </c>
      <c r="B849" s="127" t="s">
        <v>738</v>
      </c>
      <c r="C849" s="130" t="s">
        <v>71</v>
      </c>
      <c r="D849" s="130" t="s">
        <v>35</v>
      </c>
      <c r="E849" s="138"/>
      <c r="F849" s="126"/>
      <c r="G849" s="401">
        <f t="shared" si="56"/>
        <v>8.3</v>
      </c>
      <c r="H849" s="414"/>
      <c r="I849" s="414"/>
    </row>
    <row r="850" spans="1:9" s="5" customFormat="1" ht="12.75">
      <c r="A850" s="137" t="s">
        <v>200</v>
      </c>
      <c r="B850" s="133" t="s">
        <v>738</v>
      </c>
      <c r="C850" s="134" t="s">
        <v>71</v>
      </c>
      <c r="D850" s="134" t="s">
        <v>66</v>
      </c>
      <c r="E850" s="136"/>
      <c r="F850" s="131"/>
      <c r="G850" s="402">
        <f t="shared" si="56"/>
        <v>8.3</v>
      </c>
      <c r="H850" s="414"/>
      <c r="I850" s="414"/>
    </row>
    <row r="851" spans="1:9" s="5" customFormat="1" ht="21">
      <c r="A851" s="135" t="s">
        <v>393</v>
      </c>
      <c r="B851" s="133" t="s">
        <v>738</v>
      </c>
      <c r="C851" s="134" t="s">
        <v>71</v>
      </c>
      <c r="D851" s="134" t="s">
        <v>66</v>
      </c>
      <c r="E851" s="136" t="s">
        <v>101</v>
      </c>
      <c r="F851" s="131"/>
      <c r="G851" s="402">
        <f t="shared" si="56"/>
        <v>8.3</v>
      </c>
      <c r="H851" s="414"/>
      <c r="I851" s="414"/>
    </row>
    <row r="852" spans="1:9" s="5" customFormat="1" ht="21">
      <c r="A852" s="135" t="s">
        <v>773</v>
      </c>
      <c r="B852" s="133" t="s">
        <v>738</v>
      </c>
      <c r="C852" s="134" t="s">
        <v>71</v>
      </c>
      <c r="D852" s="134" t="s">
        <v>66</v>
      </c>
      <c r="E852" s="136" t="s">
        <v>97</v>
      </c>
      <c r="F852" s="131"/>
      <c r="G852" s="402">
        <f t="shared" si="56"/>
        <v>8.3</v>
      </c>
      <c r="H852" s="414"/>
      <c r="I852" s="414"/>
    </row>
    <row r="853" spans="1:9" s="5" customFormat="1" ht="12.75">
      <c r="A853" s="135" t="s">
        <v>723</v>
      </c>
      <c r="B853" s="133" t="s">
        <v>738</v>
      </c>
      <c r="C853" s="134" t="s">
        <v>71</v>
      </c>
      <c r="D853" s="134" t="s">
        <v>66</v>
      </c>
      <c r="E853" s="136" t="s">
        <v>98</v>
      </c>
      <c r="F853" s="131"/>
      <c r="G853" s="402">
        <f t="shared" si="56"/>
        <v>8.3</v>
      </c>
      <c r="H853" s="414"/>
      <c r="I853" s="414"/>
    </row>
    <row r="854" spans="1:9" s="5" customFormat="1" ht="20.25">
      <c r="A854" s="137" t="s">
        <v>375</v>
      </c>
      <c r="B854" s="133" t="s">
        <v>738</v>
      </c>
      <c r="C854" s="134" t="s">
        <v>71</v>
      </c>
      <c r="D854" s="134" t="s">
        <v>66</v>
      </c>
      <c r="E854" s="136" t="s">
        <v>98</v>
      </c>
      <c r="F854" s="131">
        <v>727</v>
      </c>
      <c r="G854" s="402">
        <v>8.3</v>
      </c>
      <c r="H854" s="414"/>
      <c r="I854" s="414"/>
    </row>
    <row r="855" spans="1:9" s="77" customFormat="1" ht="30.75">
      <c r="A855" s="293" t="s">
        <v>558</v>
      </c>
      <c r="B855" s="302" t="s">
        <v>421</v>
      </c>
      <c r="C855" s="297"/>
      <c r="D855" s="297"/>
      <c r="E855" s="302"/>
      <c r="F855" s="295"/>
      <c r="G855" s="398">
        <f>G856</f>
        <v>16</v>
      </c>
      <c r="H855" s="417"/>
      <c r="I855" s="417"/>
    </row>
    <row r="856" spans="1:9" s="77" customFormat="1" ht="20.25">
      <c r="A856" s="140" t="s">
        <v>474</v>
      </c>
      <c r="B856" s="138" t="s">
        <v>422</v>
      </c>
      <c r="C856" s="130"/>
      <c r="D856" s="130"/>
      <c r="E856" s="138"/>
      <c r="F856" s="126"/>
      <c r="G856" s="401">
        <f>G857</f>
        <v>16</v>
      </c>
      <c r="H856" s="417"/>
      <c r="I856" s="417"/>
    </row>
    <row r="857" spans="1:9" s="77" customFormat="1" ht="34.5" customHeight="1">
      <c r="A857" s="140" t="s">
        <v>559</v>
      </c>
      <c r="B857" s="138" t="s">
        <v>423</v>
      </c>
      <c r="C857" s="130"/>
      <c r="D857" s="130"/>
      <c r="E857" s="138"/>
      <c r="F857" s="126"/>
      <c r="G857" s="401">
        <f aca="true" t="shared" si="57" ref="G857:G862">G858</f>
        <v>16</v>
      </c>
      <c r="H857" s="417"/>
      <c r="I857" s="417"/>
    </row>
    <row r="858" spans="1:9" s="77" customFormat="1" ht="12.75">
      <c r="A858" s="139" t="s">
        <v>424</v>
      </c>
      <c r="B858" s="138" t="s">
        <v>423</v>
      </c>
      <c r="C858" s="130" t="s">
        <v>75</v>
      </c>
      <c r="D858" s="130" t="s">
        <v>35</v>
      </c>
      <c r="E858" s="138"/>
      <c r="F858" s="126"/>
      <c r="G858" s="401">
        <f t="shared" si="57"/>
        <v>16</v>
      </c>
      <c r="H858" s="417"/>
      <c r="I858" s="417"/>
    </row>
    <row r="859" spans="1:9" s="5" customFormat="1" ht="12.75">
      <c r="A859" s="135" t="s">
        <v>341</v>
      </c>
      <c r="B859" s="136" t="s">
        <v>423</v>
      </c>
      <c r="C859" s="134" t="s">
        <v>75</v>
      </c>
      <c r="D859" s="134" t="s">
        <v>71</v>
      </c>
      <c r="E859" s="136"/>
      <c r="F859" s="131"/>
      <c r="G859" s="402">
        <f t="shared" si="57"/>
        <v>16</v>
      </c>
      <c r="H859" s="414"/>
      <c r="I859" s="414"/>
    </row>
    <row r="860" spans="1:9" s="5" customFormat="1" ht="21">
      <c r="A860" s="135" t="s">
        <v>393</v>
      </c>
      <c r="B860" s="136" t="s">
        <v>423</v>
      </c>
      <c r="C860" s="134" t="s">
        <v>75</v>
      </c>
      <c r="D860" s="134" t="s">
        <v>71</v>
      </c>
      <c r="E860" s="136" t="s">
        <v>101</v>
      </c>
      <c r="F860" s="131"/>
      <c r="G860" s="402">
        <f t="shared" si="57"/>
        <v>16</v>
      </c>
      <c r="H860" s="414"/>
      <c r="I860" s="414"/>
    </row>
    <row r="861" spans="1:9" s="5" customFormat="1" ht="21">
      <c r="A861" s="135" t="s">
        <v>773</v>
      </c>
      <c r="B861" s="136" t="s">
        <v>423</v>
      </c>
      <c r="C861" s="134" t="s">
        <v>75</v>
      </c>
      <c r="D861" s="134" t="s">
        <v>71</v>
      </c>
      <c r="E861" s="136" t="s">
        <v>97</v>
      </c>
      <c r="F861" s="131"/>
      <c r="G861" s="402">
        <f t="shared" si="57"/>
        <v>16</v>
      </c>
      <c r="H861" s="414"/>
      <c r="I861" s="414"/>
    </row>
    <row r="862" spans="1:9" s="5" customFormat="1" ht="12.75">
      <c r="A862" s="135" t="s">
        <v>723</v>
      </c>
      <c r="B862" s="136" t="s">
        <v>423</v>
      </c>
      <c r="C862" s="134" t="s">
        <v>75</v>
      </c>
      <c r="D862" s="134" t="s">
        <v>71</v>
      </c>
      <c r="E862" s="136" t="s">
        <v>98</v>
      </c>
      <c r="F862" s="131"/>
      <c r="G862" s="402">
        <f t="shared" si="57"/>
        <v>16</v>
      </c>
      <c r="H862" s="414"/>
      <c r="I862" s="414"/>
    </row>
    <row r="863" spans="1:9" s="5" customFormat="1" ht="21">
      <c r="A863" s="135" t="s">
        <v>375</v>
      </c>
      <c r="B863" s="136" t="s">
        <v>423</v>
      </c>
      <c r="C863" s="134" t="s">
        <v>75</v>
      </c>
      <c r="D863" s="134" t="s">
        <v>71</v>
      </c>
      <c r="E863" s="136" t="s">
        <v>98</v>
      </c>
      <c r="F863" s="131">
        <v>727</v>
      </c>
      <c r="G863" s="402">
        <v>16</v>
      </c>
      <c r="H863" s="414"/>
      <c r="I863" s="414"/>
    </row>
    <row r="864" spans="1:9" s="5" customFormat="1" ht="21">
      <c r="A864" s="293" t="s">
        <v>560</v>
      </c>
      <c r="B864" s="294" t="s">
        <v>388</v>
      </c>
      <c r="C864" s="299"/>
      <c r="D864" s="299"/>
      <c r="E864" s="300"/>
      <c r="F864" s="298"/>
      <c r="G864" s="398">
        <f>G865</f>
        <v>142</v>
      </c>
      <c r="H864" s="414"/>
      <c r="I864" s="414"/>
    </row>
    <row r="865" spans="1:9" s="5" customFormat="1" ht="12.75">
      <c r="A865" s="140" t="s">
        <v>231</v>
      </c>
      <c r="B865" s="127" t="s">
        <v>389</v>
      </c>
      <c r="C865" s="130"/>
      <c r="D865" s="130"/>
      <c r="E865" s="138"/>
      <c r="F865" s="126"/>
      <c r="G865" s="401">
        <f>G866</f>
        <v>142</v>
      </c>
      <c r="H865" s="414"/>
      <c r="I865" s="414"/>
    </row>
    <row r="866" spans="1:9" s="262" customFormat="1" ht="21">
      <c r="A866" s="135" t="s">
        <v>713</v>
      </c>
      <c r="B866" s="127" t="s">
        <v>390</v>
      </c>
      <c r="C866" s="130"/>
      <c r="D866" s="130"/>
      <c r="E866" s="138"/>
      <c r="F866" s="126"/>
      <c r="G866" s="401">
        <f aca="true" t="shared" si="58" ref="G866:G871">G867</f>
        <v>142</v>
      </c>
      <c r="H866" s="426"/>
      <c r="I866" s="426"/>
    </row>
    <row r="867" spans="1:9" s="262" customFormat="1" ht="12.75">
      <c r="A867" s="140" t="s">
        <v>147</v>
      </c>
      <c r="B867" s="127" t="s">
        <v>390</v>
      </c>
      <c r="C867" s="130" t="s">
        <v>71</v>
      </c>
      <c r="D867" s="130" t="s">
        <v>35</v>
      </c>
      <c r="E867" s="138"/>
      <c r="F867" s="126"/>
      <c r="G867" s="401">
        <f t="shared" si="58"/>
        <v>142</v>
      </c>
      <c r="H867" s="426"/>
      <c r="I867" s="426"/>
    </row>
    <row r="868" spans="1:9" s="186" customFormat="1" ht="12.75">
      <c r="A868" s="137" t="s">
        <v>202</v>
      </c>
      <c r="B868" s="133" t="s">
        <v>390</v>
      </c>
      <c r="C868" s="134" t="s">
        <v>71</v>
      </c>
      <c r="D868" s="134" t="s">
        <v>69</v>
      </c>
      <c r="E868" s="136"/>
      <c r="F868" s="131"/>
      <c r="G868" s="402">
        <f t="shared" si="58"/>
        <v>142</v>
      </c>
      <c r="H868" s="426"/>
      <c r="I868" s="426"/>
    </row>
    <row r="869" spans="1:9" s="186" customFormat="1" ht="21">
      <c r="A869" s="135" t="s">
        <v>393</v>
      </c>
      <c r="B869" s="133" t="s">
        <v>390</v>
      </c>
      <c r="C869" s="134" t="s">
        <v>71</v>
      </c>
      <c r="D869" s="134" t="s">
        <v>69</v>
      </c>
      <c r="E869" s="136" t="s">
        <v>101</v>
      </c>
      <c r="F869" s="131"/>
      <c r="G869" s="402">
        <f t="shared" si="58"/>
        <v>142</v>
      </c>
      <c r="H869" s="426"/>
      <c r="I869" s="426"/>
    </row>
    <row r="870" spans="1:9" s="186" customFormat="1" ht="24.75" customHeight="1">
      <c r="A870" s="135" t="s">
        <v>773</v>
      </c>
      <c r="B870" s="133" t="s">
        <v>390</v>
      </c>
      <c r="C870" s="134" t="s">
        <v>71</v>
      </c>
      <c r="D870" s="134" t="s">
        <v>69</v>
      </c>
      <c r="E870" s="136" t="s">
        <v>97</v>
      </c>
      <c r="F870" s="131"/>
      <c r="G870" s="402">
        <f t="shared" si="58"/>
        <v>142</v>
      </c>
      <c r="H870" s="426"/>
      <c r="I870" s="426"/>
    </row>
    <row r="871" spans="1:9" s="186" customFormat="1" ht="12.75">
      <c r="A871" s="135" t="s">
        <v>724</v>
      </c>
      <c r="B871" s="133" t="s">
        <v>390</v>
      </c>
      <c r="C871" s="134" t="s">
        <v>71</v>
      </c>
      <c r="D871" s="134" t="s">
        <v>69</v>
      </c>
      <c r="E871" s="136" t="s">
        <v>98</v>
      </c>
      <c r="F871" s="131"/>
      <c r="G871" s="402">
        <f t="shared" si="58"/>
        <v>142</v>
      </c>
      <c r="H871" s="426"/>
      <c r="I871" s="426"/>
    </row>
    <row r="872" spans="1:9" s="5" customFormat="1" ht="21">
      <c r="A872" s="135" t="s">
        <v>375</v>
      </c>
      <c r="B872" s="133" t="s">
        <v>390</v>
      </c>
      <c r="C872" s="134" t="s">
        <v>71</v>
      </c>
      <c r="D872" s="134" t="s">
        <v>69</v>
      </c>
      <c r="E872" s="136" t="s">
        <v>98</v>
      </c>
      <c r="F872" s="131">
        <v>727</v>
      </c>
      <c r="G872" s="402">
        <v>142</v>
      </c>
      <c r="H872" s="414"/>
      <c r="I872" s="414"/>
    </row>
    <row r="873" spans="1:12" s="83" customFormat="1" ht="12.75">
      <c r="A873" s="129" t="s">
        <v>76</v>
      </c>
      <c r="B873" s="126"/>
      <c r="C873" s="126"/>
      <c r="D873" s="126"/>
      <c r="E873" s="138"/>
      <c r="F873" s="126"/>
      <c r="G873" s="401">
        <f>G9+G42+G68+G77+G100+G151+G160+G169+G185+G201+G241+G261+G418+G584+G630+G645+G668+G677+G686+G735+G751+G767+G805+G814+G837+G846+G855+G864</f>
        <v>247990.19999999998</v>
      </c>
      <c r="H873" s="427"/>
      <c r="I873" s="428"/>
      <c r="J873" s="292"/>
      <c r="K873" s="292"/>
      <c r="L873" s="292"/>
    </row>
    <row r="874" spans="1:9" s="83" customFormat="1" ht="12.75">
      <c r="A874" s="189"/>
      <c r="B874" s="190"/>
      <c r="C874" s="190"/>
      <c r="D874" s="190"/>
      <c r="E874" s="331"/>
      <c r="F874" s="190"/>
      <c r="G874" s="413"/>
      <c r="H874" s="428"/>
      <c r="I874" s="319"/>
    </row>
    <row r="875" spans="8:9" ht="12.75">
      <c r="H875" s="429"/>
      <c r="I875" s="429"/>
    </row>
    <row r="876" ht="12.75">
      <c r="H876" s="429"/>
    </row>
  </sheetData>
  <sheetProtection/>
  <autoFilter ref="A8:G875"/>
  <mergeCells count="5">
    <mergeCell ref="A5:G5"/>
    <mergeCell ref="A1:G1"/>
    <mergeCell ref="A2:G2"/>
    <mergeCell ref="A3:G3"/>
    <mergeCell ref="A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22">
      <selection activeCell="D4" sqref="D4:E16"/>
    </sheetView>
  </sheetViews>
  <sheetFormatPr defaultColWidth="9.125" defaultRowHeight="12.75"/>
  <cols>
    <col min="1" max="1" width="21.625" style="5" customWidth="1"/>
    <col min="2" max="2" width="73.875" style="5" customWidth="1"/>
    <col min="3" max="3" width="11.875" style="5" customWidth="1"/>
    <col min="4" max="5" width="9.125" style="5" customWidth="1"/>
    <col min="6" max="6" width="9.625" style="5" bestFit="1" customWidth="1"/>
    <col min="7" max="16384" width="9.125" style="5" customWidth="1"/>
  </cols>
  <sheetData>
    <row r="1" spans="1:3" s="28" customFormat="1" ht="12.75">
      <c r="A1" s="449" t="s">
        <v>490</v>
      </c>
      <c r="B1" s="449"/>
      <c r="C1" s="449"/>
    </row>
    <row r="2" spans="1:3" ht="12.75">
      <c r="A2" s="449" t="str">
        <f>'пр.5 по разд'!A2:D2</f>
        <v>к  решению Собрания представителей Сусуманского городского округа</v>
      </c>
      <c r="B2" s="449"/>
      <c r="C2" s="449"/>
    </row>
    <row r="3" spans="1:3" ht="12.75">
      <c r="A3" s="449" t="str">
        <f>'МП пр.8'!A3:G3</f>
        <v>"О бюджете муниципального образования "Сусуманский городской округ" на 2019 год"</v>
      </c>
      <c r="B3" s="449"/>
      <c r="C3" s="449"/>
    </row>
    <row r="4" spans="1:3" ht="12.75">
      <c r="A4" s="449" t="str">
        <f>'пр.5 по разд'!A4:D4</f>
        <v>от     12.2018 г. №</v>
      </c>
      <c r="B4" s="449"/>
      <c r="C4" s="449"/>
    </row>
    <row r="5" spans="1:3" ht="28.5" customHeight="1">
      <c r="A5" s="440" t="s">
        <v>745</v>
      </c>
      <c r="B5" s="440"/>
      <c r="C5" s="440"/>
    </row>
    <row r="6" spans="1:3" ht="12.75">
      <c r="A6" s="11"/>
      <c r="B6" s="11"/>
      <c r="C6" s="11" t="s">
        <v>1</v>
      </c>
    </row>
    <row r="7" spans="1:3" ht="12.75">
      <c r="A7" s="25" t="s">
        <v>30</v>
      </c>
      <c r="B7" s="25" t="s">
        <v>31</v>
      </c>
      <c r="C7" s="65" t="str">
        <f>'пр.7 вед.стр.'!G7</f>
        <v>Сумма</v>
      </c>
    </row>
    <row r="8" spans="1:3" ht="12.75">
      <c r="A8" s="25">
        <v>1</v>
      </c>
      <c r="B8" s="25">
        <v>2</v>
      </c>
      <c r="C8" s="25">
        <v>3</v>
      </c>
    </row>
    <row r="9" spans="1:5" ht="26.25">
      <c r="A9" s="65" t="s">
        <v>24</v>
      </c>
      <c r="B9" s="125" t="s">
        <v>52</v>
      </c>
      <c r="C9" s="17">
        <f>C10+C23+C15</f>
        <v>13627.100000000093</v>
      </c>
      <c r="E9" s="108"/>
    </row>
    <row r="10" spans="1:3" ht="12.75">
      <c r="A10" s="48" t="s">
        <v>25</v>
      </c>
      <c r="B10" s="125" t="s">
        <v>51</v>
      </c>
      <c r="C10" s="17">
        <f>C11-C13</f>
        <v>0</v>
      </c>
    </row>
    <row r="11" spans="1:3" ht="12.75">
      <c r="A11" s="48" t="s">
        <v>26</v>
      </c>
      <c r="B11" s="49" t="s">
        <v>53</v>
      </c>
      <c r="C11" s="18">
        <f>C12</f>
        <v>0</v>
      </c>
    </row>
    <row r="12" spans="1:3" ht="26.25">
      <c r="A12" s="50" t="s">
        <v>244</v>
      </c>
      <c r="B12" s="30" t="s">
        <v>245</v>
      </c>
      <c r="C12" s="18">
        <v>0</v>
      </c>
    </row>
    <row r="13" spans="1:3" ht="26.25">
      <c r="A13" s="48" t="s">
        <v>27</v>
      </c>
      <c r="B13" s="49" t="s">
        <v>48</v>
      </c>
      <c r="C13" s="18">
        <f>C14</f>
        <v>0</v>
      </c>
    </row>
    <row r="14" spans="1:3" ht="26.25">
      <c r="A14" s="50" t="s">
        <v>246</v>
      </c>
      <c r="B14" s="30" t="s">
        <v>247</v>
      </c>
      <c r="C14" s="18">
        <v>0</v>
      </c>
    </row>
    <row r="15" spans="1:3" ht="17.25" customHeight="1">
      <c r="A15" s="65" t="s">
        <v>28</v>
      </c>
      <c r="B15" s="125" t="s">
        <v>91</v>
      </c>
      <c r="C15" s="17">
        <f>C17+C20</f>
        <v>0</v>
      </c>
    </row>
    <row r="16" spans="1:3" ht="25.5" customHeight="1">
      <c r="A16" s="48" t="s">
        <v>260</v>
      </c>
      <c r="B16" s="51" t="s">
        <v>261</v>
      </c>
      <c r="C16" s="17">
        <f>C17+C20</f>
        <v>0</v>
      </c>
    </row>
    <row r="17" spans="1:3" ht="26.25">
      <c r="A17" s="48" t="s">
        <v>139</v>
      </c>
      <c r="B17" s="49" t="s">
        <v>54</v>
      </c>
      <c r="C17" s="18">
        <f>C18</f>
        <v>0</v>
      </c>
    </row>
    <row r="18" spans="1:3" ht="26.25">
      <c r="A18" s="50" t="s">
        <v>250</v>
      </c>
      <c r="B18" s="49" t="s">
        <v>251</v>
      </c>
      <c r="C18" s="18">
        <f>C19</f>
        <v>0</v>
      </c>
    </row>
    <row r="19" spans="1:3" ht="39">
      <c r="A19" s="50" t="s">
        <v>248</v>
      </c>
      <c r="B19" s="49" t="s">
        <v>249</v>
      </c>
      <c r="C19" s="18"/>
    </row>
    <row r="20" spans="1:3" ht="26.25">
      <c r="A20" s="48" t="s">
        <v>138</v>
      </c>
      <c r="B20" s="49" t="s">
        <v>55</v>
      </c>
      <c r="C20" s="18">
        <f>C21</f>
        <v>0</v>
      </c>
    </row>
    <row r="21" spans="1:3" ht="26.25">
      <c r="A21" s="50" t="s">
        <v>255</v>
      </c>
      <c r="B21" s="49" t="s">
        <v>254</v>
      </c>
      <c r="C21" s="18">
        <f>C22</f>
        <v>0</v>
      </c>
    </row>
    <row r="22" spans="1:3" ht="39">
      <c r="A22" s="50" t="s">
        <v>252</v>
      </c>
      <c r="B22" s="49" t="s">
        <v>253</v>
      </c>
      <c r="C22" s="18">
        <v>0</v>
      </c>
    </row>
    <row r="23" spans="1:3" ht="12.75">
      <c r="A23" s="65" t="s">
        <v>37</v>
      </c>
      <c r="B23" s="125" t="s">
        <v>56</v>
      </c>
      <c r="C23" s="17">
        <f>C28+C24</f>
        <v>13627.100000000093</v>
      </c>
    </row>
    <row r="24" spans="1:6" ht="12.75">
      <c r="A24" s="48" t="s">
        <v>38</v>
      </c>
      <c r="B24" s="49" t="s">
        <v>14</v>
      </c>
      <c r="C24" s="18">
        <f>C25</f>
        <v>-674546.2</v>
      </c>
      <c r="F24" s="108"/>
    </row>
    <row r="25" spans="1:3" ht="12.75">
      <c r="A25" s="48" t="s">
        <v>39</v>
      </c>
      <c r="B25" s="49" t="s">
        <v>22</v>
      </c>
      <c r="C25" s="18">
        <f>C26</f>
        <v>-674546.2</v>
      </c>
    </row>
    <row r="26" spans="1:4" ht="12.75">
      <c r="A26" s="48" t="s">
        <v>40</v>
      </c>
      <c r="B26" s="49" t="s">
        <v>23</v>
      </c>
      <c r="C26" s="18">
        <f>C27</f>
        <v>-674546.2</v>
      </c>
      <c r="D26" s="108"/>
    </row>
    <row r="27" spans="1:3" ht="12.75">
      <c r="A27" s="50" t="s">
        <v>256</v>
      </c>
      <c r="B27" s="30" t="s">
        <v>257</v>
      </c>
      <c r="C27" s="18">
        <v>-674546.2</v>
      </c>
    </row>
    <row r="28" spans="1:3" ht="12.75">
      <c r="A28" s="48" t="s">
        <v>41</v>
      </c>
      <c r="B28" s="49" t="s">
        <v>32</v>
      </c>
      <c r="C28" s="18">
        <f>C29</f>
        <v>688173.3</v>
      </c>
    </row>
    <row r="29" spans="1:6" ht="12.75">
      <c r="A29" s="48" t="s">
        <v>42</v>
      </c>
      <c r="B29" s="49" t="s">
        <v>33</v>
      </c>
      <c r="C29" s="18">
        <f>C30</f>
        <v>688173.3</v>
      </c>
      <c r="D29" s="108"/>
      <c r="F29" s="108"/>
    </row>
    <row r="30" spans="1:3" ht="12.75">
      <c r="A30" s="48" t="s">
        <v>140</v>
      </c>
      <c r="B30" s="49" t="s">
        <v>34</v>
      </c>
      <c r="C30" s="18">
        <f>C31</f>
        <v>688173.3</v>
      </c>
    </row>
    <row r="31" spans="1:5" ht="12.75">
      <c r="A31" s="50" t="s">
        <v>258</v>
      </c>
      <c r="B31" s="16" t="s">
        <v>259</v>
      </c>
      <c r="C31" s="18">
        <f>'пр.5 по разд'!D50-C14-C20</f>
        <v>688173.3</v>
      </c>
      <c r="E31" s="108"/>
    </row>
    <row r="32" s="27" customFormat="1" ht="12.75"/>
    <row r="33" s="27" customFormat="1" ht="12.75"/>
    <row r="34" s="27" customFormat="1" ht="12.75"/>
    <row r="35" s="27" customFormat="1" ht="12.75"/>
  </sheetData>
  <sheetProtection/>
  <mergeCells count="5">
    <mergeCell ref="A1:C1"/>
    <mergeCell ref="A2:C2"/>
    <mergeCell ref="A4:C4"/>
    <mergeCell ref="A5:C5"/>
    <mergeCell ref="A3:C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2.00390625" style="0" customWidth="1"/>
    <col min="2" max="2" width="14.375" style="0" customWidth="1"/>
  </cols>
  <sheetData>
    <row r="1" spans="1:2" ht="12.75">
      <c r="A1" s="436" t="s">
        <v>492</v>
      </c>
      <c r="B1" s="436"/>
    </row>
    <row r="2" spans="1:2" ht="12.75">
      <c r="A2" s="436" t="s">
        <v>418</v>
      </c>
      <c r="B2" s="436"/>
    </row>
    <row r="3" spans="1:2" ht="12.75">
      <c r="A3" s="436" t="str">
        <f>'пр.9 ист.'!A3:C3</f>
        <v>"О бюджете муниципального образования "Сусуманский городской округ" на 2019 год"</v>
      </c>
      <c r="B3" s="436"/>
    </row>
    <row r="4" spans="1:2" ht="12.75">
      <c r="A4" s="436" t="str">
        <f>'пр.7 вед.стр.'!A4:G4</f>
        <v>от     12.2018 г. №</v>
      </c>
      <c r="B4" s="436"/>
    </row>
    <row r="5" spans="1:2" ht="12.75">
      <c r="A5" s="5"/>
      <c r="B5" s="5"/>
    </row>
    <row r="6" spans="1:2" ht="15">
      <c r="A6" s="450" t="s">
        <v>475</v>
      </c>
      <c r="B6" s="450"/>
    </row>
    <row r="7" spans="1:2" ht="15">
      <c r="A7" s="450" t="s">
        <v>746</v>
      </c>
      <c r="B7" s="450"/>
    </row>
    <row r="8" spans="1:2" ht="12.75">
      <c r="A8" s="5"/>
      <c r="B8" s="5"/>
    </row>
    <row r="9" spans="1:2" ht="12.75">
      <c r="A9" s="5"/>
      <c r="B9" s="84" t="s">
        <v>1</v>
      </c>
    </row>
    <row r="10" spans="1:2" ht="12.75">
      <c r="A10" s="44" t="s">
        <v>31</v>
      </c>
      <c r="B10" s="44" t="s">
        <v>476</v>
      </c>
    </row>
    <row r="11" spans="1:2" ht="12.75">
      <c r="A11" s="94">
        <v>1</v>
      </c>
      <c r="B11" s="94">
        <v>2</v>
      </c>
    </row>
    <row r="12" spans="1:2" ht="12.75">
      <c r="A12" s="44" t="s">
        <v>477</v>
      </c>
      <c r="B12" s="36">
        <f>B16</f>
        <v>0</v>
      </c>
    </row>
    <row r="13" spans="1:2" ht="19.5" customHeight="1">
      <c r="A13" s="95" t="s">
        <v>51</v>
      </c>
      <c r="B13" s="96">
        <v>0</v>
      </c>
    </row>
    <row r="14" spans="1:2" ht="13.5">
      <c r="A14" s="97" t="s">
        <v>478</v>
      </c>
      <c r="B14" s="98">
        <v>0</v>
      </c>
    </row>
    <row r="15" spans="1:2" ht="13.5">
      <c r="A15" s="97" t="s">
        <v>479</v>
      </c>
      <c r="B15" s="98">
        <v>0</v>
      </c>
    </row>
    <row r="16" spans="1:2" ht="29.25" customHeight="1">
      <c r="A16" s="99" t="s">
        <v>91</v>
      </c>
      <c r="B16" s="98">
        <f>B17-B18</f>
        <v>0</v>
      </c>
    </row>
    <row r="17" spans="1:2" ht="13.5">
      <c r="A17" s="97" t="s">
        <v>478</v>
      </c>
      <c r="B17" s="98">
        <v>0</v>
      </c>
    </row>
    <row r="18" spans="1:5" ht="13.5">
      <c r="A18" s="97" t="s">
        <v>479</v>
      </c>
      <c r="B18" s="98">
        <v>0</v>
      </c>
      <c r="C18" s="319"/>
      <c r="D18" s="319"/>
      <c r="E18" s="319"/>
    </row>
  </sheetData>
  <sheetProtection/>
  <mergeCells count="6">
    <mergeCell ref="A7:B7"/>
    <mergeCell ref="A6:B6"/>
    <mergeCell ref="A4:B4"/>
    <mergeCell ref="A2:B2"/>
    <mergeCell ref="A1:B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6.50390625" style="0" customWidth="1"/>
    <col min="2" max="2" width="12.125" style="0" customWidth="1"/>
    <col min="3" max="3" width="10.50390625" style="0" customWidth="1"/>
  </cols>
  <sheetData>
    <row r="1" spans="1:3" ht="12.75">
      <c r="A1" s="436" t="s">
        <v>493</v>
      </c>
      <c r="B1" s="436"/>
      <c r="C1" s="436"/>
    </row>
    <row r="2" spans="1:3" ht="12.75">
      <c r="A2" s="436" t="s">
        <v>418</v>
      </c>
      <c r="B2" s="436"/>
      <c r="C2" s="436"/>
    </row>
    <row r="3" spans="1:3" ht="12.75">
      <c r="A3" s="436" t="str">
        <f>'прил.10'!A3</f>
        <v>"О бюджете муниципального образования "Сусуманский городской округ" на 2019 год"</v>
      </c>
      <c r="B3" s="436"/>
      <c r="C3" s="436"/>
    </row>
    <row r="4" spans="1:3" ht="12.75">
      <c r="A4" s="436" t="str">
        <f>'прил.10'!A4</f>
        <v>от     12.2018 г. №</v>
      </c>
      <c r="B4" s="436"/>
      <c r="C4" s="436"/>
    </row>
    <row r="5" spans="1:3" ht="12.75">
      <c r="A5" s="5"/>
      <c r="B5" s="5"/>
      <c r="C5" s="5"/>
    </row>
    <row r="6" spans="1:3" ht="39.75" customHeight="1">
      <c r="A6" s="451" t="s">
        <v>747</v>
      </c>
      <c r="B6" s="451"/>
      <c r="C6" s="451"/>
    </row>
    <row r="7" spans="1:3" ht="12.75">
      <c r="A7" s="5"/>
      <c r="B7" s="5"/>
      <c r="C7" s="84" t="s">
        <v>1</v>
      </c>
    </row>
    <row r="8" spans="1:3" ht="66">
      <c r="A8" s="22" t="s">
        <v>31</v>
      </c>
      <c r="B8" s="23" t="s">
        <v>725</v>
      </c>
      <c r="C8" s="23" t="s">
        <v>782</v>
      </c>
    </row>
    <row r="9" spans="1:3" ht="12.75">
      <c r="A9" s="65">
        <v>1</v>
      </c>
      <c r="B9" s="100">
        <v>2</v>
      </c>
      <c r="C9" s="100">
        <v>3</v>
      </c>
    </row>
    <row r="10" spans="1:3" ht="36" customHeight="1">
      <c r="A10" s="101" t="s">
        <v>481</v>
      </c>
      <c r="B10" s="102">
        <f>B12+B13</f>
        <v>32000</v>
      </c>
      <c r="C10" s="102">
        <f>C12+C13</f>
        <v>32000</v>
      </c>
    </row>
    <row r="11" spans="1:3" ht="18.75" customHeight="1">
      <c r="A11" s="99" t="s">
        <v>482</v>
      </c>
      <c r="B11" s="103"/>
      <c r="C11" s="103"/>
    </row>
    <row r="12" spans="1:5" ht="45" customHeight="1">
      <c r="A12" s="99" t="s">
        <v>483</v>
      </c>
      <c r="B12" s="104">
        <v>32000</v>
      </c>
      <c r="C12" s="104">
        <f>B12+'прил.10'!B16</f>
        <v>32000</v>
      </c>
      <c r="E12" s="105"/>
    </row>
    <row r="13" spans="1:3" ht="31.5" customHeight="1">
      <c r="A13" s="99" t="s">
        <v>484</v>
      </c>
      <c r="B13" s="105">
        <v>0</v>
      </c>
      <c r="C13" s="104">
        <v>0</v>
      </c>
    </row>
    <row r="14" spans="1:3" ht="13.5">
      <c r="A14" s="106" t="s">
        <v>485</v>
      </c>
      <c r="B14" s="107">
        <f>B10</f>
        <v>32000</v>
      </c>
      <c r="C14" s="107">
        <f>C10</f>
        <v>32000</v>
      </c>
    </row>
    <row r="16" spans="1:4" ht="13.5">
      <c r="A16" s="366"/>
      <c r="B16" s="319"/>
      <c r="C16" s="319"/>
      <c r="D16" s="319"/>
    </row>
  </sheetData>
  <sheetProtection/>
  <mergeCells count="5">
    <mergeCell ref="A1:C1"/>
    <mergeCell ref="A2:C2"/>
    <mergeCell ref="A4:C4"/>
    <mergeCell ref="A6:C6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3">
      <selection activeCell="A21" sqref="A21"/>
    </sheetView>
  </sheetViews>
  <sheetFormatPr defaultColWidth="9.00390625" defaultRowHeight="12.75"/>
  <cols>
    <col min="1" max="1" width="62.625" style="0" customWidth="1"/>
    <col min="2" max="2" width="5.375" style="0" customWidth="1"/>
    <col min="3" max="3" width="5.625" style="0" customWidth="1"/>
    <col min="4" max="4" width="14.00390625" style="0" customWidth="1"/>
    <col min="5" max="5" width="6.50390625" style="0" customWidth="1"/>
    <col min="6" max="6" width="7.125" style="0" customWidth="1"/>
  </cols>
  <sheetData>
    <row r="1" spans="1:8" s="150" customFormat="1" ht="15">
      <c r="A1" s="147"/>
      <c r="B1" s="148"/>
      <c r="C1" s="148"/>
      <c r="D1" s="457" t="s">
        <v>494</v>
      </c>
      <c r="E1" s="458"/>
      <c r="F1" s="458"/>
      <c r="G1" s="458"/>
      <c r="H1" s="149"/>
    </row>
    <row r="2" spans="1:8" s="150" customFormat="1" ht="12.75" customHeight="1">
      <c r="A2" s="452" t="s">
        <v>495</v>
      </c>
      <c r="B2" s="453"/>
      <c r="C2" s="453"/>
      <c r="D2" s="453"/>
      <c r="E2" s="453"/>
      <c r="F2" s="453"/>
      <c r="G2" s="453"/>
      <c r="H2" s="149"/>
    </row>
    <row r="3" spans="1:8" s="150" customFormat="1" ht="12.75" customHeight="1">
      <c r="A3" s="452" t="str">
        <f>'пр.11'!A3</f>
        <v>"О бюджете муниципального образования "Сусуманский городской округ" на 2019 год"</v>
      </c>
      <c r="B3" s="437"/>
      <c r="C3" s="437"/>
      <c r="D3" s="437"/>
      <c r="E3" s="437"/>
      <c r="F3" s="437"/>
      <c r="G3" s="437"/>
      <c r="H3" s="149"/>
    </row>
    <row r="4" spans="2:8" s="150" customFormat="1" ht="13.5">
      <c r="B4" s="148"/>
      <c r="C4" s="148"/>
      <c r="D4" s="454" t="str">
        <f>'пр.11'!A4</f>
        <v>от     12.2018 г. №</v>
      </c>
      <c r="E4" s="454"/>
      <c r="F4" s="454"/>
      <c r="G4" s="454"/>
      <c r="H4" s="149"/>
    </row>
    <row r="5" spans="1:8" s="150" customFormat="1" ht="41.25" customHeight="1">
      <c r="A5" s="455" t="s">
        <v>748</v>
      </c>
      <c r="B5" s="456"/>
      <c r="C5" s="456"/>
      <c r="D5" s="456"/>
      <c r="E5" s="456"/>
      <c r="F5" s="456"/>
      <c r="G5" s="456"/>
      <c r="H5" s="149"/>
    </row>
    <row r="6" spans="2:8" s="150" customFormat="1" ht="13.5">
      <c r="B6" s="148"/>
      <c r="C6" s="148"/>
      <c r="D6" s="148"/>
      <c r="E6" s="148"/>
      <c r="F6" s="148"/>
      <c r="G6" s="148" t="s">
        <v>414</v>
      </c>
      <c r="H6" s="149"/>
    </row>
    <row r="7" spans="1:8" s="150" customFormat="1" ht="24" customHeight="1">
      <c r="A7" s="151" t="s">
        <v>31</v>
      </c>
      <c r="B7" s="152" t="s">
        <v>45</v>
      </c>
      <c r="C7" s="152" t="s">
        <v>44</v>
      </c>
      <c r="D7" s="152" t="s">
        <v>496</v>
      </c>
      <c r="E7" s="151" t="s">
        <v>47</v>
      </c>
      <c r="F7" s="151" t="s">
        <v>497</v>
      </c>
      <c r="G7" s="151" t="s">
        <v>476</v>
      </c>
      <c r="H7" s="149"/>
    </row>
    <row r="8" spans="1:8" s="150" customFormat="1" ht="13.5">
      <c r="A8" s="153">
        <v>1</v>
      </c>
      <c r="B8" s="152">
        <v>2</v>
      </c>
      <c r="C8" s="152">
        <v>3</v>
      </c>
      <c r="D8" s="152">
        <v>4</v>
      </c>
      <c r="E8" s="151">
        <v>5</v>
      </c>
      <c r="F8" s="151">
        <v>6</v>
      </c>
      <c r="G8" s="151">
        <v>7</v>
      </c>
      <c r="H8" s="149"/>
    </row>
    <row r="9" spans="1:8" s="150" customFormat="1" ht="32.25" customHeight="1">
      <c r="A9" s="154" t="s">
        <v>18</v>
      </c>
      <c r="B9" s="152"/>
      <c r="C9" s="152"/>
      <c r="D9" s="35" t="s">
        <v>410</v>
      </c>
      <c r="E9" s="151"/>
      <c r="F9" s="151"/>
      <c r="G9" s="155">
        <f>G11</f>
        <v>5461.5</v>
      </c>
      <c r="H9" s="149"/>
    </row>
    <row r="10" spans="1:8" s="150" customFormat="1" ht="17.25" customHeight="1">
      <c r="A10" s="154" t="s">
        <v>739</v>
      </c>
      <c r="B10" s="152"/>
      <c r="C10" s="152"/>
      <c r="D10" s="35" t="s">
        <v>610</v>
      </c>
      <c r="E10" s="151"/>
      <c r="F10" s="151"/>
      <c r="G10" s="155"/>
      <c r="H10" s="149"/>
    </row>
    <row r="11" spans="1:8" s="150" customFormat="1" ht="15">
      <c r="A11" s="156" t="s">
        <v>61</v>
      </c>
      <c r="B11" s="157">
        <v>10</v>
      </c>
      <c r="C11" s="157" t="s">
        <v>35</v>
      </c>
      <c r="D11" s="35" t="s">
        <v>610</v>
      </c>
      <c r="E11" s="158"/>
      <c r="F11" s="158"/>
      <c r="G11" s="155">
        <f>G12</f>
        <v>5461.5</v>
      </c>
      <c r="H11" s="149"/>
    </row>
    <row r="12" spans="1:8" s="150" customFormat="1" ht="15">
      <c r="A12" s="159" t="s">
        <v>739</v>
      </c>
      <c r="B12" s="160">
        <v>10</v>
      </c>
      <c r="C12" s="160" t="s">
        <v>65</v>
      </c>
      <c r="D12" s="20" t="s">
        <v>610</v>
      </c>
      <c r="E12" s="158"/>
      <c r="F12" s="158"/>
      <c r="G12" s="161">
        <f>G13</f>
        <v>5461.5</v>
      </c>
      <c r="H12" s="149"/>
    </row>
    <row r="13" spans="1:8" s="150" customFormat="1" ht="15">
      <c r="A13" s="162" t="s">
        <v>114</v>
      </c>
      <c r="B13" s="160">
        <v>10</v>
      </c>
      <c r="C13" s="160" t="s">
        <v>65</v>
      </c>
      <c r="D13" s="20" t="s">
        <v>610</v>
      </c>
      <c r="E13" s="163" t="s">
        <v>115</v>
      </c>
      <c r="F13" s="158"/>
      <c r="G13" s="161">
        <f>G14</f>
        <v>5461.5</v>
      </c>
      <c r="H13" s="149"/>
    </row>
    <row r="14" spans="1:8" s="150" customFormat="1" ht="23.25" customHeight="1">
      <c r="A14" s="162" t="s">
        <v>116</v>
      </c>
      <c r="B14" s="160">
        <v>10</v>
      </c>
      <c r="C14" s="160" t="s">
        <v>65</v>
      </c>
      <c r="D14" s="20" t="s">
        <v>610</v>
      </c>
      <c r="E14" s="163" t="s">
        <v>117</v>
      </c>
      <c r="F14" s="158"/>
      <c r="G14" s="161">
        <f>G15</f>
        <v>5461.5</v>
      </c>
      <c r="H14" s="149"/>
    </row>
    <row r="15" spans="1:8" s="150" customFormat="1" ht="15">
      <c r="A15" s="162" t="s">
        <v>118</v>
      </c>
      <c r="B15" s="160">
        <v>10</v>
      </c>
      <c r="C15" s="160" t="s">
        <v>65</v>
      </c>
      <c r="D15" s="20" t="s">
        <v>610</v>
      </c>
      <c r="E15" s="163" t="s">
        <v>119</v>
      </c>
      <c r="F15" s="158"/>
      <c r="G15" s="161">
        <f>G16</f>
        <v>5461.5</v>
      </c>
      <c r="H15" s="149"/>
    </row>
    <row r="16" spans="1:8" s="150" customFormat="1" ht="15">
      <c r="A16" s="162" t="s">
        <v>149</v>
      </c>
      <c r="B16" s="160">
        <v>10</v>
      </c>
      <c r="C16" s="160" t="s">
        <v>65</v>
      </c>
      <c r="D16" s="20" t="s">
        <v>610</v>
      </c>
      <c r="E16" s="163" t="s">
        <v>119</v>
      </c>
      <c r="F16" s="158">
        <v>721</v>
      </c>
      <c r="G16" s="161">
        <v>5461.5</v>
      </c>
      <c r="H16" s="149"/>
    </row>
    <row r="17" spans="1:8" s="168" customFormat="1" ht="13.5">
      <c r="A17" s="164" t="s">
        <v>76</v>
      </c>
      <c r="B17" s="165"/>
      <c r="C17" s="165"/>
      <c r="D17" s="165"/>
      <c r="E17" s="165"/>
      <c r="F17" s="165"/>
      <c r="G17" s="166">
        <f>G9</f>
        <v>5461.5</v>
      </c>
      <c r="H17" s="167"/>
    </row>
  </sheetData>
  <sheetProtection/>
  <mergeCells count="5">
    <mergeCell ref="A2:G2"/>
    <mergeCell ref="A3:G3"/>
    <mergeCell ref="D4:G4"/>
    <mergeCell ref="A5:G5"/>
    <mergeCell ref="D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2018-12-09T22:33:11Z</cp:lastPrinted>
  <dcterms:created xsi:type="dcterms:W3CDTF">2004-12-28T06:12:23Z</dcterms:created>
  <dcterms:modified xsi:type="dcterms:W3CDTF">2018-12-10T04:20:13Z</dcterms:modified>
  <cp:category/>
  <cp:version/>
  <cp:contentType/>
  <cp:contentStatus/>
</cp:coreProperties>
</file>