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Баран 2018" sheetId="1" r:id="rId1"/>
  </sheets>
  <definedNames/>
  <calcPr fullCalcOnLoad="1"/>
</workbook>
</file>

<file path=xl/sharedStrings.xml><?xml version="1.0" encoding="utf-8"?>
<sst xmlns="http://schemas.openxmlformats.org/spreadsheetml/2006/main" count="199" uniqueCount="170">
  <si>
    <t>♂</t>
  </si>
  <si>
    <t>♀</t>
  </si>
  <si>
    <t>дата учёта</t>
  </si>
  <si>
    <t xml:space="preserve"> всего особей</t>
  </si>
  <si>
    <t>Одиночные</t>
  </si>
  <si>
    <t>количество учетных площадок</t>
  </si>
  <si>
    <t>количество групп</t>
  </si>
  <si>
    <t>ООО "Тахтоямск"</t>
  </si>
  <si>
    <t>ИП Федюшин Р.Г.</t>
  </si>
  <si>
    <t>♀+сеголетки</t>
  </si>
  <si>
    <t xml:space="preserve">Экспертная оценка численности </t>
  </si>
  <si>
    <t>Заявленная квота</t>
  </si>
  <si>
    <t>нет учета</t>
  </si>
  <si>
    <t>ООО "Бахапча"</t>
  </si>
  <si>
    <t>площадь учетных площадок, тыс.га.</t>
  </si>
  <si>
    <t>сеголетки</t>
  </si>
  <si>
    <t>не обитает</t>
  </si>
  <si>
    <t xml:space="preserve">не обитает </t>
  </si>
  <si>
    <t>Наименование муниципальных городских округов, исследуемых территориях</t>
  </si>
  <si>
    <t>МО "Ольский городской округ" и МО "г.Магадан"</t>
  </si>
  <si>
    <t>МООО"ООиР" участок "Прибрежный"</t>
  </si>
  <si>
    <t>МООО"ООиР" участок "Ольско-Танонский"</t>
  </si>
  <si>
    <t>МООО"ООиР" участок "Верхне-Янский"</t>
  </si>
  <si>
    <t>МООО"ООиР" участок "Уптарский" МО "г. Магадан"</t>
  </si>
  <si>
    <t>МООО"Хурен"    участок №1</t>
  </si>
  <si>
    <t>МООО"Хурен"   участок №2</t>
  </si>
  <si>
    <t>ОДУ  участок "Сивуч"</t>
  </si>
  <si>
    <t>ООО "Прибрежная рыболовная компания"</t>
  </si>
  <si>
    <t xml:space="preserve">РОКМНС "Екчен" </t>
  </si>
  <si>
    <t>ООО  "Экспедиция-Тур"  участок        "о. Завьялова"</t>
  </si>
  <si>
    <t>ИП Топалов А.И. "Фактория Таежная"</t>
  </si>
  <si>
    <t>ООО "Колыма-Трэвел"  участок № 1 "Нараули"</t>
  </si>
  <si>
    <t>ООО "Колыма-Трэвел" участок № 2 "Шкипера"</t>
  </si>
  <si>
    <t>ООО "ГК Океан"</t>
  </si>
  <si>
    <t xml:space="preserve">ООПТ "Кавинская долина" </t>
  </si>
  <si>
    <t xml:space="preserve">ООПТ "Малкачанская тундра" </t>
  </si>
  <si>
    <t xml:space="preserve">ООПТ "Одян" </t>
  </si>
  <si>
    <t>ИП Гарбуз Андрей Юрьевич</t>
  </si>
  <si>
    <t>ООО "Спец-Сервис"</t>
  </si>
  <si>
    <t>Охранная зона г. Магадана</t>
  </si>
  <si>
    <t>МО "Хасынский городской округ"</t>
  </si>
  <si>
    <t>МООО "ООиР" "Хасынский"</t>
  </si>
  <si>
    <t>ОДУ Хасынского района</t>
  </si>
  <si>
    <t>ООО  "Север- Спец Транс"</t>
  </si>
  <si>
    <t>ОДУ Омсукчанского г.о.</t>
  </si>
  <si>
    <t>ООО  "Экспедиция-Тур"  участок        "Вилига"</t>
  </si>
  <si>
    <t>ООО «Омсукчан-Транстехснаб» участок «р.Эврика»</t>
  </si>
  <si>
    <t>ООО «Омсукчан-Транстехснаб» участок «р.Тап»</t>
  </si>
  <si>
    <t>МО "Тенькинский городской округ"</t>
  </si>
  <si>
    <t>ИП Гарифулин</t>
  </si>
  <si>
    <t>МООО "ООиР" участок «Кулу"</t>
  </si>
  <si>
    <t>МООО "ООиР" участок "Детрин"</t>
  </si>
  <si>
    <t>ООО "Маглан-Сервис", участок «Холотан»</t>
  </si>
  <si>
    <t>ИП Пинчук</t>
  </si>
  <si>
    <t>ООО "МиС" участок "Матрайбыт"</t>
  </si>
  <si>
    <t>ОДУ  Тенькинского г.о.</t>
  </si>
  <si>
    <t>ООО "Кей Эм Машинери"</t>
  </si>
  <si>
    <t>ИП Гончаренко</t>
  </si>
  <si>
    <t>МО "Среднеканский городской округ"</t>
  </si>
  <si>
    <t>МООО"ООиР" участок "Ороекско-Глухаринный № 1"</t>
  </si>
  <si>
    <t>МООО"ООиР"  Участок "Ороекско-Глухаринный № 2"</t>
  </si>
  <si>
    <t>МООО"ООиР"  Сеймчанский"</t>
  </si>
  <si>
    <t>МООО"ООиР" Участок "Омолонский № 1"</t>
  </si>
  <si>
    <t>ОДУ участок «р.Коркодон-р. Монхайды»</t>
  </si>
  <si>
    <t xml:space="preserve">ОДУ участок  "р.Алы-Юрях,р.Булун,р.Токур-Юрях" </t>
  </si>
  <si>
    <t xml:space="preserve">ОДУ участок:"р.Б. Столбовая - р.Ярходон"  </t>
  </si>
  <si>
    <t>ОДУ участок «р.Белая ночь,р. Колыма, р. Бургали"»</t>
  </si>
  <si>
    <t xml:space="preserve">ООПТ «Омолонский» </t>
  </si>
  <si>
    <t>МО «Северо-Эвенский городской округ»</t>
  </si>
  <si>
    <t>ООО «Колыма- Трэвел» участок «Омолонский»</t>
  </si>
  <si>
    <t>ООО «Колыма Трэвел»   участок «Кегали»</t>
  </si>
  <si>
    <t>РОКМНС «Гижига» участок №1 Ахавеем</t>
  </si>
  <si>
    <t>РОКМНС «Гижига»  участок № 2 Хивач</t>
  </si>
  <si>
    <t>ООО «Профмонтажстрой»</t>
  </si>
  <si>
    <t>ООО «Кедон»</t>
  </si>
  <si>
    <t xml:space="preserve">ООПТ «Тайгонос» </t>
  </si>
  <si>
    <t>ОДУ Северо-Эвенского городского округа</t>
  </si>
  <si>
    <t>ООО «Практик К» участок «р.Таватум»</t>
  </si>
  <si>
    <t>МО «Ягоднинский городской округ»</t>
  </si>
  <si>
    <t>МООО «ОоиР» «Ягоднинский»</t>
  </si>
  <si>
    <t>МО «Сусуманский городской округ»</t>
  </si>
  <si>
    <t>МООО «ОоиР» Сусуманский»</t>
  </si>
  <si>
    <t xml:space="preserve">ООПТ «Хинике» </t>
  </si>
  <si>
    <t xml:space="preserve">ОДУ Сусуманского городского округа </t>
  </si>
  <si>
    <t>Итого по Магаданской области</t>
  </si>
  <si>
    <t xml:space="preserve">№ </t>
  </si>
  <si>
    <t>пол не определен</t>
  </si>
  <si>
    <t xml:space="preserve">ОДУ участок "Момолтыкис, Сеймкан, Хольчан" </t>
  </si>
  <si>
    <t>ИП Гогитаури   "р. Сиглан"</t>
  </si>
  <si>
    <t>ООО "Магаданская Грузовая Транспортная Компания"</t>
  </si>
  <si>
    <t>ООО "Кулу" участок №2"Пьягино"</t>
  </si>
  <si>
    <t>ООО "Кулу" участок№1"Наслачан"</t>
  </si>
  <si>
    <t>ООО «Кулу» участок № 5"Широкая"</t>
  </si>
  <si>
    <t>ООО «Кулу» участок № 4"Нерка"(Наяхан)</t>
  </si>
  <si>
    <t>ИП Телегин Н.Б.</t>
  </si>
  <si>
    <t>ООО  "Ясачная" ("Луч")</t>
  </si>
  <si>
    <t xml:space="preserve">  </t>
  </si>
  <si>
    <t>Площадь участка, тыс. га</t>
  </si>
  <si>
    <t>Разрешено к добыче,  min 5 %</t>
  </si>
  <si>
    <t>ООО Туманы ("Усть-Магаданский рыбозавод")</t>
  </si>
  <si>
    <t>ООО Туристическая компания "Север"</t>
  </si>
  <si>
    <t>27.08-12.09.2018</t>
  </si>
  <si>
    <t>30.08-06.09.2018</t>
  </si>
  <si>
    <t>09.08-22.08.2018</t>
  </si>
  <si>
    <t>03.08-10.08.2018</t>
  </si>
  <si>
    <t>15.08-21.08.2018</t>
  </si>
  <si>
    <t>20.09-24.09.2018</t>
  </si>
  <si>
    <t>25.09-26.09.2018</t>
  </si>
  <si>
    <t>24.09-26.09.2018</t>
  </si>
  <si>
    <t>26.09-27.09.2018</t>
  </si>
  <si>
    <t>ОДУ участок "р.Бургакылкан-Чистый"</t>
  </si>
  <si>
    <t>08.08-21.08.2019</t>
  </si>
  <si>
    <t>11.09-18.09.2018</t>
  </si>
  <si>
    <t>15.09-16.09.2018</t>
  </si>
  <si>
    <t>20.08-27.08.18</t>
  </si>
  <si>
    <t>20.08-30.08.18</t>
  </si>
  <si>
    <t>20.09-25.09.18</t>
  </si>
  <si>
    <t>ООО АС «Кривбасс»</t>
  </si>
  <si>
    <t>26.08.-28.08.18</t>
  </si>
  <si>
    <t>22.08-24.08.18</t>
  </si>
  <si>
    <t>14.09-23.09.2018</t>
  </si>
  <si>
    <t>РОМН «Учак"</t>
  </si>
  <si>
    <t>10.08-19.08.2018</t>
  </si>
  <si>
    <t>ООО "Рыбная компания" участок №1 Кананыга</t>
  </si>
  <si>
    <t>ООО "Рыбная компания"  участок №2 Коркодон</t>
  </si>
  <si>
    <t>04.09-10.09.2018</t>
  </si>
  <si>
    <t>12.08-23.08.2018</t>
  </si>
  <si>
    <t>01.09-10.10.2018</t>
  </si>
  <si>
    <t>11.09-17.09.2018</t>
  </si>
  <si>
    <t>10.09-29.09.2018</t>
  </si>
  <si>
    <t>ООО «Игака»</t>
  </si>
  <si>
    <t>26.09-28.09.2018</t>
  </si>
  <si>
    <t>20.09-23.09.2018</t>
  </si>
  <si>
    <t>24.09-30.09.2018</t>
  </si>
  <si>
    <t>15.09-29.09.2018</t>
  </si>
  <si>
    <t>ООО "Северо-восток Сервис" участок № 1 Сиглан</t>
  </si>
  <si>
    <t>ООО "Северо-восток Сервис" участок № 2 Средняя</t>
  </si>
  <si>
    <t>ООО "Тайга-Экстрим" уч. № 1 Семейная</t>
  </si>
  <si>
    <t>ООО "Тайга-Экстрим" уч. № 2 Джугаджак</t>
  </si>
  <si>
    <t>20.09-22.09.2018</t>
  </si>
  <si>
    <t>21.08-24.09.2018</t>
  </si>
  <si>
    <t>21.09-25.09.2018</t>
  </si>
  <si>
    <t>РОКМН и ЭГС «Каньон"</t>
  </si>
  <si>
    <t>ОДУ участок "р. Марьякан"</t>
  </si>
  <si>
    <t>ОДУ участок "р.Гатчан"</t>
  </si>
  <si>
    <t>12.09-14.09.2018</t>
  </si>
  <si>
    <t>19.09-20.09.2018</t>
  </si>
  <si>
    <t>04.09-07.2018</t>
  </si>
  <si>
    <t>12.08-16.08.2018</t>
  </si>
  <si>
    <t>не соответствует требованиям методики</t>
  </si>
  <si>
    <t>АО "Колымская россыпь"уч.Интриган</t>
  </si>
  <si>
    <t>АО "Колымская россыпь"уч.Омулевка</t>
  </si>
  <si>
    <t>ОДУ  Ягоднинского городского округа</t>
  </si>
  <si>
    <t>АО "Колымская россыпь"уч. Пареньский</t>
  </si>
  <si>
    <t>ОДУ участок «р.Ланковая-р.Халанчига-р.Студеная»</t>
  </si>
  <si>
    <t>ОДУ участок "руч.Переволочный" (Аситкан)</t>
  </si>
  <si>
    <t xml:space="preserve">ОДУ участок «р.Балыгычан-р.Сугой - р. Мутная» </t>
  </si>
  <si>
    <t>ООО "Кулу" участок №3 "Буксунда"</t>
  </si>
  <si>
    <r>
      <t xml:space="preserve">ООО "Кулу" участок </t>
    </r>
    <r>
      <rPr>
        <i/>
        <sz val="11"/>
        <color indexed="8"/>
        <rFont val="Calibri"/>
        <family val="2"/>
      </rPr>
      <t>№6</t>
    </r>
    <r>
      <rPr>
        <sz val="11"/>
        <color theme="1"/>
        <rFont val="Calibri"/>
        <family val="2"/>
      </rPr>
      <t xml:space="preserve"> "Угулан"</t>
    </r>
  </si>
  <si>
    <t>МООО"Хурен" участок №3</t>
  </si>
  <si>
    <t>01.08-07.08.2018</t>
  </si>
  <si>
    <t>Сводная  ведомость расчета численности, квот и лимита изъятия снежных баранов  в охот. сезоне 2019- 2020 гг. на территории Магаданской области</t>
  </si>
  <si>
    <t>Предлагаемая к установлению квота</t>
  </si>
  <si>
    <t>МО "Омсукчанский городской округ"</t>
  </si>
  <si>
    <t>ОДУ участок "р.Правая Яна-р.Дегдекан-р.Налтай"</t>
  </si>
  <si>
    <t>ОДУ участок"р.Лев.Буюнда-верх.р.Арбутла""</t>
  </si>
  <si>
    <t>ОДУ  участок "р.Яма-Тоб</t>
  </si>
  <si>
    <t xml:space="preserve">                  УЧЕТ СНЕЖНЫХ БАРАНОВ  В 2018г.</t>
  </si>
  <si>
    <t xml:space="preserve">Предложение по лимитам изъятия особо ценных в хозяйственном отношении видов охотничьих ресурсов в сезоне охоты 2019-2020гг. на территории Магаданской области и материалы, обосновывающиелимиты и квоты добычи охотничьих ресурсов на период с 01.08.2019г. до 01.08.2020г. на территории Магаданской области департамента по охране и надзору за использованием объектов животного мира и среды их обитания Магаданской области </t>
  </si>
  <si>
    <t>учет не принят к обработке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</si>
</sst>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/m;@"/>
    <numFmt numFmtId="179" formatCode="dd/mm/yy;@"/>
    <numFmt numFmtId="180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4"/>
      <name val="Times New Roman"/>
      <family val="1"/>
    </font>
    <font>
      <i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3" fillId="0" borderId="10" xfId="0" applyNumberFormat="1" applyFont="1" applyBorder="1" applyAlignment="1">
      <alignment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32" borderId="10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left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left" vertical="center" wrapText="1"/>
    </xf>
    <xf numFmtId="0" fontId="0" fillId="32" borderId="11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0" fillId="32" borderId="16" xfId="0" applyFill="1" applyBorder="1" applyAlignment="1">
      <alignment horizontal="center" vertical="center" wrapText="1"/>
    </xf>
    <xf numFmtId="0" fontId="0" fillId="32" borderId="15" xfId="0" applyNumberFormat="1" applyFill="1" applyBorder="1" applyAlignment="1">
      <alignment horizontal="center" vertical="center" wrapText="1"/>
    </xf>
    <xf numFmtId="0" fontId="0" fillId="32" borderId="17" xfId="0" applyNumberFormat="1" applyFill="1" applyBorder="1" applyAlignment="1">
      <alignment horizontal="center" vertical="center" wrapText="1"/>
    </xf>
    <xf numFmtId="0" fontId="0" fillId="32" borderId="10" xfId="0" applyNumberFormat="1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1" fontId="0" fillId="0" borderId="19" xfId="0" applyNumberFormat="1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" fontId="0" fillId="0" borderId="21" xfId="0" applyNumberFormat="1" applyFill="1" applyBorder="1" applyAlignment="1">
      <alignment horizontal="center" vertical="center"/>
    </xf>
    <xf numFmtId="0" fontId="0" fillId="32" borderId="22" xfId="0" applyFill="1" applyBorder="1" applyAlignment="1">
      <alignment horizontal="left" vertical="center" wrapText="1"/>
    </xf>
    <xf numFmtId="0" fontId="11" fillId="32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32" borderId="24" xfId="0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vertical="center" wrapText="1"/>
    </xf>
    <xf numFmtId="1" fontId="4" fillId="33" borderId="25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27" xfId="0" applyFont="1" applyFill="1" applyBorder="1" applyAlignment="1">
      <alignment horizontal="center" vertical="center" wrapText="1"/>
    </xf>
    <xf numFmtId="0" fontId="0" fillId="32" borderId="2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14" fontId="55" fillId="0" borderId="11" xfId="0" applyNumberFormat="1" applyFont="1" applyFill="1" applyBorder="1" applyAlignment="1">
      <alignment horizontal="center" vertical="center" wrapText="1"/>
    </xf>
    <xf numFmtId="14" fontId="56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0" fontId="55" fillId="0" borderId="11" xfId="0" applyFont="1" applyFill="1" applyBorder="1" applyAlignment="1">
      <alignment horizontal="center" vertical="center" wrapText="1"/>
    </xf>
    <xf numFmtId="14" fontId="54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/>
    </xf>
    <xf numFmtId="14" fontId="34" fillId="0" borderId="11" xfId="0" applyNumberFormat="1" applyFont="1" applyFill="1" applyBorder="1" applyAlignment="1">
      <alignment horizontal="center" vertical="center" wrapText="1"/>
    </xf>
    <xf numFmtId="14" fontId="54" fillId="0" borderId="14" xfId="0" applyNumberFormat="1" applyFont="1" applyFill="1" applyBorder="1" applyAlignment="1">
      <alignment horizontal="center" vertical="center" wrapText="1"/>
    </xf>
    <xf numFmtId="14" fontId="55" fillId="0" borderId="14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14" fontId="8" fillId="0" borderId="14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57" fillId="0" borderId="11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14" fontId="57" fillId="0" borderId="11" xfId="0" applyNumberFormat="1" applyFont="1" applyFill="1" applyBorder="1" applyAlignment="1">
      <alignment horizontal="center" vertical="center" wrapText="1"/>
    </xf>
    <xf numFmtId="14" fontId="1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8" fillId="0" borderId="0" xfId="0" applyNumberFormat="1" applyFont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17"/>
  <sheetViews>
    <sheetView showGridLines="0" tabSelected="1" zoomScale="93" zoomScaleNormal="93" zoomScalePageLayoutView="0" workbookViewId="0" topLeftCell="A1">
      <pane ySplit="7" topLeftCell="A88" activePane="bottomLeft" state="frozen"/>
      <selection pane="topLeft" activeCell="A1" sqref="A1"/>
      <selection pane="bottomLeft" activeCell="C27" sqref="C27"/>
    </sheetView>
  </sheetViews>
  <sheetFormatPr defaultColWidth="9.140625" defaultRowHeight="15"/>
  <cols>
    <col min="1" max="1" width="5.00390625" style="0" customWidth="1"/>
    <col min="2" max="2" width="31.140625" style="0" customWidth="1"/>
    <col min="3" max="3" width="13.00390625" style="0" customWidth="1"/>
    <col min="4" max="4" width="11.28125" style="0" bestFit="1" customWidth="1"/>
  </cols>
  <sheetData>
    <row r="2" spans="2:17" ht="49.5" customHeight="1">
      <c r="B2" s="86" t="s">
        <v>168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2:17" ht="18.75">
      <c r="B3" s="3"/>
      <c r="D3" s="18" t="s">
        <v>167</v>
      </c>
      <c r="E3" s="18"/>
      <c r="F3" s="18"/>
      <c r="G3" s="18"/>
      <c r="P3" s="2"/>
      <c r="Q3" s="2"/>
    </row>
    <row r="4" spans="1:18" ht="31.5" customHeight="1">
      <c r="A4" s="85" t="s">
        <v>161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ht="15.75" thickBot="1"/>
    <row r="6" spans="1:18" ht="15.75" thickBot="1">
      <c r="A6" s="76" t="s">
        <v>85</v>
      </c>
      <c r="B6" s="75" t="s">
        <v>18</v>
      </c>
      <c r="C6" s="74" t="s">
        <v>2</v>
      </c>
      <c r="D6" s="75" t="s">
        <v>97</v>
      </c>
      <c r="E6" s="74" t="s">
        <v>5</v>
      </c>
      <c r="F6" s="74" t="s">
        <v>14</v>
      </c>
      <c r="G6" s="74" t="s">
        <v>6</v>
      </c>
      <c r="H6" s="74" t="s">
        <v>3</v>
      </c>
      <c r="I6" s="74" t="s">
        <v>0</v>
      </c>
      <c r="J6" s="74" t="s">
        <v>1</v>
      </c>
      <c r="K6" s="79" t="s">
        <v>9</v>
      </c>
      <c r="L6" s="79"/>
      <c r="M6" s="74" t="s">
        <v>86</v>
      </c>
      <c r="N6" s="74" t="s">
        <v>4</v>
      </c>
      <c r="O6" s="74" t="s">
        <v>10</v>
      </c>
      <c r="P6" s="74" t="s">
        <v>98</v>
      </c>
      <c r="Q6" s="73" t="s">
        <v>11</v>
      </c>
      <c r="R6" s="73" t="s">
        <v>162</v>
      </c>
    </row>
    <row r="7" spans="1:18" ht="45" customHeight="1" thickBot="1">
      <c r="A7" s="77"/>
      <c r="B7" s="75"/>
      <c r="C7" s="74"/>
      <c r="D7" s="75"/>
      <c r="E7" s="74"/>
      <c r="F7" s="74"/>
      <c r="G7" s="74"/>
      <c r="H7" s="74"/>
      <c r="I7" s="74"/>
      <c r="J7" s="74"/>
      <c r="K7" s="1" t="s">
        <v>1</v>
      </c>
      <c r="L7" s="7" t="s">
        <v>15</v>
      </c>
      <c r="M7" s="74"/>
      <c r="N7" s="74"/>
      <c r="O7" s="74"/>
      <c r="P7" s="74"/>
      <c r="Q7" s="73"/>
      <c r="R7" s="73"/>
    </row>
    <row r="8" spans="1:18" ht="32.25" customHeight="1" thickBot="1">
      <c r="A8" s="87" t="s">
        <v>19</v>
      </c>
      <c r="B8" s="88"/>
      <c r="C8" s="34"/>
      <c r="D8" s="35">
        <f aca="true" t="shared" si="0" ref="D8:R8">SUM(D9:D47)</f>
        <v>6191.619999999999</v>
      </c>
      <c r="E8" s="35">
        <f t="shared" si="0"/>
        <v>43</v>
      </c>
      <c r="F8" s="35">
        <f t="shared" si="0"/>
        <v>102.3</v>
      </c>
      <c r="G8" s="35">
        <f t="shared" si="0"/>
        <v>93</v>
      </c>
      <c r="H8" s="35">
        <f t="shared" si="0"/>
        <v>1428</v>
      </c>
      <c r="I8" s="35">
        <f t="shared" si="0"/>
        <v>283</v>
      </c>
      <c r="J8" s="35">
        <f t="shared" si="0"/>
        <v>234</v>
      </c>
      <c r="K8" s="35">
        <f t="shared" si="0"/>
        <v>438</v>
      </c>
      <c r="L8" s="35">
        <f t="shared" si="0"/>
        <v>438</v>
      </c>
      <c r="M8" s="35">
        <f t="shared" si="0"/>
        <v>6</v>
      </c>
      <c r="N8" s="35">
        <f t="shared" si="0"/>
        <v>32</v>
      </c>
      <c r="O8" s="35">
        <f t="shared" si="0"/>
        <v>2378</v>
      </c>
      <c r="P8" s="36">
        <f t="shared" si="0"/>
        <v>110</v>
      </c>
      <c r="Q8" s="36">
        <f t="shared" si="0"/>
        <v>107</v>
      </c>
      <c r="R8" s="36">
        <f t="shared" si="0"/>
        <v>110</v>
      </c>
    </row>
    <row r="9" spans="1:18" ht="32.25" customHeight="1" thickBot="1">
      <c r="A9" s="11">
        <v>1</v>
      </c>
      <c r="B9" s="12" t="s">
        <v>20</v>
      </c>
      <c r="C9" s="51" t="s">
        <v>129</v>
      </c>
      <c r="D9" s="4">
        <v>648.017</v>
      </c>
      <c r="E9" s="4">
        <v>2</v>
      </c>
      <c r="F9" s="4">
        <v>2.5</v>
      </c>
      <c r="G9" s="4">
        <v>1</v>
      </c>
      <c r="H9" s="26">
        <v>8</v>
      </c>
      <c r="I9" s="4">
        <v>1</v>
      </c>
      <c r="J9" s="4">
        <v>1</v>
      </c>
      <c r="K9" s="4">
        <v>1</v>
      </c>
      <c r="L9" s="4">
        <v>1</v>
      </c>
      <c r="M9" s="4">
        <v>0</v>
      </c>
      <c r="N9" s="4">
        <v>4</v>
      </c>
      <c r="O9" s="45">
        <v>62</v>
      </c>
      <c r="P9" s="5">
        <f aca="true" t="shared" si="1" ref="P9:P41">ROUNDDOWN((O9*0.05),0)</f>
        <v>3</v>
      </c>
      <c r="Q9" s="5">
        <v>5</v>
      </c>
      <c r="R9" s="6">
        <f aca="true" t="shared" si="2" ref="R9:R47">IF(Q9&lt;P9,Q9,P9)</f>
        <v>3</v>
      </c>
    </row>
    <row r="10" spans="1:18" ht="30" customHeight="1" thickBot="1">
      <c r="A10" s="11">
        <f aca="true" t="shared" si="3" ref="A10:A47">A9+1</f>
        <v>2</v>
      </c>
      <c r="B10" s="12" t="s">
        <v>21</v>
      </c>
      <c r="C10" s="51">
        <v>43359</v>
      </c>
      <c r="D10" s="4">
        <v>566</v>
      </c>
      <c r="E10" s="4">
        <v>1</v>
      </c>
      <c r="F10" s="4">
        <v>2.5</v>
      </c>
      <c r="G10" s="4">
        <v>1</v>
      </c>
      <c r="H10" s="26">
        <v>8</v>
      </c>
      <c r="I10" s="4">
        <v>1</v>
      </c>
      <c r="J10" s="4">
        <v>2</v>
      </c>
      <c r="K10" s="4">
        <v>1</v>
      </c>
      <c r="L10" s="4">
        <v>1</v>
      </c>
      <c r="M10" s="4">
        <v>2</v>
      </c>
      <c r="N10" s="4">
        <v>1</v>
      </c>
      <c r="O10" s="45">
        <v>48</v>
      </c>
      <c r="P10" s="5">
        <f t="shared" si="1"/>
        <v>2</v>
      </c>
      <c r="Q10" s="10">
        <v>2</v>
      </c>
      <c r="R10" s="6">
        <f t="shared" si="2"/>
        <v>2</v>
      </c>
    </row>
    <row r="11" spans="1:18" ht="32.25" customHeight="1" thickBot="1">
      <c r="A11" s="11">
        <f t="shared" si="3"/>
        <v>3</v>
      </c>
      <c r="B11" s="12" t="s">
        <v>22</v>
      </c>
      <c r="C11" s="51">
        <v>43372</v>
      </c>
      <c r="D11" s="4">
        <v>144</v>
      </c>
      <c r="E11" s="4">
        <v>1</v>
      </c>
      <c r="F11" s="4">
        <v>2.5</v>
      </c>
      <c r="G11" s="4">
        <v>1</v>
      </c>
      <c r="H11" s="26">
        <v>7</v>
      </c>
      <c r="I11" s="4">
        <v>1</v>
      </c>
      <c r="J11" s="4">
        <v>1</v>
      </c>
      <c r="K11" s="4">
        <v>0</v>
      </c>
      <c r="L11" s="4">
        <v>0</v>
      </c>
      <c r="M11" s="4">
        <v>4</v>
      </c>
      <c r="N11" s="4">
        <v>1</v>
      </c>
      <c r="O11" s="45">
        <v>41</v>
      </c>
      <c r="P11" s="5">
        <f t="shared" si="1"/>
        <v>2</v>
      </c>
      <c r="Q11" s="10">
        <v>2</v>
      </c>
      <c r="R11" s="6">
        <f t="shared" si="2"/>
        <v>2</v>
      </c>
    </row>
    <row r="12" spans="1:18" ht="42.75" customHeight="1" thickBot="1">
      <c r="A12" s="11">
        <f t="shared" si="3"/>
        <v>4</v>
      </c>
      <c r="B12" s="12" t="s">
        <v>23</v>
      </c>
      <c r="C12" s="51" t="s">
        <v>113</v>
      </c>
      <c r="D12" s="4">
        <v>47.5</v>
      </c>
      <c r="E12" s="4">
        <v>1</v>
      </c>
      <c r="F12" s="4">
        <v>1.8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10">
        <v>0</v>
      </c>
      <c r="P12" s="5">
        <f t="shared" si="1"/>
        <v>0</v>
      </c>
      <c r="Q12" s="10">
        <v>0</v>
      </c>
      <c r="R12" s="6">
        <f t="shared" si="2"/>
        <v>0</v>
      </c>
    </row>
    <row r="13" spans="1:18" ht="20.25" customHeight="1" thickBot="1">
      <c r="A13" s="11">
        <f t="shared" si="3"/>
        <v>5</v>
      </c>
      <c r="B13" s="12" t="s">
        <v>24</v>
      </c>
      <c r="C13" s="55" t="s">
        <v>16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0"/>
      <c r="P13" s="5">
        <f t="shared" si="1"/>
        <v>0</v>
      </c>
      <c r="Q13" s="10"/>
      <c r="R13" s="6">
        <f t="shared" si="2"/>
        <v>0</v>
      </c>
    </row>
    <row r="14" spans="1:18" ht="18" customHeight="1" thickBot="1">
      <c r="A14" s="11">
        <f t="shared" si="3"/>
        <v>6</v>
      </c>
      <c r="B14" s="12" t="s">
        <v>25</v>
      </c>
      <c r="C14" s="55" t="s">
        <v>16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10"/>
      <c r="P14" s="5">
        <f t="shared" si="1"/>
        <v>0</v>
      </c>
      <c r="Q14" s="10"/>
      <c r="R14" s="6">
        <f t="shared" si="2"/>
        <v>0</v>
      </c>
    </row>
    <row r="15" spans="1:18" ht="23.25" customHeight="1" thickBot="1">
      <c r="A15" s="11">
        <f t="shared" si="3"/>
        <v>7</v>
      </c>
      <c r="B15" s="12" t="s">
        <v>159</v>
      </c>
      <c r="C15" s="55" t="s">
        <v>16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0"/>
      <c r="P15" s="5">
        <f t="shared" si="1"/>
        <v>0</v>
      </c>
      <c r="Q15" s="10"/>
      <c r="R15" s="6">
        <f t="shared" si="2"/>
        <v>0</v>
      </c>
    </row>
    <row r="16" spans="1:18" ht="33" customHeight="1" thickBot="1">
      <c r="A16" s="11">
        <f t="shared" si="3"/>
        <v>8</v>
      </c>
      <c r="B16" s="12" t="s">
        <v>91</v>
      </c>
      <c r="C16" s="51">
        <v>43344</v>
      </c>
      <c r="D16" s="26">
        <v>136</v>
      </c>
      <c r="E16" s="4">
        <v>1</v>
      </c>
      <c r="F16" s="4">
        <v>2.5</v>
      </c>
      <c r="G16" s="4">
        <v>2</v>
      </c>
      <c r="H16" s="4">
        <v>39</v>
      </c>
      <c r="I16" s="4">
        <v>9</v>
      </c>
      <c r="J16" s="4">
        <v>8</v>
      </c>
      <c r="K16" s="4">
        <v>11</v>
      </c>
      <c r="L16" s="4">
        <v>11</v>
      </c>
      <c r="M16" s="4">
        <v>0</v>
      </c>
      <c r="N16" s="4">
        <v>0</v>
      </c>
      <c r="O16" s="45">
        <v>80</v>
      </c>
      <c r="P16" s="5">
        <f t="shared" si="1"/>
        <v>4</v>
      </c>
      <c r="Q16" s="10">
        <v>4</v>
      </c>
      <c r="R16" s="6">
        <f t="shared" si="2"/>
        <v>4</v>
      </c>
    </row>
    <row r="17" spans="1:18" ht="30" customHeight="1" thickBot="1">
      <c r="A17" s="11">
        <f t="shared" si="3"/>
        <v>9</v>
      </c>
      <c r="B17" s="8" t="s">
        <v>90</v>
      </c>
      <c r="C17" s="51">
        <v>43336</v>
      </c>
      <c r="D17" s="26">
        <v>113</v>
      </c>
      <c r="E17" s="4">
        <v>1</v>
      </c>
      <c r="F17" s="4">
        <v>3</v>
      </c>
      <c r="G17" s="4">
        <v>3</v>
      </c>
      <c r="H17" s="4">
        <v>52</v>
      </c>
      <c r="I17" s="4">
        <v>9</v>
      </c>
      <c r="J17" s="4">
        <v>13</v>
      </c>
      <c r="K17" s="4">
        <v>15</v>
      </c>
      <c r="L17" s="4">
        <v>15</v>
      </c>
      <c r="M17" s="4">
        <v>0</v>
      </c>
      <c r="N17" s="4">
        <v>0</v>
      </c>
      <c r="O17" s="45">
        <v>120</v>
      </c>
      <c r="P17" s="5">
        <f t="shared" si="1"/>
        <v>6</v>
      </c>
      <c r="Q17" s="10">
        <v>6</v>
      </c>
      <c r="R17" s="6">
        <f t="shared" si="2"/>
        <v>6</v>
      </c>
    </row>
    <row r="18" spans="1:18" ht="30" customHeight="1" thickBot="1">
      <c r="A18" s="11">
        <f t="shared" si="3"/>
        <v>10</v>
      </c>
      <c r="B18" s="12" t="s">
        <v>158</v>
      </c>
      <c r="C18" s="51">
        <v>43340</v>
      </c>
      <c r="D18" s="4">
        <v>205.097</v>
      </c>
      <c r="E18" s="4">
        <v>2</v>
      </c>
      <c r="F18" s="4">
        <v>5</v>
      </c>
      <c r="G18" s="4">
        <v>5</v>
      </c>
      <c r="H18" s="4">
        <v>98</v>
      </c>
      <c r="I18" s="4">
        <v>16</v>
      </c>
      <c r="J18" s="4">
        <v>24</v>
      </c>
      <c r="K18" s="4">
        <v>29</v>
      </c>
      <c r="L18" s="4">
        <v>29</v>
      </c>
      <c r="M18" s="4">
        <v>0</v>
      </c>
      <c r="N18" s="4">
        <v>0</v>
      </c>
      <c r="O18" s="45">
        <v>160</v>
      </c>
      <c r="P18" s="5">
        <f t="shared" si="1"/>
        <v>8</v>
      </c>
      <c r="Q18" s="10">
        <v>8</v>
      </c>
      <c r="R18" s="6">
        <f t="shared" si="2"/>
        <v>8</v>
      </c>
    </row>
    <row r="19" spans="1:18" ht="36" customHeight="1" thickBot="1">
      <c r="A19" s="11">
        <f t="shared" si="3"/>
        <v>11</v>
      </c>
      <c r="B19" s="8" t="s">
        <v>99</v>
      </c>
      <c r="C19" s="52">
        <v>43369</v>
      </c>
      <c r="D19" s="4">
        <v>116.6</v>
      </c>
      <c r="E19" s="4">
        <v>1</v>
      </c>
      <c r="F19" s="4">
        <v>3</v>
      </c>
      <c r="G19" s="4">
        <v>5</v>
      </c>
      <c r="H19" s="26">
        <v>150</v>
      </c>
      <c r="I19" s="4">
        <v>19</v>
      </c>
      <c r="J19" s="4">
        <v>17</v>
      </c>
      <c r="K19" s="4">
        <v>57</v>
      </c>
      <c r="L19" s="4">
        <v>57</v>
      </c>
      <c r="M19" s="4">
        <v>0</v>
      </c>
      <c r="N19" s="4">
        <v>0</v>
      </c>
      <c r="O19" s="10">
        <v>150</v>
      </c>
      <c r="P19" s="5">
        <f t="shared" si="1"/>
        <v>7</v>
      </c>
      <c r="Q19" s="10">
        <v>7</v>
      </c>
      <c r="R19" s="6">
        <f t="shared" si="2"/>
        <v>7</v>
      </c>
    </row>
    <row r="20" spans="1:18" ht="18" customHeight="1" thickBot="1">
      <c r="A20" s="11">
        <f t="shared" si="3"/>
        <v>12</v>
      </c>
      <c r="B20" s="12" t="s">
        <v>7</v>
      </c>
      <c r="C20" s="50" t="s">
        <v>120</v>
      </c>
      <c r="D20" s="4">
        <v>201.063</v>
      </c>
      <c r="E20" s="4">
        <v>3</v>
      </c>
      <c r="F20" s="4">
        <v>3</v>
      </c>
      <c r="G20" s="4">
        <v>4</v>
      </c>
      <c r="H20" s="4">
        <v>75</v>
      </c>
      <c r="I20" s="4">
        <v>21</v>
      </c>
      <c r="J20" s="4">
        <v>14</v>
      </c>
      <c r="K20" s="4">
        <v>20</v>
      </c>
      <c r="L20" s="4">
        <v>20</v>
      </c>
      <c r="M20" s="4">
        <v>0</v>
      </c>
      <c r="N20" s="4">
        <v>0</v>
      </c>
      <c r="O20" s="10">
        <v>220</v>
      </c>
      <c r="P20" s="5">
        <f t="shared" si="1"/>
        <v>11</v>
      </c>
      <c r="Q20" s="10">
        <v>11</v>
      </c>
      <c r="R20" s="6">
        <f t="shared" si="2"/>
        <v>11</v>
      </c>
    </row>
    <row r="21" spans="1:18" ht="33" customHeight="1" thickBot="1">
      <c r="A21" s="11">
        <f t="shared" si="3"/>
        <v>13</v>
      </c>
      <c r="B21" s="12" t="s">
        <v>135</v>
      </c>
      <c r="C21" s="53">
        <v>43367</v>
      </c>
      <c r="D21" s="4">
        <v>53.867</v>
      </c>
      <c r="E21" s="4">
        <v>1</v>
      </c>
      <c r="F21" s="4">
        <v>2.5</v>
      </c>
      <c r="G21" s="4">
        <v>4</v>
      </c>
      <c r="H21" s="4">
        <v>125</v>
      </c>
      <c r="I21" s="4">
        <v>17</v>
      </c>
      <c r="J21" s="4">
        <v>11</v>
      </c>
      <c r="K21" s="4">
        <v>48</v>
      </c>
      <c r="L21" s="4">
        <v>48</v>
      </c>
      <c r="M21" s="4">
        <v>0</v>
      </c>
      <c r="N21" s="4">
        <v>1</v>
      </c>
      <c r="O21" s="10">
        <v>125</v>
      </c>
      <c r="P21" s="5">
        <f t="shared" si="1"/>
        <v>6</v>
      </c>
      <c r="Q21" s="10">
        <v>6</v>
      </c>
      <c r="R21" s="6">
        <f t="shared" si="2"/>
        <v>6</v>
      </c>
    </row>
    <row r="22" spans="1:18" ht="31.5" customHeight="1" thickBot="1">
      <c r="A22" s="11">
        <f t="shared" si="3"/>
        <v>14</v>
      </c>
      <c r="B22" s="12" t="s">
        <v>136</v>
      </c>
      <c r="C22" s="51">
        <v>43370</v>
      </c>
      <c r="D22" s="4">
        <v>100.78</v>
      </c>
      <c r="E22" s="4">
        <v>1</v>
      </c>
      <c r="F22" s="4">
        <v>2.5</v>
      </c>
      <c r="G22" s="4">
        <v>4</v>
      </c>
      <c r="H22" s="4">
        <v>111</v>
      </c>
      <c r="I22" s="4">
        <v>11</v>
      </c>
      <c r="J22" s="4">
        <v>12</v>
      </c>
      <c r="K22" s="4">
        <v>44</v>
      </c>
      <c r="L22" s="4">
        <v>44</v>
      </c>
      <c r="M22" s="4">
        <v>0</v>
      </c>
      <c r="N22" s="4">
        <v>0</v>
      </c>
      <c r="O22" s="10">
        <v>111</v>
      </c>
      <c r="P22" s="5">
        <f t="shared" si="1"/>
        <v>5</v>
      </c>
      <c r="Q22" s="10">
        <v>5</v>
      </c>
      <c r="R22" s="6">
        <f t="shared" si="2"/>
        <v>5</v>
      </c>
    </row>
    <row r="23" spans="1:18" ht="22.5" customHeight="1" thickBot="1">
      <c r="A23" s="11">
        <f t="shared" si="3"/>
        <v>15</v>
      </c>
      <c r="B23" s="12" t="s">
        <v>26</v>
      </c>
      <c r="C23" s="51">
        <v>43370</v>
      </c>
      <c r="D23" s="4">
        <v>34.42</v>
      </c>
      <c r="E23" s="4">
        <v>1</v>
      </c>
      <c r="F23" s="4">
        <v>3</v>
      </c>
      <c r="G23" s="4">
        <v>3</v>
      </c>
      <c r="H23" s="4">
        <v>20</v>
      </c>
      <c r="I23" s="4">
        <v>6</v>
      </c>
      <c r="J23" s="4">
        <v>6</v>
      </c>
      <c r="K23" s="4">
        <v>4</v>
      </c>
      <c r="L23" s="4">
        <v>4</v>
      </c>
      <c r="M23" s="4">
        <v>0</v>
      </c>
      <c r="N23" s="4">
        <v>3</v>
      </c>
      <c r="O23" s="10">
        <v>27</v>
      </c>
      <c r="P23" s="5">
        <f t="shared" si="1"/>
        <v>1</v>
      </c>
      <c r="Q23" s="47"/>
      <c r="R23" s="6">
        <f>P23</f>
        <v>1</v>
      </c>
    </row>
    <row r="24" spans="1:18" ht="30" customHeight="1" thickBot="1">
      <c r="A24" s="11">
        <f t="shared" si="3"/>
        <v>16</v>
      </c>
      <c r="B24" s="8" t="s">
        <v>27</v>
      </c>
      <c r="C24" s="46" t="s">
        <v>12</v>
      </c>
      <c r="D24" s="4">
        <v>161.327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10"/>
      <c r="P24" s="5">
        <f t="shared" si="1"/>
        <v>0</v>
      </c>
      <c r="Q24" s="10"/>
      <c r="R24" s="6">
        <f t="shared" si="2"/>
        <v>0</v>
      </c>
    </row>
    <row r="25" spans="1:18" ht="30" customHeight="1" thickBot="1">
      <c r="A25" s="11">
        <v>17</v>
      </c>
      <c r="B25" s="8" t="s">
        <v>165</v>
      </c>
      <c r="C25" s="46" t="s">
        <v>12</v>
      </c>
      <c r="D25" s="26">
        <v>765.64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10"/>
      <c r="P25" s="5">
        <v>0</v>
      </c>
      <c r="Q25" s="10"/>
      <c r="R25" s="6">
        <f>P25</f>
        <v>0</v>
      </c>
    </row>
    <row r="26" spans="1:18" ht="24.75" customHeight="1" thickBot="1">
      <c r="A26" s="11">
        <v>18</v>
      </c>
      <c r="B26" s="8" t="s">
        <v>166</v>
      </c>
      <c r="C26" s="46" t="s">
        <v>169</v>
      </c>
      <c r="D26" s="26">
        <v>211.5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10"/>
      <c r="P26" s="5">
        <f t="shared" si="1"/>
        <v>0</v>
      </c>
      <c r="Q26" s="47"/>
      <c r="R26" s="6">
        <f>P26</f>
        <v>0</v>
      </c>
    </row>
    <row r="27" spans="1:18" ht="24" customHeight="1" thickBot="1">
      <c r="A27" s="11">
        <v>19</v>
      </c>
      <c r="B27" s="12" t="s">
        <v>28</v>
      </c>
      <c r="C27" s="50" t="s">
        <v>106</v>
      </c>
      <c r="D27" s="4">
        <v>240.043</v>
      </c>
      <c r="E27" s="4">
        <v>2</v>
      </c>
      <c r="F27" s="4">
        <v>3.1</v>
      </c>
      <c r="G27" s="4">
        <v>4</v>
      </c>
      <c r="H27" s="4">
        <v>57</v>
      </c>
      <c r="I27" s="4">
        <v>21</v>
      </c>
      <c r="J27" s="4">
        <v>14</v>
      </c>
      <c r="K27" s="4">
        <v>11</v>
      </c>
      <c r="L27" s="4">
        <v>11</v>
      </c>
      <c r="M27" s="4">
        <v>0</v>
      </c>
      <c r="N27" s="4">
        <v>0</v>
      </c>
      <c r="O27" s="10">
        <v>200</v>
      </c>
      <c r="P27" s="5">
        <f t="shared" si="1"/>
        <v>10</v>
      </c>
      <c r="Q27" s="10">
        <v>10</v>
      </c>
      <c r="R27" s="6">
        <f t="shared" si="2"/>
        <v>10</v>
      </c>
    </row>
    <row r="28" spans="1:18" ht="30.75" customHeight="1" thickBot="1">
      <c r="A28" s="11">
        <f t="shared" si="3"/>
        <v>20</v>
      </c>
      <c r="B28" s="12" t="s">
        <v>29</v>
      </c>
      <c r="C28" s="65" t="s">
        <v>17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10"/>
      <c r="P28" s="5">
        <f t="shared" si="1"/>
        <v>0</v>
      </c>
      <c r="Q28" s="10"/>
      <c r="R28" s="6">
        <f t="shared" si="2"/>
        <v>0</v>
      </c>
    </row>
    <row r="29" spans="1:18" ht="31.5" customHeight="1" thickBot="1">
      <c r="A29" s="11">
        <f t="shared" si="3"/>
        <v>21</v>
      </c>
      <c r="B29" s="12" t="s">
        <v>30</v>
      </c>
      <c r="C29" s="50" t="s">
        <v>132</v>
      </c>
      <c r="D29" s="4">
        <v>67.361</v>
      </c>
      <c r="E29" s="4">
        <v>2</v>
      </c>
      <c r="F29" s="4">
        <v>8.4</v>
      </c>
      <c r="G29" s="4">
        <v>2</v>
      </c>
      <c r="H29" s="4">
        <v>51</v>
      </c>
      <c r="I29" s="4">
        <v>13</v>
      </c>
      <c r="J29" s="4">
        <v>10</v>
      </c>
      <c r="K29" s="4">
        <v>14</v>
      </c>
      <c r="L29" s="4">
        <v>14</v>
      </c>
      <c r="M29" s="4">
        <v>0</v>
      </c>
      <c r="N29" s="4">
        <v>0</v>
      </c>
      <c r="O29" s="10">
        <v>80</v>
      </c>
      <c r="P29" s="5">
        <f t="shared" si="1"/>
        <v>4</v>
      </c>
      <c r="Q29" s="10">
        <v>4</v>
      </c>
      <c r="R29" s="6">
        <f t="shared" si="2"/>
        <v>4</v>
      </c>
    </row>
    <row r="30" spans="1:18" ht="34.5" customHeight="1" thickBot="1">
      <c r="A30" s="11">
        <f t="shared" si="3"/>
        <v>22</v>
      </c>
      <c r="B30" s="12" t="s">
        <v>31</v>
      </c>
      <c r="C30" s="51">
        <v>43324</v>
      </c>
      <c r="D30" s="4">
        <v>117.698</v>
      </c>
      <c r="E30" s="4">
        <v>1</v>
      </c>
      <c r="F30" s="4">
        <v>2.5</v>
      </c>
      <c r="G30" s="4">
        <v>6</v>
      </c>
      <c r="H30" s="4">
        <v>97</v>
      </c>
      <c r="I30" s="4">
        <v>21</v>
      </c>
      <c r="J30" s="4">
        <v>10</v>
      </c>
      <c r="K30" s="4">
        <v>33</v>
      </c>
      <c r="L30" s="4">
        <v>33</v>
      </c>
      <c r="M30" s="4">
        <v>0</v>
      </c>
      <c r="N30" s="4">
        <v>0</v>
      </c>
      <c r="O30" s="45">
        <v>97</v>
      </c>
      <c r="P30" s="5">
        <f t="shared" si="1"/>
        <v>4</v>
      </c>
      <c r="Q30" s="10">
        <v>4</v>
      </c>
      <c r="R30" s="6">
        <f t="shared" si="2"/>
        <v>4</v>
      </c>
    </row>
    <row r="31" spans="1:18" ht="33" customHeight="1" thickBot="1">
      <c r="A31" s="11">
        <f t="shared" si="3"/>
        <v>23</v>
      </c>
      <c r="B31" s="12" t="s">
        <v>32</v>
      </c>
      <c r="C31" s="51" t="s">
        <v>148</v>
      </c>
      <c r="D31" s="4">
        <v>282.278</v>
      </c>
      <c r="E31" s="4">
        <v>3</v>
      </c>
      <c r="F31" s="4">
        <v>9</v>
      </c>
      <c r="G31" s="4">
        <v>11</v>
      </c>
      <c r="H31" s="4">
        <v>172</v>
      </c>
      <c r="I31" s="4">
        <v>37</v>
      </c>
      <c r="J31" s="4">
        <v>22</v>
      </c>
      <c r="K31" s="4">
        <v>56</v>
      </c>
      <c r="L31" s="4">
        <v>56</v>
      </c>
      <c r="M31" s="4">
        <v>0</v>
      </c>
      <c r="N31" s="4">
        <v>1</v>
      </c>
      <c r="O31" s="45">
        <v>172</v>
      </c>
      <c r="P31" s="5">
        <f t="shared" si="1"/>
        <v>8</v>
      </c>
      <c r="Q31" s="10">
        <v>8</v>
      </c>
      <c r="R31" s="6">
        <f t="shared" si="2"/>
        <v>8</v>
      </c>
    </row>
    <row r="32" spans="1:18" ht="45.75" customHeight="1" thickBot="1">
      <c r="A32" s="11">
        <f t="shared" si="3"/>
        <v>24</v>
      </c>
      <c r="B32" s="8" t="s">
        <v>155</v>
      </c>
      <c r="C32" s="66" t="s">
        <v>16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0"/>
      <c r="P32" s="5">
        <f t="shared" si="1"/>
        <v>0</v>
      </c>
      <c r="Q32" s="10"/>
      <c r="R32" s="6">
        <f t="shared" si="2"/>
        <v>0</v>
      </c>
    </row>
    <row r="33" spans="1:18" ht="20.25" customHeight="1" thickBot="1">
      <c r="A33" s="11">
        <f t="shared" si="3"/>
        <v>25</v>
      </c>
      <c r="B33" s="12" t="s">
        <v>33</v>
      </c>
      <c r="C33" s="50" t="s">
        <v>141</v>
      </c>
      <c r="D33" s="4">
        <v>103</v>
      </c>
      <c r="E33" s="4">
        <v>2</v>
      </c>
      <c r="F33" s="4">
        <v>2.7</v>
      </c>
      <c r="G33" s="4">
        <v>4</v>
      </c>
      <c r="H33" s="4">
        <v>23</v>
      </c>
      <c r="I33" s="4">
        <v>6</v>
      </c>
      <c r="J33" s="4">
        <v>7</v>
      </c>
      <c r="K33" s="4">
        <v>5</v>
      </c>
      <c r="L33" s="4">
        <v>5</v>
      </c>
      <c r="M33" s="4">
        <v>0</v>
      </c>
      <c r="N33" s="4">
        <v>0</v>
      </c>
      <c r="O33" s="10">
        <v>100</v>
      </c>
      <c r="P33" s="5">
        <f t="shared" si="1"/>
        <v>5</v>
      </c>
      <c r="Q33" s="10">
        <v>5</v>
      </c>
      <c r="R33" s="6">
        <f t="shared" si="2"/>
        <v>5</v>
      </c>
    </row>
    <row r="34" spans="1:18" ht="19.5" customHeight="1" thickBot="1">
      <c r="A34" s="11">
        <f t="shared" si="3"/>
        <v>26</v>
      </c>
      <c r="B34" s="12" t="s">
        <v>94</v>
      </c>
      <c r="C34" s="51">
        <v>43335</v>
      </c>
      <c r="D34" s="4">
        <v>236.7</v>
      </c>
      <c r="E34" s="4">
        <v>2</v>
      </c>
      <c r="F34" s="4">
        <v>7.5</v>
      </c>
      <c r="G34" s="4">
        <v>4</v>
      </c>
      <c r="H34" s="26">
        <v>67</v>
      </c>
      <c r="I34" s="4">
        <v>13</v>
      </c>
      <c r="J34" s="4">
        <v>14</v>
      </c>
      <c r="K34" s="4">
        <v>16</v>
      </c>
      <c r="L34" s="4">
        <v>16</v>
      </c>
      <c r="M34" s="4">
        <v>0</v>
      </c>
      <c r="N34" s="4">
        <v>8</v>
      </c>
      <c r="O34" s="45">
        <v>102</v>
      </c>
      <c r="P34" s="5">
        <f t="shared" si="1"/>
        <v>5</v>
      </c>
      <c r="Q34" s="10">
        <v>5</v>
      </c>
      <c r="R34" s="6">
        <f t="shared" si="2"/>
        <v>5</v>
      </c>
    </row>
    <row r="35" spans="1:18" ht="36" customHeight="1" thickBot="1">
      <c r="A35" s="11">
        <f t="shared" si="3"/>
        <v>27</v>
      </c>
      <c r="B35" s="8" t="s">
        <v>87</v>
      </c>
      <c r="C35" s="50" t="s">
        <v>108</v>
      </c>
      <c r="D35" s="4">
        <v>351.3</v>
      </c>
      <c r="E35" s="4">
        <v>3</v>
      </c>
      <c r="F35" s="4">
        <v>9</v>
      </c>
      <c r="G35" s="4">
        <v>6</v>
      </c>
      <c r="H35" s="26">
        <v>50</v>
      </c>
      <c r="I35" s="4">
        <v>7</v>
      </c>
      <c r="J35" s="4">
        <v>12</v>
      </c>
      <c r="K35" s="4">
        <v>14</v>
      </c>
      <c r="L35" s="4">
        <v>14</v>
      </c>
      <c r="M35" s="4">
        <v>0</v>
      </c>
      <c r="N35" s="4">
        <v>3</v>
      </c>
      <c r="O35" s="10">
        <v>80</v>
      </c>
      <c r="P35" s="5">
        <f t="shared" si="1"/>
        <v>4</v>
      </c>
      <c r="Q35" s="47"/>
      <c r="R35" s="6">
        <f>P35</f>
        <v>4</v>
      </c>
    </row>
    <row r="36" spans="1:18" ht="34.5" customHeight="1" thickBot="1">
      <c r="A36" s="11">
        <f t="shared" si="3"/>
        <v>28</v>
      </c>
      <c r="B36" s="8" t="s">
        <v>164</v>
      </c>
      <c r="C36" s="51" t="s">
        <v>109</v>
      </c>
      <c r="D36" s="4">
        <v>215.9</v>
      </c>
      <c r="E36" s="4">
        <v>2</v>
      </c>
      <c r="F36" s="4">
        <v>6.5</v>
      </c>
      <c r="G36" s="4">
        <v>5</v>
      </c>
      <c r="H36" s="26">
        <v>41</v>
      </c>
      <c r="I36" s="4">
        <v>8</v>
      </c>
      <c r="J36" s="4">
        <v>10</v>
      </c>
      <c r="K36" s="4">
        <v>10</v>
      </c>
      <c r="L36" s="4">
        <v>10</v>
      </c>
      <c r="M36" s="4">
        <v>0</v>
      </c>
      <c r="N36" s="4">
        <v>3</v>
      </c>
      <c r="O36" s="10">
        <v>55</v>
      </c>
      <c r="P36" s="5">
        <f t="shared" si="1"/>
        <v>2</v>
      </c>
      <c r="Q36" s="47"/>
      <c r="R36" s="6">
        <f>P36</f>
        <v>2</v>
      </c>
    </row>
    <row r="37" spans="1:18" ht="31.5" customHeight="1" thickBot="1">
      <c r="A37" s="11">
        <f t="shared" si="3"/>
        <v>29</v>
      </c>
      <c r="B37" s="8" t="s">
        <v>110</v>
      </c>
      <c r="C37" s="51">
        <v>43369</v>
      </c>
      <c r="D37" s="4">
        <v>51.25</v>
      </c>
      <c r="E37" s="4">
        <v>1</v>
      </c>
      <c r="F37" s="4">
        <v>4.2</v>
      </c>
      <c r="G37" s="4">
        <v>3</v>
      </c>
      <c r="H37" s="26">
        <v>25</v>
      </c>
      <c r="I37" s="4">
        <v>8</v>
      </c>
      <c r="J37" s="4">
        <v>3</v>
      </c>
      <c r="K37" s="4">
        <v>6</v>
      </c>
      <c r="L37" s="4">
        <v>6</v>
      </c>
      <c r="M37" s="4">
        <v>0</v>
      </c>
      <c r="N37" s="4">
        <v>2</v>
      </c>
      <c r="O37" s="10">
        <v>30</v>
      </c>
      <c r="P37" s="5">
        <f t="shared" si="1"/>
        <v>1</v>
      </c>
      <c r="Q37" s="47"/>
      <c r="R37" s="6">
        <f>P37</f>
        <v>1</v>
      </c>
    </row>
    <row r="38" spans="1:18" ht="31.5" customHeight="1" thickBot="1">
      <c r="A38" s="11">
        <f t="shared" si="3"/>
        <v>30</v>
      </c>
      <c r="B38" s="8" t="s">
        <v>154</v>
      </c>
      <c r="C38" s="54" t="s">
        <v>12</v>
      </c>
      <c r="D38" s="4">
        <v>247.45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10"/>
      <c r="P38" s="5">
        <f t="shared" si="1"/>
        <v>0</v>
      </c>
      <c r="Q38" s="47"/>
      <c r="R38" s="6">
        <f t="shared" si="2"/>
        <v>0</v>
      </c>
    </row>
    <row r="39" spans="1:18" ht="18" customHeight="1" thickBot="1">
      <c r="A39" s="11">
        <f t="shared" si="3"/>
        <v>31</v>
      </c>
      <c r="B39" s="30" t="s">
        <v>88</v>
      </c>
      <c r="C39" s="51">
        <v>43357</v>
      </c>
      <c r="D39" s="4">
        <v>148.9</v>
      </c>
      <c r="E39" s="4">
        <v>1</v>
      </c>
      <c r="F39" s="4">
        <v>1.8</v>
      </c>
      <c r="G39" s="4">
        <v>2</v>
      </c>
      <c r="H39" s="4">
        <v>27</v>
      </c>
      <c r="I39" s="4">
        <v>5</v>
      </c>
      <c r="J39" s="4">
        <v>6</v>
      </c>
      <c r="K39" s="4">
        <v>8</v>
      </c>
      <c r="L39" s="4">
        <v>8</v>
      </c>
      <c r="M39" s="4">
        <v>0</v>
      </c>
      <c r="N39" s="4">
        <v>0</v>
      </c>
      <c r="O39" s="10">
        <v>40</v>
      </c>
      <c r="P39" s="5">
        <f t="shared" si="1"/>
        <v>2</v>
      </c>
      <c r="Q39" s="10">
        <v>2</v>
      </c>
      <c r="R39" s="6">
        <f t="shared" si="2"/>
        <v>2</v>
      </c>
    </row>
    <row r="40" spans="1:18" ht="15.75" customHeight="1" thickBot="1">
      <c r="A40" s="11">
        <f t="shared" si="3"/>
        <v>32</v>
      </c>
      <c r="B40" s="8" t="s">
        <v>143</v>
      </c>
      <c r="C40" s="51" t="s">
        <v>12</v>
      </c>
      <c r="D40" s="4">
        <v>38.7</v>
      </c>
      <c r="E40" s="4">
        <v>1</v>
      </c>
      <c r="F40" s="4"/>
      <c r="G40" s="4"/>
      <c r="H40" s="4"/>
      <c r="I40" s="4"/>
      <c r="J40" s="4"/>
      <c r="K40" s="4"/>
      <c r="L40" s="4"/>
      <c r="M40" s="4"/>
      <c r="N40" s="4"/>
      <c r="O40" s="10"/>
      <c r="P40" s="5">
        <f t="shared" si="1"/>
        <v>0</v>
      </c>
      <c r="Q40" s="47"/>
      <c r="R40" s="6"/>
    </row>
    <row r="41" spans="1:18" ht="17.25" customHeight="1" thickBot="1">
      <c r="A41" s="11">
        <f t="shared" si="3"/>
        <v>33</v>
      </c>
      <c r="B41" s="8" t="s">
        <v>144</v>
      </c>
      <c r="C41" s="51" t="s">
        <v>12</v>
      </c>
      <c r="D41" s="4">
        <v>33.04</v>
      </c>
      <c r="E41" s="4">
        <v>1</v>
      </c>
      <c r="F41" s="4"/>
      <c r="G41" s="4"/>
      <c r="H41" s="4"/>
      <c r="I41" s="4"/>
      <c r="J41" s="4"/>
      <c r="K41" s="4"/>
      <c r="L41" s="4"/>
      <c r="M41" s="4"/>
      <c r="N41" s="4"/>
      <c r="O41" s="10"/>
      <c r="P41" s="5">
        <f t="shared" si="1"/>
        <v>0</v>
      </c>
      <c r="Q41" s="47"/>
      <c r="R41" s="6"/>
    </row>
    <row r="42" spans="1:18" ht="16.5" customHeight="1" thickBot="1">
      <c r="A42" s="11">
        <f t="shared" si="3"/>
        <v>34</v>
      </c>
      <c r="B42" s="8" t="s">
        <v>34</v>
      </c>
      <c r="C42" s="50" t="s">
        <v>107</v>
      </c>
      <c r="D42" s="4">
        <v>252.3</v>
      </c>
      <c r="E42" s="4">
        <v>2</v>
      </c>
      <c r="F42" s="4">
        <v>5.5</v>
      </c>
      <c r="G42" s="4">
        <v>7</v>
      </c>
      <c r="H42" s="26">
        <v>47</v>
      </c>
      <c r="I42" s="4">
        <v>10</v>
      </c>
      <c r="J42" s="4">
        <v>6</v>
      </c>
      <c r="K42" s="4">
        <v>14</v>
      </c>
      <c r="L42" s="4">
        <v>14</v>
      </c>
      <c r="M42" s="4">
        <v>0</v>
      </c>
      <c r="N42" s="4">
        <v>3</v>
      </c>
      <c r="O42" s="10">
        <v>55</v>
      </c>
      <c r="P42" s="5">
        <v>0</v>
      </c>
      <c r="Q42" s="10"/>
      <c r="R42" s="6">
        <f t="shared" si="2"/>
        <v>0</v>
      </c>
    </row>
    <row r="43" spans="1:18" ht="27" customHeight="1" thickBot="1">
      <c r="A43" s="11">
        <f t="shared" si="3"/>
        <v>35</v>
      </c>
      <c r="B43" s="8" t="s">
        <v>35</v>
      </c>
      <c r="C43" s="67" t="s">
        <v>16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10"/>
      <c r="P43" s="5">
        <f>ROUNDDOWN((O43*0.05),0)</f>
        <v>0</v>
      </c>
      <c r="Q43" s="10"/>
      <c r="R43" s="6">
        <f t="shared" si="2"/>
        <v>0</v>
      </c>
    </row>
    <row r="44" spans="1:18" ht="16.5" thickBot="1">
      <c r="A44" s="11">
        <f t="shared" si="3"/>
        <v>36</v>
      </c>
      <c r="B44" s="8" t="s">
        <v>36</v>
      </c>
      <c r="C44" s="51">
        <v>43368</v>
      </c>
      <c r="D44" s="4">
        <v>72.263</v>
      </c>
      <c r="E44" s="4">
        <v>1</v>
      </c>
      <c r="F44" s="4">
        <v>3.5</v>
      </c>
      <c r="G44" s="4">
        <v>2</v>
      </c>
      <c r="H44" s="26">
        <v>15</v>
      </c>
      <c r="I44" s="4">
        <v>4</v>
      </c>
      <c r="J44" s="4">
        <v>3</v>
      </c>
      <c r="K44" s="4">
        <v>3</v>
      </c>
      <c r="L44" s="4">
        <v>3</v>
      </c>
      <c r="M44" s="4">
        <v>0</v>
      </c>
      <c r="N44" s="4">
        <v>2</v>
      </c>
      <c r="O44" s="10">
        <v>23</v>
      </c>
      <c r="P44" s="5">
        <v>0</v>
      </c>
      <c r="Q44" s="10"/>
      <c r="R44" s="6">
        <f t="shared" si="2"/>
        <v>0</v>
      </c>
    </row>
    <row r="45" spans="1:18" ht="39" customHeight="1" thickBot="1">
      <c r="A45" s="11">
        <f t="shared" si="3"/>
        <v>37</v>
      </c>
      <c r="B45" s="30" t="s">
        <v>37</v>
      </c>
      <c r="C45" s="46" t="s">
        <v>149</v>
      </c>
      <c r="D45" s="4">
        <v>55.213</v>
      </c>
      <c r="E45" s="4">
        <v>1</v>
      </c>
      <c r="F45" s="4"/>
      <c r="G45" s="4"/>
      <c r="H45" s="4"/>
      <c r="I45" s="4"/>
      <c r="J45" s="4"/>
      <c r="K45" s="4"/>
      <c r="L45" s="4"/>
      <c r="M45" s="4"/>
      <c r="N45" s="4"/>
      <c r="O45" s="10"/>
      <c r="P45" s="5">
        <f>ROUNDDOWN((O45*0.05),0)</f>
        <v>0</v>
      </c>
      <c r="Q45" s="10">
        <v>3</v>
      </c>
      <c r="R45" s="6">
        <f t="shared" si="2"/>
        <v>0</v>
      </c>
    </row>
    <row r="46" spans="1:18" ht="15" customHeight="1" thickBot="1">
      <c r="A46" s="11">
        <f t="shared" si="3"/>
        <v>38</v>
      </c>
      <c r="B46" s="12" t="s">
        <v>38</v>
      </c>
      <c r="C46" s="50" t="s">
        <v>112</v>
      </c>
      <c r="D46" s="4">
        <v>173.413</v>
      </c>
      <c r="E46" s="4">
        <v>2</v>
      </c>
      <c r="F46" s="4">
        <v>4.8</v>
      </c>
      <c r="G46" s="4">
        <v>4</v>
      </c>
      <c r="H46" s="4">
        <v>63</v>
      </c>
      <c r="I46" s="4">
        <v>19</v>
      </c>
      <c r="J46" s="4">
        <v>8</v>
      </c>
      <c r="K46" s="4">
        <v>18</v>
      </c>
      <c r="L46" s="4">
        <v>18</v>
      </c>
      <c r="M46" s="4">
        <v>0</v>
      </c>
      <c r="N46" s="4">
        <v>0</v>
      </c>
      <c r="O46" s="10">
        <v>200</v>
      </c>
      <c r="P46" s="5">
        <f>ROUNDDOWN((O46*0.05),0)</f>
        <v>10</v>
      </c>
      <c r="Q46" s="10">
        <v>10</v>
      </c>
      <c r="R46" s="6">
        <f t="shared" si="2"/>
        <v>10</v>
      </c>
    </row>
    <row r="47" spans="1:18" ht="21.75" customHeight="1" thickBot="1">
      <c r="A47" s="11">
        <f t="shared" si="3"/>
        <v>39</v>
      </c>
      <c r="B47" s="12" t="s">
        <v>39</v>
      </c>
      <c r="C47" s="67" t="s">
        <v>16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10"/>
      <c r="P47" s="5">
        <f>ROUNDDOWN((O47*0.05),0)</f>
        <v>0</v>
      </c>
      <c r="Q47" s="47"/>
      <c r="R47" s="6">
        <f t="shared" si="2"/>
        <v>0</v>
      </c>
    </row>
    <row r="48" spans="1:18" ht="16.5" thickBot="1">
      <c r="A48" s="80" t="s">
        <v>40</v>
      </c>
      <c r="B48" s="81"/>
      <c r="C48" s="37"/>
      <c r="D48" s="38">
        <f>SUM(D49:D50)</f>
        <v>1918.73</v>
      </c>
      <c r="E48" s="38">
        <f>SUM(E49:E50)</f>
        <v>4</v>
      </c>
      <c r="F48" s="38">
        <f aca="true" t="shared" si="4" ref="F48:O48">SUM(F49,F50)</f>
        <v>11</v>
      </c>
      <c r="G48" s="38">
        <f t="shared" si="4"/>
        <v>12</v>
      </c>
      <c r="H48" s="38">
        <f t="shared" si="4"/>
        <v>99</v>
      </c>
      <c r="I48" s="38">
        <f t="shared" si="4"/>
        <v>14</v>
      </c>
      <c r="J48" s="38">
        <f t="shared" si="4"/>
        <v>13</v>
      </c>
      <c r="K48" s="38">
        <f t="shared" si="4"/>
        <v>31</v>
      </c>
      <c r="L48" s="38">
        <f t="shared" si="4"/>
        <v>31</v>
      </c>
      <c r="M48" s="38">
        <f t="shared" si="4"/>
        <v>2</v>
      </c>
      <c r="N48" s="38">
        <f t="shared" si="4"/>
        <v>8</v>
      </c>
      <c r="O48" s="38">
        <f t="shared" si="4"/>
        <v>183</v>
      </c>
      <c r="P48" s="39">
        <f>SUM(P49:P50)</f>
        <v>8</v>
      </c>
      <c r="Q48" s="39">
        <f>SUM(Q49:Q50)</f>
        <v>13</v>
      </c>
      <c r="R48" s="39">
        <f>SUM(R49:R50)</f>
        <v>8</v>
      </c>
    </row>
    <row r="49" spans="1:18" ht="20.25" customHeight="1" thickBot="1">
      <c r="A49" s="11">
        <f>A47+1</f>
        <v>40</v>
      </c>
      <c r="B49" s="12" t="s">
        <v>41</v>
      </c>
      <c r="C49" s="51">
        <v>43365</v>
      </c>
      <c r="D49" s="4">
        <v>1679</v>
      </c>
      <c r="E49" s="4">
        <v>1</v>
      </c>
      <c r="F49" s="4">
        <v>2.5</v>
      </c>
      <c r="G49" s="4">
        <v>1</v>
      </c>
      <c r="H49" s="26">
        <v>9</v>
      </c>
      <c r="I49" s="4">
        <v>2</v>
      </c>
      <c r="J49" s="4">
        <v>0</v>
      </c>
      <c r="K49" s="4">
        <v>1</v>
      </c>
      <c r="L49" s="4">
        <v>1</v>
      </c>
      <c r="M49" s="4">
        <v>2</v>
      </c>
      <c r="N49" s="4">
        <v>3</v>
      </c>
      <c r="O49" s="45">
        <v>92</v>
      </c>
      <c r="P49" s="5">
        <f>ROUNDDOWN((O49*0.05),0)</f>
        <v>4</v>
      </c>
      <c r="Q49" s="10">
        <v>13</v>
      </c>
      <c r="R49" s="6">
        <f>IF(Q49&lt;P49,Q49,P49)</f>
        <v>4</v>
      </c>
    </row>
    <row r="50" spans="1:18" ht="24.75" customHeight="1" thickBot="1">
      <c r="A50" s="11">
        <f>A49+1</f>
        <v>41</v>
      </c>
      <c r="B50" s="12" t="s">
        <v>42</v>
      </c>
      <c r="C50" s="50" t="s">
        <v>113</v>
      </c>
      <c r="D50" s="4">
        <v>239.73</v>
      </c>
      <c r="E50" s="4">
        <v>3</v>
      </c>
      <c r="F50" s="4">
        <v>8.5</v>
      </c>
      <c r="G50" s="4">
        <v>11</v>
      </c>
      <c r="H50" s="26">
        <v>90</v>
      </c>
      <c r="I50" s="4">
        <v>12</v>
      </c>
      <c r="J50" s="4">
        <v>13</v>
      </c>
      <c r="K50" s="4">
        <v>30</v>
      </c>
      <c r="L50" s="4">
        <v>30</v>
      </c>
      <c r="M50" s="4">
        <v>0</v>
      </c>
      <c r="N50" s="4">
        <v>5</v>
      </c>
      <c r="O50" s="10">
        <v>91</v>
      </c>
      <c r="P50" s="5">
        <f>ROUNDDOWN((O50*0.05),0)</f>
        <v>4</v>
      </c>
      <c r="Q50" s="47"/>
      <c r="R50" s="6">
        <f>P50</f>
        <v>4</v>
      </c>
    </row>
    <row r="51" spans="1:18" ht="16.5" thickBot="1">
      <c r="A51" s="80" t="s">
        <v>163</v>
      </c>
      <c r="B51" s="81"/>
      <c r="C51" s="37"/>
      <c r="D51" s="38">
        <f>SUM(D52:D62)</f>
        <v>5431.635549999999</v>
      </c>
      <c r="E51" s="38">
        <f aca="true" t="shared" si="5" ref="E51:R51">SUM(E52:E62)</f>
        <v>31</v>
      </c>
      <c r="F51" s="38">
        <f t="shared" si="5"/>
        <v>82.7</v>
      </c>
      <c r="G51" s="38">
        <f t="shared" si="5"/>
        <v>75</v>
      </c>
      <c r="H51" s="38">
        <f t="shared" si="5"/>
        <v>1489</v>
      </c>
      <c r="I51" s="38">
        <f t="shared" si="5"/>
        <v>246</v>
      </c>
      <c r="J51" s="38">
        <f t="shared" si="5"/>
        <v>231</v>
      </c>
      <c r="K51" s="38">
        <f t="shared" si="5"/>
        <v>497</v>
      </c>
      <c r="L51" s="38">
        <f t="shared" si="5"/>
        <v>497</v>
      </c>
      <c r="M51" s="38">
        <f t="shared" si="5"/>
        <v>9</v>
      </c>
      <c r="N51" s="38">
        <f t="shared" si="5"/>
        <v>9</v>
      </c>
      <c r="O51" s="38">
        <f t="shared" si="5"/>
        <v>2202</v>
      </c>
      <c r="P51" s="39">
        <f t="shared" si="5"/>
        <v>109</v>
      </c>
      <c r="Q51" s="39">
        <f t="shared" si="5"/>
        <v>68</v>
      </c>
      <c r="R51" s="39">
        <f t="shared" si="5"/>
        <v>76</v>
      </c>
    </row>
    <row r="52" spans="1:18" ht="27.75" customHeight="1" thickBot="1">
      <c r="A52" s="19">
        <f>A50+1</f>
        <v>42</v>
      </c>
      <c r="B52" s="29" t="s">
        <v>157</v>
      </c>
      <c r="C52" s="51" t="s">
        <v>145</v>
      </c>
      <c r="D52" s="4">
        <v>309.7</v>
      </c>
      <c r="E52" s="4">
        <v>3</v>
      </c>
      <c r="F52" s="4">
        <v>7.5</v>
      </c>
      <c r="G52" s="4">
        <v>6</v>
      </c>
      <c r="H52" s="4">
        <v>138</v>
      </c>
      <c r="I52" s="4">
        <v>30</v>
      </c>
      <c r="J52" s="4">
        <v>40</v>
      </c>
      <c r="K52" s="4">
        <v>34</v>
      </c>
      <c r="L52" s="4">
        <v>34</v>
      </c>
      <c r="M52" s="4">
        <v>0</v>
      </c>
      <c r="N52" s="4">
        <v>0</v>
      </c>
      <c r="O52" s="45">
        <v>138</v>
      </c>
      <c r="P52" s="5">
        <f aca="true" t="shared" si="6" ref="P52:P62">ROUNDDOWN((O52*0.05),0)</f>
        <v>6</v>
      </c>
      <c r="Q52" s="10">
        <v>8</v>
      </c>
      <c r="R52" s="6">
        <f aca="true" t="shared" si="7" ref="R52:R62">IF(Q52&lt;P52,Q52,P52)</f>
        <v>6</v>
      </c>
    </row>
    <row r="53" spans="1:18" ht="28.5" customHeight="1" thickBot="1">
      <c r="A53" s="16">
        <f aca="true" t="shared" si="8" ref="A53:A62">A52+1</f>
        <v>43</v>
      </c>
      <c r="B53" s="12" t="s">
        <v>123</v>
      </c>
      <c r="C53" s="56" t="s">
        <v>125</v>
      </c>
      <c r="D53" s="4">
        <v>246.336</v>
      </c>
      <c r="E53" s="4">
        <v>4</v>
      </c>
      <c r="F53" s="4">
        <v>7.8</v>
      </c>
      <c r="G53" s="4">
        <v>8</v>
      </c>
      <c r="H53" s="26">
        <v>93</v>
      </c>
      <c r="I53" s="4">
        <v>29</v>
      </c>
      <c r="J53" s="4">
        <v>22</v>
      </c>
      <c r="K53" s="4">
        <v>21</v>
      </c>
      <c r="L53" s="4">
        <v>21</v>
      </c>
      <c r="M53" s="4">
        <v>0</v>
      </c>
      <c r="N53" s="4">
        <v>0</v>
      </c>
      <c r="O53" s="10">
        <v>180</v>
      </c>
      <c r="P53" s="5">
        <f t="shared" si="6"/>
        <v>9</v>
      </c>
      <c r="Q53" s="10">
        <v>9</v>
      </c>
      <c r="R53" s="6">
        <f t="shared" si="7"/>
        <v>9</v>
      </c>
    </row>
    <row r="54" spans="1:18" ht="27.75" customHeight="1" thickBot="1">
      <c r="A54" s="16">
        <f t="shared" si="8"/>
        <v>44</v>
      </c>
      <c r="B54" s="12" t="s">
        <v>124</v>
      </c>
      <c r="C54" s="56" t="s">
        <v>126</v>
      </c>
      <c r="D54" s="4">
        <v>1221.2</v>
      </c>
      <c r="E54" s="4">
        <v>6</v>
      </c>
      <c r="F54" s="4">
        <v>18.4</v>
      </c>
      <c r="G54" s="4">
        <v>8</v>
      </c>
      <c r="H54" s="26">
        <v>134</v>
      </c>
      <c r="I54" s="4">
        <v>38</v>
      </c>
      <c r="J54" s="4">
        <v>26</v>
      </c>
      <c r="K54" s="4">
        <v>35</v>
      </c>
      <c r="L54" s="4">
        <v>35</v>
      </c>
      <c r="M54" s="4">
        <v>0</v>
      </c>
      <c r="N54" s="4">
        <v>0</v>
      </c>
      <c r="O54" s="10">
        <v>300</v>
      </c>
      <c r="P54" s="5">
        <f t="shared" si="6"/>
        <v>15</v>
      </c>
      <c r="Q54" s="10">
        <v>15</v>
      </c>
      <c r="R54" s="6">
        <f t="shared" si="7"/>
        <v>15</v>
      </c>
    </row>
    <row r="55" spans="1:18" ht="29.25" customHeight="1" thickBot="1">
      <c r="A55" s="16">
        <f t="shared" si="8"/>
        <v>45</v>
      </c>
      <c r="B55" s="12" t="s">
        <v>137</v>
      </c>
      <c r="C55" s="51">
        <v>43369</v>
      </c>
      <c r="D55" s="4">
        <v>662</v>
      </c>
      <c r="E55" s="4">
        <v>3</v>
      </c>
      <c r="F55" s="4">
        <v>7.5</v>
      </c>
      <c r="G55" s="4">
        <v>12</v>
      </c>
      <c r="H55" s="4">
        <v>323</v>
      </c>
      <c r="I55" s="4">
        <v>36</v>
      </c>
      <c r="J55" s="4">
        <v>39</v>
      </c>
      <c r="K55" s="4">
        <v>124</v>
      </c>
      <c r="L55" s="4">
        <v>124</v>
      </c>
      <c r="M55" s="4">
        <v>0</v>
      </c>
      <c r="N55" s="4">
        <v>0</v>
      </c>
      <c r="O55" s="10">
        <v>323</v>
      </c>
      <c r="P55" s="5">
        <f t="shared" si="6"/>
        <v>16</v>
      </c>
      <c r="Q55" s="10">
        <v>3</v>
      </c>
      <c r="R55" s="6">
        <f t="shared" si="7"/>
        <v>3</v>
      </c>
    </row>
    <row r="56" spans="1:18" ht="27.75" customHeight="1" thickBot="1">
      <c r="A56" s="16">
        <f t="shared" si="8"/>
        <v>46</v>
      </c>
      <c r="B56" s="12" t="s">
        <v>138</v>
      </c>
      <c r="C56" s="51" t="s">
        <v>139</v>
      </c>
      <c r="D56" s="4">
        <v>265.423</v>
      </c>
      <c r="E56" s="4">
        <v>5</v>
      </c>
      <c r="F56" s="4">
        <v>15</v>
      </c>
      <c r="G56" s="4">
        <v>23</v>
      </c>
      <c r="H56" s="4">
        <v>520</v>
      </c>
      <c r="I56" s="4">
        <v>54</v>
      </c>
      <c r="J56" s="4">
        <v>60</v>
      </c>
      <c r="K56" s="4">
        <v>203</v>
      </c>
      <c r="L56" s="4">
        <v>203</v>
      </c>
      <c r="M56" s="4">
        <v>0</v>
      </c>
      <c r="N56" s="4">
        <v>0</v>
      </c>
      <c r="O56" s="10">
        <v>520</v>
      </c>
      <c r="P56" s="5">
        <f t="shared" si="6"/>
        <v>26</v>
      </c>
      <c r="Q56" s="10">
        <v>8</v>
      </c>
      <c r="R56" s="6">
        <f t="shared" si="7"/>
        <v>8</v>
      </c>
    </row>
    <row r="57" spans="1:18" ht="18" customHeight="1" thickBot="1">
      <c r="A57" s="16">
        <f t="shared" si="8"/>
        <v>47</v>
      </c>
      <c r="B57" s="12" t="s">
        <v>43</v>
      </c>
      <c r="C57" s="26" t="s">
        <v>16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10"/>
      <c r="P57" s="5"/>
      <c r="Q57" s="10"/>
      <c r="R57" s="6">
        <f t="shared" si="7"/>
        <v>0</v>
      </c>
    </row>
    <row r="58" spans="1:18" ht="30.75" customHeight="1" thickBot="1">
      <c r="A58" s="16">
        <f t="shared" si="8"/>
        <v>48</v>
      </c>
      <c r="B58" s="8" t="s">
        <v>99</v>
      </c>
      <c r="C58" s="57">
        <v>43366</v>
      </c>
      <c r="D58" s="4">
        <v>45.173</v>
      </c>
      <c r="E58" s="4">
        <v>1</v>
      </c>
      <c r="F58" s="4">
        <v>2.5</v>
      </c>
      <c r="G58" s="4">
        <v>5</v>
      </c>
      <c r="H58" s="4">
        <v>141</v>
      </c>
      <c r="I58" s="4">
        <v>16</v>
      </c>
      <c r="J58" s="4">
        <v>15</v>
      </c>
      <c r="K58" s="4">
        <v>55</v>
      </c>
      <c r="L58" s="4">
        <v>55</v>
      </c>
      <c r="M58" s="4">
        <v>0</v>
      </c>
      <c r="N58" s="4">
        <v>0</v>
      </c>
      <c r="O58" s="10">
        <v>141</v>
      </c>
      <c r="P58" s="5">
        <f t="shared" si="6"/>
        <v>7</v>
      </c>
      <c r="Q58" s="10">
        <v>5</v>
      </c>
      <c r="R58" s="6">
        <f t="shared" si="7"/>
        <v>5</v>
      </c>
    </row>
    <row r="59" spans="1:18" ht="19.5" customHeight="1" thickBot="1">
      <c r="A59" s="16">
        <f t="shared" si="8"/>
        <v>49</v>
      </c>
      <c r="B59" s="12" t="s">
        <v>44</v>
      </c>
      <c r="C59" s="50" t="s">
        <v>102</v>
      </c>
      <c r="D59" s="4">
        <v>2181.55455</v>
      </c>
      <c r="E59" s="4">
        <v>2</v>
      </c>
      <c r="F59" s="4">
        <v>2.8</v>
      </c>
      <c r="G59" s="4">
        <v>2</v>
      </c>
      <c r="H59" s="4">
        <v>7</v>
      </c>
      <c r="I59" s="4">
        <v>1</v>
      </c>
      <c r="J59" s="4">
        <v>2</v>
      </c>
      <c r="K59" s="4">
        <v>2</v>
      </c>
      <c r="L59" s="4">
        <v>2</v>
      </c>
      <c r="M59" s="4">
        <v>0</v>
      </c>
      <c r="N59" s="4">
        <v>0</v>
      </c>
      <c r="O59" s="45">
        <v>200</v>
      </c>
      <c r="P59" s="5">
        <f t="shared" si="6"/>
        <v>10</v>
      </c>
      <c r="Q59" s="47"/>
      <c r="R59" s="6">
        <f>P59</f>
        <v>10</v>
      </c>
    </row>
    <row r="60" spans="1:18" ht="29.25" customHeight="1" thickBot="1">
      <c r="A60" s="20">
        <f t="shared" si="8"/>
        <v>50</v>
      </c>
      <c r="B60" s="8" t="s">
        <v>45</v>
      </c>
      <c r="C60" s="56" t="s">
        <v>122</v>
      </c>
      <c r="D60" s="4">
        <v>500.249</v>
      </c>
      <c r="E60" s="4">
        <v>7</v>
      </c>
      <c r="F60" s="4">
        <v>21.2</v>
      </c>
      <c r="G60" s="4">
        <v>11</v>
      </c>
      <c r="H60" s="26">
        <v>133</v>
      </c>
      <c r="I60" s="4">
        <v>42</v>
      </c>
      <c r="J60" s="4">
        <v>27</v>
      </c>
      <c r="K60" s="4">
        <v>23</v>
      </c>
      <c r="L60" s="4">
        <v>23</v>
      </c>
      <c r="M60" s="4">
        <v>9</v>
      </c>
      <c r="N60" s="4">
        <v>9</v>
      </c>
      <c r="O60" s="10">
        <v>400</v>
      </c>
      <c r="P60" s="5">
        <f t="shared" si="6"/>
        <v>20</v>
      </c>
      <c r="Q60" s="10">
        <v>20</v>
      </c>
      <c r="R60" s="6">
        <f t="shared" si="7"/>
        <v>20</v>
      </c>
    </row>
    <row r="61" spans="1:18" ht="32.25" customHeight="1" thickBot="1">
      <c r="A61" s="21">
        <f t="shared" si="8"/>
        <v>51</v>
      </c>
      <c r="B61" s="8" t="s">
        <v>46</v>
      </c>
      <c r="C61" s="69" t="s">
        <v>16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10"/>
      <c r="P61" s="5">
        <f t="shared" si="6"/>
        <v>0</v>
      </c>
      <c r="Q61" s="10"/>
      <c r="R61" s="6">
        <f t="shared" si="7"/>
        <v>0</v>
      </c>
    </row>
    <row r="62" spans="1:18" ht="32.25" customHeight="1" thickBot="1">
      <c r="A62" s="22">
        <f t="shared" si="8"/>
        <v>52</v>
      </c>
      <c r="B62" s="8" t="s">
        <v>47</v>
      </c>
      <c r="C62" s="69" t="s">
        <v>16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10"/>
      <c r="P62" s="5">
        <f t="shared" si="6"/>
        <v>0</v>
      </c>
      <c r="Q62" s="10"/>
      <c r="R62" s="6">
        <f t="shared" si="7"/>
        <v>0</v>
      </c>
    </row>
    <row r="63" spans="1:18" ht="28.5" customHeight="1" thickBot="1">
      <c r="A63" s="80" t="s">
        <v>48</v>
      </c>
      <c r="B63" s="81"/>
      <c r="C63" s="70"/>
      <c r="D63" s="38">
        <f aca="true" t="shared" si="9" ref="D63:I63">SUM(D64:D76)</f>
        <v>3486.8360000000002</v>
      </c>
      <c r="E63" s="38">
        <f t="shared" si="9"/>
        <v>20</v>
      </c>
      <c r="F63" s="38">
        <f t="shared" si="9"/>
        <v>77.10000000000001</v>
      </c>
      <c r="G63" s="38">
        <f t="shared" si="9"/>
        <v>51</v>
      </c>
      <c r="H63" s="38">
        <f t="shared" si="9"/>
        <v>834</v>
      </c>
      <c r="I63" s="38">
        <f t="shared" si="9"/>
        <v>159</v>
      </c>
      <c r="J63" s="38">
        <f>SUM(I64:J76)</f>
        <v>301</v>
      </c>
      <c r="K63" s="38">
        <f aca="true" t="shared" si="10" ref="K63:R63">SUM(K64:K76)</f>
        <v>257</v>
      </c>
      <c r="L63" s="38">
        <f t="shared" si="10"/>
        <v>257</v>
      </c>
      <c r="M63" s="38">
        <f t="shared" si="10"/>
        <v>4</v>
      </c>
      <c r="N63" s="38">
        <f t="shared" si="10"/>
        <v>15</v>
      </c>
      <c r="O63" s="38">
        <f t="shared" si="10"/>
        <v>1408</v>
      </c>
      <c r="P63" s="39">
        <f t="shared" si="10"/>
        <v>67</v>
      </c>
      <c r="Q63" s="39">
        <f t="shared" si="10"/>
        <v>65</v>
      </c>
      <c r="R63" s="39">
        <f t="shared" si="10"/>
        <v>64</v>
      </c>
    </row>
    <row r="64" spans="1:18" ht="19.5" customHeight="1" thickBot="1">
      <c r="A64" s="11">
        <f>A62+1</f>
        <v>53</v>
      </c>
      <c r="B64" s="12" t="s">
        <v>13</v>
      </c>
      <c r="C64" s="71">
        <v>43326</v>
      </c>
      <c r="D64" s="4">
        <v>37</v>
      </c>
      <c r="E64" s="4">
        <v>1</v>
      </c>
      <c r="F64" s="4">
        <v>0.9</v>
      </c>
      <c r="G64" s="4">
        <v>1</v>
      </c>
      <c r="H64" s="4">
        <v>2</v>
      </c>
      <c r="I64" s="4">
        <v>2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10">
        <v>2</v>
      </c>
      <c r="P64" s="5">
        <f aca="true" t="shared" si="11" ref="P64:P76">ROUNDDOWN((O64*0.05),0)</f>
        <v>0</v>
      </c>
      <c r="Q64" s="10">
        <v>0</v>
      </c>
      <c r="R64" s="6">
        <f aca="true" t="shared" si="12" ref="R64:R76">IF(Q64&lt;P64,Q64,P64)</f>
        <v>0</v>
      </c>
    </row>
    <row r="65" spans="1:18" ht="15.75" customHeight="1" thickBot="1">
      <c r="A65" s="11">
        <f aca="true" t="shared" si="13" ref="A65:A75">A64+1</f>
        <v>54</v>
      </c>
      <c r="B65" s="12" t="s">
        <v>49</v>
      </c>
      <c r="C65" s="68" t="s">
        <v>17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10"/>
      <c r="P65" s="5">
        <f t="shared" si="11"/>
        <v>0</v>
      </c>
      <c r="Q65" s="10">
        <v>0</v>
      </c>
      <c r="R65" s="6">
        <f t="shared" si="12"/>
        <v>0</v>
      </c>
    </row>
    <row r="66" spans="1:18" ht="18" customHeight="1" thickBot="1">
      <c r="A66" s="11">
        <f t="shared" si="13"/>
        <v>55</v>
      </c>
      <c r="B66" s="12" t="s">
        <v>50</v>
      </c>
      <c r="C66" s="72">
        <v>43365</v>
      </c>
      <c r="D66" s="4">
        <v>338.165</v>
      </c>
      <c r="E66" s="4">
        <v>1</v>
      </c>
      <c r="F66" s="4">
        <v>27.5</v>
      </c>
      <c r="G66" s="4">
        <v>1</v>
      </c>
      <c r="H66" s="26">
        <v>8</v>
      </c>
      <c r="I66" s="4">
        <v>1</v>
      </c>
      <c r="J66" s="4">
        <v>1</v>
      </c>
      <c r="K66" s="4">
        <v>1</v>
      </c>
      <c r="L66" s="4">
        <v>1</v>
      </c>
      <c r="M66" s="4">
        <v>2</v>
      </c>
      <c r="N66" s="4">
        <v>2</v>
      </c>
      <c r="O66" s="45">
        <v>76</v>
      </c>
      <c r="P66" s="5">
        <f t="shared" si="11"/>
        <v>3</v>
      </c>
      <c r="Q66" s="10">
        <v>4</v>
      </c>
      <c r="R66" s="6">
        <f t="shared" si="12"/>
        <v>3</v>
      </c>
    </row>
    <row r="67" spans="1:18" ht="29.25" customHeight="1" thickBot="1">
      <c r="A67" s="11">
        <f t="shared" si="13"/>
        <v>56</v>
      </c>
      <c r="B67" s="12" t="s">
        <v>51</v>
      </c>
      <c r="C67" s="51">
        <v>43379</v>
      </c>
      <c r="D67" s="4">
        <v>622.984</v>
      </c>
      <c r="E67" s="4">
        <v>1</v>
      </c>
      <c r="F67" s="4">
        <v>2.5</v>
      </c>
      <c r="G67" s="4">
        <v>1</v>
      </c>
      <c r="H67" s="26">
        <v>7</v>
      </c>
      <c r="I67" s="4">
        <v>0</v>
      </c>
      <c r="J67" s="4">
        <v>1</v>
      </c>
      <c r="K67" s="4">
        <v>1</v>
      </c>
      <c r="L67" s="4">
        <v>1</v>
      </c>
      <c r="M67" s="4">
        <v>2</v>
      </c>
      <c r="N67" s="4">
        <v>2</v>
      </c>
      <c r="O67" s="45">
        <v>68</v>
      </c>
      <c r="P67" s="5">
        <f t="shared" si="11"/>
        <v>3</v>
      </c>
      <c r="Q67" s="10">
        <v>6</v>
      </c>
      <c r="R67" s="6">
        <f t="shared" si="12"/>
        <v>3</v>
      </c>
    </row>
    <row r="68" spans="1:18" ht="32.25" customHeight="1" thickBot="1">
      <c r="A68" s="11">
        <f t="shared" si="13"/>
        <v>57</v>
      </c>
      <c r="B68" s="12" t="s">
        <v>52</v>
      </c>
      <c r="C68" s="51">
        <v>43368</v>
      </c>
      <c r="D68" s="4">
        <v>175.227</v>
      </c>
      <c r="E68" s="4">
        <v>2</v>
      </c>
      <c r="F68" s="4">
        <v>5.4</v>
      </c>
      <c r="G68" s="4">
        <v>11</v>
      </c>
      <c r="H68" s="26">
        <v>243</v>
      </c>
      <c r="I68" s="4">
        <v>53</v>
      </c>
      <c r="J68" s="4">
        <v>30</v>
      </c>
      <c r="K68" s="4">
        <v>80</v>
      </c>
      <c r="L68" s="4">
        <v>80</v>
      </c>
      <c r="M68" s="4">
        <v>0</v>
      </c>
      <c r="N68" s="4">
        <v>0</v>
      </c>
      <c r="O68" s="10">
        <v>243</v>
      </c>
      <c r="P68" s="5">
        <f t="shared" si="11"/>
        <v>12</v>
      </c>
      <c r="Q68" s="10">
        <v>9</v>
      </c>
      <c r="R68" s="6">
        <f t="shared" si="12"/>
        <v>9</v>
      </c>
    </row>
    <row r="69" spans="1:18" ht="33.75" customHeight="1" thickBot="1">
      <c r="A69" s="11">
        <f t="shared" si="13"/>
        <v>58</v>
      </c>
      <c r="B69" s="8" t="s">
        <v>53</v>
      </c>
      <c r="C69" s="50" t="s">
        <v>149</v>
      </c>
      <c r="D69" s="4">
        <v>165.121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10"/>
      <c r="P69" s="5">
        <f t="shared" si="11"/>
        <v>0</v>
      </c>
      <c r="Q69" s="10">
        <v>2</v>
      </c>
      <c r="R69" s="6">
        <f t="shared" si="12"/>
        <v>0</v>
      </c>
    </row>
    <row r="70" spans="1:18" ht="18" customHeight="1" thickBot="1">
      <c r="A70" s="11">
        <f t="shared" si="13"/>
        <v>59</v>
      </c>
      <c r="B70" s="12" t="s">
        <v>130</v>
      </c>
      <c r="C70" s="50" t="s">
        <v>131</v>
      </c>
      <c r="D70" s="4">
        <v>225.0354</v>
      </c>
      <c r="E70" s="4">
        <v>2</v>
      </c>
      <c r="F70" s="4">
        <v>5</v>
      </c>
      <c r="G70" s="4">
        <v>9</v>
      </c>
      <c r="H70" s="4">
        <v>199</v>
      </c>
      <c r="I70" s="4">
        <v>35</v>
      </c>
      <c r="J70" s="4">
        <v>20</v>
      </c>
      <c r="K70" s="4">
        <v>72</v>
      </c>
      <c r="L70" s="4">
        <v>72</v>
      </c>
      <c r="M70" s="4">
        <v>0</v>
      </c>
      <c r="N70" s="4">
        <v>0</v>
      </c>
      <c r="O70" s="10">
        <v>199</v>
      </c>
      <c r="P70" s="5">
        <f t="shared" si="11"/>
        <v>9</v>
      </c>
      <c r="Q70" s="10">
        <v>9</v>
      </c>
      <c r="R70" s="6">
        <f t="shared" si="12"/>
        <v>9</v>
      </c>
    </row>
    <row r="71" spans="1:18" ht="30.75" customHeight="1" thickBot="1">
      <c r="A71" s="11">
        <f t="shared" si="13"/>
        <v>60</v>
      </c>
      <c r="B71" s="12" t="s">
        <v>150</v>
      </c>
      <c r="C71" s="52">
        <v>43323</v>
      </c>
      <c r="D71" s="4">
        <v>296.717</v>
      </c>
      <c r="E71" s="4">
        <v>1</v>
      </c>
      <c r="F71" s="4">
        <v>4.8</v>
      </c>
      <c r="G71" s="4">
        <v>1</v>
      </c>
      <c r="H71" s="26">
        <v>16</v>
      </c>
      <c r="I71" s="4">
        <v>0</v>
      </c>
      <c r="J71" s="4">
        <v>4</v>
      </c>
      <c r="K71" s="4">
        <v>5</v>
      </c>
      <c r="L71" s="4">
        <v>5</v>
      </c>
      <c r="M71" s="4">
        <v>0</v>
      </c>
      <c r="N71" s="4">
        <v>2</v>
      </c>
      <c r="O71" s="45">
        <v>50</v>
      </c>
      <c r="P71" s="5">
        <f t="shared" si="11"/>
        <v>2</v>
      </c>
      <c r="Q71" s="10">
        <v>4</v>
      </c>
      <c r="R71" s="6">
        <f t="shared" si="12"/>
        <v>2</v>
      </c>
    </row>
    <row r="72" spans="1:18" ht="30" customHeight="1" thickBot="1">
      <c r="A72" s="11">
        <f t="shared" si="13"/>
        <v>61</v>
      </c>
      <c r="B72" s="12" t="s">
        <v>54</v>
      </c>
      <c r="C72" s="26" t="s">
        <v>16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10"/>
      <c r="P72" s="5">
        <f t="shared" si="11"/>
        <v>0</v>
      </c>
      <c r="Q72" s="10"/>
      <c r="R72" s="6">
        <f t="shared" si="12"/>
        <v>0</v>
      </c>
    </row>
    <row r="73" spans="1:18" ht="18.75" customHeight="1" thickBot="1">
      <c r="A73" s="11">
        <f t="shared" si="13"/>
        <v>62</v>
      </c>
      <c r="B73" s="12" t="s">
        <v>55</v>
      </c>
      <c r="C73" s="50" t="s">
        <v>101</v>
      </c>
      <c r="D73" s="4">
        <v>886.9253</v>
      </c>
      <c r="E73" s="4">
        <v>5</v>
      </c>
      <c r="F73" s="4">
        <v>13.3</v>
      </c>
      <c r="G73" s="4">
        <v>16</v>
      </c>
      <c r="H73" s="26">
        <v>120</v>
      </c>
      <c r="I73" s="4">
        <v>16</v>
      </c>
      <c r="J73" s="4">
        <v>21</v>
      </c>
      <c r="K73" s="4">
        <v>37</v>
      </c>
      <c r="L73" s="4">
        <v>37</v>
      </c>
      <c r="M73" s="4">
        <v>0</v>
      </c>
      <c r="N73" s="26">
        <v>9</v>
      </c>
      <c r="O73" s="10">
        <v>150</v>
      </c>
      <c r="P73" s="5">
        <f t="shared" si="11"/>
        <v>7</v>
      </c>
      <c r="Q73" s="47"/>
      <c r="R73" s="6">
        <f>P73</f>
        <v>7</v>
      </c>
    </row>
    <row r="74" spans="1:18" ht="19.5" customHeight="1" thickBot="1">
      <c r="A74" s="11">
        <f t="shared" si="13"/>
        <v>63</v>
      </c>
      <c r="B74" s="12" t="s">
        <v>56</v>
      </c>
      <c r="C74" s="50" t="s">
        <v>116</v>
      </c>
      <c r="D74" s="4">
        <v>139.5626</v>
      </c>
      <c r="E74" s="4">
        <v>2</v>
      </c>
      <c r="F74" s="4">
        <v>5.9</v>
      </c>
      <c r="G74" s="4">
        <v>4</v>
      </c>
      <c r="H74" s="26">
        <v>81</v>
      </c>
      <c r="I74" s="4">
        <v>19</v>
      </c>
      <c r="J74" s="4">
        <v>18</v>
      </c>
      <c r="K74" s="4">
        <v>22</v>
      </c>
      <c r="L74" s="4">
        <v>22</v>
      </c>
      <c r="M74" s="4">
        <v>0</v>
      </c>
      <c r="N74" s="4">
        <v>0</v>
      </c>
      <c r="O74" s="10">
        <v>200</v>
      </c>
      <c r="P74" s="5">
        <f t="shared" si="11"/>
        <v>10</v>
      </c>
      <c r="Q74" s="10">
        <v>10</v>
      </c>
      <c r="R74" s="6">
        <f t="shared" si="12"/>
        <v>10</v>
      </c>
    </row>
    <row r="75" spans="1:18" ht="17.25" customHeight="1" thickBot="1">
      <c r="A75" s="11">
        <f t="shared" si="13"/>
        <v>64</v>
      </c>
      <c r="B75" s="12" t="s">
        <v>57</v>
      </c>
      <c r="C75" s="50" t="s">
        <v>133</v>
      </c>
      <c r="D75" s="4">
        <v>257.0065</v>
      </c>
      <c r="E75" s="4">
        <v>2</v>
      </c>
      <c r="F75" s="4">
        <v>4.4</v>
      </c>
      <c r="G75" s="4">
        <v>4</v>
      </c>
      <c r="H75" s="26">
        <v>83</v>
      </c>
      <c r="I75" s="4">
        <v>17</v>
      </c>
      <c r="J75" s="4">
        <v>26</v>
      </c>
      <c r="K75" s="4">
        <v>20</v>
      </c>
      <c r="L75" s="4">
        <v>20</v>
      </c>
      <c r="M75" s="4">
        <v>0</v>
      </c>
      <c r="N75" s="4">
        <v>0</v>
      </c>
      <c r="O75" s="10">
        <v>220</v>
      </c>
      <c r="P75" s="5">
        <f t="shared" si="11"/>
        <v>11</v>
      </c>
      <c r="Q75" s="10">
        <v>11</v>
      </c>
      <c r="R75" s="6">
        <f t="shared" si="12"/>
        <v>11</v>
      </c>
    </row>
    <row r="76" spans="1:18" ht="29.25" customHeight="1" thickBot="1">
      <c r="A76" s="11">
        <v>65</v>
      </c>
      <c r="B76" s="33" t="s">
        <v>100</v>
      </c>
      <c r="C76" s="50" t="s">
        <v>134</v>
      </c>
      <c r="D76" s="4">
        <v>343.0922</v>
      </c>
      <c r="E76" s="4">
        <v>3</v>
      </c>
      <c r="F76" s="4">
        <v>7.4</v>
      </c>
      <c r="G76" s="4">
        <v>3</v>
      </c>
      <c r="H76" s="4">
        <v>75</v>
      </c>
      <c r="I76" s="4">
        <v>16</v>
      </c>
      <c r="J76" s="4">
        <v>21</v>
      </c>
      <c r="K76" s="4">
        <v>19</v>
      </c>
      <c r="L76" s="4">
        <v>19</v>
      </c>
      <c r="M76" s="4">
        <v>0</v>
      </c>
      <c r="N76" s="4">
        <v>0</v>
      </c>
      <c r="O76" s="10">
        <v>200</v>
      </c>
      <c r="P76" s="5">
        <f t="shared" si="11"/>
        <v>10</v>
      </c>
      <c r="Q76" s="48">
        <v>10</v>
      </c>
      <c r="R76" s="24">
        <f t="shared" si="12"/>
        <v>10</v>
      </c>
    </row>
    <row r="77" spans="1:18" ht="35.25" customHeight="1" thickBot="1">
      <c r="A77" s="80" t="s">
        <v>58</v>
      </c>
      <c r="B77" s="81"/>
      <c r="C77" s="37"/>
      <c r="D77" s="38">
        <f aca="true" t="shared" si="14" ref="D77:R77">SUM(D78:D89)</f>
        <v>3464.114</v>
      </c>
      <c r="E77" s="38">
        <f t="shared" si="14"/>
        <v>4</v>
      </c>
      <c r="F77" s="38">
        <f t="shared" si="14"/>
        <v>10</v>
      </c>
      <c r="G77" s="38">
        <f t="shared" si="14"/>
        <v>2</v>
      </c>
      <c r="H77" s="38">
        <f t="shared" si="14"/>
        <v>11</v>
      </c>
      <c r="I77" s="38">
        <f t="shared" si="14"/>
        <v>3</v>
      </c>
      <c r="J77" s="38">
        <f t="shared" si="14"/>
        <v>2</v>
      </c>
      <c r="K77" s="38">
        <f t="shared" si="14"/>
        <v>3</v>
      </c>
      <c r="L77" s="38">
        <f t="shared" si="14"/>
        <v>3</v>
      </c>
      <c r="M77" s="38">
        <f t="shared" si="14"/>
        <v>0</v>
      </c>
      <c r="N77" s="38">
        <f t="shared" si="14"/>
        <v>0</v>
      </c>
      <c r="O77" s="38">
        <f t="shared" si="14"/>
        <v>119</v>
      </c>
      <c r="P77" s="39">
        <f t="shared" si="14"/>
        <v>5</v>
      </c>
      <c r="Q77" s="39">
        <f t="shared" si="14"/>
        <v>24</v>
      </c>
      <c r="R77" s="39">
        <f t="shared" si="14"/>
        <v>5</v>
      </c>
    </row>
    <row r="78" spans="1:18" ht="39" customHeight="1" thickBot="1">
      <c r="A78" s="23">
        <v>66</v>
      </c>
      <c r="B78" s="14" t="s">
        <v>59</v>
      </c>
      <c r="C78" s="51">
        <v>43374</v>
      </c>
      <c r="D78" s="4">
        <v>225</v>
      </c>
      <c r="E78" s="4">
        <v>1</v>
      </c>
      <c r="F78" s="4">
        <v>2.5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10">
        <v>0</v>
      </c>
      <c r="P78" s="5">
        <f>ROUNDDOWN((O78*0.05),0)</f>
        <v>0</v>
      </c>
      <c r="Q78" s="10">
        <v>1</v>
      </c>
      <c r="R78" s="6">
        <f aca="true" t="shared" si="15" ref="R78:R89">IF(Q78&lt;P78,Q78,P78)</f>
        <v>0</v>
      </c>
    </row>
    <row r="79" spans="1:18" ht="30.75" customHeight="1" thickBot="1">
      <c r="A79" s="23">
        <v>67</v>
      </c>
      <c r="B79" s="14" t="s">
        <v>60</v>
      </c>
      <c r="C79" s="51">
        <v>43346</v>
      </c>
      <c r="D79" s="4">
        <v>520</v>
      </c>
      <c r="E79" s="4">
        <v>1</v>
      </c>
      <c r="F79" s="4">
        <v>2.5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10">
        <v>0</v>
      </c>
      <c r="P79" s="5">
        <f>ROUNDDOWN((O79*0.05),0)</f>
        <v>0</v>
      </c>
      <c r="Q79" s="10">
        <v>3</v>
      </c>
      <c r="R79" s="6">
        <f t="shared" si="15"/>
        <v>0</v>
      </c>
    </row>
    <row r="80" spans="1:18" ht="21" customHeight="1" thickBot="1">
      <c r="A80" s="23">
        <v>68</v>
      </c>
      <c r="B80" s="14" t="s">
        <v>61</v>
      </c>
      <c r="C80" s="51">
        <v>43353</v>
      </c>
      <c r="D80" s="4">
        <v>2256</v>
      </c>
      <c r="E80" s="4">
        <v>1</v>
      </c>
      <c r="F80" s="4">
        <v>2.5</v>
      </c>
      <c r="G80" s="4">
        <v>2</v>
      </c>
      <c r="H80" s="4">
        <v>11</v>
      </c>
      <c r="I80" s="4">
        <v>3</v>
      </c>
      <c r="J80" s="4">
        <v>2</v>
      </c>
      <c r="K80" s="4">
        <v>3</v>
      </c>
      <c r="L80" s="4">
        <v>3</v>
      </c>
      <c r="M80" s="4">
        <v>0</v>
      </c>
      <c r="N80" s="4">
        <v>0</v>
      </c>
      <c r="O80" s="45">
        <v>119</v>
      </c>
      <c r="P80" s="5">
        <f>ROUNDDOWN((O80*0.05),0)</f>
        <v>5</v>
      </c>
      <c r="Q80" s="10">
        <v>18</v>
      </c>
      <c r="R80" s="6">
        <f t="shared" si="15"/>
        <v>5</v>
      </c>
    </row>
    <row r="81" spans="1:18" ht="26.25" customHeight="1" thickBot="1">
      <c r="A81" s="13">
        <v>69</v>
      </c>
      <c r="B81" s="14" t="s">
        <v>62</v>
      </c>
      <c r="C81" s="51">
        <v>43363</v>
      </c>
      <c r="D81" s="4">
        <v>255.545</v>
      </c>
      <c r="E81" s="4">
        <v>1</v>
      </c>
      <c r="F81" s="4">
        <v>2.5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10">
        <v>0</v>
      </c>
      <c r="P81" s="5">
        <f aca="true" t="shared" si="16" ref="P81:P89">ROUNDDOWN((O81*0.05),0)</f>
        <v>0</v>
      </c>
      <c r="Q81" s="10">
        <v>2</v>
      </c>
      <c r="R81" s="6">
        <f t="shared" si="15"/>
        <v>0</v>
      </c>
    </row>
    <row r="82" spans="1:18" ht="33" customHeight="1" thickBot="1">
      <c r="A82" s="13">
        <v>70</v>
      </c>
      <c r="B82" s="14" t="s">
        <v>63</v>
      </c>
      <c r="C82" s="69" t="s">
        <v>16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10"/>
      <c r="P82" s="5">
        <f t="shared" si="16"/>
        <v>0</v>
      </c>
      <c r="Q82" s="47"/>
      <c r="R82" s="6">
        <f t="shared" si="15"/>
        <v>0</v>
      </c>
    </row>
    <row r="83" spans="1:18" ht="30.75" customHeight="1" thickBot="1">
      <c r="A83" s="13">
        <f aca="true" t="shared" si="17" ref="A83:A89">A82+1</f>
        <v>71</v>
      </c>
      <c r="B83" s="14" t="s">
        <v>64</v>
      </c>
      <c r="C83" s="69" t="s">
        <v>16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10"/>
      <c r="P83" s="5">
        <f t="shared" si="16"/>
        <v>0</v>
      </c>
      <c r="Q83" s="47"/>
      <c r="R83" s="6">
        <f t="shared" si="15"/>
        <v>0</v>
      </c>
    </row>
    <row r="84" spans="1:18" ht="16.5" customHeight="1" thickBot="1">
      <c r="A84" s="13">
        <f t="shared" si="17"/>
        <v>72</v>
      </c>
      <c r="B84" s="14" t="s">
        <v>142</v>
      </c>
      <c r="C84" s="72" t="s">
        <v>12</v>
      </c>
      <c r="D84" s="4">
        <v>207.569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10"/>
      <c r="P84" s="5">
        <f t="shared" si="16"/>
        <v>0</v>
      </c>
      <c r="Q84" s="10"/>
      <c r="R84" s="6">
        <f t="shared" si="15"/>
        <v>0</v>
      </c>
    </row>
    <row r="85" spans="1:18" ht="12.75" customHeight="1" thickBot="1">
      <c r="A85" s="13">
        <f t="shared" si="17"/>
        <v>73</v>
      </c>
      <c r="B85" s="14" t="s">
        <v>8</v>
      </c>
      <c r="C85" s="69" t="s">
        <v>16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10"/>
      <c r="P85" s="5">
        <f t="shared" si="16"/>
        <v>0</v>
      </c>
      <c r="Q85" s="10">
        <v>0</v>
      </c>
      <c r="R85" s="6">
        <f t="shared" si="15"/>
        <v>0</v>
      </c>
    </row>
    <row r="86" spans="1:18" ht="33" customHeight="1" thickBot="1">
      <c r="A86" s="13">
        <f t="shared" si="17"/>
        <v>74</v>
      </c>
      <c r="B86" s="14" t="s">
        <v>65</v>
      </c>
      <c r="C86" s="69" t="s">
        <v>16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10"/>
      <c r="P86" s="5">
        <f t="shared" si="16"/>
        <v>0</v>
      </c>
      <c r="Q86" s="47"/>
      <c r="R86" s="6">
        <f t="shared" si="15"/>
        <v>0</v>
      </c>
    </row>
    <row r="87" spans="1:18" ht="33.75" customHeight="1" thickBot="1">
      <c r="A87" s="13">
        <f t="shared" si="17"/>
        <v>75</v>
      </c>
      <c r="B87" s="14" t="s">
        <v>66</v>
      </c>
      <c r="C87" s="69" t="s">
        <v>16</v>
      </c>
      <c r="D87" s="4"/>
      <c r="E87" s="4"/>
      <c r="F87" s="4"/>
      <c r="G87" s="4"/>
      <c r="H87" s="4"/>
      <c r="I87" s="4" t="s">
        <v>96</v>
      </c>
      <c r="J87" s="4"/>
      <c r="K87" s="4"/>
      <c r="L87" s="4"/>
      <c r="M87" s="4"/>
      <c r="N87" s="4"/>
      <c r="O87" s="10"/>
      <c r="P87" s="5">
        <f t="shared" si="16"/>
        <v>0</v>
      </c>
      <c r="Q87" s="47"/>
      <c r="R87" s="6">
        <f t="shared" si="15"/>
        <v>0</v>
      </c>
    </row>
    <row r="88" spans="1:18" ht="29.25" customHeight="1" thickBot="1">
      <c r="A88" s="13">
        <f t="shared" si="17"/>
        <v>76</v>
      </c>
      <c r="B88" s="14" t="s">
        <v>156</v>
      </c>
      <c r="C88" s="69" t="s">
        <v>16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10"/>
      <c r="P88" s="5">
        <f t="shared" si="16"/>
        <v>0</v>
      </c>
      <c r="Q88" s="47"/>
      <c r="R88" s="6">
        <f t="shared" si="15"/>
        <v>0</v>
      </c>
    </row>
    <row r="89" spans="1:18" ht="15.75" customHeight="1" thickBot="1">
      <c r="A89" s="13">
        <f t="shared" si="17"/>
        <v>77</v>
      </c>
      <c r="B89" s="9" t="s">
        <v>67</v>
      </c>
      <c r="C89" s="58" t="s">
        <v>16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10"/>
      <c r="P89" s="5">
        <f t="shared" si="16"/>
        <v>0</v>
      </c>
      <c r="Q89" s="10"/>
      <c r="R89" s="6">
        <f t="shared" si="15"/>
        <v>0</v>
      </c>
    </row>
    <row r="90" spans="1:18" ht="36" customHeight="1" thickBot="1">
      <c r="A90" s="80" t="s">
        <v>68</v>
      </c>
      <c r="B90" s="81"/>
      <c r="C90" s="37"/>
      <c r="D90" s="38">
        <f>SUM(D91:D104)</f>
        <v>10197.519</v>
      </c>
      <c r="E90" s="38">
        <f>SUM(E91:E104)</f>
        <v>38</v>
      </c>
      <c r="F90" s="38">
        <f aca="true" t="shared" si="18" ref="F90:O90">SUM(F91:F104)</f>
        <v>102</v>
      </c>
      <c r="G90" s="38">
        <f t="shared" si="18"/>
        <v>92</v>
      </c>
      <c r="H90" s="38">
        <f t="shared" si="18"/>
        <v>1070</v>
      </c>
      <c r="I90" s="38">
        <f t="shared" si="18"/>
        <v>197</v>
      </c>
      <c r="J90" s="38">
        <f t="shared" si="18"/>
        <v>221</v>
      </c>
      <c r="K90" s="38">
        <f t="shared" si="18"/>
        <v>310</v>
      </c>
      <c r="L90" s="38">
        <f t="shared" si="18"/>
        <v>312</v>
      </c>
      <c r="M90" s="38">
        <f t="shared" si="18"/>
        <v>19</v>
      </c>
      <c r="N90" s="38">
        <f t="shared" si="18"/>
        <v>11</v>
      </c>
      <c r="O90" s="38">
        <f t="shared" si="18"/>
        <v>2316</v>
      </c>
      <c r="P90" s="39">
        <f>SUM(P91:P104)</f>
        <v>106</v>
      </c>
      <c r="Q90" s="39">
        <f>SUM(Q91:Q104)</f>
        <v>74</v>
      </c>
      <c r="R90" s="39">
        <f>SUM(R91:R104)</f>
        <v>104</v>
      </c>
    </row>
    <row r="91" spans="1:18" ht="38.25" customHeight="1" thickBot="1">
      <c r="A91" s="11">
        <v>78</v>
      </c>
      <c r="B91" s="8" t="s">
        <v>93</v>
      </c>
      <c r="C91" s="51" t="s">
        <v>146</v>
      </c>
      <c r="D91" s="4">
        <v>306.857</v>
      </c>
      <c r="E91" s="4">
        <v>3</v>
      </c>
      <c r="F91" s="4">
        <v>8.2</v>
      </c>
      <c r="G91" s="4">
        <v>6</v>
      </c>
      <c r="H91" s="26">
        <v>80</v>
      </c>
      <c r="I91" s="4">
        <v>5</v>
      </c>
      <c r="J91" s="4">
        <v>21</v>
      </c>
      <c r="K91" s="4">
        <v>27</v>
      </c>
      <c r="L91" s="4">
        <v>27</v>
      </c>
      <c r="M91" s="4">
        <v>0</v>
      </c>
      <c r="N91" s="4">
        <v>0</v>
      </c>
      <c r="O91" s="45">
        <v>200</v>
      </c>
      <c r="P91" s="5">
        <f aca="true" t="shared" si="19" ref="P91:P104">ROUNDDOWN((O91*0.05),0)</f>
        <v>10</v>
      </c>
      <c r="Q91" s="10">
        <v>10</v>
      </c>
      <c r="R91" s="6">
        <f aca="true" t="shared" si="20" ref="R91:R104">IF(Q91&lt;P91,Q91,P91)</f>
        <v>10</v>
      </c>
    </row>
    <row r="92" spans="1:18" ht="28.5" customHeight="1" thickBot="1">
      <c r="A92" s="11">
        <f aca="true" t="shared" si="21" ref="A92:A104">A91+1</f>
        <v>79</v>
      </c>
      <c r="B92" s="8" t="s">
        <v>92</v>
      </c>
      <c r="C92" s="51" t="s">
        <v>147</v>
      </c>
      <c r="D92" s="4">
        <v>176.709</v>
      </c>
      <c r="E92" s="4">
        <v>2</v>
      </c>
      <c r="F92" s="4">
        <v>4.8</v>
      </c>
      <c r="G92" s="4">
        <v>5</v>
      </c>
      <c r="H92" s="4">
        <v>88</v>
      </c>
      <c r="I92" s="4">
        <v>16</v>
      </c>
      <c r="J92" s="4">
        <v>24</v>
      </c>
      <c r="K92" s="4">
        <v>24</v>
      </c>
      <c r="L92" s="4">
        <v>24</v>
      </c>
      <c r="M92" s="4">
        <v>0</v>
      </c>
      <c r="N92" s="4">
        <v>0</v>
      </c>
      <c r="O92" s="45">
        <v>120</v>
      </c>
      <c r="P92" s="5">
        <f t="shared" si="19"/>
        <v>6</v>
      </c>
      <c r="Q92" s="10">
        <v>6</v>
      </c>
      <c r="R92" s="6">
        <f t="shared" si="20"/>
        <v>6</v>
      </c>
    </row>
    <row r="93" spans="1:18" ht="30" customHeight="1" thickBot="1">
      <c r="A93" s="11">
        <f t="shared" si="21"/>
        <v>80</v>
      </c>
      <c r="B93" s="8" t="s">
        <v>69</v>
      </c>
      <c r="C93" s="51">
        <v>43332</v>
      </c>
      <c r="D93" s="4">
        <v>344.676</v>
      </c>
      <c r="E93" s="4">
        <v>2</v>
      </c>
      <c r="F93" s="4">
        <v>6</v>
      </c>
      <c r="G93" s="4">
        <v>7</v>
      </c>
      <c r="H93" s="4">
        <v>162</v>
      </c>
      <c r="I93" s="4">
        <v>9</v>
      </c>
      <c r="J93" s="4">
        <v>29</v>
      </c>
      <c r="K93" s="4">
        <v>62</v>
      </c>
      <c r="L93" s="4">
        <v>62</v>
      </c>
      <c r="M93" s="4">
        <v>0</v>
      </c>
      <c r="N93" s="4">
        <v>0</v>
      </c>
      <c r="O93" s="45">
        <v>162</v>
      </c>
      <c r="P93" s="5">
        <f t="shared" si="19"/>
        <v>8</v>
      </c>
      <c r="Q93" s="10">
        <v>8</v>
      </c>
      <c r="R93" s="6">
        <f t="shared" si="20"/>
        <v>8</v>
      </c>
    </row>
    <row r="94" spans="1:18" ht="33" customHeight="1" thickBot="1">
      <c r="A94" s="11">
        <f t="shared" si="21"/>
        <v>81</v>
      </c>
      <c r="B94" s="8" t="s">
        <v>70</v>
      </c>
      <c r="C94" s="51">
        <v>43337</v>
      </c>
      <c r="D94" s="4">
        <v>474.722</v>
      </c>
      <c r="E94" s="4">
        <v>3</v>
      </c>
      <c r="F94" s="4">
        <v>8.4</v>
      </c>
      <c r="G94" s="4">
        <v>14</v>
      </c>
      <c r="H94" s="4">
        <v>218</v>
      </c>
      <c r="I94" s="4">
        <v>31</v>
      </c>
      <c r="J94" s="4">
        <v>31</v>
      </c>
      <c r="K94" s="4">
        <v>78</v>
      </c>
      <c r="L94" s="4">
        <v>78</v>
      </c>
      <c r="M94" s="4">
        <v>0</v>
      </c>
      <c r="N94" s="4">
        <v>0</v>
      </c>
      <c r="O94" s="45">
        <v>218</v>
      </c>
      <c r="P94" s="5">
        <f t="shared" si="19"/>
        <v>10</v>
      </c>
      <c r="Q94" s="10">
        <v>10</v>
      </c>
      <c r="R94" s="6">
        <f t="shared" si="20"/>
        <v>10</v>
      </c>
    </row>
    <row r="95" spans="1:18" ht="16.5" customHeight="1" thickBot="1">
      <c r="A95" s="11">
        <f t="shared" si="21"/>
        <v>82</v>
      </c>
      <c r="B95" s="8" t="s">
        <v>121</v>
      </c>
      <c r="C95" s="59">
        <v>43357</v>
      </c>
      <c r="D95" s="4">
        <v>75.842</v>
      </c>
      <c r="E95" s="4">
        <v>1</v>
      </c>
      <c r="F95" s="4">
        <v>2.9</v>
      </c>
      <c r="G95" s="4">
        <v>2</v>
      </c>
      <c r="H95" s="4">
        <v>34</v>
      </c>
      <c r="I95" s="4">
        <v>7</v>
      </c>
      <c r="J95" s="4">
        <v>7</v>
      </c>
      <c r="K95" s="4">
        <v>10</v>
      </c>
      <c r="L95" s="4">
        <v>10</v>
      </c>
      <c r="M95" s="4">
        <v>0</v>
      </c>
      <c r="N95" s="4">
        <v>0</v>
      </c>
      <c r="O95" s="10">
        <v>65</v>
      </c>
      <c r="P95" s="5">
        <f t="shared" si="19"/>
        <v>3</v>
      </c>
      <c r="Q95" s="10">
        <v>3</v>
      </c>
      <c r="R95" s="6">
        <f t="shared" si="20"/>
        <v>3</v>
      </c>
    </row>
    <row r="96" spans="1:18" ht="34.5" customHeight="1" thickBot="1">
      <c r="A96" s="11">
        <f t="shared" si="21"/>
        <v>83</v>
      </c>
      <c r="B96" s="8" t="s">
        <v>71</v>
      </c>
      <c r="C96" s="54" t="s">
        <v>104</v>
      </c>
      <c r="D96" s="4">
        <v>190.214</v>
      </c>
      <c r="E96" s="4">
        <v>3</v>
      </c>
      <c r="F96" s="4">
        <v>7.5</v>
      </c>
      <c r="G96" s="4">
        <v>5</v>
      </c>
      <c r="H96" s="4">
        <v>22</v>
      </c>
      <c r="I96" s="26">
        <v>12</v>
      </c>
      <c r="J96" s="4">
        <v>0</v>
      </c>
      <c r="K96" s="4">
        <v>3</v>
      </c>
      <c r="L96" s="4">
        <v>5</v>
      </c>
      <c r="M96" s="4">
        <v>2</v>
      </c>
      <c r="N96" s="4">
        <v>0</v>
      </c>
      <c r="O96" s="45">
        <v>40</v>
      </c>
      <c r="P96" s="5">
        <f t="shared" si="19"/>
        <v>2</v>
      </c>
      <c r="Q96" s="10">
        <v>0</v>
      </c>
      <c r="R96" s="6">
        <f t="shared" si="20"/>
        <v>0</v>
      </c>
    </row>
    <row r="97" spans="1:18" ht="30" customHeight="1" thickBot="1">
      <c r="A97" s="11">
        <f t="shared" si="21"/>
        <v>84</v>
      </c>
      <c r="B97" s="8" t="s">
        <v>72</v>
      </c>
      <c r="C97" s="56" t="s">
        <v>105</v>
      </c>
      <c r="D97" s="4">
        <v>263.685</v>
      </c>
      <c r="E97" s="4">
        <v>4</v>
      </c>
      <c r="F97" s="4">
        <v>10</v>
      </c>
      <c r="G97" s="4">
        <v>7</v>
      </c>
      <c r="H97" s="4">
        <v>31</v>
      </c>
      <c r="I97" s="26">
        <v>14</v>
      </c>
      <c r="J97" s="4">
        <v>12</v>
      </c>
      <c r="K97" s="4">
        <v>2</v>
      </c>
      <c r="L97" s="4">
        <v>2</v>
      </c>
      <c r="M97" s="4">
        <v>1</v>
      </c>
      <c r="N97" s="4">
        <v>0</v>
      </c>
      <c r="O97" s="45">
        <v>60</v>
      </c>
      <c r="P97" s="5">
        <f t="shared" si="19"/>
        <v>3</v>
      </c>
      <c r="Q97" s="10">
        <v>6</v>
      </c>
      <c r="R97" s="6">
        <f t="shared" si="20"/>
        <v>3</v>
      </c>
    </row>
    <row r="98" spans="1:18" ht="17.25" customHeight="1" thickBot="1">
      <c r="A98" s="11">
        <f t="shared" si="21"/>
        <v>85</v>
      </c>
      <c r="B98" s="8" t="s">
        <v>73</v>
      </c>
      <c r="C98" s="50" t="s">
        <v>140</v>
      </c>
      <c r="D98" s="4">
        <v>243.367</v>
      </c>
      <c r="E98" s="4">
        <v>2</v>
      </c>
      <c r="F98" s="4">
        <v>5</v>
      </c>
      <c r="G98" s="4">
        <v>10</v>
      </c>
      <c r="H98" s="4">
        <v>141</v>
      </c>
      <c r="I98" s="4">
        <v>43</v>
      </c>
      <c r="J98" s="4">
        <v>12</v>
      </c>
      <c r="K98" s="4">
        <v>43</v>
      </c>
      <c r="L98" s="4">
        <v>43</v>
      </c>
      <c r="M98" s="4">
        <v>0</v>
      </c>
      <c r="N98" s="4">
        <v>0</v>
      </c>
      <c r="O98" s="10">
        <v>141</v>
      </c>
      <c r="P98" s="5">
        <f t="shared" si="19"/>
        <v>7</v>
      </c>
      <c r="Q98" s="10">
        <v>7</v>
      </c>
      <c r="R98" s="6">
        <f t="shared" si="20"/>
        <v>7</v>
      </c>
    </row>
    <row r="99" spans="1:18" ht="19.5" customHeight="1" thickBot="1">
      <c r="A99" s="11">
        <f t="shared" si="21"/>
        <v>86</v>
      </c>
      <c r="B99" s="8" t="s">
        <v>74</v>
      </c>
      <c r="C99" s="56" t="s">
        <v>160</v>
      </c>
      <c r="D99" s="4">
        <v>917.285</v>
      </c>
      <c r="E99" s="4">
        <v>5</v>
      </c>
      <c r="F99" s="4">
        <v>14.7</v>
      </c>
      <c r="G99" s="4">
        <v>9</v>
      </c>
      <c r="H99" s="26">
        <v>97</v>
      </c>
      <c r="I99" s="4">
        <v>21</v>
      </c>
      <c r="J99" s="4">
        <v>30</v>
      </c>
      <c r="K99" s="4">
        <v>21</v>
      </c>
      <c r="L99" s="4">
        <v>21</v>
      </c>
      <c r="M99" s="4">
        <v>2</v>
      </c>
      <c r="N99" s="4">
        <v>2</v>
      </c>
      <c r="O99" s="45">
        <v>300</v>
      </c>
      <c r="P99" s="5">
        <f t="shared" si="19"/>
        <v>15</v>
      </c>
      <c r="Q99" s="10">
        <v>15</v>
      </c>
      <c r="R99" s="6">
        <f t="shared" si="20"/>
        <v>15</v>
      </c>
    </row>
    <row r="100" spans="1:18" ht="26.25" customHeight="1" thickBot="1">
      <c r="A100" s="11">
        <f t="shared" si="21"/>
        <v>87</v>
      </c>
      <c r="B100" s="8" t="s">
        <v>75</v>
      </c>
      <c r="C100" s="50" t="s">
        <v>111</v>
      </c>
      <c r="D100" s="4">
        <v>350</v>
      </c>
      <c r="E100" s="4">
        <v>5</v>
      </c>
      <c r="F100" s="4">
        <v>12.5</v>
      </c>
      <c r="G100" s="4">
        <v>10</v>
      </c>
      <c r="H100" s="4">
        <v>57</v>
      </c>
      <c r="I100" s="4">
        <v>11</v>
      </c>
      <c r="J100" s="4">
        <v>17</v>
      </c>
      <c r="K100" s="4">
        <v>13</v>
      </c>
      <c r="L100" s="4">
        <v>13</v>
      </c>
      <c r="M100" s="4">
        <v>3</v>
      </c>
      <c r="N100" s="4">
        <v>0</v>
      </c>
      <c r="O100" s="10">
        <v>155</v>
      </c>
      <c r="P100" s="5">
        <v>0</v>
      </c>
      <c r="Q100" s="10"/>
      <c r="R100" s="6">
        <f t="shared" si="20"/>
        <v>0</v>
      </c>
    </row>
    <row r="101" spans="1:18" ht="30.75" customHeight="1" thickBot="1">
      <c r="A101" s="11">
        <f t="shared" si="21"/>
        <v>88</v>
      </c>
      <c r="B101" s="8" t="s">
        <v>76</v>
      </c>
      <c r="C101" s="50" t="s">
        <v>103</v>
      </c>
      <c r="D101" s="4">
        <v>6225.487</v>
      </c>
      <c r="E101" s="4">
        <v>5</v>
      </c>
      <c r="F101" s="4">
        <v>12.5</v>
      </c>
      <c r="G101" s="4">
        <v>10</v>
      </c>
      <c r="H101" s="4">
        <v>73</v>
      </c>
      <c r="I101" s="4">
        <v>15</v>
      </c>
      <c r="J101" s="4">
        <v>23</v>
      </c>
      <c r="K101" s="4">
        <v>12</v>
      </c>
      <c r="L101" s="4">
        <v>12</v>
      </c>
      <c r="M101" s="4">
        <v>11</v>
      </c>
      <c r="N101" s="4">
        <v>0</v>
      </c>
      <c r="O101" s="15">
        <v>700</v>
      </c>
      <c r="P101" s="5">
        <f t="shared" si="19"/>
        <v>35</v>
      </c>
      <c r="Q101" s="47"/>
      <c r="R101" s="6">
        <f>P101</f>
        <v>35</v>
      </c>
    </row>
    <row r="102" spans="1:18" ht="33" customHeight="1" thickBot="1">
      <c r="A102" s="11">
        <f t="shared" si="21"/>
        <v>89</v>
      </c>
      <c r="B102" s="31" t="s">
        <v>77</v>
      </c>
      <c r="C102" s="53">
        <v>43338</v>
      </c>
      <c r="D102" s="4">
        <v>397.065</v>
      </c>
      <c r="E102" s="4">
        <v>2</v>
      </c>
      <c r="F102" s="4">
        <v>6.4</v>
      </c>
      <c r="G102" s="4">
        <v>5</v>
      </c>
      <c r="H102" s="26">
        <v>47</v>
      </c>
      <c r="I102" s="4">
        <v>8</v>
      </c>
      <c r="J102" s="4">
        <v>11</v>
      </c>
      <c r="K102" s="4">
        <v>11</v>
      </c>
      <c r="L102" s="4">
        <v>11</v>
      </c>
      <c r="M102" s="4">
        <v>0</v>
      </c>
      <c r="N102" s="4">
        <v>6</v>
      </c>
      <c r="O102" s="10">
        <v>107</v>
      </c>
      <c r="P102" s="5">
        <f t="shared" si="19"/>
        <v>5</v>
      </c>
      <c r="Q102" s="49">
        <v>5</v>
      </c>
      <c r="R102" s="27">
        <f t="shared" si="20"/>
        <v>5</v>
      </c>
    </row>
    <row r="103" spans="1:18" ht="38.25" customHeight="1" thickBot="1">
      <c r="A103" s="11">
        <f t="shared" si="21"/>
        <v>90</v>
      </c>
      <c r="B103" s="32" t="s">
        <v>153</v>
      </c>
      <c r="C103" s="60" t="s">
        <v>149</v>
      </c>
      <c r="D103" s="4">
        <v>114.4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10"/>
      <c r="P103" s="5"/>
      <c r="Q103" s="10">
        <v>2</v>
      </c>
      <c r="R103" s="27">
        <v>0</v>
      </c>
    </row>
    <row r="104" spans="1:18" ht="34.5" customHeight="1" thickBot="1">
      <c r="A104" s="11">
        <f t="shared" si="21"/>
        <v>91</v>
      </c>
      <c r="B104" s="32" t="s">
        <v>89</v>
      </c>
      <c r="C104" s="61">
        <v>43703</v>
      </c>
      <c r="D104" s="4">
        <v>117.21</v>
      </c>
      <c r="E104" s="4">
        <v>1</v>
      </c>
      <c r="F104" s="4">
        <v>3.1</v>
      </c>
      <c r="G104" s="4">
        <v>2</v>
      </c>
      <c r="H104" s="26">
        <v>20</v>
      </c>
      <c r="I104" s="4">
        <v>5</v>
      </c>
      <c r="J104" s="4">
        <v>4</v>
      </c>
      <c r="K104" s="4">
        <v>4</v>
      </c>
      <c r="L104" s="4">
        <v>4</v>
      </c>
      <c r="M104" s="4">
        <v>0</v>
      </c>
      <c r="N104" s="4">
        <v>3</v>
      </c>
      <c r="O104" s="10">
        <v>48</v>
      </c>
      <c r="P104" s="5">
        <f t="shared" si="19"/>
        <v>2</v>
      </c>
      <c r="Q104" s="10">
        <v>2</v>
      </c>
      <c r="R104" s="27">
        <f t="shared" si="20"/>
        <v>2</v>
      </c>
    </row>
    <row r="105" spans="1:18" ht="33.75" customHeight="1" thickBot="1">
      <c r="A105" s="82" t="s">
        <v>78</v>
      </c>
      <c r="B105" s="82"/>
      <c r="C105" s="40"/>
      <c r="D105" s="38">
        <f>SUM(D106:D108)</f>
        <v>2845.2654</v>
      </c>
      <c r="E105" s="38">
        <f aca="true" t="shared" si="22" ref="E105:O105">SUM(E106:E108)</f>
        <v>6</v>
      </c>
      <c r="F105" s="38">
        <f t="shared" si="22"/>
        <v>32</v>
      </c>
      <c r="G105" s="38">
        <f t="shared" si="22"/>
        <v>7</v>
      </c>
      <c r="H105" s="38">
        <f t="shared" si="22"/>
        <v>117</v>
      </c>
      <c r="I105" s="38">
        <f t="shared" si="22"/>
        <v>15</v>
      </c>
      <c r="J105" s="38">
        <f t="shared" si="22"/>
        <v>45</v>
      </c>
      <c r="K105" s="38">
        <f t="shared" si="22"/>
        <v>25</v>
      </c>
      <c r="L105" s="38">
        <f t="shared" si="22"/>
        <v>25</v>
      </c>
      <c r="M105" s="38">
        <f t="shared" si="22"/>
        <v>0</v>
      </c>
      <c r="N105" s="38">
        <f t="shared" si="22"/>
        <v>7</v>
      </c>
      <c r="O105" s="38">
        <f t="shared" si="22"/>
        <v>275</v>
      </c>
      <c r="P105" s="39">
        <f>SUM(P106:P108)</f>
        <v>13</v>
      </c>
      <c r="Q105" s="39">
        <f>SUM(Q106:Q108)</f>
        <v>14</v>
      </c>
      <c r="R105" s="39">
        <f>SUM(R106:R108)</f>
        <v>12</v>
      </c>
    </row>
    <row r="106" spans="1:18" ht="33" customHeight="1" thickBot="1">
      <c r="A106" s="25">
        <f>A104+1</f>
        <v>92</v>
      </c>
      <c r="B106" s="28" t="s">
        <v>79</v>
      </c>
      <c r="C106" s="50" t="s">
        <v>128</v>
      </c>
      <c r="D106" s="4">
        <v>2316</v>
      </c>
      <c r="E106" s="4">
        <v>4</v>
      </c>
      <c r="F106" s="4">
        <v>27</v>
      </c>
      <c r="G106" s="4">
        <v>4</v>
      </c>
      <c r="H106" s="4">
        <v>82</v>
      </c>
      <c r="I106" s="4">
        <v>9</v>
      </c>
      <c r="J106" s="4">
        <v>39</v>
      </c>
      <c r="K106" s="4">
        <v>17</v>
      </c>
      <c r="L106" s="4">
        <v>17</v>
      </c>
      <c r="M106" s="4">
        <v>0</v>
      </c>
      <c r="N106" s="4">
        <v>0</v>
      </c>
      <c r="O106" s="45">
        <v>215</v>
      </c>
      <c r="P106" s="5">
        <f>ROUNDDOWN((O106*0.05),0)</f>
        <v>10</v>
      </c>
      <c r="Q106" s="10">
        <v>12</v>
      </c>
      <c r="R106" s="6">
        <f>IF(Q106&lt;P106,Q106,P106)</f>
        <v>10</v>
      </c>
    </row>
    <row r="107" spans="1:18" ht="18" customHeight="1" thickBot="1">
      <c r="A107" s="11">
        <f>A106+1</f>
        <v>93</v>
      </c>
      <c r="B107" s="8" t="s">
        <v>117</v>
      </c>
      <c r="C107" s="56" t="s">
        <v>119</v>
      </c>
      <c r="D107" s="4">
        <v>529.2654</v>
      </c>
      <c r="E107" s="4">
        <v>2</v>
      </c>
      <c r="F107" s="4">
        <v>5</v>
      </c>
      <c r="G107" s="4">
        <v>3</v>
      </c>
      <c r="H107" s="26">
        <v>35</v>
      </c>
      <c r="I107" s="4">
        <v>6</v>
      </c>
      <c r="J107" s="4">
        <v>6</v>
      </c>
      <c r="K107" s="4">
        <v>8</v>
      </c>
      <c r="L107" s="4">
        <v>8</v>
      </c>
      <c r="M107" s="4">
        <v>0</v>
      </c>
      <c r="N107" s="4">
        <v>7</v>
      </c>
      <c r="O107" s="45">
        <v>60</v>
      </c>
      <c r="P107" s="5">
        <f>ROUNDDOWN((O107*0.05),0)</f>
        <v>3</v>
      </c>
      <c r="Q107" s="10">
        <v>2</v>
      </c>
      <c r="R107" s="6">
        <f>IF(Q107&lt;P107,Q107,P107)</f>
        <v>2</v>
      </c>
    </row>
    <row r="108" spans="1:18" ht="28.5" customHeight="1" thickBot="1">
      <c r="A108" s="11">
        <f>A107+1</f>
        <v>94</v>
      </c>
      <c r="B108" s="12" t="s">
        <v>152</v>
      </c>
      <c r="C108" s="55" t="s">
        <v>16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10"/>
      <c r="P108" s="5"/>
      <c r="Q108" s="10"/>
      <c r="R108" s="6">
        <f>IF(Q108&lt;P108,Q108,P108)</f>
        <v>0</v>
      </c>
    </row>
    <row r="109" spans="1:18" ht="34.5" customHeight="1" thickBot="1">
      <c r="A109" s="80" t="s">
        <v>80</v>
      </c>
      <c r="B109" s="81"/>
      <c r="C109" s="37"/>
      <c r="D109" s="38">
        <f>SUM(D110:D115)</f>
        <v>4663.179</v>
      </c>
      <c r="E109" s="38">
        <f aca="true" t="shared" si="23" ref="E109:R109">SUM(E110:E115)</f>
        <v>15</v>
      </c>
      <c r="F109" s="38">
        <f t="shared" si="23"/>
        <v>40.5</v>
      </c>
      <c r="G109" s="38">
        <f t="shared" si="23"/>
        <v>20</v>
      </c>
      <c r="H109" s="38">
        <f t="shared" si="23"/>
        <v>215</v>
      </c>
      <c r="I109" s="38">
        <f t="shared" si="23"/>
        <v>41</v>
      </c>
      <c r="J109" s="38">
        <f t="shared" si="23"/>
        <v>60</v>
      </c>
      <c r="K109" s="38">
        <f t="shared" si="23"/>
        <v>48</v>
      </c>
      <c r="L109" s="38">
        <f t="shared" si="23"/>
        <v>48</v>
      </c>
      <c r="M109" s="38">
        <f t="shared" si="23"/>
        <v>0</v>
      </c>
      <c r="N109" s="38">
        <f t="shared" si="23"/>
        <v>18</v>
      </c>
      <c r="O109" s="38">
        <f t="shared" si="23"/>
        <v>332</v>
      </c>
      <c r="P109" s="39">
        <f t="shared" si="23"/>
        <v>12</v>
      </c>
      <c r="Q109" s="39">
        <f t="shared" si="23"/>
        <v>17</v>
      </c>
      <c r="R109" s="39">
        <f t="shared" si="23"/>
        <v>11</v>
      </c>
    </row>
    <row r="110" spans="1:18" ht="22.5" customHeight="1" thickBot="1">
      <c r="A110" s="11">
        <f>A108+1</f>
        <v>95</v>
      </c>
      <c r="B110" s="8" t="s">
        <v>81</v>
      </c>
      <c r="C110" s="50" t="s">
        <v>127</v>
      </c>
      <c r="D110" s="4">
        <v>2465</v>
      </c>
      <c r="E110" s="4">
        <v>3</v>
      </c>
      <c r="F110" s="4">
        <v>9</v>
      </c>
      <c r="G110" s="4">
        <v>3</v>
      </c>
      <c r="H110" s="4">
        <v>10</v>
      </c>
      <c r="I110" s="4">
        <v>4</v>
      </c>
      <c r="J110" s="4">
        <v>6</v>
      </c>
      <c r="K110" s="4">
        <v>0</v>
      </c>
      <c r="L110" s="4">
        <v>0</v>
      </c>
      <c r="M110" s="4">
        <v>0</v>
      </c>
      <c r="N110" s="4">
        <v>0</v>
      </c>
      <c r="O110" s="45">
        <v>10</v>
      </c>
      <c r="P110" s="5">
        <f aca="true" t="shared" si="24" ref="P110:P115">ROUNDDOWN((O110*0.05),0)</f>
        <v>0</v>
      </c>
      <c r="Q110" s="10">
        <v>8</v>
      </c>
      <c r="R110" s="6">
        <f aca="true" t="shared" si="25" ref="R110:R115">IF(Q110&lt;P110,Q110,P110)</f>
        <v>0</v>
      </c>
    </row>
    <row r="111" spans="1:18" ht="17.25" customHeight="1" thickBot="1">
      <c r="A111" s="11">
        <f>A110+1</f>
        <v>96</v>
      </c>
      <c r="B111" s="8" t="s">
        <v>117</v>
      </c>
      <c r="C111" s="54" t="s">
        <v>118</v>
      </c>
      <c r="D111" s="4">
        <v>212.2506</v>
      </c>
      <c r="E111" s="4">
        <v>2</v>
      </c>
      <c r="F111" s="4">
        <v>6</v>
      </c>
      <c r="G111" s="4">
        <v>3</v>
      </c>
      <c r="H111" s="26">
        <v>32</v>
      </c>
      <c r="I111" s="4">
        <v>4</v>
      </c>
      <c r="J111" s="4">
        <v>6</v>
      </c>
      <c r="K111" s="4">
        <v>8</v>
      </c>
      <c r="L111" s="4">
        <v>8</v>
      </c>
      <c r="M111" s="4">
        <v>0</v>
      </c>
      <c r="N111" s="4">
        <v>6</v>
      </c>
      <c r="O111" s="45">
        <v>88</v>
      </c>
      <c r="P111" s="5">
        <f t="shared" si="24"/>
        <v>4</v>
      </c>
      <c r="Q111" s="10">
        <v>3</v>
      </c>
      <c r="R111" s="6">
        <f t="shared" si="25"/>
        <v>3</v>
      </c>
    </row>
    <row r="112" spans="1:18" ht="18" customHeight="1" thickBot="1">
      <c r="A112" s="11">
        <f>A111+1</f>
        <v>97</v>
      </c>
      <c r="B112" s="31" t="s">
        <v>82</v>
      </c>
      <c r="C112" s="50" t="s">
        <v>114</v>
      </c>
      <c r="D112" s="4">
        <v>370</v>
      </c>
      <c r="E112" s="4">
        <v>3</v>
      </c>
      <c r="F112" s="4">
        <v>9.2</v>
      </c>
      <c r="G112" s="4">
        <v>3</v>
      </c>
      <c r="H112" s="4">
        <v>50</v>
      </c>
      <c r="I112" s="4">
        <v>5</v>
      </c>
      <c r="J112" s="4">
        <v>17</v>
      </c>
      <c r="K112" s="4">
        <v>14</v>
      </c>
      <c r="L112" s="4">
        <v>14</v>
      </c>
      <c r="M112" s="4">
        <v>0</v>
      </c>
      <c r="N112" s="4">
        <v>0</v>
      </c>
      <c r="O112" s="10">
        <v>50</v>
      </c>
      <c r="P112" s="5">
        <v>0</v>
      </c>
      <c r="Q112" s="10"/>
      <c r="R112" s="6">
        <f t="shared" si="25"/>
        <v>0</v>
      </c>
    </row>
    <row r="113" spans="1:18" ht="30" customHeight="1" thickBot="1">
      <c r="A113" s="44">
        <f>A112+1</f>
        <v>98</v>
      </c>
      <c r="B113" s="62" t="s">
        <v>151</v>
      </c>
      <c r="C113" s="63">
        <v>43340</v>
      </c>
      <c r="D113" s="4">
        <v>160.95</v>
      </c>
      <c r="E113" s="4">
        <v>2</v>
      </c>
      <c r="F113" s="4">
        <v>6</v>
      </c>
      <c r="G113" s="4">
        <v>4</v>
      </c>
      <c r="H113" s="26">
        <v>33</v>
      </c>
      <c r="I113" s="4">
        <v>7</v>
      </c>
      <c r="J113" s="4">
        <v>7</v>
      </c>
      <c r="K113" s="4">
        <v>7</v>
      </c>
      <c r="L113" s="4">
        <v>7</v>
      </c>
      <c r="M113" s="4">
        <v>0</v>
      </c>
      <c r="N113" s="4">
        <v>5</v>
      </c>
      <c r="O113" s="45">
        <v>44</v>
      </c>
      <c r="P113" s="5">
        <f t="shared" si="24"/>
        <v>2</v>
      </c>
      <c r="Q113" s="10">
        <v>2</v>
      </c>
      <c r="R113" s="6">
        <f t="shared" si="25"/>
        <v>2</v>
      </c>
    </row>
    <row r="114" spans="1:18" ht="30" customHeight="1" thickBot="1">
      <c r="A114" s="11">
        <f>A113+1</f>
        <v>99</v>
      </c>
      <c r="B114" s="64" t="s">
        <v>83</v>
      </c>
      <c r="C114" s="50" t="s">
        <v>115</v>
      </c>
      <c r="D114" s="4">
        <v>798.6244</v>
      </c>
      <c r="E114" s="4">
        <v>3</v>
      </c>
      <c r="F114" s="4">
        <v>7.5</v>
      </c>
      <c r="G114" s="4">
        <v>3</v>
      </c>
      <c r="H114" s="4">
        <v>57</v>
      </c>
      <c r="I114" s="4">
        <v>14</v>
      </c>
      <c r="J114" s="4">
        <v>17</v>
      </c>
      <c r="K114" s="4">
        <v>13</v>
      </c>
      <c r="L114" s="4">
        <v>13</v>
      </c>
      <c r="M114" s="4">
        <v>0</v>
      </c>
      <c r="N114" s="4">
        <v>0</v>
      </c>
      <c r="O114" s="10">
        <v>57</v>
      </c>
      <c r="P114" s="5">
        <f t="shared" si="24"/>
        <v>2</v>
      </c>
      <c r="Q114" s="47"/>
      <c r="R114" s="6">
        <f>P114</f>
        <v>2</v>
      </c>
    </row>
    <row r="115" spans="1:18" ht="17.25" customHeight="1" thickBot="1">
      <c r="A115" s="11">
        <f>A114+1</f>
        <v>100</v>
      </c>
      <c r="B115" s="8" t="s">
        <v>95</v>
      </c>
      <c r="C115" s="51">
        <v>43338</v>
      </c>
      <c r="D115" s="4">
        <v>656.354</v>
      </c>
      <c r="E115" s="4">
        <v>2</v>
      </c>
      <c r="F115" s="4">
        <v>2.8</v>
      </c>
      <c r="G115" s="4">
        <v>4</v>
      </c>
      <c r="H115" s="26">
        <v>33</v>
      </c>
      <c r="I115" s="4">
        <v>7</v>
      </c>
      <c r="J115" s="4">
        <v>7</v>
      </c>
      <c r="K115" s="4">
        <v>6</v>
      </c>
      <c r="L115" s="4">
        <v>6</v>
      </c>
      <c r="M115" s="4">
        <v>0</v>
      </c>
      <c r="N115" s="4">
        <v>7</v>
      </c>
      <c r="O115" s="10">
        <v>83</v>
      </c>
      <c r="P115" s="5">
        <f t="shared" si="24"/>
        <v>4</v>
      </c>
      <c r="Q115" s="10">
        <v>4</v>
      </c>
      <c r="R115" s="6">
        <f t="shared" si="25"/>
        <v>4</v>
      </c>
    </row>
    <row r="116" spans="1:18" ht="15.75" thickBot="1">
      <c r="A116" s="83" t="s">
        <v>84</v>
      </c>
      <c r="B116" s="84"/>
      <c r="C116" s="41"/>
      <c r="D116" s="42">
        <f aca="true" t="shared" si="26" ref="D116:R116">D8+D48+D51+D63+D77+D90+D105+D109</f>
        <v>38198.89895</v>
      </c>
      <c r="E116" s="43">
        <f t="shared" si="26"/>
        <v>161</v>
      </c>
      <c r="F116" s="43">
        <f t="shared" si="26"/>
        <v>457.6</v>
      </c>
      <c r="G116" s="43">
        <f t="shared" si="26"/>
        <v>352</v>
      </c>
      <c r="H116" s="43">
        <f t="shared" si="26"/>
        <v>5263</v>
      </c>
      <c r="I116" s="43">
        <f t="shared" si="26"/>
        <v>958</v>
      </c>
      <c r="J116" s="43">
        <f t="shared" si="26"/>
        <v>1107</v>
      </c>
      <c r="K116" s="43">
        <f t="shared" si="26"/>
        <v>1609</v>
      </c>
      <c r="L116" s="43">
        <f t="shared" si="26"/>
        <v>1611</v>
      </c>
      <c r="M116" s="43">
        <f t="shared" si="26"/>
        <v>40</v>
      </c>
      <c r="N116" s="43">
        <f t="shared" si="26"/>
        <v>100</v>
      </c>
      <c r="O116" s="43">
        <f t="shared" si="26"/>
        <v>9213</v>
      </c>
      <c r="P116" s="43">
        <f t="shared" si="26"/>
        <v>430</v>
      </c>
      <c r="Q116" s="43">
        <f t="shared" si="26"/>
        <v>382</v>
      </c>
      <c r="R116" s="43">
        <f t="shared" si="26"/>
        <v>390</v>
      </c>
    </row>
    <row r="117" spans="2:16" ht="15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17"/>
      <c r="M117" s="17"/>
      <c r="N117" s="17"/>
      <c r="O117" s="17"/>
      <c r="P117" s="17"/>
    </row>
  </sheetData>
  <sheetProtection password="9002" sheet="1"/>
  <mergeCells count="29">
    <mergeCell ref="A4:R4"/>
    <mergeCell ref="B2:Q2"/>
    <mergeCell ref="Q6:Q7"/>
    <mergeCell ref="R6:R7"/>
    <mergeCell ref="A8:B8"/>
    <mergeCell ref="A48:B48"/>
    <mergeCell ref="H6:H7"/>
    <mergeCell ref="I6:I7"/>
    <mergeCell ref="O6:O7"/>
    <mergeCell ref="P6:P7"/>
    <mergeCell ref="A6:A7"/>
    <mergeCell ref="B6:B7"/>
    <mergeCell ref="E6:E7"/>
    <mergeCell ref="A51:B51"/>
    <mergeCell ref="A63:B63"/>
    <mergeCell ref="J6:J7"/>
    <mergeCell ref="K6:L6"/>
    <mergeCell ref="M6:M7"/>
    <mergeCell ref="N6:N7"/>
    <mergeCell ref="F6:F7"/>
    <mergeCell ref="G6:G7"/>
    <mergeCell ref="C6:C7"/>
    <mergeCell ref="D6:D7"/>
    <mergeCell ref="A77:B77"/>
    <mergeCell ref="A90:B90"/>
    <mergeCell ref="A105:B105"/>
    <mergeCell ref="A109:B109"/>
    <mergeCell ref="A116:B116"/>
    <mergeCell ref="B117:K117"/>
  </mergeCells>
  <printOptions/>
  <pageMargins left="0.2362204724409449" right="0.2362204724409449" top="0.7480314960629921" bottom="0.7480314960629921" header="0.31496062992125984" footer="0.31496062992125984"/>
  <pageSetup blackAndWhite="1"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2017-01-25T01:38:29Z</cp:lastPrinted>
  <dcterms:created xsi:type="dcterms:W3CDTF">2006-09-28T05:33:49Z</dcterms:created>
  <dcterms:modified xsi:type="dcterms:W3CDTF">2019-04-17T00:47:33Z</dcterms:modified>
  <cp:category/>
  <cp:version/>
  <cp:contentType/>
  <cp:contentStatus/>
</cp:coreProperties>
</file>