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<sst xmlns="http://schemas.openxmlformats.org/spreadsheetml/2006/main" count="41" uniqueCount="33">
  <si>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</si>
  <si>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</si>
  <si>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</si>
  <si>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</si>
  <si>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</si>
  <si>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</si>
  <si>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</si>
  <si>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</si>
  <si>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</si>
  <si>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</si>
  <si>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</si>
  <si>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</si>
  <si>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</si>
  <si>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</si>
  <si>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</si>
  <si>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</si>
  <si>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</si>
  <si>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</si>
  <si>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</si>
  <si>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</si>
  <si>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</si>
  <si>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</si>
  <si>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</si>
  <si>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</si>
  <si>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</si>
  <si>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</si>
  <si>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</si>
  <si>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</si>
  <si>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</si>
  <si>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</si>
  <si>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</si>
  <si>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 xml:space="preserve">                                по Верещагинскому району на 18.12.2019г.</t>
  </si>
  <si>
    <t>На 17.12.2019г.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</si>
</sst>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0" xfId="0" applyNumberForma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2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6"/>
  <sheetViews>
    <sheetView tabSelected="1" view="pageBreakPreview" zoomScale="120" zoomScaleSheetLayoutView="120" workbookViewId="0" topLeftCell="A4">
      <selection activeCell="L42" sqref="L42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18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49" t="s">
        <v>8</v>
      </c>
      <c r="C5" s="150"/>
      <c r="D5" s="151"/>
      <c r="E5" s="152" t="s">
        <v>16</v>
      </c>
      <c r="F5" s="153"/>
      <c r="G5" s="154"/>
      <c r="H5" s="87" t="s">
        <v>10</v>
      </c>
      <c r="I5" s="88"/>
      <c r="J5" s="92" t="s">
        <v>29</v>
      </c>
      <c r="K5" s="92" t="s">
        <v>11</v>
      </c>
      <c r="L5" s="81" t="s">
        <v>13</v>
      </c>
      <c r="M5" s="94" t="s">
        <v>25</v>
      </c>
      <c r="N5" s="63"/>
    </row>
    <row r="6" spans="1:14" ht="16.5" thickBot="1">
      <c r="A6" s="65" t="s">
        <v>1</v>
      </c>
      <c r="B6" s="148"/>
      <c r="C6" s="78" t="s">
        <v>23</v>
      </c>
      <c r="D6" s="71"/>
      <c r="E6" s="81" t="s">
        <v>19</v>
      </c>
      <c r="F6" s="68"/>
      <c r="G6" s="85"/>
      <c r="H6" s="50" t="s">
        <v>22</v>
      </c>
      <c r="I6" s="89"/>
      <c r="J6" s="83" t="s">
        <v>19</v>
      </c>
      <c r="K6" s="93" t="s">
        <v>12</v>
      </c>
      <c r="L6" s="93" t="s">
        <v>14</v>
      </c>
      <c r="M6" s="98" t="s">
        <v>26</v>
      </c>
      <c r="N6" s="99"/>
    </row>
    <row r="7" spans="1:14" ht="20.25" customHeight="1" thickBot="1">
      <c r="A7" s="66"/>
      <c r="B7" s="70"/>
      <c r="C7" s="78" t="s">
        <v>9</v>
      </c>
      <c r="D7" s="71" t="s">
        <v>9</v>
      </c>
      <c r="E7" s="82" t="s">
        <v>20</v>
      </c>
      <c r="F7" s="69"/>
      <c r="G7" s="86"/>
      <c r="H7" s="78" t="s">
        <v>9</v>
      </c>
      <c r="I7" s="71" t="s">
        <v>9</v>
      </c>
      <c r="J7" s="82" t="s">
        <v>20</v>
      </c>
      <c r="K7" s="82" t="s">
        <v>9</v>
      </c>
      <c r="L7" s="95" t="s">
        <v>15</v>
      </c>
      <c r="M7" s="100" t="s">
        <v>24</v>
      </c>
      <c r="N7" s="63" t="s">
        <v>24</v>
      </c>
    </row>
    <row r="8" spans="1:14" ht="18" customHeight="1" thickBot="1">
      <c r="A8" s="66"/>
      <c r="B8" s="72"/>
      <c r="C8" s="126">
        <v>2018</v>
      </c>
      <c r="D8" s="127">
        <v>2019</v>
      </c>
      <c r="E8" s="128" t="s">
        <v>17</v>
      </c>
      <c r="F8" s="129"/>
      <c r="G8" s="130"/>
      <c r="H8" s="131">
        <v>2018</v>
      </c>
      <c r="I8" s="132">
        <v>2019</v>
      </c>
      <c r="J8" s="128" t="s">
        <v>17</v>
      </c>
      <c r="K8" s="133"/>
      <c r="L8" s="133"/>
      <c r="M8" s="126">
        <v>2018</v>
      </c>
      <c r="N8" s="127">
        <v>2019</v>
      </c>
    </row>
    <row r="9" spans="1:14" ht="18" customHeight="1">
      <c r="A9" s="67" t="s">
        <v>30</v>
      </c>
      <c r="B9" s="76"/>
      <c r="C9" s="135">
        <f>H9/M9</f>
        <v>23.6734693877551</v>
      </c>
      <c r="D9" s="136">
        <f>I9/N9</f>
        <v>15.850340136054422</v>
      </c>
      <c r="E9" s="137">
        <f>D9-C9</f>
        <v>-7.82312925170068</v>
      </c>
      <c r="F9" s="138"/>
      <c r="G9" s="139"/>
      <c r="H9" s="140">
        <v>3480</v>
      </c>
      <c r="I9" s="141">
        <v>2330</v>
      </c>
      <c r="J9" s="142">
        <f>(I9-H9)</f>
        <v>-1150</v>
      </c>
      <c r="K9" s="142">
        <v>2144</v>
      </c>
      <c r="L9" s="16">
        <f>(K9/I9)*100</f>
        <v>92.01716738197425</v>
      </c>
      <c r="M9" s="143">
        <v>147</v>
      </c>
      <c r="N9" s="144">
        <v>147</v>
      </c>
    </row>
    <row r="10" spans="1:14" ht="19.5" customHeight="1">
      <c r="A10" s="67" t="s">
        <v>21</v>
      </c>
      <c r="B10" s="76"/>
      <c r="C10" s="79">
        <f aca="true" t="shared" si="0" ref="C10:C42">H10/M10</f>
        <v>12.781456953642385</v>
      </c>
      <c r="D10" s="73">
        <f aca="true" t="shared" si="1" ref="D10:D42">(I10/N10)</f>
        <v>11.879432624113475</v>
      </c>
      <c r="E10" s="107">
        <f aca="true" t="shared" si="2" ref="E10:E42">D10-C10</f>
        <v>-0.9020243295289099</v>
      </c>
      <c r="F10" s="108"/>
      <c r="G10" s="109"/>
      <c r="H10" s="90">
        <v>1930</v>
      </c>
      <c r="I10" s="74">
        <v>1675</v>
      </c>
      <c r="J10" s="43">
        <f aca="true" t="shared" si="3" ref="J10:J42">(I10-H10)</f>
        <v>-255</v>
      </c>
      <c r="K10" s="43">
        <v>1550</v>
      </c>
      <c r="L10" s="96">
        <f aca="true" t="shared" si="4" ref="L10:L41">(K10/I10)*100</f>
        <v>92.53731343283582</v>
      </c>
      <c r="M10" s="8">
        <v>151</v>
      </c>
      <c r="N10" s="14">
        <v>141</v>
      </c>
    </row>
    <row r="11" spans="1:14" ht="15.75" hidden="1">
      <c r="A11" s="67" t="s">
        <v>2</v>
      </c>
      <c r="B11" s="76"/>
      <c r="C11" s="79" t="e">
        <f t="shared" si="0"/>
        <v>#DIV/0!</v>
      </c>
      <c r="D11" s="74" t="e">
        <f t="shared" si="1"/>
        <v>#DIV/0!</v>
      </c>
      <c r="E11" s="107" t="e">
        <f t="shared" si="2"/>
        <v>#DIV/0!</v>
      </c>
      <c r="F11" s="108"/>
      <c r="G11" s="109"/>
      <c r="H11" s="90"/>
      <c r="I11" s="74"/>
      <c r="J11" s="43">
        <f t="shared" si="3"/>
        <v>0</v>
      </c>
      <c r="K11" s="43"/>
      <c r="L11" s="96" t="e">
        <f t="shared" si="4"/>
        <v>#DIV/0!</v>
      </c>
      <c r="M11" s="8"/>
      <c r="N11" s="14"/>
    </row>
    <row r="12" spans="1:14" s="125" customFormat="1" ht="18" customHeight="1">
      <c r="A12" s="114" t="s">
        <v>3</v>
      </c>
      <c r="B12" s="115"/>
      <c r="C12" s="116">
        <f t="shared" si="0"/>
        <v>18.337454545454545</v>
      </c>
      <c r="D12" s="117">
        <f t="shared" si="1"/>
        <v>10.607375271149674</v>
      </c>
      <c r="E12" s="118">
        <f t="shared" si="2"/>
        <v>-7.73007927430487</v>
      </c>
      <c r="F12" s="119"/>
      <c r="G12" s="120"/>
      <c r="H12" s="121">
        <v>25214</v>
      </c>
      <c r="I12" s="74">
        <v>14670</v>
      </c>
      <c r="J12" s="123">
        <f t="shared" si="3"/>
        <v>-10544</v>
      </c>
      <c r="K12" s="123">
        <v>14068</v>
      </c>
      <c r="L12" s="124">
        <f t="shared" si="4"/>
        <v>95.89638718473074</v>
      </c>
      <c r="M12" s="121">
        <v>1375</v>
      </c>
      <c r="N12" s="122">
        <v>1383</v>
      </c>
    </row>
    <row r="13" spans="1:14" ht="18" customHeight="1">
      <c r="A13" s="67" t="s">
        <v>4</v>
      </c>
      <c r="B13" s="76"/>
      <c r="C13" s="79">
        <f t="shared" si="0"/>
        <v>15.64039408866995</v>
      </c>
      <c r="D13" s="73">
        <f t="shared" si="1"/>
        <v>17.68472906403941</v>
      </c>
      <c r="E13" s="107">
        <f t="shared" si="2"/>
        <v>2.044334975369459</v>
      </c>
      <c r="F13" s="108"/>
      <c r="G13" s="109"/>
      <c r="H13" s="90">
        <v>6350</v>
      </c>
      <c r="I13" s="74">
        <v>7180</v>
      </c>
      <c r="J13" s="43">
        <f t="shared" si="3"/>
        <v>830</v>
      </c>
      <c r="K13" s="43">
        <v>6730</v>
      </c>
      <c r="L13" s="96">
        <f t="shared" si="4"/>
        <v>93.7325905292479</v>
      </c>
      <c r="M13" s="8">
        <v>406</v>
      </c>
      <c r="N13" s="14">
        <v>406</v>
      </c>
    </row>
    <row r="14" spans="1:14" ht="19.5" customHeight="1">
      <c r="A14" s="67" t="s">
        <v>27</v>
      </c>
      <c r="B14" s="76"/>
      <c r="C14" s="79">
        <f>H14/M14</f>
        <v>9.574175824175825</v>
      </c>
      <c r="D14" s="73" t="e">
        <f t="shared" si="1"/>
        <v>#DIV/0!</v>
      </c>
      <c r="E14" s="107" t="e">
        <f t="shared" si="2"/>
        <v>#DIV/0!</v>
      </c>
      <c r="F14" s="108"/>
      <c r="G14" s="109"/>
      <c r="H14" s="90">
        <v>3485</v>
      </c>
      <c r="I14" s="74">
        <v>0</v>
      </c>
      <c r="J14" s="43">
        <f t="shared" si="3"/>
        <v>-3485</v>
      </c>
      <c r="K14" s="43">
        <v>0</v>
      </c>
      <c r="L14" s="96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28</v>
      </c>
      <c r="B15" s="76"/>
      <c r="C15" s="79" t="e">
        <f>H15/M15</f>
        <v>#DIV/0!</v>
      </c>
      <c r="D15" s="73">
        <f t="shared" si="1"/>
        <v>8.547945205479452</v>
      </c>
      <c r="E15" s="107" t="e">
        <f t="shared" si="2"/>
        <v>#DIV/0!</v>
      </c>
      <c r="F15" s="108"/>
      <c r="G15" s="109"/>
      <c r="H15" s="90">
        <v>0</v>
      </c>
      <c r="I15" s="74">
        <v>3120</v>
      </c>
      <c r="J15" s="43">
        <f t="shared" si="3"/>
        <v>3120</v>
      </c>
      <c r="K15" s="43">
        <v>3060</v>
      </c>
      <c r="L15" s="96">
        <f t="shared" si="4"/>
        <v>98.07692307692307</v>
      </c>
      <c r="M15" s="8">
        <v>0</v>
      </c>
      <c r="N15" s="14">
        <v>365</v>
      </c>
    </row>
    <row r="16" spans="1:14" ht="18.75" customHeight="1">
      <c r="A16" s="67" t="s">
        <v>5</v>
      </c>
      <c r="B16" s="76"/>
      <c r="C16" s="79">
        <f t="shared" si="0"/>
        <v>19.375</v>
      </c>
      <c r="D16" s="73">
        <f t="shared" si="1"/>
        <v>18.885416666666668</v>
      </c>
      <c r="E16" s="107">
        <f t="shared" si="2"/>
        <v>-0.48958333333333215</v>
      </c>
      <c r="F16" s="108"/>
      <c r="G16" s="109"/>
      <c r="H16" s="90">
        <v>9300</v>
      </c>
      <c r="I16" s="74">
        <v>9065</v>
      </c>
      <c r="J16" s="43">
        <f t="shared" si="3"/>
        <v>-235</v>
      </c>
      <c r="K16" s="43">
        <v>8880</v>
      </c>
      <c r="L16" s="96">
        <f t="shared" si="4"/>
        <v>97.95918367346938</v>
      </c>
      <c r="M16" s="8">
        <v>480</v>
      </c>
      <c r="N16" s="14">
        <v>480</v>
      </c>
    </row>
    <row r="17" spans="1:14" ht="19.5" customHeight="1" thickBot="1">
      <c r="A17" s="67" t="s">
        <v>6</v>
      </c>
      <c r="B17" s="77"/>
      <c r="C17" s="80">
        <f t="shared" si="0"/>
        <v>22.865859564164648</v>
      </c>
      <c r="D17" s="75">
        <f t="shared" si="1"/>
        <v>21.66080070391553</v>
      </c>
      <c r="E17" s="145">
        <f t="shared" si="2"/>
        <v>-1.2050588602491175</v>
      </c>
      <c r="F17" s="146"/>
      <c r="G17" s="147"/>
      <c r="H17" s="91">
        <v>47218</v>
      </c>
      <c r="I17" s="110">
        <v>49235</v>
      </c>
      <c r="J17" s="48">
        <f t="shared" si="3"/>
        <v>2017</v>
      </c>
      <c r="K17" s="48">
        <v>48141</v>
      </c>
      <c r="L17" s="97">
        <f t="shared" si="4"/>
        <v>97.77800345282827</v>
      </c>
      <c r="M17" s="101">
        <v>2065</v>
      </c>
      <c r="N17" s="102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4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4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4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5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4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5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4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5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4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5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4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5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4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5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4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5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4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5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4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5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4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5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4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5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4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5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4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5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4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5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4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5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4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5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4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5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4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5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4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5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4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5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4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5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4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5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3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6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7</v>
      </c>
      <c r="B42" s="54"/>
      <c r="C42" s="55">
        <f t="shared" si="0"/>
        <v>19.44206094627105</v>
      </c>
      <c r="D42" s="32">
        <f t="shared" si="1"/>
        <v>16.79980750721848</v>
      </c>
      <c r="E42" s="28">
        <f t="shared" si="2"/>
        <v>-2.6422534390525705</v>
      </c>
      <c r="F42" s="56"/>
      <c r="G42" s="57"/>
      <c r="H42" s="45">
        <f>SUM(H9:H41)</f>
        <v>96977</v>
      </c>
      <c r="I42" s="44">
        <f>SUM(I9:I41)</f>
        <v>87275</v>
      </c>
      <c r="J42" s="45">
        <f t="shared" si="3"/>
        <v>-9702</v>
      </c>
      <c r="K42" s="45">
        <f>SUM(K9:K41)</f>
        <v>84573</v>
      </c>
      <c r="L42" s="28">
        <f>(K42/I42)*100</f>
        <v>96.90403895731882</v>
      </c>
      <c r="M42" s="29">
        <f>M9+M10+M12+M13+M14+M15+M16+M17</f>
        <v>4988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11">
        <v>16.8</v>
      </c>
      <c r="E43" s="61"/>
      <c r="F43" s="62"/>
      <c r="G43" s="62"/>
      <c r="H43" s="62"/>
      <c r="I43" s="112">
        <v>87290</v>
      </c>
      <c r="J43" s="112"/>
      <c r="K43" s="112">
        <v>84358</v>
      </c>
      <c r="L43" s="113"/>
      <c r="M43" s="112"/>
      <c r="N43" s="112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  <row r="66" ht="12.75">
      <c r="DX66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2019-12-18T06:29:20Z</cp:lastPrinted>
  <dcterms:created xsi:type="dcterms:W3CDTF">2010-10-07T06:08:39Z</dcterms:created>
  <dcterms:modified xsi:type="dcterms:W3CDTF">2019-12-18T06:30:25Z</dcterms:modified>
  <cp:category/>
  <cp:version/>
  <cp:contentType/>
  <cp:contentStatus/>
</cp:coreProperties>
</file>