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КФХ!$A$1:$Z$21</definedName>
    <definedName name="_xlnm.Print_Area" localSheetId="0">'ОСХ И КФХ'!$A$1:$Z$15</definedName>
  </definedNames>
  <calcPr calcId="162913"/>
</workbook>
</file>

<file path=xl/calcChain.xml><?xml version="1.0" encoding="utf-8"?>
<calcChain xmlns="http://schemas.openxmlformats.org/spreadsheetml/2006/main">
  <c r="B8" i="1" l="1"/>
  <c r="B14" i="1" l="1"/>
  <c r="B18" i="2" l="1"/>
  <c r="B19" i="2"/>
  <c r="B20" i="2"/>
  <c r="K8" i="2" l="1"/>
  <c r="V16" i="2" l="1"/>
  <c r="V21" i="2" s="1"/>
  <c r="B17" i="2"/>
  <c r="S16" i="2"/>
  <c r="S21" i="2" s="1"/>
  <c r="R16" i="2"/>
  <c r="P16" i="2"/>
  <c r="P21" i="2" s="1"/>
  <c r="O16" i="2"/>
  <c r="O21" i="2" s="1"/>
  <c r="M16" i="2"/>
  <c r="M21" i="2" s="1"/>
  <c r="L16" i="2"/>
  <c r="L21" i="2" s="1"/>
  <c r="J16" i="2"/>
  <c r="J21" i="2" s="1"/>
  <c r="I16" i="2"/>
  <c r="I21" i="2" s="1"/>
  <c r="G16" i="2"/>
  <c r="G21" i="2" s="1"/>
  <c r="F16" i="2"/>
  <c r="F21" i="2" s="1"/>
  <c r="D16" i="2"/>
  <c r="D21" i="2" s="1"/>
  <c r="C16" i="2"/>
  <c r="C21" i="2" s="1"/>
  <c r="B21" i="2" l="1"/>
  <c r="N21" i="2"/>
  <c r="Q21" i="2"/>
  <c r="E21" i="2"/>
  <c r="H21" i="2"/>
  <c r="K21" i="2"/>
  <c r="T16" i="2"/>
  <c r="R21" i="2"/>
  <c r="Q16" i="2"/>
  <c r="N16" i="2"/>
  <c r="K16" i="2"/>
  <c r="H16" i="2"/>
  <c r="E16" i="2"/>
  <c r="T13" i="2" l="1"/>
  <c r="T14" i="2"/>
  <c r="T15" i="2"/>
  <c r="Y13" i="2"/>
  <c r="Y14" i="2"/>
  <c r="Y15" i="2"/>
  <c r="Q10" i="2"/>
  <c r="Q11" i="2"/>
  <c r="Q12" i="2"/>
  <c r="Q13" i="2"/>
  <c r="Q14" i="2"/>
  <c r="Q15" i="2"/>
  <c r="U13" i="2"/>
  <c r="U14" i="2"/>
  <c r="U15" i="2"/>
  <c r="N13" i="2"/>
  <c r="N14" i="2"/>
  <c r="N15" i="2"/>
  <c r="K13" i="2"/>
  <c r="K14" i="2"/>
  <c r="K15" i="2"/>
  <c r="H13" i="2"/>
  <c r="H14" i="2"/>
  <c r="H15" i="2"/>
  <c r="E13" i="2"/>
  <c r="E14" i="2"/>
  <c r="E15" i="2"/>
  <c r="B13" i="2"/>
  <c r="B14" i="2"/>
  <c r="B15" i="2"/>
  <c r="T18" i="2"/>
  <c r="H18" i="2"/>
  <c r="E18" i="2"/>
  <c r="Z16" i="2"/>
  <c r="Z21" i="2" s="1"/>
  <c r="W12" i="2"/>
  <c r="T12" i="2"/>
  <c r="X12" i="2" s="1"/>
  <c r="N12" i="2"/>
  <c r="K12" i="2"/>
  <c r="H12" i="2"/>
  <c r="E12" i="2"/>
  <c r="B12" i="2"/>
  <c r="W11" i="2"/>
  <c r="T11" i="2"/>
  <c r="X11" i="2" s="1"/>
  <c r="N11" i="2"/>
  <c r="K11" i="2"/>
  <c r="H11" i="2"/>
  <c r="E11" i="2"/>
  <c r="B11" i="2"/>
  <c r="W10" i="2"/>
  <c r="T10" i="2"/>
  <c r="X10" i="2" s="1"/>
  <c r="N10" i="2"/>
  <c r="K10" i="2"/>
  <c r="H10" i="2"/>
  <c r="E10" i="2"/>
  <c r="B10" i="2"/>
  <c r="W9" i="2"/>
  <c r="T9" i="2"/>
  <c r="X9" i="2" s="1"/>
  <c r="Q9" i="2"/>
  <c r="N9" i="2"/>
  <c r="K9" i="2"/>
  <c r="H9" i="2"/>
  <c r="E9" i="2"/>
  <c r="B9" i="2"/>
  <c r="W8" i="2"/>
  <c r="T8" i="2"/>
  <c r="X8" i="2" s="1"/>
  <c r="N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B7" i="1"/>
  <c r="T6" i="1"/>
  <c r="T13" i="1" s="1"/>
  <c r="U18" i="2" l="1"/>
  <c r="T21" i="2"/>
  <c r="U21" i="2" s="1"/>
  <c r="U10" i="2"/>
  <c r="Y11" i="2"/>
  <c r="B16" i="2"/>
  <c r="Y7" i="2"/>
  <c r="U9" i="2"/>
  <c r="U11" i="2"/>
  <c r="U12" i="2"/>
  <c r="Y12" i="2"/>
  <c r="Y10" i="2"/>
  <c r="Y9" i="2"/>
  <c r="Y8" i="2"/>
  <c r="Y6" i="2"/>
  <c r="U16" i="2"/>
  <c r="U7" i="2"/>
  <c r="U8" i="2"/>
  <c r="W16" i="2"/>
  <c r="B9" i="1"/>
  <c r="B10" i="1"/>
  <c r="B11" i="1"/>
  <c r="B12" i="1"/>
  <c r="B6" i="1"/>
  <c r="X21" i="2" l="1"/>
  <c r="X16" i="2"/>
  <c r="Y16" i="2" s="1"/>
  <c r="X7" i="1"/>
  <c r="X8" i="1"/>
  <c r="X12" i="1"/>
  <c r="X6" i="1"/>
  <c r="R13" i="1"/>
  <c r="X10" i="1"/>
  <c r="X11" i="1"/>
  <c r="X9" i="1"/>
  <c r="W7" i="1"/>
  <c r="R15" i="1" l="1"/>
  <c r="T15" i="1"/>
  <c r="N9" i="1"/>
  <c r="E7" i="1"/>
  <c r="E8" i="1"/>
  <c r="E9" i="1"/>
  <c r="E10" i="1"/>
  <c r="E11" i="1"/>
  <c r="E12" i="1"/>
  <c r="E6" i="1"/>
  <c r="D13" i="1"/>
  <c r="D15" i="1" s="1"/>
  <c r="C13" i="1"/>
  <c r="P13" i="1"/>
  <c r="O13" i="1"/>
  <c r="Y7" i="1"/>
  <c r="W8" i="1"/>
  <c r="Y8" i="1" s="1"/>
  <c r="W9" i="1"/>
  <c r="W10" i="1"/>
  <c r="W11" i="1"/>
  <c r="Y11" i="1" s="1"/>
  <c r="W12" i="1"/>
  <c r="Y12" i="1" s="1"/>
  <c r="W6" i="1"/>
  <c r="Y6" i="1" s="1"/>
  <c r="Z13" i="1"/>
  <c r="Z15" i="1" s="1"/>
  <c r="V13" i="1"/>
  <c r="V15" i="1" s="1"/>
  <c r="Q9" i="1"/>
  <c r="N11" i="1"/>
  <c r="N10" i="1"/>
  <c r="N8" i="1"/>
  <c r="N12" i="1"/>
  <c r="U7" i="1"/>
  <c r="U8" i="1"/>
  <c r="U9" i="1"/>
  <c r="U10" i="1"/>
  <c r="U6" i="1"/>
  <c r="S13" i="1"/>
  <c r="S15" i="1" s="1"/>
  <c r="M13" i="1"/>
  <c r="L13" i="1"/>
  <c r="K7" i="1"/>
  <c r="K8" i="1"/>
  <c r="K9" i="1"/>
  <c r="K10" i="1"/>
  <c r="K11" i="1"/>
  <c r="K12" i="1"/>
  <c r="K6" i="1"/>
  <c r="J13" i="1"/>
  <c r="I13" i="1"/>
  <c r="I15" i="1" s="1"/>
  <c r="H7" i="1"/>
  <c r="H8" i="1"/>
  <c r="H9" i="1"/>
  <c r="H10" i="1"/>
  <c r="H11" i="1"/>
  <c r="H12" i="1"/>
  <c r="H6" i="1"/>
  <c r="G13" i="1"/>
  <c r="F13" i="1"/>
  <c r="F15" i="1" s="1"/>
  <c r="P15" i="1" l="1"/>
  <c r="X13" i="1"/>
  <c r="H13" i="1"/>
  <c r="M15" i="1"/>
  <c r="Y10" i="1"/>
  <c r="Y9" i="1"/>
  <c r="B13" i="1"/>
  <c r="B15" i="1" s="1"/>
  <c r="E13" i="1"/>
  <c r="C15" i="1"/>
  <c r="E15" i="1" s="1"/>
  <c r="N13" i="1"/>
  <c r="W13" i="1"/>
  <c r="Q13" i="1"/>
  <c r="G15" i="1"/>
  <c r="H15" i="1" s="1"/>
  <c r="K13" i="1"/>
  <c r="O15" i="1"/>
  <c r="L15" i="1"/>
  <c r="J15" i="1"/>
  <c r="U15" i="1"/>
  <c r="U13" i="1"/>
  <c r="Q15" i="1" l="1"/>
  <c r="X15" i="1"/>
  <c r="N15" i="1"/>
  <c r="Y13" i="1"/>
  <c r="K15" i="1"/>
</calcChain>
</file>

<file path=xl/sharedStrings.xml><?xml version="1.0" encoding="utf-8"?>
<sst xmlns="http://schemas.openxmlformats.org/spreadsheetml/2006/main" count="101" uniqueCount="47">
  <si>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</si>
  <si>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</si>
  <si>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</si>
  <si>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</si>
  <si>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</si>
  <si>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</si>
  <si>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</si>
  <si>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</si>
  <si>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</si>
  <si>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</si>
  <si>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</si>
  <si>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</si>
  <si>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</si>
  <si>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</si>
  <si>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</si>
  <si>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</si>
  <si>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</si>
  <si>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</si>
  <si>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</si>
  <si>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</si>
  <si>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</si>
  <si>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</si>
  <si>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</si>
  <si>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</si>
  <si>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</si>
  <si>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</si>
  <si>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</si>
  <si>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</si>
  <si>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</si>
  <si>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</si>
  <si>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</si>
  <si>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</si>
  <si>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</si>
  <si>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</si>
  <si>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</si>
  <si>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</si>
  <si>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</si>
  <si>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</si>
  <si>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</si>
  <si>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</si>
  <si>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Баженов С.С.</t>
  </si>
  <si>
    <t>Баженов С.С. 50 га естественные травы</t>
  </si>
  <si>
    <t>Соловьев 10 га оставил клевер на семена</t>
  </si>
  <si>
    <t>Примечание : 42 га Сулима однолетка подповкровные (закатали на сено)</t>
  </si>
  <si>
    <t>КФХ Селиванов Алексей  Дмитр.</t>
  </si>
  <si>
    <t>по Верещагинскому муниципальному району на 27.09.2019</t>
  </si>
  <si>
    <t>по Верещагинскому городскому округу на 25.06.2020г.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</si>
</sst>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zoomScale="77" zoomScaleNormal="77" zoomScaleSheetLayoutView="7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T6" sqref="T6:T13"/>
    </sheetView>
  </sheetViews>
  <sheetFormatPr defaultRowHeight="15" x14ac:dyDescent="0.25"/>
  <cols>
    <col min="1" max="1" width="30.140625" customWidth="1"/>
    <col min="2" max="2" width="8.85546875" customWidth="1"/>
    <col min="3" max="9" width="7.7109375" customWidth="1"/>
    <col min="10" max="10" width="8.140625" customWidth="1"/>
    <col min="11" max="14" width="7.7109375" customWidth="1"/>
    <col min="15" max="15" width="8.7109375" customWidth="1"/>
    <col min="16" max="16" width="8.140625" customWidth="1"/>
    <col min="17" max="17" width="7.7109375" customWidth="1"/>
    <col min="18" max="18" width="9.28515625" customWidth="1"/>
    <col min="19" max="20" width="7.7109375" customWidth="1"/>
    <col min="21" max="21" width="8.5703125" customWidth="1"/>
    <col min="22" max="22" width="11.7109375" customWidth="1"/>
    <col min="23" max="25" width="7.7109375" customWidth="1"/>
    <col min="26" max="26" width="10.28515625" customWidth="1"/>
    <col min="27" max="42" width="8.85546875" style="4"/>
  </cols>
  <sheetData>
    <row r="1" spans="1:29" ht="24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5"/>
      <c r="AB1" s="5"/>
      <c r="AC1" s="5"/>
    </row>
    <row r="2" spans="1:29" ht="30.75" customHeight="1" x14ac:dyDescent="0.25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6"/>
      <c r="AB2" s="6"/>
      <c r="AC2" s="6"/>
    </row>
    <row r="3" spans="1:29" ht="26.25" customHeight="1" x14ac:dyDescent="0.25">
      <c r="A3" s="54" t="s">
        <v>0</v>
      </c>
      <c r="B3" s="51" t="s">
        <v>25</v>
      </c>
      <c r="C3" s="45" t="s">
        <v>24</v>
      </c>
      <c r="D3" s="46"/>
      <c r="E3" s="47"/>
      <c r="F3" s="45" t="s">
        <v>21</v>
      </c>
      <c r="G3" s="46"/>
      <c r="H3" s="47"/>
      <c r="I3" s="42" t="s">
        <v>10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51" t="s">
        <v>6</v>
      </c>
      <c r="W3" s="57" t="s">
        <v>7</v>
      </c>
      <c r="X3" s="58"/>
      <c r="Y3" s="59"/>
      <c r="Z3" s="54" t="s">
        <v>23</v>
      </c>
      <c r="AA3" s="6"/>
      <c r="AB3" s="6"/>
      <c r="AC3" s="6"/>
    </row>
    <row r="4" spans="1:29" ht="97.5" customHeight="1" x14ac:dyDescent="0.25">
      <c r="A4" s="66"/>
      <c r="B4" s="68"/>
      <c r="C4" s="48"/>
      <c r="D4" s="49"/>
      <c r="E4" s="50"/>
      <c r="F4" s="48"/>
      <c r="G4" s="49"/>
      <c r="H4" s="50"/>
      <c r="I4" s="53" t="s">
        <v>1</v>
      </c>
      <c r="J4" s="53"/>
      <c r="K4" s="53"/>
      <c r="L4" s="53" t="s">
        <v>2</v>
      </c>
      <c r="M4" s="53"/>
      <c r="N4" s="53"/>
      <c r="O4" s="63" t="s">
        <v>22</v>
      </c>
      <c r="P4" s="64"/>
      <c r="Q4" s="65"/>
      <c r="R4" s="51" t="s">
        <v>26</v>
      </c>
      <c r="S4" s="53" t="s">
        <v>27</v>
      </c>
      <c r="T4" s="53"/>
      <c r="U4" s="53"/>
      <c r="V4" s="52"/>
      <c r="W4" s="60"/>
      <c r="X4" s="61"/>
      <c r="Y4" s="62"/>
      <c r="Z4" s="55"/>
    </row>
    <row r="5" spans="1:29" ht="57.75" customHeight="1" x14ac:dyDescent="0.25">
      <c r="A5" s="67"/>
      <c r="B5" s="69"/>
      <c r="C5" s="23" t="s">
        <v>3</v>
      </c>
      <c r="D5" s="23" t="s">
        <v>4</v>
      </c>
      <c r="E5" s="24" t="s">
        <v>5</v>
      </c>
      <c r="F5" s="25" t="s">
        <v>3</v>
      </c>
      <c r="G5" s="24" t="s">
        <v>4</v>
      </c>
      <c r="H5" s="25" t="s">
        <v>5</v>
      </c>
      <c r="I5" s="23" t="s">
        <v>3</v>
      </c>
      <c r="J5" s="23" t="s">
        <v>4</v>
      </c>
      <c r="K5" s="24" t="s">
        <v>5</v>
      </c>
      <c r="L5" s="23" t="s">
        <v>3</v>
      </c>
      <c r="M5" s="23" t="s">
        <v>4</v>
      </c>
      <c r="N5" s="24" t="s">
        <v>5</v>
      </c>
      <c r="O5" s="23" t="s">
        <v>3</v>
      </c>
      <c r="P5" s="23" t="s">
        <v>4</v>
      </c>
      <c r="Q5" s="24" t="s">
        <v>5</v>
      </c>
      <c r="R5" s="53"/>
      <c r="S5" s="23" t="s">
        <v>3</v>
      </c>
      <c r="T5" s="23" t="s">
        <v>4</v>
      </c>
      <c r="U5" s="24" t="s">
        <v>5</v>
      </c>
      <c r="V5" s="53"/>
      <c r="W5" s="23" t="s">
        <v>3</v>
      </c>
      <c r="X5" s="23" t="s">
        <v>8</v>
      </c>
      <c r="Y5" s="24" t="s">
        <v>5</v>
      </c>
      <c r="Z5" s="56"/>
    </row>
    <row r="6" spans="1:29" s="11" customFormat="1" ht="40.15" customHeight="1" x14ac:dyDescent="0.25">
      <c r="A6" s="26" t="s">
        <v>11</v>
      </c>
      <c r="B6" s="24">
        <f>D6+G6</f>
        <v>50</v>
      </c>
      <c r="C6" s="27"/>
      <c r="D6" s="27"/>
      <c r="E6" s="28" t="e">
        <f>D6/C6*100</f>
        <v>#DIV/0!</v>
      </c>
      <c r="F6" s="27"/>
      <c r="G6" s="27">
        <v>50</v>
      </c>
      <c r="H6" s="28" t="e">
        <f>G6/F6*100</f>
        <v>#DIV/0!</v>
      </c>
      <c r="I6" s="27"/>
      <c r="J6" s="27">
        <v>5.6</v>
      </c>
      <c r="K6" s="28" t="e">
        <f>J6/I6*100</f>
        <v>#DIV/0!</v>
      </c>
      <c r="L6" s="27"/>
      <c r="M6" s="27"/>
      <c r="N6" s="28">
        <v>0</v>
      </c>
      <c r="O6" s="27"/>
      <c r="P6" s="27"/>
      <c r="Q6" s="28">
        <v>0</v>
      </c>
      <c r="R6" s="28"/>
      <c r="S6" s="27"/>
      <c r="T6" s="27">
        <f>R6*0.7</f>
        <v>0</v>
      </c>
      <c r="U6" s="28" t="e">
        <f>T6/S6*100</f>
        <v>#DIV/0!</v>
      </c>
      <c r="V6" s="32">
        <v>116</v>
      </c>
      <c r="W6" s="28" t="e">
        <f t="shared" ref="W6:W13" si="0">(I6*10*0.45/Z6)+(L6*10*0.31/Z6)+(O6*10*0.31/Z6)+(S6*10*0.17/Z6*0.7)</f>
        <v>#DIV/0!</v>
      </c>
      <c r="X6" s="28" t="e">
        <f t="shared" ref="X6:X13" si="1">(J6*10*0.45/Z6)+(M6*10*0.31/Z6)+(P6*10*0.35/Z6)+(T6*10*0.17/Z6)</f>
        <v>#DIV/0!</v>
      </c>
      <c r="Y6" s="28" t="e">
        <f>X6/W6*100</f>
        <v>#DIV/0!</v>
      </c>
      <c r="Z6" s="27"/>
    </row>
    <row r="7" spans="1:29" s="11" customFormat="1" ht="40.15" customHeight="1" x14ac:dyDescent="0.25">
      <c r="A7" s="26" t="s">
        <v>12</v>
      </c>
      <c r="B7" s="24">
        <f>D7+G7</f>
        <v>94</v>
      </c>
      <c r="C7" s="27">
        <v>60</v>
      </c>
      <c r="D7" s="27"/>
      <c r="E7" s="28">
        <f t="shared" ref="E7:E12" si="2">D7/C7*100</f>
        <v>0</v>
      </c>
      <c r="F7" s="27">
        <v>2551</v>
      </c>
      <c r="G7" s="27">
        <v>94</v>
      </c>
      <c r="H7" s="28">
        <f t="shared" ref="H7:H13" si="3">G7/F7*100</f>
        <v>3.6848294786358289</v>
      </c>
      <c r="I7" s="27">
        <v>987</v>
      </c>
      <c r="J7" s="27"/>
      <c r="K7" s="28">
        <f t="shared" ref="K7:K13" si="4">J7/I7*100</f>
        <v>0</v>
      </c>
      <c r="L7" s="27"/>
      <c r="M7" s="27"/>
      <c r="N7" s="28">
        <v>0</v>
      </c>
      <c r="O7" s="27"/>
      <c r="P7" s="27"/>
      <c r="Q7" s="28">
        <v>0</v>
      </c>
      <c r="R7" s="28"/>
      <c r="S7" s="27">
        <v>3945</v>
      </c>
      <c r="T7" s="27"/>
      <c r="U7" s="28">
        <f t="shared" ref="U7:U13" si="5">T7/S7*100</f>
        <v>0</v>
      </c>
      <c r="V7" s="27">
        <v>162</v>
      </c>
      <c r="W7" s="28">
        <f t="shared" si="0"/>
        <v>38.71207627118644</v>
      </c>
      <c r="X7" s="28">
        <f t="shared" si="1"/>
        <v>0</v>
      </c>
      <c r="Y7" s="28">
        <f t="shared" ref="Y7:Y12" si="6">X7/W7*100</f>
        <v>0</v>
      </c>
      <c r="Z7" s="27">
        <v>236</v>
      </c>
    </row>
    <row r="8" spans="1:29" s="11" customFormat="1" ht="40.15" customHeight="1" x14ac:dyDescent="0.25">
      <c r="A8" s="26" t="s">
        <v>13</v>
      </c>
      <c r="B8" s="30">
        <f>D8+G8</f>
        <v>265</v>
      </c>
      <c r="C8" s="27">
        <v>1485</v>
      </c>
      <c r="D8" s="29"/>
      <c r="E8" s="28">
        <f t="shared" si="2"/>
        <v>0</v>
      </c>
      <c r="F8" s="27">
        <v>2648</v>
      </c>
      <c r="G8" s="27">
        <v>265</v>
      </c>
      <c r="H8" s="28">
        <f t="shared" si="3"/>
        <v>10.007552870090635</v>
      </c>
      <c r="I8" s="27">
        <v>2700</v>
      </c>
      <c r="J8" s="27"/>
      <c r="K8" s="28">
        <f t="shared" si="4"/>
        <v>0</v>
      </c>
      <c r="L8" s="27">
        <v>7050</v>
      </c>
      <c r="M8" s="27"/>
      <c r="N8" s="28">
        <f t="shared" ref="N8:N13" si="7">M8/L8*100</f>
        <v>0</v>
      </c>
      <c r="O8" s="28"/>
      <c r="P8" s="31"/>
      <c r="Q8" s="28">
        <v>0</v>
      </c>
      <c r="R8" s="40">
        <v>505</v>
      </c>
      <c r="S8" s="27">
        <v>19500</v>
      </c>
      <c r="T8" s="27">
        <v>353</v>
      </c>
      <c r="U8" s="28">
        <f t="shared" si="5"/>
        <v>1.81025641025641</v>
      </c>
      <c r="V8" s="27">
        <v>1339</v>
      </c>
      <c r="W8" s="28">
        <f t="shared" si="0"/>
        <v>27.611003861003859</v>
      </c>
      <c r="X8" s="28">
        <f t="shared" si="1"/>
        <v>0.28962355212355212</v>
      </c>
      <c r="Y8" s="28">
        <f t="shared" si="6"/>
        <v>1.048942492571229</v>
      </c>
      <c r="Z8" s="27">
        <v>2072</v>
      </c>
    </row>
    <row r="9" spans="1:29" s="11" customFormat="1" ht="40.15" customHeight="1" x14ac:dyDescent="0.25">
      <c r="A9" s="26" t="s">
        <v>14</v>
      </c>
      <c r="B9" s="24">
        <f t="shared" ref="B9:B12" si="8">D9+G9</f>
        <v>270</v>
      </c>
      <c r="C9" s="27">
        <v>430</v>
      </c>
      <c r="D9" s="27"/>
      <c r="E9" s="28">
        <f t="shared" si="2"/>
        <v>0</v>
      </c>
      <c r="F9" s="27">
        <v>2600</v>
      </c>
      <c r="G9" s="27">
        <v>270</v>
      </c>
      <c r="H9" s="28">
        <f t="shared" si="3"/>
        <v>10.384615384615385</v>
      </c>
      <c r="I9" s="27">
        <v>2277</v>
      </c>
      <c r="J9" s="27">
        <v>128.5</v>
      </c>
      <c r="K9" s="28">
        <f t="shared" si="4"/>
        <v>5.6433904259991214</v>
      </c>
      <c r="L9" s="27">
        <v>678</v>
      </c>
      <c r="M9" s="27"/>
      <c r="N9" s="28">
        <f t="shared" si="7"/>
        <v>0</v>
      </c>
      <c r="O9" s="28">
        <v>1044</v>
      </c>
      <c r="P9" s="28"/>
      <c r="Q9" s="28">
        <f>P9/O9*100</f>
        <v>0</v>
      </c>
      <c r="R9" s="28"/>
      <c r="S9" s="27">
        <v>7500</v>
      </c>
      <c r="T9" s="27"/>
      <c r="U9" s="28">
        <f t="shared" si="5"/>
        <v>0</v>
      </c>
      <c r="V9" s="27">
        <v>70</v>
      </c>
      <c r="W9" s="28">
        <f t="shared" si="0"/>
        <v>25.557559958289886</v>
      </c>
      <c r="X9" s="28">
        <f t="shared" si="1"/>
        <v>0.60297184567257556</v>
      </c>
      <c r="Y9" s="28">
        <f t="shared" si="6"/>
        <v>2.3592700033048137</v>
      </c>
      <c r="Z9" s="27">
        <v>959</v>
      </c>
    </row>
    <row r="10" spans="1:29" s="11" customFormat="1" ht="40.15" customHeight="1" x14ac:dyDescent="0.25">
      <c r="A10" s="26" t="s">
        <v>15</v>
      </c>
      <c r="B10" s="24">
        <f t="shared" si="8"/>
        <v>66</v>
      </c>
      <c r="C10" s="27">
        <v>320</v>
      </c>
      <c r="D10" s="27"/>
      <c r="E10" s="28">
        <f t="shared" si="2"/>
        <v>0</v>
      </c>
      <c r="F10" s="27">
        <v>2936</v>
      </c>
      <c r="G10" s="27">
        <v>66</v>
      </c>
      <c r="H10" s="28">
        <f t="shared" si="3"/>
        <v>2.2479564032697548</v>
      </c>
      <c r="I10" s="27">
        <v>1578</v>
      </c>
      <c r="J10" s="27"/>
      <c r="K10" s="28">
        <f t="shared" si="4"/>
        <v>0</v>
      </c>
      <c r="L10" s="27">
        <v>1115</v>
      </c>
      <c r="M10" s="27"/>
      <c r="N10" s="28">
        <f t="shared" si="7"/>
        <v>0</v>
      </c>
      <c r="O10" s="28">
        <v>1134</v>
      </c>
      <c r="P10" s="31"/>
      <c r="Q10" s="28">
        <v>0</v>
      </c>
      <c r="R10" s="28">
        <v>515</v>
      </c>
      <c r="S10" s="27">
        <v>4014</v>
      </c>
      <c r="T10" s="27">
        <v>360</v>
      </c>
      <c r="U10" s="28">
        <f t="shared" si="5"/>
        <v>8.9686098654708513</v>
      </c>
      <c r="V10" s="27">
        <v>296</v>
      </c>
      <c r="W10" s="28">
        <f t="shared" si="0"/>
        <v>34.397007299270072</v>
      </c>
      <c r="X10" s="28">
        <f t="shared" si="1"/>
        <v>1.1167883211678833</v>
      </c>
      <c r="Y10" s="28">
        <f t="shared" si="6"/>
        <v>3.2467601365761323</v>
      </c>
      <c r="Z10" s="27">
        <v>548</v>
      </c>
    </row>
    <row r="11" spans="1:29" s="11" customFormat="1" ht="40.15" customHeight="1" x14ac:dyDescent="0.25">
      <c r="A11" s="26" t="s">
        <v>16</v>
      </c>
      <c r="B11" s="24">
        <f t="shared" si="8"/>
        <v>170</v>
      </c>
      <c r="C11" s="27">
        <v>500</v>
      </c>
      <c r="D11" s="27"/>
      <c r="E11" s="28">
        <f t="shared" si="2"/>
        <v>0</v>
      </c>
      <c r="F11" s="27">
        <v>2243</v>
      </c>
      <c r="G11" s="27">
        <v>170</v>
      </c>
      <c r="H11" s="28">
        <f t="shared" si="3"/>
        <v>7.5791350869371374</v>
      </c>
      <c r="I11" s="27">
        <v>1500</v>
      </c>
      <c r="J11" s="27"/>
      <c r="K11" s="28">
        <f t="shared" si="4"/>
        <v>0</v>
      </c>
      <c r="L11" s="27">
        <v>3945</v>
      </c>
      <c r="M11" s="27"/>
      <c r="N11" s="28">
        <f t="shared" si="7"/>
        <v>0</v>
      </c>
      <c r="O11" s="28">
        <v>300</v>
      </c>
      <c r="P11" s="31"/>
      <c r="Q11" s="28">
        <v>0</v>
      </c>
      <c r="R11" s="28">
        <v>1830</v>
      </c>
      <c r="S11" s="27">
        <v>7500</v>
      </c>
      <c r="T11" s="27">
        <v>1280</v>
      </c>
      <c r="U11" s="28"/>
      <c r="V11" s="27"/>
      <c r="W11" s="28">
        <f t="shared" si="0"/>
        <v>32.692176870748298</v>
      </c>
      <c r="X11" s="28">
        <f t="shared" si="1"/>
        <v>2.4671201814058956</v>
      </c>
      <c r="Y11" s="28">
        <f t="shared" si="6"/>
        <v>7.5465154589120678</v>
      </c>
      <c r="Z11" s="27">
        <v>882</v>
      </c>
    </row>
    <row r="12" spans="1:29" s="11" customFormat="1" ht="40.15" customHeight="1" x14ac:dyDescent="0.25">
      <c r="A12" s="26" t="s">
        <v>17</v>
      </c>
      <c r="B12" s="24">
        <f t="shared" si="8"/>
        <v>1287</v>
      </c>
      <c r="C12" s="27">
        <v>2445</v>
      </c>
      <c r="D12" s="29"/>
      <c r="E12" s="28">
        <f t="shared" si="2"/>
        <v>0</v>
      </c>
      <c r="F12" s="27">
        <v>3785</v>
      </c>
      <c r="G12" s="27">
        <v>1287</v>
      </c>
      <c r="H12" s="28">
        <f t="shared" si="3"/>
        <v>34.002642007926028</v>
      </c>
      <c r="I12" s="27">
        <v>900</v>
      </c>
      <c r="J12" s="27"/>
      <c r="K12" s="28">
        <f t="shared" si="4"/>
        <v>0</v>
      </c>
      <c r="L12" s="27">
        <v>36000</v>
      </c>
      <c r="M12" s="27">
        <v>5026</v>
      </c>
      <c r="N12" s="28">
        <f t="shared" si="7"/>
        <v>13.96111111111111</v>
      </c>
      <c r="O12" s="28"/>
      <c r="P12" s="28"/>
      <c r="Q12" s="28">
        <v>0</v>
      </c>
      <c r="R12" s="31"/>
      <c r="S12" s="27">
        <v>24300</v>
      </c>
      <c r="T12" s="27"/>
      <c r="U12" s="28"/>
      <c r="V12" s="32">
        <v>450</v>
      </c>
      <c r="W12" s="28">
        <f t="shared" si="0"/>
        <v>41.625971782320761</v>
      </c>
      <c r="X12" s="28">
        <f t="shared" si="1"/>
        <v>4.4862078894327668</v>
      </c>
      <c r="Y12" s="28">
        <f t="shared" si="6"/>
        <v>10.777425000172929</v>
      </c>
      <c r="Z12" s="27">
        <v>3473</v>
      </c>
    </row>
    <row r="13" spans="1:29" ht="33" customHeight="1" x14ac:dyDescent="0.25">
      <c r="A13" s="33" t="s">
        <v>18</v>
      </c>
      <c r="B13" s="34">
        <f>B6+B7+B8+B9+B11+B12+B10</f>
        <v>2202</v>
      </c>
      <c r="C13" s="35">
        <f>C6+C7+C8+C9+C10+C11+C12</f>
        <v>5240</v>
      </c>
      <c r="D13" s="35">
        <f>D6+D7+D8+D9+D10+D11+D12</f>
        <v>0</v>
      </c>
      <c r="E13" s="36">
        <f>D13/C13*100</f>
        <v>0</v>
      </c>
      <c r="F13" s="35">
        <f>F6+F7+F8+F9+F10+F11+F12</f>
        <v>16763</v>
      </c>
      <c r="G13" s="35">
        <f>G6+G7+G8+G9+G10+G11+G12</f>
        <v>2202</v>
      </c>
      <c r="H13" s="36">
        <f t="shared" si="3"/>
        <v>13.136073495197756</v>
      </c>
      <c r="I13" s="35">
        <f>I6+I7+I8+I9+I10+I11+I12</f>
        <v>9942</v>
      </c>
      <c r="J13" s="36">
        <f>J6+J7+J8+J9+J10+J11+J12</f>
        <v>134.1</v>
      </c>
      <c r="K13" s="36">
        <f t="shared" si="4"/>
        <v>1.3488231744115871</v>
      </c>
      <c r="L13" s="35">
        <f>L6+L8+L7+L9+L10+L11+L12</f>
        <v>48788</v>
      </c>
      <c r="M13" s="35">
        <f>M6+M7+M8+M9+M10+M11+M12</f>
        <v>5026</v>
      </c>
      <c r="N13" s="36">
        <f t="shared" si="7"/>
        <v>10.301713536115438</v>
      </c>
      <c r="O13" s="36">
        <f>O6+O7+O8+O9+O10+O11+O12</f>
        <v>2478</v>
      </c>
      <c r="P13" s="36">
        <f>P6+P7+P8+P9+P10+P11+P12</f>
        <v>0</v>
      </c>
      <c r="Q13" s="36">
        <f>P13/O13*100</f>
        <v>0</v>
      </c>
      <c r="R13" s="36">
        <f>SUM(R6:R12)</f>
        <v>2850</v>
      </c>
      <c r="S13" s="35">
        <f>S6+S7+S8+S9+S10+S11+S12</f>
        <v>66759</v>
      </c>
      <c r="T13" s="35">
        <f>SUM(T6:T12)</f>
        <v>1993</v>
      </c>
      <c r="U13" s="36">
        <f t="shared" si="5"/>
        <v>2.9853652691022936</v>
      </c>
      <c r="V13" s="35">
        <f>V6+V7+V8+V9+V10+V11+V12</f>
        <v>2433</v>
      </c>
      <c r="W13" s="36">
        <f t="shared" si="0"/>
        <v>34.651996328029377</v>
      </c>
      <c r="X13" s="36">
        <f t="shared" si="1"/>
        <v>2.3956119951040393</v>
      </c>
      <c r="Y13" s="36">
        <f>X13/W13*100</f>
        <v>6.9133448255801406</v>
      </c>
      <c r="Z13" s="35">
        <f>Z6+Z7+Z8+Z9+Z10+Z11+Z12</f>
        <v>8170</v>
      </c>
    </row>
    <row r="14" spans="1:29" ht="33" customHeight="1" x14ac:dyDescent="0.25">
      <c r="A14" s="37" t="s">
        <v>19</v>
      </c>
      <c r="B14" s="24">
        <f>D14+G14</f>
        <v>0</v>
      </c>
      <c r="C14" s="25"/>
      <c r="D14" s="25"/>
      <c r="E14" s="38"/>
      <c r="F14" s="25"/>
      <c r="G14" s="25"/>
      <c r="H14" s="38"/>
      <c r="I14" s="25"/>
      <c r="J14" s="25"/>
      <c r="K14" s="38"/>
      <c r="L14" s="25"/>
      <c r="M14" s="25">
        <v>0</v>
      </c>
      <c r="N14" s="38"/>
      <c r="O14" s="25"/>
      <c r="P14" s="25"/>
      <c r="Q14" s="38"/>
      <c r="R14" s="38"/>
      <c r="S14" s="25"/>
      <c r="T14" s="25">
        <f t="shared" ref="T14" si="9">R14*0.7</f>
        <v>0</v>
      </c>
      <c r="U14" s="38"/>
      <c r="V14" s="25"/>
      <c r="W14" s="25"/>
      <c r="X14" s="36"/>
      <c r="Y14" s="38"/>
      <c r="Z14" s="25"/>
    </row>
    <row r="15" spans="1:29" ht="33" customHeight="1" x14ac:dyDescent="0.25">
      <c r="A15" s="39" t="s">
        <v>20</v>
      </c>
      <c r="B15" s="34">
        <f>B13+B14</f>
        <v>2202</v>
      </c>
      <c r="C15" s="35">
        <f>C13+C14</f>
        <v>5240</v>
      </c>
      <c r="D15" s="35">
        <f>D13+D14</f>
        <v>0</v>
      </c>
      <c r="E15" s="36">
        <f>D15/C15*100</f>
        <v>0</v>
      </c>
      <c r="F15" s="35">
        <f>F13+F14</f>
        <v>16763</v>
      </c>
      <c r="G15" s="35">
        <f>G13+G14</f>
        <v>2202</v>
      </c>
      <c r="H15" s="36">
        <f>G15/F15*100</f>
        <v>13.136073495197756</v>
      </c>
      <c r="I15" s="35">
        <f>I13+I14</f>
        <v>9942</v>
      </c>
      <c r="J15" s="35">
        <f>J13+J14</f>
        <v>134.1</v>
      </c>
      <c r="K15" s="36">
        <f>J15/I15*100</f>
        <v>1.3488231744115871</v>
      </c>
      <c r="L15" s="35">
        <f>L13+L14</f>
        <v>48788</v>
      </c>
      <c r="M15" s="35">
        <f>M13+M14</f>
        <v>5026</v>
      </c>
      <c r="N15" s="36">
        <f>M15/L15*100</f>
        <v>10.301713536115438</v>
      </c>
      <c r="O15" s="36">
        <f>O13+O14</f>
        <v>2478</v>
      </c>
      <c r="P15" s="36">
        <f>P13+P14</f>
        <v>0</v>
      </c>
      <c r="Q15" s="36">
        <f>P15/O15*100</f>
        <v>0</v>
      </c>
      <c r="R15" s="36">
        <f>R13+R14</f>
        <v>2850</v>
      </c>
      <c r="S15" s="35">
        <f>S14+S13</f>
        <v>66759</v>
      </c>
      <c r="T15" s="35">
        <f>T14+T13</f>
        <v>1993</v>
      </c>
      <c r="U15" s="36">
        <f>T15/S15*100</f>
        <v>2.9853652691022936</v>
      </c>
      <c r="V15" s="35">
        <f>V13+V14</f>
        <v>2433</v>
      </c>
      <c r="W15" s="35"/>
      <c r="X15" s="36">
        <f>(J15*10*0.45/Z15)+(M15*10*0.31/Z15)+(P15*10*0.35/Z15)+(T15*10*0.17/Z15)</f>
        <v>2.3956119951040393</v>
      </c>
      <c r="Y15" s="36"/>
      <c r="Z15" s="35">
        <f>Z13+Z14</f>
        <v>8170</v>
      </c>
    </row>
    <row r="16" spans="1:29" x14ac:dyDescent="0.2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5:25" x14ac:dyDescent="0.2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5:25" x14ac:dyDescent="0.2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32" right="0.11811023622047245" top="0.74803149606299213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6"/>
  <sheetViews>
    <sheetView topLeftCell="A16" zoomScale="75" zoomScaleNormal="75" workbookViewId="0">
      <selection activeCell="T21" sqref="T21"/>
    </sheetView>
  </sheetViews>
  <sheetFormatPr defaultRowHeight="15" x14ac:dyDescent="0.25"/>
  <cols>
    <col min="1" max="1" width="33.140625" customWidth="1"/>
    <col min="2" max="2" width="8.85546875" customWidth="1"/>
    <col min="3" max="6" width="7.7109375" customWidth="1"/>
    <col min="7" max="7" width="8.5703125" customWidth="1"/>
    <col min="8" max="9" width="7.7109375" customWidth="1"/>
    <col min="10" max="10" width="8.5703125" customWidth="1"/>
    <col min="11" max="17" width="7.7109375" customWidth="1"/>
    <col min="18" max="18" width="9.28515625" customWidth="1"/>
    <col min="19" max="21" width="7.7109375" customWidth="1"/>
    <col min="22" max="22" width="11.7109375" customWidth="1"/>
    <col min="23" max="25" width="7.7109375" customWidth="1"/>
    <col min="26" max="26" width="11.42578125" customWidth="1"/>
  </cols>
  <sheetData>
    <row r="1" spans="1:77" ht="24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1"/>
      <c r="AB1" s="1"/>
      <c r="AC1" s="1"/>
    </row>
    <row r="2" spans="1:77" ht="30.75" customHeight="1" x14ac:dyDescent="0.25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2"/>
      <c r="AB2" s="2"/>
      <c r="AC2" s="2"/>
    </row>
    <row r="3" spans="1:77" ht="26.25" customHeight="1" x14ac:dyDescent="0.25">
      <c r="A3" s="70" t="s">
        <v>0</v>
      </c>
      <c r="B3" s="73" t="s">
        <v>25</v>
      </c>
      <c r="C3" s="76" t="s">
        <v>24</v>
      </c>
      <c r="D3" s="77"/>
      <c r="E3" s="78"/>
      <c r="F3" s="76" t="s">
        <v>21</v>
      </c>
      <c r="G3" s="77"/>
      <c r="H3" s="78"/>
      <c r="I3" s="82" t="s">
        <v>10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  <c r="V3" s="73" t="s">
        <v>6</v>
      </c>
      <c r="W3" s="87" t="s">
        <v>7</v>
      </c>
      <c r="X3" s="88"/>
      <c r="Y3" s="89"/>
      <c r="Z3" s="70" t="s">
        <v>23</v>
      </c>
      <c r="AA3" s="2"/>
      <c r="AB3" s="2"/>
      <c r="AC3" s="2"/>
    </row>
    <row r="4" spans="1:77" ht="97.5" customHeight="1" x14ac:dyDescent="0.25">
      <c r="A4" s="71"/>
      <c r="B4" s="74"/>
      <c r="C4" s="79"/>
      <c r="D4" s="80"/>
      <c r="E4" s="81"/>
      <c r="F4" s="79"/>
      <c r="G4" s="80"/>
      <c r="H4" s="81"/>
      <c r="I4" s="86" t="s">
        <v>1</v>
      </c>
      <c r="J4" s="86"/>
      <c r="K4" s="86"/>
      <c r="L4" s="86" t="s">
        <v>2</v>
      </c>
      <c r="M4" s="86"/>
      <c r="N4" s="86"/>
      <c r="O4" s="95" t="s">
        <v>22</v>
      </c>
      <c r="P4" s="96"/>
      <c r="Q4" s="97"/>
      <c r="R4" s="73" t="s">
        <v>26</v>
      </c>
      <c r="S4" s="86" t="s">
        <v>27</v>
      </c>
      <c r="T4" s="86"/>
      <c r="U4" s="86"/>
      <c r="V4" s="85"/>
      <c r="W4" s="90"/>
      <c r="X4" s="91"/>
      <c r="Y4" s="92"/>
      <c r="Z4" s="93"/>
    </row>
    <row r="5" spans="1:77" ht="57.75" customHeight="1" x14ac:dyDescent="0.25">
      <c r="A5" s="72"/>
      <c r="B5" s="75"/>
      <c r="C5" s="12" t="s">
        <v>3</v>
      </c>
      <c r="D5" s="12" t="s">
        <v>4</v>
      </c>
      <c r="E5" s="13" t="s">
        <v>5</v>
      </c>
      <c r="F5" s="12" t="s">
        <v>3</v>
      </c>
      <c r="G5" s="12" t="s">
        <v>4</v>
      </c>
      <c r="H5" s="13" t="s">
        <v>5</v>
      </c>
      <c r="I5" s="12" t="s">
        <v>3</v>
      </c>
      <c r="J5" s="12" t="s">
        <v>4</v>
      </c>
      <c r="K5" s="13" t="s">
        <v>5</v>
      </c>
      <c r="L5" s="12" t="s">
        <v>3</v>
      </c>
      <c r="M5" s="12" t="s">
        <v>4</v>
      </c>
      <c r="N5" s="13" t="s">
        <v>5</v>
      </c>
      <c r="O5" s="12" t="s">
        <v>3</v>
      </c>
      <c r="P5" s="12" t="s">
        <v>4</v>
      </c>
      <c r="Q5" s="13" t="s">
        <v>5</v>
      </c>
      <c r="R5" s="86"/>
      <c r="S5" s="12" t="s">
        <v>3</v>
      </c>
      <c r="T5" s="12" t="s">
        <v>4</v>
      </c>
      <c r="U5" s="13" t="s">
        <v>5</v>
      </c>
      <c r="V5" s="86"/>
      <c r="W5" s="12" t="s">
        <v>3</v>
      </c>
      <c r="X5" s="12" t="s">
        <v>8</v>
      </c>
      <c r="Y5" s="13" t="s">
        <v>5</v>
      </c>
      <c r="Z5" s="94"/>
    </row>
    <row r="6" spans="1:77" ht="33" customHeight="1" x14ac:dyDescent="0.25">
      <c r="A6" s="14" t="s">
        <v>28</v>
      </c>
      <c r="B6" s="13">
        <f>D6+G6</f>
        <v>81</v>
      </c>
      <c r="C6" s="15"/>
      <c r="D6" s="15"/>
      <c r="E6" s="16" t="e">
        <f>D6/C6*100</f>
        <v>#DIV/0!</v>
      </c>
      <c r="F6" s="15"/>
      <c r="G6" s="15">
        <v>81</v>
      </c>
      <c r="H6" s="16" t="e">
        <f>G6/F6*100</f>
        <v>#DIV/0!</v>
      </c>
      <c r="I6" s="15"/>
      <c r="J6" s="15">
        <v>168.5</v>
      </c>
      <c r="K6" s="16" t="e">
        <f>J6/I6*100</f>
        <v>#DIV/0!</v>
      </c>
      <c r="L6" s="15"/>
      <c r="M6" s="15"/>
      <c r="N6" s="16">
        <v>0</v>
      </c>
      <c r="O6" s="15"/>
      <c r="P6" s="15"/>
      <c r="Q6" s="16">
        <v>0</v>
      </c>
      <c r="R6" s="16"/>
      <c r="S6" s="15"/>
      <c r="T6" s="15"/>
      <c r="U6" s="16" t="e">
        <f>T6/S6*100</f>
        <v>#DIV/0!</v>
      </c>
      <c r="V6" s="15"/>
      <c r="W6" s="16" t="e">
        <f t="shared" ref="W6:W16" si="0">(I6*10*0.45/Z6)+(L6*10*0.31/Z6)+(O6*10*0.31/Z6)+(S6*10*0.17/Z6*0.7)</f>
        <v>#DIV/0!</v>
      </c>
      <c r="X6" s="16" t="e">
        <f t="shared" ref="X6:X16" si="1">(J6*10*0.45/Z6)+(M6*10*0.31/Z6)+(P6*10*0.35/Z6)+(T6*10*0.17/Z6)</f>
        <v>#DIV/0!</v>
      </c>
      <c r="Y6" s="16" t="e">
        <f>X6/W6*100</f>
        <v>#DIV/0!</v>
      </c>
      <c r="Z6" s="15"/>
    </row>
    <row r="7" spans="1:77" ht="33" customHeight="1" x14ac:dyDescent="0.25">
      <c r="A7" s="14" t="s">
        <v>29</v>
      </c>
      <c r="B7" s="13">
        <f>D7+G7</f>
        <v>300</v>
      </c>
      <c r="C7" s="15"/>
      <c r="D7" s="15">
        <v>0</v>
      </c>
      <c r="E7" s="16" t="e">
        <f t="shared" ref="E7:E15" si="2">D7/C7*100</f>
        <v>#DIV/0!</v>
      </c>
      <c r="F7" s="15"/>
      <c r="G7" s="15">
        <v>300</v>
      </c>
      <c r="H7" s="16" t="e">
        <f t="shared" ref="H7:H18" si="3">G7/F7*100</f>
        <v>#DIV/0!</v>
      </c>
      <c r="I7" s="15"/>
      <c r="J7" s="15">
        <v>100</v>
      </c>
      <c r="K7" s="16" t="e">
        <f t="shared" ref="K7:K16" si="4">J7/I7*100</f>
        <v>#DIV/0!</v>
      </c>
      <c r="L7" s="15">
        <v>0</v>
      </c>
      <c r="M7" s="15">
        <v>0</v>
      </c>
      <c r="N7" s="16">
        <v>0</v>
      </c>
      <c r="O7" s="15">
        <v>0</v>
      </c>
      <c r="P7" s="15">
        <v>0</v>
      </c>
      <c r="Q7" s="16">
        <v>0</v>
      </c>
      <c r="R7" s="16">
        <v>100</v>
      </c>
      <c r="S7" s="15"/>
      <c r="T7" s="15">
        <f t="shared" ref="T7:T18" si="5">R7*0.7</f>
        <v>70</v>
      </c>
      <c r="U7" s="16" t="e">
        <f t="shared" ref="U7:U18" si="6">T7/S7*100</f>
        <v>#DIV/0!</v>
      </c>
      <c r="V7" s="15">
        <v>60</v>
      </c>
      <c r="W7" s="16" t="e">
        <f t="shared" si="0"/>
        <v>#DIV/0!</v>
      </c>
      <c r="X7" s="16" t="e">
        <f t="shared" si="1"/>
        <v>#DIV/0!</v>
      </c>
      <c r="Y7" s="16" t="e">
        <f t="shared" ref="Y7:Y15" si="7">X7/W7*100</f>
        <v>#DIV/0!</v>
      </c>
      <c r="Z7" s="15"/>
    </row>
    <row r="8" spans="1:77" ht="33" customHeight="1" x14ac:dyDescent="0.25">
      <c r="A8" s="14" t="s">
        <v>30</v>
      </c>
      <c r="B8" s="13">
        <f t="shared" ref="B8:B21" si="8">D8+G8</f>
        <v>110</v>
      </c>
      <c r="C8" s="15"/>
      <c r="D8" s="15"/>
      <c r="E8" s="16" t="e">
        <f t="shared" si="2"/>
        <v>#DIV/0!</v>
      </c>
      <c r="F8" s="15"/>
      <c r="G8" s="17">
        <v>110</v>
      </c>
      <c r="H8" s="16" t="e">
        <f t="shared" si="3"/>
        <v>#DIV/0!</v>
      </c>
      <c r="I8" s="15">
        <v>0</v>
      </c>
      <c r="J8" s="17">
        <v>120</v>
      </c>
      <c r="K8" s="16" t="e">
        <f t="shared" si="4"/>
        <v>#DIV/0!</v>
      </c>
      <c r="L8" s="15">
        <v>0</v>
      </c>
      <c r="M8" s="15">
        <v>0</v>
      </c>
      <c r="N8" s="16" t="e">
        <f t="shared" ref="N8:N16" si="9">M8/L8*100</f>
        <v>#DIV/0!</v>
      </c>
      <c r="O8" s="16">
        <v>0</v>
      </c>
      <c r="P8" s="16">
        <v>0</v>
      </c>
      <c r="Q8" s="16">
        <v>0</v>
      </c>
      <c r="R8" s="16">
        <v>0</v>
      </c>
      <c r="S8" s="15">
        <v>0</v>
      </c>
      <c r="T8" s="15">
        <f t="shared" si="5"/>
        <v>0</v>
      </c>
      <c r="U8" s="16" t="e">
        <f t="shared" si="6"/>
        <v>#DIV/0!</v>
      </c>
      <c r="V8" s="15">
        <v>0</v>
      </c>
      <c r="W8" s="16" t="e">
        <f t="shared" si="0"/>
        <v>#DIV/0!</v>
      </c>
      <c r="X8" s="16" t="e">
        <f t="shared" si="1"/>
        <v>#DIV/0!</v>
      </c>
      <c r="Y8" s="16" t="e">
        <f t="shared" si="7"/>
        <v>#DIV/0!</v>
      </c>
      <c r="Z8" s="15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77" s="3" customFormat="1" ht="33" customHeight="1" x14ac:dyDescent="0.25">
      <c r="A9" s="14" t="s">
        <v>31</v>
      </c>
      <c r="B9" s="13">
        <f t="shared" si="8"/>
        <v>15</v>
      </c>
      <c r="C9" s="15"/>
      <c r="D9" s="15"/>
      <c r="E9" s="16" t="e">
        <f t="shared" si="2"/>
        <v>#DIV/0!</v>
      </c>
      <c r="F9" s="15"/>
      <c r="G9" s="15">
        <v>15</v>
      </c>
      <c r="H9" s="16" t="e">
        <f t="shared" si="3"/>
        <v>#DIV/0!</v>
      </c>
      <c r="I9" s="15"/>
      <c r="J9" s="15">
        <v>25</v>
      </c>
      <c r="K9" s="16" t="e">
        <f t="shared" si="4"/>
        <v>#DIV/0!</v>
      </c>
      <c r="L9" s="15"/>
      <c r="M9" s="15">
        <v>0</v>
      </c>
      <c r="N9" s="16" t="e">
        <f t="shared" si="9"/>
        <v>#DIV/0!</v>
      </c>
      <c r="O9" s="16"/>
      <c r="P9" s="16">
        <v>0</v>
      </c>
      <c r="Q9" s="16" t="e">
        <f>P9/O9*100</f>
        <v>#DIV/0!</v>
      </c>
      <c r="R9" s="16"/>
      <c r="S9" s="15"/>
      <c r="T9" s="15">
        <f t="shared" si="5"/>
        <v>0</v>
      </c>
      <c r="U9" s="16" t="e">
        <f t="shared" si="6"/>
        <v>#DIV/0!</v>
      </c>
      <c r="V9" s="15">
        <v>0</v>
      </c>
      <c r="W9" s="16" t="e">
        <f t="shared" si="0"/>
        <v>#DIV/0!</v>
      </c>
      <c r="X9" s="16" t="e">
        <f t="shared" si="1"/>
        <v>#DIV/0!</v>
      </c>
      <c r="Y9" s="16" t="e">
        <f t="shared" si="7"/>
        <v>#DIV/0!</v>
      </c>
      <c r="Z9" s="15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77" ht="33" customHeight="1" x14ac:dyDescent="0.25">
      <c r="A10" s="14" t="s">
        <v>32</v>
      </c>
      <c r="B10" s="13">
        <f t="shared" si="8"/>
        <v>80</v>
      </c>
      <c r="C10" s="15"/>
      <c r="D10" s="15">
        <v>0</v>
      </c>
      <c r="E10" s="16" t="e">
        <f t="shared" si="2"/>
        <v>#DIV/0!</v>
      </c>
      <c r="F10" s="15"/>
      <c r="G10" s="15">
        <v>80</v>
      </c>
      <c r="H10" s="16" t="e">
        <f t="shared" si="3"/>
        <v>#DIV/0!</v>
      </c>
      <c r="I10" s="15"/>
      <c r="J10" s="15">
        <v>0</v>
      </c>
      <c r="K10" s="16" t="e">
        <f t="shared" si="4"/>
        <v>#DIV/0!</v>
      </c>
      <c r="L10" s="15"/>
      <c r="M10" s="15">
        <v>0</v>
      </c>
      <c r="N10" s="16" t="e">
        <f t="shared" si="9"/>
        <v>#DIV/0!</v>
      </c>
      <c r="O10" s="16">
        <v>0</v>
      </c>
      <c r="P10" s="16">
        <v>0</v>
      </c>
      <c r="Q10" s="16" t="e">
        <f t="shared" ref="Q10:Q15" si="10">P10/O10*100</f>
        <v>#DIV/0!</v>
      </c>
      <c r="R10" s="16">
        <v>1000</v>
      </c>
      <c r="S10" s="15"/>
      <c r="T10" s="15">
        <f t="shared" si="5"/>
        <v>700</v>
      </c>
      <c r="U10" s="16" t="e">
        <f t="shared" si="6"/>
        <v>#DIV/0!</v>
      </c>
      <c r="V10" s="15"/>
      <c r="W10" s="16" t="e">
        <f t="shared" si="0"/>
        <v>#DIV/0!</v>
      </c>
      <c r="X10" s="16" t="e">
        <f t="shared" si="1"/>
        <v>#DIV/0!</v>
      </c>
      <c r="Y10" s="16" t="e">
        <f t="shared" si="7"/>
        <v>#DIV/0!</v>
      </c>
      <c r="Z10" s="15"/>
      <c r="AF10" s="4"/>
    </row>
    <row r="11" spans="1:77" s="3" customFormat="1" ht="33" customHeight="1" x14ac:dyDescent="0.25">
      <c r="A11" s="14" t="s">
        <v>33</v>
      </c>
      <c r="B11" s="13">
        <f t="shared" si="8"/>
        <v>0</v>
      </c>
      <c r="C11" s="15"/>
      <c r="D11" s="15"/>
      <c r="E11" s="16" t="e">
        <f t="shared" si="2"/>
        <v>#DIV/0!</v>
      </c>
      <c r="F11" s="15"/>
      <c r="G11" s="15"/>
      <c r="H11" s="16" t="e">
        <f t="shared" si="3"/>
        <v>#DIV/0!</v>
      </c>
      <c r="I11" s="15"/>
      <c r="J11" s="15">
        <v>0</v>
      </c>
      <c r="K11" s="16" t="e">
        <f t="shared" si="4"/>
        <v>#DIV/0!</v>
      </c>
      <c r="L11" s="15"/>
      <c r="M11" s="15"/>
      <c r="N11" s="16" t="e">
        <f t="shared" si="9"/>
        <v>#DIV/0!</v>
      </c>
      <c r="O11" s="16">
        <v>0</v>
      </c>
      <c r="P11" s="16">
        <v>0</v>
      </c>
      <c r="Q11" s="16" t="e">
        <f t="shared" si="10"/>
        <v>#DIV/0!</v>
      </c>
      <c r="R11" s="16"/>
      <c r="S11" s="15"/>
      <c r="T11" s="15">
        <f t="shared" si="5"/>
        <v>0</v>
      </c>
      <c r="U11" s="16" t="e">
        <f t="shared" si="6"/>
        <v>#DIV/0!</v>
      </c>
      <c r="V11" s="15">
        <v>0</v>
      </c>
      <c r="W11" s="16" t="e">
        <f t="shared" si="0"/>
        <v>#DIV/0!</v>
      </c>
      <c r="X11" s="16" t="e">
        <f t="shared" si="1"/>
        <v>#DIV/0!</v>
      </c>
      <c r="Y11" s="16" t="e">
        <f t="shared" si="7"/>
        <v>#DIV/0!</v>
      </c>
      <c r="Z11" s="1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ht="33" customHeight="1" x14ac:dyDescent="0.25">
      <c r="A12" s="14" t="s">
        <v>34</v>
      </c>
      <c r="B12" s="13">
        <f t="shared" si="8"/>
        <v>90</v>
      </c>
      <c r="C12" s="15"/>
      <c r="D12" s="15"/>
      <c r="E12" s="16" t="e">
        <f t="shared" si="2"/>
        <v>#DIV/0!</v>
      </c>
      <c r="F12" s="15"/>
      <c r="G12" s="15">
        <v>90</v>
      </c>
      <c r="H12" s="16" t="e">
        <f t="shared" si="3"/>
        <v>#DIV/0!</v>
      </c>
      <c r="I12" s="15"/>
      <c r="J12" s="15">
        <v>170</v>
      </c>
      <c r="K12" s="16" t="e">
        <f t="shared" si="4"/>
        <v>#DIV/0!</v>
      </c>
      <c r="L12" s="15"/>
      <c r="M12" s="15"/>
      <c r="N12" s="16" t="e">
        <f t="shared" si="9"/>
        <v>#DIV/0!</v>
      </c>
      <c r="O12" s="16">
        <v>0</v>
      </c>
      <c r="P12" s="16">
        <v>0</v>
      </c>
      <c r="Q12" s="16" t="e">
        <f t="shared" si="10"/>
        <v>#DIV/0!</v>
      </c>
      <c r="R12" s="16"/>
      <c r="S12" s="15"/>
      <c r="T12" s="15">
        <f t="shared" si="5"/>
        <v>0</v>
      </c>
      <c r="U12" s="16" t="e">
        <f t="shared" si="6"/>
        <v>#DIV/0!</v>
      </c>
      <c r="V12" s="15"/>
      <c r="W12" s="16" t="e">
        <f t="shared" si="0"/>
        <v>#DIV/0!</v>
      </c>
      <c r="X12" s="16" t="e">
        <f t="shared" si="1"/>
        <v>#DIV/0!</v>
      </c>
      <c r="Y12" s="16" t="e">
        <f t="shared" si="7"/>
        <v>#DIV/0!</v>
      </c>
      <c r="Z12" s="15"/>
    </row>
    <row r="13" spans="1:77" ht="33" customHeight="1" x14ac:dyDescent="0.25">
      <c r="A13" s="14" t="s">
        <v>35</v>
      </c>
      <c r="B13" s="13">
        <f t="shared" si="8"/>
        <v>41</v>
      </c>
      <c r="C13" s="15"/>
      <c r="D13" s="15"/>
      <c r="E13" s="16" t="e">
        <f t="shared" si="2"/>
        <v>#DIV/0!</v>
      </c>
      <c r="F13" s="15"/>
      <c r="G13" s="15">
        <v>41</v>
      </c>
      <c r="H13" s="16" t="e">
        <f t="shared" si="3"/>
        <v>#DIV/0!</v>
      </c>
      <c r="I13" s="15"/>
      <c r="J13" s="15">
        <v>4</v>
      </c>
      <c r="K13" s="16" t="e">
        <f t="shared" si="4"/>
        <v>#DIV/0!</v>
      </c>
      <c r="L13" s="15"/>
      <c r="M13" s="15"/>
      <c r="N13" s="16" t="e">
        <f t="shared" si="9"/>
        <v>#DIV/0!</v>
      </c>
      <c r="O13" s="16"/>
      <c r="P13" s="16"/>
      <c r="Q13" s="16" t="e">
        <f t="shared" si="10"/>
        <v>#DIV/0!</v>
      </c>
      <c r="R13" s="16"/>
      <c r="S13" s="15"/>
      <c r="T13" s="15">
        <f t="shared" si="5"/>
        <v>0</v>
      </c>
      <c r="U13" s="16" t="e">
        <f t="shared" si="6"/>
        <v>#DIV/0!</v>
      </c>
      <c r="V13" s="15">
        <v>25</v>
      </c>
      <c r="W13" s="16"/>
      <c r="X13" s="16"/>
      <c r="Y13" s="16" t="e">
        <f t="shared" si="7"/>
        <v>#DIV/0!</v>
      </c>
      <c r="Z13" s="15"/>
    </row>
    <row r="14" spans="1:77" ht="33" customHeight="1" x14ac:dyDescent="0.25">
      <c r="A14" s="14" t="s">
        <v>36</v>
      </c>
      <c r="B14" s="13">
        <f t="shared" si="8"/>
        <v>131</v>
      </c>
      <c r="C14" s="15"/>
      <c r="D14" s="15">
        <v>42</v>
      </c>
      <c r="E14" s="16" t="e">
        <f t="shared" si="2"/>
        <v>#DIV/0!</v>
      </c>
      <c r="F14" s="15"/>
      <c r="G14" s="15">
        <v>89</v>
      </c>
      <c r="H14" s="16" t="e">
        <f t="shared" si="3"/>
        <v>#DIV/0!</v>
      </c>
      <c r="I14" s="15"/>
      <c r="J14" s="15">
        <v>235.5</v>
      </c>
      <c r="K14" s="16" t="e">
        <f t="shared" si="4"/>
        <v>#DIV/0!</v>
      </c>
      <c r="L14" s="15"/>
      <c r="M14" s="15"/>
      <c r="N14" s="16" t="e">
        <f t="shared" si="9"/>
        <v>#DIV/0!</v>
      </c>
      <c r="O14" s="16"/>
      <c r="P14" s="16"/>
      <c r="Q14" s="16" t="e">
        <f t="shared" si="10"/>
        <v>#DIV/0!</v>
      </c>
      <c r="R14" s="16"/>
      <c r="S14" s="15"/>
      <c r="T14" s="15">
        <f t="shared" si="5"/>
        <v>0</v>
      </c>
      <c r="U14" s="16" t="e">
        <f t="shared" si="6"/>
        <v>#DIV/0!</v>
      </c>
      <c r="V14" s="15"/>
      <c r="W14" s="16"/>
      <c r="X14" s="16"/>
      <c r="Y14" s="16" t="e">
        <f t="shared" si="7"/>
        <v>#DIV/0!</v>
      </c>
      <c r="Z14" s="15"/>
    </row>
    <row r="15" spans="1:77" ht="33" customHeight="1" x14ac:dyDescent="0.25">
      <c r="A15" s="14" t="s">
        <v>37</v>
      </c>
      <c r="B15" s="13">
        <f t="shared" si="8"/>
        <v>70</v>
      </c>
      <c r="C15" s="15"/>
      <c r="D15" s="15"/>
      <c r="E15" s="16" t="e">
        <f t="shared" si="2"/>
        <v>#DIV/0!</v>
      </c>
      <c r="F15" s="15"/>
      <c r="G15" s="15">
        <v>70</v>
      </c>
      <c r="H15" s="16" t="e">
        <f t="shared" si="3"/>
        <v>#DIV/0!</v>
      </c>
      <c r="I15" s="15"/>
      <c r="J15" s="15">
        <v>140</v>
      </c>
      <c r="K15" s="16" t="e">
        <f t="shared" si="4"/>
        <v>#DIV/0!</v>
      </c>
      <c r="L15" s="15"/>
      <c r="M15" s="15"/>
      <c r="N15" s="16" t="e">
        <f t="shared" si="9"/>
        <v>#DIV/0!</v>
      </c>
      <c r="O15" s="16"/>
      <c r="P15" s="16"/>
      <c r="Q15" s="16" t="e">
        <f t="shared" si="10"/>
        <v>#DIV/0!</v>
      </c>
      <c r="R15" s="16"/>
      <c r="S15" s="15"/>
      <c r="T15" s="15">
        <f t="shared" si="5"/>
        <v>0</v>
      </c>
      <c r="U15" s="16" t="e">
        <f t="shared" si="6"/>
        <v>#DIV/0!</v>
      </c>
      <c r="V15" s="15"/>
      <c r="W15" s="16"/>
      <c r="X15" s="16"/>
      <c r="Y15" s="16" t="e">
        <f t="shared" si="7"/>
        <v>#DIV/0!</v>
      </c>
      <c r="Z15" s="15"/>
    </row>
    <row r="16" spans="1:77" ht="33" customHeight="1" x14ac:dyDescent="0.25">
      <c r="A16" s="18" t="s">
        <v>18</v>
      </c>
      <c r="B16" s="19">
        <f>SUM(B6:B15)</f>
        <v>918</v>
      </c>
      <c r="C16" s="20">
        <f>SUM(C6:C15)</f>
        <v>0</v>
      </c>
      <c r="D16" s="20">
        <f>SUM(D6:D15)</f>
        <v>42</v>
      </c>
      <c r="E16" s="21" t="e">
        <f>D16/C16*100</f>
        <v>#DIV/0!</v>
      </c>
      <c r="F16" s="20">
        <f>SUM(F6:F15)</f>
        <v>0</v>
      </c>
      <c r="G16" s="20">
        <f>SUM(G6:G15)</f>
        <v>876</v>
      </c>
      <c r="H16" s="21" t="e">
        <f t="shared" si="3"/>
        <v>#DIV/0!</v>
      </c>
      <c r="I16" s="20">
        <f>SUM(I6:I15)</f>
        <v>0</v>
      </c>
      <c r="J16" s="20">
        <f>SUM(J6:J15)</f>
        <v>963</v>
      </c>
      <c r="K16" s="21" t="e">
        <f t="shared" si="4"/>
        <v>#DIV/0!</v>
      </c>
      <c r="L16" s="20">
        <f>SUM(L6:L15)</f>
        <v>0</v>
      </c>
      <c r="M16" s="20">
        <f>SUM(M6:M15)</f>
        <v>0</v>
      </c>
      <c r="N16" s="21" t="e">
        <f t="shared" si="9"/>
        <v>#DIV/0!</v>
      </c>
      <c r="O16" s="20">
        <f>SUM(O6:O15)</f>
        <v>0</v>
      </c>
      <c r="P16" s="20">
        <f>SUM(P6:P15)</f>
        <v>0</v>
      </c>
      <c r="Q16" s="21" t="e">
        <f>P16/O16*100</f>
        <v>#DIV/0!</v>
      </c>
      <c r="R16" s="21">
        <f>SUM(R6:R15)</f>
        <v>1100</v>
      </c>
      <c r="S16" s="21">
        <f>SUM(S6:S15)</f>
        <v>0</v>
      </c>
      <c r="T16" s="20">
        <f>R16*0.7</f>
        <v>770</v>
      </c>
      <c r="U16" s="21" t="e">
        <f t="shared" si="6"/>
        <v>#DIV/0!</v>
      </c>
      <c r="V16" s="21">
        <f>SUM(V6:V15)</f>
        <v>85</v>
      </c>
      <c r="W16" s="21" t="e">
        <f t="shared" si="0"/>
        <v>#DIV/0!</v>
      </c>
      <c r="X16" s="21" t="e">
        <f t="shared" si="1"/>
        <v>#DIV/0!</v>
      </c>
      <c r="Y16" s="21" t="e">
        <f>X16/W16*100</f>
        <v>#DIV/0!</v>
      </c>
      <c r="Z16" s="20">
        <f>Z6+Z7+Z8+Z9+Z10+Z11+Z12</f>
        <v>0</v>
      </c>
    </row>
    <row r="17" spans="1:26" ht="33" customHeight="1" x14ac:dyDescent="0.25">
      <c r="A17" s="14" t="s">
        <v>39</v>
      </c>
      <c r="B17" s="13">
        <f t="shared" si="8"/>
        <v>250</v>
      </c>
      <c r="C17" s="20"/>
      <c r="D17" s="20"/>
      <c r="E17" s="21"/>
      <c r="F17" s="20"/>
      <c r="G17" s="15">
        <v>250</v>
      </c>
      <c r="H17" s="21"/>
      <c r="I17" s="20"/>
      <c r="J17" s="15">
        <v>570</v>
      </c>
      <c r="K17" s="21"/>
      <c r="L17" s="20"/>
      <c r="M17" s="20"/>
      <c r="N17" s="21"/>
      <c r="O17" s="20"/>
      <c r="P17" s="20"/>
      <c r="Q17" s="21"/>
      <c r="R17" s="21"/>
      <c r="S17" s="21"/>
      <c r="T17" s="20"/>
      <c r="U17" s="21"/>
      <c r="V17" s="20"/>
      <c r="W17" s="21"/>
      <c r="X17" s="21"/>
      <c r="Y17" s="21"/>
      <c r="Z17" s="20"/>
    </row>
    <row r="18" spans="1:26" ht="33" customHeight="1" x14ac:dyDescent="0.25">
      <c r="A18" s="14" t="s">
        <v>38</v>
      </c>
      <c r="B18" s="13">
        <f t="shared" si="8"/>
        <v>10</v>
      </c>
      <c r="C18" s="15"/>
      <c r="D18" s="15"/>
      <c r="E18" s="16" t="e">
        <f>D18/C18*100</f>
        <v>#DIV/0!</v>
      </c>
      <c r="F18" s="15"/>
      <c r="G18" s="15">
        <v>10</v>
      </c>
      <c r="H18" s="16" t="e">
        <f t="shared" si="3"/>
        <v>#DIV/0!</v>
      </c>
      <c r="I18" s="15"/>
      <c r="J18" s="15">
        <v>0</v>
      </c>
      <c r="K18" s="16"/>
      <c r="L18" s="15"/>
      <c r="M18" s="15">
        <v>0</v>
      </c>
      <c r="N18" s="16"/>
      <c r="O18" s="15"/>
      <c r="P18" s="15">
        <v>0</v>
      </c>
      <c r="Q18" s="16"/>
      <c r="R18" s="16"/>
      <c r="S18" s="15"/>
      <c r="T18" s="15">
        <f t="shared" si="5"/>
        <v>0</v>
      </c>
      <c r="U18" s="16" t="e">
        <f t="shared" si="6"/>
        <v>#DIV/0!</v>
      </c>
      <c r="V18" s="15"/>
      <c r="W18" s="15"/>
      <c r="X18" s="21"/>
      <c r="Y18" s="16"/>
      <c r="Z18" s="15"/>
    </row>
    <row r="19" spans="1:26" ht="33" customHeight="1" x14ac:dyDescent="0.25">
      <c r="A19" s="14" t="s">
        <v>40</v>
      </c>
      <c r="B19" s="13">
        <f t="shared" si="8"/>
        <v>50</v>
      </c>
      <c r="C19" s="15"/>
      <c r="D19" s="15"/>
      <c r="E19" s="16"/>
      <c r="F19" s="15"/>
      <c r="G19" s="15">
        <v>50</v>
      </c>
      <c r="H19" s="16"/>
      <c r="I19" s="15"/>
      <c r="J19" s="15">
        <v>52.5</v>
      </c>
      <c r="K19" s="16"/>
      <c r="L19" s="15"/>
      <c r="M19" s="15"/>
      <c r="N19" s="16"/>
      <c r="O19" s="15"/>
      <c r="P19" s="15"/>
      <c r="Q19" s="16"/>
      <c r="R19" s="16"/>
      <c r="S19" s="15"/>
      <c r="T19" s="15"/>
      <c r="U19" s="16"/>
      <c r="V19" s="15"/>
      <c r="W19" s="15"/>
      <c r="X19" s="21"/>
      <c r="Y19" s="16"/>
      <c r="Z19" s="15"/>
    </row>
    <row r="20" spans="1:26" ht="33" customHeight="1" x14ac:dyDescent="0.25">
      <c r="A20" s="14" t="s">
        <v>44</v>
      </c>
      <c r="B20" s="13">
        <f t="shared" si="8"/>
        <v>68</v>
      </c>
      <c r="C20" s="15"/>
      <c r="D20" s="15"/>
      <c r="E20" s="16"/>
      <c r="F20" s="15"/>
      <c r="G20" s="15">
        <v>68</v>
      </c>
      <c r="H20" s="16"/>
      <c r="I20" s="15"/>
      <c r="J20" s="15">
        <v>41</v>
      </c>
      <c r="K20" s="16"/>
      <c r="L20" s="15"/>
      <c r="M20" s="15"/>
      <c r="N20" s="16"/>
      <c r="O20" s="15"/>
      <c r="P20" s="15"/>
      <c r="Q20" s="16"/>
      <c r="R20" s="16"/>
      <c r="S20" s="15"/>
      <c r="T20" s="15"/>
      <c r="U20" s="16"/>
      <c r="V20" s="15"/>
      <c r="W20" s="15"/>
      <c r="X20" s="21"/>
      <c r="Y20" s="16"/>
      <c r="Z20" s="15"/>
    </row>
    <row r="21" spans="1:26" ht="33" customHeight="1" x14ac:dyDescent="0.25">
      <c r="A21" s="22" t="s">
        <v>20</v>
      </c>
      <c r="B21" s="13">
        <f t="shared" si="8"/>
        <v>1296</v>
      </c>
      <c r="C21" s="20">
        <f>C16+C17+C18+C19</f>
        <v>0</v>
      </c>
      <c r="D21" s="20">
        <f>D16+D17+D18+D19+D20</f>
        <v>42</v>
      </c>
      <c r="E21" s="21" t="e">
        <f>D21/C21*100</f>
        <v>#DIV/0!</v>
      </c>
      <c r="F21" s="20">
        <f>F16+F17+F18</f>
        <v>0</v>
      </c>
      <c r="G21" s="20">
        <f>G16+G17+G18+G19+G20</f>
        <v>1254</v>
      </c>
      <c r="H21" s="21" t="e">
        <f>G21/F21*100</f>
        <v>#DIV/0!</v>
      </c>
      <c r="I21" s="20">
        <f>I16+I17+I18</f>
        <v>0</v>
      </c>
      <c r="J21" s="20">
        <f>J16+J17+J18+J19+J20</f>
        <v>1626.5</v>
      </c>
      <c r="K21" s="21" t="e">
        <f>J21/I21*100</f>
        <v>#DIV/0!</v>
      </c>
      <c r="L21" s="20">
        <f>L16+L17+L18</f>
        <v>0</v>
      </c>
      <c r="M21" s="20">
        <f>M16+M17+M18</f>
        <v>0</v>
      </c>
      <c r="N21" s="21" t="e">
        <f>M21/L21*100</f>
        <v>#DIV/0!</v>
      </c>
      <c r="O21" s="21">
        <f>O16+O18</f>
        <v>0</v>
      </c>
      <c r="P21" s="21">
        <f>P16+P18</f>
        <v>0</v>
      </c>
      <c r="Q21" s="21" t="e">
        <f>P21/O21*100</f>
        <v>#DIV/0!</v>
      </c>
      <c r="R21" s="20">
        <f>R16+R17+R18</f>
        <v>1100</v>
      </c>
      <c r="S21" s="20">
        <f>S16+S17+S18</f>
        <v>0</v>
      </c>
      <c r="T21" s="20">
        <f>T18+T16</f>
        <v>770</v>
      </c>
      <c r="U21" s="21" t="e">
        <f>T21/S21*100</f>
        <v>#DIV/0!</v>
      </c>
      <c r="V21" s="20">
        <f>V18+V16</f>
        <v>85</v>
      </c>
      <c r="W21" s="20"/>
      <c r="X21" s="21" t="e">
        <f>(J21*10*0.45/Z21)+(M21*10*0.31/Z21)+(P21*10*0.35/Z21)+(T21*10*0.17/Z21)</f>
        <v>#DIV/0!</v>
      </c>
      <c r="Y21" s="21"/>
      <c r="Z21" s="20">
        <f>Z16+Z18</f>
        <v>0</v>
      </c>
    </row>
    <row r="22" spans="1:26" ht="23.25" x14ac:dyDescent="0.25">
      <c r="A22" s="7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6" ht="23.25" customHeight="1" x14ac:dyDescent="0.35">
      <c r="A23" s="4"/>
      <c r="B23" s="8" t="s">
        <v>41</v>
      </c>
      <c r="C23" s="8"/>
      <c r="D23" s="8"/>
      <c r="E23" s="8"/>
      <c r="F23" s="8"/>
      <c r="G23" s="8"/>
      <c r="H23" s="8"/>
      <c r="I23" s="9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6" ht="23.25" customHeight="1" x14ac:dyDescent="0.35">
      <c r="A24" s="8"/>
      <c r="B24" s="8" t="s">
        <v>42</v>
      </c>
      <c r="C24" s="8"/>
      <c r="D24" s="8"/>
      <c r="E24" s="8"/>
      <c r="F24" s="8"/>
      <c r="G24" s="8"/>
      <c r="H24" s="8"/>
      <c r="I24" s="9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6" ht="23.25" customHeight="1" x14ac:dyDescent="0.3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26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2020-06-19T06:23:22Z</cp:lastPrinted>
  <dcterms:created xsi:type="dcterms:W3CDTF">2018-08-07T03:18:54Z</dcterms:created>
  <dcterms:modified xsi:type="dcterms:W3CDTF">2020-06-25T08:36:33Z</dcterms:modified>
</cp:coreProperties>
</file>