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Лист1" sheetId="1" r:id="rId1"/>
    <sheet name="Лист3" sheetId="3" r:id="rId2"/>
    <sheet name="КФХ" sheetId="2" r:id="rId3"/>
  </sheets>
  <definedNames>
    <definedName name="_xlnm.Print_Area" localSheetId="2">КФХ!$A$1:$Z$20</definedName>
    <definedName name="_xlnm.Print_Area" localSheetId="0">Лист1!$A$1:$Z$15</definedName>
  </definedNames>
  <calcPr calcId="162913"/>
</workbook>
</file>

<file path=xl/calcChain.xml><?xml version="1.0" encoding="utf-8"?>
<calcChain xmlns="http://schemas.openxmlformats.org/spreadsheetml/2006/main">
  <c r="C20" i="2" l="1"/>
  <c r="K8" i="2" l="1"/>
  <c r="V16" i="2" l="1"/>
  <c r="V20" i="2" s="1"/>
  <c r="B17" i="2"/>
  <c r="S16" i="2"/>
  <c r="S20" i="2" s="1"/>
  <c r="R16" i="2"/>
  <c r="P16" i="2"/>
  <c r="P20" i="2" s="1"/>
  <c r="Q20" i="2" s="1"/>
  <c r="O16" i="2"/>
  <c r="O20" i="2" s="1"/>
  <c r="M16" i="2"/>
  <c r="M20" i="2" s="1"/>
  <c r="N20" i="2" s="1"/>
  <c r="L16" i="2"/>
  <c r="L20" i="2" s="1"/>
  <c r="J16" i="2"/>
  <c r="J20" i="2" s="1"/>
  <c r="I16" i="2"/>
  <c r="I20" i="2" s="1"/>
  <c r="G16" i="2"/>
  <c r="F16" i="2"/>
  <c r="F20" i="2" s="1"/>
  <c r="D16" i="2"/>
  <c r="D20" i="2" s="1"/>
  <c r="E20" i="2" s="1"/>
  <c r="C16" i="2"/>
  <c r="G20" i="2" l="1"/>
  <c r="H20" i="2" s="1"/>
  <c r="K20" i="2"/>
  <c r="T16" i="2"/>
  <c r="R20" i="2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H18" i="2"/>
  <c r="E18" i="2"/>
  <c r="B18" i="2"/>
  <c r="Z16" i="2"/>
  <c r="Z20" i="2" s="1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B7" i="1"/>
  <c r="T7" i="1"/>
  <c r="T8" i="1"/>
  <c r="T9" i="1"/>
  <c r="T10" i="1"/>
  <c r="T11" i="1"/>
  <c r="T12" i="1"/>
  <c r="T6" i="1"/>
  <c r="U18" i="2" l="1"/>
  <c r="T20" i="2"/>
  <c r="U20" i="2" s="1"/>
  <c r="U10" i="2"/>
  <c r="Y11" i="2"/>
  <c r="B16" i="2"/>
  <c r="B20" i="2" s="1"/>
  <c r="Y7" i="2"/>
  <c r="U9" i="2"/>
  <c r="U11" i="2"/>
  <c r="U12" i="2"/>
  <c r="Y12" i="2"/>
  <c r="Y10" i="2"/>
  <c r="Y9" i="2"/>
  <c r="Y8" i="2"/>
  <c r="Y6" i="2"/>
  <c r="U16" i="2"/>
  <c r="U7" i="2"/>
  <c r="U8" i="2"/>
  <c r="W16" i="2"/>
  <c r="B8" i="1"/>
  <c r="B9" i="1"/>
  <c r="B10" i="1"/>
  <c r="B11" i="1"/>
  <c r="B12" i="1"/>
  <c r="B6" i="1"/>
  <c r="X20" i="2" l="1"/>
  <c r="X16" i="2"/>
  <c r="Y16" i="2" s="1"/>
  <c r="X7" i="1"/>
  <c r="X8" i="1"/>
  <c r="X12" i="1"/>
  <c r="X6" i="1"/>
  <c r="R13" i="1"/>
  <c r="X10" i="1"/>
  <c r="X11" i="1"/>
  <c r="X9" i="1"/>
  <c r="W7" i="1"/>
  <c r="R15" i="1" l="1"/>
  <c r="T13" i="1"/>
  <c r="T15" i="1" s="1"/>
  <c r="N9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<sst xmlns="http://schemas.openxmlformats.org/spreadsheetml/2006/main" count="97" uniqueCount="43">
  <si>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</si>
  <si>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</si>
  <si>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</si>
  <si>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</si>
  <si>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</si>
  <si>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</si>
  <si>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</si>
  <si>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</si>
  <si>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</si>
  <si>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</si>
  <si>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</si>
  <si>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</si>
  <si>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</si>
  <si>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</si>
  <si>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</si>
  <si>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</si>
  <si>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</si>
  <si>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</si>
  <si>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</si>
  <si>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</si>
  <si>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</si>
  <si>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</si>
  <si>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</si>
  <si>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</si>
  <si>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</si>
  <si>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</si>
  <si>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</si>
  <si>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</si>
  <si>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</si>
  <si>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</si>
  <si>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</si>
  <si>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</si>
  <si>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</si>
  <si>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</si>
  <si>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</si>
  <si>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</si>
  <si>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</si>
  <si>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</si>
  <si>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</si>
  <si>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</si>
  <si>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10.09.2019</t>
  </si>
  <si>
    <t>КФХ Баженов С.С.</t>
  </si>
  <si>
    <t>по Верещагинскому муниципальному району на 11.09.2019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</si>
</sst>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zoomScaleNormal="100" zoomScaleSheet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5" sqref="B15"/>
    </sheetView>
  </sheetViews>
  <sheetFormatPr defaultRowHeight="15" x14ac:dyDescent="0.25"/>
  <cols>
    <col min="1" max="1" width="30.140625" customWidth="1"/>
    <col min="2" max="2" width="8.85546875" customWidth="1"/>
    <col min="3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0.28515625" customWidth="1"/>
    <col min="27" max="42" width="8.85546875" style="14"/>
  </cols>
  <sheetData>
    <row r="1" spans="1:42" ht="24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6"/>
      <c r="AB1" s="16"/>
      <c r="AC1" s="16"/>
    </row>
    <row r="2" spans="1:42" ht="30.75" customHeight="1" x14ac:dyDescent="0.25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7"/>
      <c r="AB2" s="17"/>
      <c r="AC2" s="17"/>
    </row>
    <row r="3" spans="1:42" ht="26.25" customHeight="1" x14ac:dyDescent="0.25">
      <c r="A3" s="32" t="s">
        <v>0</v>
      </c>
      <c r="B3" s="46" t="s">
        <v>25</v>
      </c>
      <c r="C3" s="23" t="s">
        <v>24</v>
      </c>
      <c r="D3" s="24"/>
      <c r="E3" s="25"/>
      <c r="F3" s="23" t="s">
        <v>21</v>
      </c>
      <c r="G3" s="24"/>
      <c r="H3" s="25"/>
      <c r="I3" s="20" t="s">
        <v>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9" t="s">
        <v>6</v>
      </c>
      <c r="W3" s="35" t="s">
        <v>7</v>
      </c>
      <c r="X3" s="36"/>
      <c r="Y3" s="37"/>
      <c r="Z3" s="32" t="s">
        <v>23</v>
      </c>
      <c r="AA3" s="17"/>
      <c r="AB3" s="17"/>
      <c r="AC3" s="17"/>
    </row>
    <row r="4" spans="1:42" ht="97.5" customHeight="1" x14ac:dyDescent="0.25">
      <c r="A4" s="44"/>
      <c r="B4" s="47"/>
      <c r="C4" s="26"/>
      <c r="D4" s="27"/>
      <c r="E4" s="28"/>
      <c r="F4" s="26"/>
      <c r="G4" s="27"/>
      <c r="H4" s="28"/>
      <c r="I4" s="31" t="s">
        <v>1</v>
      </c>
      <c r="J4" s="31"/>
      <c r="K4" s="31"/>
      <c r="L4" s="31" t="s">
        <v>2</v>
      </c>
      <c r="M4" s="31"/>
      <c r="N4" s="31"/>
      <c r="O4" s="41" t="s">
        <v>22</v>
      </c>
      <c r="P4" s="42"/>
      <c r="Q4" s="43"/>
      <c r="R4" s="29" t="s">
        <v>26</v>
      </c>
      <c r="S4" s="31" t="s">
        <v>27</v>
      </c>
      <c r="T4" s="31"/>
      <c r="U4" s="31"/>
      <c r="V4" s="30"/>
      <c r="W4" s="38"/>
      <c r="X4" s="39"/>
      <c r="Y4" s="40"/>
      <c r="Z4" s="33"/>
    </row>
    <row r="5" spans="1:42" ht="57.75" customHeight="1" x14ac:dyDescent="0.25">
      <c r="A5" s="45"/>
      <c r="B5" s="48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31"/>
      <c r="S5" s="3" t="s">
        <v>3</v>
      </c>
      <c r="T5" s="3" t="s">
        <v>4</v>
      </c>
      <c r="U5" s="4" t="s">
        <v>5</v>
      </c>
      <c r="V5" s="31"/>
      <c r="W5" s="3" t="s">
        <v>3</v>
      </c>
      <c r="X5" s="3" t="s">
        <v>8</v>
      </c>
      <c r="Y5" s="4" t="s">
        <v>5</v>
      </c>
      <c r="Z5" s="34"/>
    </row>
    <row r="6" spans="1:42" ht="33" customHeight="1" x14ac:dyDescent="0.25">
      <c r="A6" s="7" t="s">
        <v>11</v>
      </c>
      <c r="B6" s="4">
        <f>D6+G6</f>
        <v>398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321</v>
      </c>
      <c r="H6" s="10">
        <f>G6/F6*100</f>
        <v>126.2962962962963</v>
      </c>
      <c r="I6" s="9">
        <v>360</v>
      </c>
      <c r="J6" s="9">
        <v>72</v>
      </c>
      <c r="K6" s="10">
        <f>J6/I6*100</f>
        <v>20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748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8.1746090534979423</v>
      </c>
      <c r="Y6" s="10">
        <f>X6/W6*100</f>
        <v>70.691459074733089</v>
      </c>
      <c r="Z6" s="9">
        <v>243</v>
      </c>
    </row>
    <row r="7" spans="1:42" ht="33" customHeight="1" x14ac:dyDescent="0.25">
      <c r="A7" s="7" t="s">
        <v>12</v>
      </c>
      <c r="B7" s="4">
        <f>D7+G7</f>
        <v>517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511</v>
      </c>
      <c r="H7" s="10">
        <f t="shared" ref="H7:H13" si="3">G7/F7*100</f>
        <v>18.793166121410394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2400</v>
      </c>
      <c r="S7" s="9">
        <v>2900</v>
      </c>
      <c r="T7" s="9">
        <f t="shared" ref="T7:T13" si="5">R7*0.7</f>
        <v>1680</v>
      </c>
      <c r="U7" s="10">
        <f t="shared" ref="U7:U13" si="6">T7/S7*100</f>
        <v>57.931034482758626</v>
      </c>
      <c r="V7" s="9">
        <v>485</v>
      </c>
      <c r="W7" s="10">
        <f t="shared" si="0"/>
        <v>29.290476190476188</v>
      </c>
      <c r="X7" s="10">
        <f t="shared" si="1"/>
        <v>13.6</v>
      </c>
      <c r="Y7" s="10">
        <f t="shared" ref="Y7:Y12" si="7">X7/W7*100</f>
        <v>46.431474556982607</v>
      </c>
      <c r="Z7" s="9">
        <v>210</v>
      </c>
    </row>
    <row r="8" spans="1:42" ht="33" customHeight="1" x14ac:dyDescent="0.25">
      <c r="A8" s="7" t="s">
        <v>13</v>
      </c>
      <c r="B8" s="4">
        <f t="shared" ref="B8:B12" si="8">D8+G8</f>
        <v>2453</v>
      </c>
      <c r="C8" s="9">
        <v>791</v>
      </c>
      <c r="D8" s="9">
        <v>230</v>
      </c>
      <c r="E8" s="10">
        <f t="shared" si="2"/>
        <v>31.605562579013906</v>
      </c>
      <c r="F8" s="9">
        <v>4272</v>
      </c>
      <c r="G8" s="9">
        <v>2203</v>
      </c>
      <c r="H8" s="10">
        <f t="shared" si="3"/>
        <v>51.56835205992509</v>
      </c>
      <c r="I8" s="9">
        <v>1300</v>
      </c>
      <c r="J8" s="9">
        <v>422</v>
      </c>
      <c r="K8" s="10">
        <f t="shared" si="4"/>
        <v>33.769230769230766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622</v>
      </c>
      <c r="Q8" s="10">
        <v>0</v>
      </c>
      <c r="R8" s="10">
        <v>13222</v>
      </c>
      <c r="S8" s="9">
        <v>14040</v>
      </c>
      <c r="T8" s="9">
        <f t="shared" si="5"/>
        <v>9255.4</v>
      </c>
      <c r="U8" s="10">
        <f t="shared" si="6"/>
        <v>65.921652421652425</v>
      </c>
      <c r="V8" s="9">
        <v>7327</v>
      </c>
      <c r="W8" s="10">
        <f t="shared" si="0"/>
        <v>31.774839664528855</v>
      </c>
      <c r="X8" s="10">
        <f t="shared" si="1"/>
        <v>9.9766551554020708</v>
      </c>
      <c r="Y8" s="10">
        <f t="shared" si="7"/>
        <v>31.39797166793981</v>
      </c>
      <c r="Z8" s="9">
        <v>2027</v>
      </c>
    </row>
    <row r="9" spans="1:42" s="13" customFormat="1" ht="33" customHeight="1" x14ac:dyDescent="0.25">
      <c r="A9" s="7" t="s">
        <v>14</v>
      </c>
      <c r="B9" s="4">
        <f t="shared" si="8"/>
        <v>1070</v>
      </c>
      <c r="C9" s="9">
        <v>450</v>
      </c>
      <c r="D9" s="9">
        <v>269</v>
      </c>
      <c r="E9" s="10">
        <f t="shared" si="2"/>
        <v>62.222222222222221</v>
      </c>
      <c r="F9" s="9">
        <v>2400</v>
      </c>
      <c r="G9" s="9">
        <v>765</v>
      </c>
      <c r="H9" s="10">
        <f t="shared" si="3"/>
        <v>32.916666666666664</v>
      </c>
      <c r="I9" s="9">
        <v>1000</v>
      </c>
      <c r="J9" s="9">
        <v>326</v>
      </c>
      <c r="K9" s="10">
        <f t="shared" si="4"/>
        <v>36.799999999999997</v>
      </c>
      <c r="L9" s="9">
        <v>1800</v>
      </c>
      <c r="M9" s="9">
        <v>432</v>
      </c>
      <c r="N9" s="10">
        <f t="shared" si="9"/>
        <v>27.777777777777779</v>
      </c>
      <c r="O9" s="10">
        <v>2500</v>
      </c>
      <c r="P9" s="10">
        <v>1815</v>
      </c>
      <c r="Q9" s="10">
        <f>P9/O9*100</f>
        <v>80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1261</v>
      </c>
      <c r="W9" s="10">
        <f t="shared" si="0"/>
        <v>25.603794178794175</v>
      </c>
      <c r="X9" s="10">
        <f t="shared" si="1"/>
        <v>15.142775467775468</v>
      </c>
      <c r="Y9" s="10">
        <f t="shared" si="7"/>
        <v>59.142701124808937</v>
      </c>
      <c r="Z9" s="9">
        <v>962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ht="33" customHeight="1" x14ac:dyDescent="0.25">
      <c r="A10" s="7" t="s">
        <v>15</v>
      </c>
      <c r="B10" s="4">
        <f t="shared" si="8"/>
        <v>872</v>
      </c>
      <c r="C10" s="9">
        <v>342</v>
      </c>
      <c r="D10" s="9">
        <v>69</v>
      </c>
      <c r="E10" s="10">
        <f t="shared" si="2"/>
        <v>20.175438596491226</v>
      </c>
      <c r="F10" s="9">
        <v>2874</v>
      </c>
      <c r="G10" s="9">
        <v>785</v>
      </c>
      <c r="H10" s="10">
        <f t="shared" si="3"/>
        <v>27.940153096729297</v>
      </c>
      <c r="I10" s="9">
        <v>1400</v>
      </c>
      <c r="J10" s="9">
        <v>632</v>
      </c>
      <c r="K10" s="10">
        <f t="shared" si="4"/>
        <v>46.571428571428569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600</v>
      </c>
      <c r="Q10" s="10">
        <v>0</v>
      </c>
      <c r="R10" s="10">
        <v>3668</v>
      </c>
      <c r="S10" s="9">
        <v>6887</v>
      </c>
      <c r="T10" s="9">
        <f t="shared" si="5"/>
        <v>2641.1</v>
      </c>
      <c r="U10" s="10">
        <f t="shared" si="6"/>
        <v>38.349063452882241</v>
      </c>
      <c r="V10" s="9">
        <v>1056</v>
      </c>
      <c r="W10" s="10">
        <f t="shared" si="0"/>
        <v>35.469134275618373</v>
      </c>
      <c r="X10" s="10">
        <f t="shared" si="1"/>
        <v>16.826625441696116</v>
      </c>
      <c r="Y10" s="10">
        <f t="shared" si="7"/>
        <v>47.440192114479679</v>
      </c>
      <c r="Z10" s="9">
        <v>566</v>
      </c>
    </row>
    <row r="11" spans="1:42" s="13" customFormat="1" ht="33" customHeight="1" x14ac:dyDescent="0.25">
      <c r="A11" s="7" t="s">
        <v>16</v>
      </c>
      <c r="B11" s="4">
        <f t="shared" si="8"/>
        <v>1754</v>
      </c>
      <c r="C11" s="9">
        <v>900</v>
      </c>
      <c r="D11" s="9">
        <v>550</v>
      </c>
      <c r="E11" s="10">
        <f t="shared" si="2"/>
        <v>61.111111111111114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9860</v>
      </c>
      <c r="S11" s="9">
        <v>7000</v>
      </c>
      <c r="T11" s="9">
        <f t="shared" si="5"/>
        <v>6902</v>
      </c>
      <c r="U11" s="10">
        <f t="shared" si="6"/>
        <v>98.6</v>
      </c>
      <c r="V11" s="9">
        <v>0</v>
      </c>
      <c r="W11" s="10">
        <f t="shared" si="0"/>
        <v>28.158482142857142</v>
      </c>
      <c r="X11" s="10">
        <f t="shared" si="1"/>
        <v>22.440290178571431</v>
      </c>
      <c r="Y11" s="10">
        <f t="shared" si="7"/>
        <v>79.692826000792721</v>
      </c>
      <c r="Z11" s="9">
        <v>896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33" customHeight="1" x14ac:dyDescent="0.25">
      <c r="A12" s="7" t="s">
        <v>17</v>
      </c>
      <c r="B12" s="4">
        <f t="shared" si="8"/>
        <v>3473</v>
      </c>
      <c r="C12" s="9">
        <v>2562</v>
      </c>
      <c r="D12" s="9">
        <v>1315</v>
      </c>
      <c r="E12" s="10">
        <f t="shared" si="2"/>
        <v>51.327088212334118</v>
      </c>
      <c r="F12" s="9">
        <v>3245</v>
      </c>
      <c r="G12" s="9">
        <v>2158</v>
      </c>
      <c r="H12" s="10">
        <f t="shared" si="3"/>
        <v>66.502311248073966</v>
      </c>
      <c r="I12" s="9">
        <v>900</v>
      </c>
      <c r="J12" s="9">
        <v>52</v>
      </c>
      <c r="K12" s="10">
        <f t="shared" si="4"/>
        <v>5.7777777777777777</v>
      </c>
      <c r="L12" s="9">
        <v>34000</v>
      </c>
      <c r="M12" s="9">
        <v>15975</v>
      </c>
      <c r="N12" s="10">
        <f t="shared" si="9"/>
        <v>49.073529411764703</v>
      </c>
      <c r="O12" s="10">
        <v>0</v>
      </c>
      <c r="P12" s="10">
        <v>0</v>
      </c>
      <c r="Q12" s="10">
        <v>0</v>
      </c>
      <c r="R12" s="10">
        <v>10335</v>
      </c>
      <c r="S12" s="9">
        <v>20000</v>
      </c>
      <c r="T12" s="9">
        <f t="shared" si="5"/>
        <v>7234.4999999999991</v>
      </c>
      <c r="U12" s="10">
        <f t="shared" si="6"/>
        <v>36.172499999999999</v>
      </c>
      <c r="V12" s="9">
        <v>1157.8499999999999</v>
      </c>
      <c r="W12" s="10">
        <f t="shared" si="0"/>
        <v>38.916471962616825</v>
      </c>
      <c r="X12" s="10">
        <f t="shared" si="1"/>
        <v>18.76639894859813</v>
      </c>
      <c r="Y12" s="10">
        <f t="shared" si="7"/>
        <v>48.222251407129448</v>
      </c>
      <c r="Z12" s="9">
        <v>3424</v>
      </c>
    </row>
    <row r="13" spans="1:42" ht="33" customHeight="1" x14ac:dyDescent="0.25">
      <c r="A13" s="8" t="s">
        <v>18</v>
      </c>
      <c r="B13" s="6">
        <f>B6+B7+B8+B9+B11+B12+B10</f>
        <v>10537</v>
      </c>
      <c r="C13" s="11">
        <f>C6+C7+C8+C9+C10+C11+C12</f>
        <v>5335</v>
      </c>
      <c r="D13" s="11">
        <f>D6+D7+D8+D9+D10+D11+D12</f>
        <v>2521</v>
      </c>
      <c r="E13" s="12">
        <f>D13/C13*100</f>
        <v>47.253983130271791</v>
      </c>
      <c r="F13" s="11">
        <f>F6+F7+F8+F9+F10+F11+F12</f>
        <v>17155</v>
      </c>
      <c r="G13" s="11">
        <f>G6+G7+G8+G9+G10+G11+G12</f>
        <v>7967</v>
      </c>
      <c r="H13" s="12">
        <f t="shared" si="3"/>
        <v>46.441270766540363</v>
      </c>
      <c r="I13" s="11">
        <f>I6+I7+I8+I9+I10+I11+I12</f>
        <v>6560</v>
      </c>
      <c r="J13" s="11">
        <f>J6+J7+J8+J9+J10+J11+J12</f>
        <v>1583</v>
      </c>
      <c r="K13" s="12">
        <f t="shared" si="4"/>
        <v>24.131097560975608</v>
      </c>
      <c r="L13" s="11">
        <f>L6+L8+L7+L9+L10+L11+L12</f>
        <v>55100</v>
      </c>
      <c r="M13" s="11">
        <f>M6+M7+M8+M9+M10+M11+M12</f>
        <v>19886</v>
      </c>
      <c r="N13" s="12">
        <f t="shared" si="9"/>
        <v>36.090744101633391</v>
      </c>
      <c r="O13" s="12">
        <f>O6+O7+O8+O9+O10+O11+O12</f>
        <v>2500</v>
      </c>
      <c r="P13" s="12">
        <f>P6+P7+P8+P9+P10+P11+P12</f>
        <v>3318</v>
      </c>
      <c r="Q13" s="12">
        <f>P13/O13*100</f>
        <v>132.72</v>
      </c>
      <c r="R13" s="12">
        <f>SUM(R6:R12)</f>
        <v>44652</v>
      </c>
      <c r="S13" s="11">
        <f>S6+S7+S8+S9+S10+S11+S12</f>
        <v>57542</v>
      </c>
      <c r="T13" s="11">
        <f t="shared" si="5"/>
        <v>31256.399999999998</v>
      </c>
      <c r="U13" s="12">
        <f t="shared" si="6"/>
        <v>54.319279830384758</v>
      </c>
      <c r="V13" s="11">
        <f>V6+V7+V8+V9+V10+V11+V12</f>
        <v>12061.85</v>
      </c>
      <c r="W13" s="12">
        <f t="shared" si="0"/>
        <v>33.207850624399619</v>
      </c>
      <c r="X13" s="12">
        <f t="shared" si="1"/>
        <v>16.032538424591738</v>
      </c>
      <c r="Y13" s="12">
        <f>X13/W13*100</f>
        <v>48.279362027760257</v>
      </c>
      <c r="Z13" s="11">
        <f>Z6+Z7+Z8+Z9+Z10+Z11+Z12</f>
        <v>8328</v>
      </c>
    </row>
    <row r="14" spans="1:42" ht="33" customHeight="1" x14ac:dyDescent="0.25">
      <c r="A14" s="5" t="s">
        <v>19</v>
      </c>
      <c r="B14" s="4">
        <v>603</v>
      </c>
      <c r="C14" s="9"/>
      <c r="D14" s="9"/>
      <c r="E14" s="10"/>
      <c r="F14" s="9"/>
      <c r="G14" s="9">
        <v>603</v>
      </c>
      <c r="H14" s="10"/>
      <c r="I14" s="9"/>
      <c r="J14" s="9">
        <v>528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/>
      <c r="V14" s="9">
        <v>35</v>
      </c>
      <c r="W14" s="9"/>
      <c r="X14" s="12"/>
      <c r="Y14" s="10"/>
      <c r="Z14" s="9">
        <v>222</v>
      </c>
    </row>
    <row r="15" spans="1:42" ht="33" customHeight="1" x14ac:dyDescent="0.25">
      <c r="A15" s="15" t="s">
        <v>20</v>
      </c>
      <c r="B15" s="6">
        <f>B13+B14</f>
        <v>11140</v>
      </c>
      <c r="C15" s="11">
        <f>C13+C14</f>
        <v>5335</v>
      </c>
      <c r="D15" s="11">
        <f>D13+D14</f>
        <v>2521</v>
      </c>
      <c r="E15" s="12">
        <f>D15/C15*100</f>
        <v>47.253983130271791</v>
      </c>
      <c r="F15" s="11">
        <f>F13+F14</f>
        <v>17155</v>
      </c>
      <c r="G15" s="11">
        <f>G13+G14</f>
        <v>8570</v>
      </c>
      <c r="H15" s="12">
        <f>G15/F15*100</f>
        <v>49.956280967647913</v>
      </c>
      <c r="I15" s="11">
        <f>I13+I14</f>
        <v>6560</v>
      </c>
      <c r="J15" s="11">
        <f>J13+J14</f>
        <v>2251.5</v>
      </c>
      <c r="K15" s="12">
        <f>J15/I15*100</f>
        <v>34.321646341463413</v>
      </c>
      <c r="L15" s="11">
        <f>L13+L14</f>
        <v>55100</v>
      </c>
      <c r="M15" s="11">
        <f>M13+M14</f>
        <v>19886</v>
      </c>
      <c r="N15" s="12">
        <f>M15/L15*100</f>
        <v>36.090744101633391</v>
      </c>
      <c r="O15" s="12">
        <f>O13+O14</f>
        <v>2500</v>
      </c>
      <c r="P15" s="12">
        <f>P13+P14</f>
        <v>3318</v>
      </c>
      <c r="Q15" s="12">
        <f>P15/O15*100</f>
        <v>132.72</v>
      </c>
      <c r="R15" s="12">
        <f>R13+R14</f>
        <v>44752</v>
      </c>
      <c r="S15" s="11">
        <f>S14+S13</f>
        <v>57542</v>
      </c>
      <c r="T15" s="11">
        <f>T14+T13</f>
        <v>31326.399999999998</v>
      </c>
      <c r="U15" s="12">
        <f>T15/S15*100</f>
        <v>54.440930103228943</v>
      </c>
      <c r="V15" s="11">
        <f>V13+V14</f>
        <v>12096.85</v>
      </c>
      <c r="W15" s="11"/>
      <c r="X15" s="12">
        <f>(J15*10*0.45/Z15)+(M15*10*0.31/Z15)+(P15*10*0.35/Z15)+(T15*10*0.17/Z15)</f>
        <v>15.982015204678362</v>
      </c>
      <c r="Y15" s="12"/>
      <c r="Z15" s="11">
        <f>Z13+Z14</f>
        <v>8550</v>
      </c>
    </row>
    <row r="16" spans="1:42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2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7" zoomScale="75" zoomScaleNormal="75" workbookViewId="0">
      <selection activeCell="G14" sqref="G14"/>
    </sheetView>
  </sheetViews>
  <sheetFormatPr defaultRowHeight="15" x14ac:dyDescent="0.25"/>
  <cols>
    <col min="1" max="1" width="28.425781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"/>
      <c r="AB1" s="1"/>
      <c r="AC1" s="1"/>
    </row>
    <row r="2" spans="1:29" ht="30.75" customHeight="1" x14ac:dyDescent="0.25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"/>
      <c r="AB2" s="2"/>
      <c r="AC2" s="2"/>
    </row>
    <row r="3" spans="1:29" ht="26.25" customHeight="1" x14ac:dyDescent="0.25">
      <c r="A3" s="32" t="s">
        <v>0</v>
      </c>
      <c r="B3" s="46" t="s">
        <v>25</v>
      </c>
      <c r="C3" s="23" t="s">
        <v>24</v>
      </c>
      <c r="D3" s="24"/>
      <c r="E3" s="25"/>
      <c r="F3" s="23" t="s">
        <v>21</v>
      </c>
      <c r="G3" s="24"/>
      <c r="H3" s="25"/>
      <c r="I3" s="20" t="s">
        <v>10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9" t="s">
        <v>6</v>
      </c>
      <c r="W3" s="35" t="s">
        <v>7</v>
      </c>
      <c r="X3" s="36"/>
      <c r="Y3" s="37"/>
      <c r="Z3" s="32" t="s">
        <v>23</v>
      </c>
      <c r="AA3" s="2"/>
      <c r="AB3" s="2"/>
      <c r="AC3" s="2"/>
    </row>
    <row r="4" spans="1:29" ht="97.5" customHeight="1" x14ac:dyDescent="0.25">
      <c r="A4" s="44"/>
      <c r="B4" s="47"/>
      <c r="C4" s="26"/>
      <c r="D4" s="27"/>
      <c r="E4" s="28"/>
      <c r="F4" s="26"/>
      <c r="G4" s="27"/>
      <c r="H4" s="28"/>
      <c r="I4" s="31" t="s">
        <v>1</v>
      </c>
      <c r="J4" s="31"/>
      <c r="K4" s="31"/>
      <c r="L4" s="31" t="s">
        <v>2</v>
      </c>
      <c r="M4" s="31"/>
      <c r="N4" s="31"/>
      <c r="O4" s="41" t="s">
        <v>22</v>
      </c>
      <c r="P4" s="42"/>
      <c r="Q4" s="43"/>
      <c r="R4" s="29" t="s">
        <v>26</v>
      </c>
      <c r="S4" s="31" t="s">
        <v>27</v>
      </c>
      <c r="T4" s="31"/>
      <c r="U4" s="31"/>
      <c r="V4" s="30"/>
      <c r="W4" s="38"/>
      <c r="X4" s="39"/>
      <c r="Y4" s="40"/>
      <c r="Z4" s="33"/>
    </row>
    <row r="5" spans="1:29" ht="57.75" customHeight="1" x14ac:dyDescent="0.25">
      <c r="A5" s="45"/>
      <c r="B5" s="48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31"/>
      <c r="S5" s="3" t="s">
        <v>3</v>
      </c>
      <c r="T5" s="3" t="s">
        <v>4</v>
      </c>
      <c r="U5" s="4" t="s">
        <v>5</v>
      </c>
      <c r="V5" s="31"/>
      <c r="W5" s="3" t="s">
        <v>3</v>
      </c>
      <c r="X5" s="3" t="s">
        <v>8</v>
      </c>
      <c r="Y5" s="4" t="s">
        <v>5</v>
      </c>
      <c r="Z5" s="34"/>
    </row>
    <row r="6" spans="1:29" ht="33" customHeight="1" x14ac:dyDescent="0.25">
      <c r="A6" s="7" t="s">
        <v>28</v>
      </c>
      <c r="B6" s="4">
        <f>D6+G6</f>
        <v>81</v>
      </c>
      <c r="C6" s="9"/>
      <c r="D6" s="9"/>
      <c r="E6" s="10" t="e">
        <f>D6/C6*100</f>
        <v>#DIV/0!</v>
      </c>
      <c r="F6" s="9"/>
      <c r="G6" s="9">
        <v>81</v>
      </c>
      <c r="H6" s="10" t="e">
        <f>G6/F6*100</f>
        <v>#DIV/0!</v>
      </c>
      <c r="I6" s="9"/>
      <c r="J6" s="9">
        <v>82.5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1.5277777777777777</v>
      </c>
      <c r="Y6" s="10" t="e">
        <f>X6/W6*100</f>
        <v>#DIV/0!</v>
      </c>
      <c r="Z6" s="9">
        <v>243</v>
      </c>
    </row>
    <row r="7" spans="1:29" ht="33" customHeight="1" x14ac:dyDescent="0.25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 x14ac:dyDescent="0.25">
      <c r="A8" s="7" t="s">
        <v>30</v>
      </c>
      <c r="B8" s="4">
        <f t="shared" ref="B8:B17" si="8">D8+G8</f>
        <v>90</v>
      </c>
      <c r="C8" s="9"/>
      <c r="D8" s="9"/>
      <c r="E8" s="10" t="e">
        <f t="shared" si="2"/>
        <v>#DIV/0!</v>
      </c>
      <c r="F8" s="9"/>
      <c r="G8" s="9">
        <v>90</v>
      </c>
      <c r="H8" s="10" t="e">
        <f t="shared" si="3"/>
        <v>#DIV/0!</v>
      </c>
      <c r="I8" s="9">
        <v>0</v>
      </c>
      <c r="J8" s="9">
        <v>84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0.18648248643315243</v>
      </c>
      <c r="Y8" s="10" t="e">
        <f t="shared" si="7"/>
        <v>#DIV/0!</v>
      </c>
      <c r="Z8" s="9">
        <v>2027</v>
      </c>
    </row>
    <row r="9" spans="1:29" s="13" customFormat="1" ht="33" customHeight="1" x14ac:dyDescent="0.25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0.11694386694386695</v>
      </c>
      <c r="Y9" s="10" t="e">
        <f t="shared" si="7"/>
        <v>#DIV/0!</v>
      </c>
      <c r="Z9" s="9">
        <v>962</v>
      </c>
    </row>
    <row r="10" spans="1:29" ht="33" customHeight="1" x14ac:dyDescent="0.25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 x14ac:dyDescent="0.25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 x14ac:dyDescent="0.25">
      <c r="A12" s="7" t="s">
        <v>34</v>
      </c>
      <c r="B12" s="4">
        <f t="shared" si="8"/>
        <v>25</v>
      </c>
      <c r="C12" s="9"/>
      <c r="D12" s="9"/>
      <c r="E12" s="10" t="e">
        <f t="shared" si="2"/>
        <v>#DIV/0!</v>
      </c>
      <c r="F12" s="9"/>
      <c r="G12" s="9">
        <v>25</v>
      </c>
      <c r="H12" s="10" t="e">
        <f t="shared" si="3"/>
        <v>#DIV/0!</v>
      </c>
      <c r="I12" s="9"/>
      <c r="J12" s="9">
        <v>50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6.5712616822429903E-2</v>
      </c>
      <c r="Y12" s="10" t="e">
        <f t="shared" si="7"/>
        <v>#DIV/0!</v>
      </c>
      <c r="Z12" s="9">
        <v>3424</v>
      </c>
    </row>
    <row r="13" spans="1:29" ht="33" customHeight="1" x14ac:dyDescent="0.25">
      <c r="A13" s="7" t="s">
        <v>35</v>
      </c>
      <c r="B13" s="4">
        <f t="shared" si="8"/>
        <v>36</v>
      </c>
      <c r="C13" s="9"/>
      <c r="D13" s="9"/>
      <c r="E13" s="10" t="e">
        <f t="shared" si="2"/>
        <v>#DIV/0!</v>
      </c>
      <c r="F13" s="9"/>
      <c r="G13" s="18">
        <v>36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25</v>
      </c>
      <c r="W13" s="10"/>
      <c r="X13" s="10"/>
      <c r="Y13" s="10" t="e">
        <f t="shared" si="7"/>
        <v>#DIV/0!</v>
      </c>
      <c r="Z13" s="9"/>
    </row>
    <row r="14" spans="1:29" ht="33" customHeight="1" x14ac:dyDescent="0.25">
      <c r="A14" s="7" t="s">
        <v>36</v>
      </c>
      <c r="B14" s="4">
        <f t="shared" si="8"/>
        <v>131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150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 x14ac:dyDescent="0.25">
      <c r="A15" s="7" t="s">
        <v>37</v>
      </c>
      <c r="B15" s="4">
        <f t="shared" si="8"/>
        <v>15</v>
      </c>
      <c r="C15" s="9"/>
      <c r="D15" s="9"/>
      <c r="E15" s="10" t="e">
        <f t="shared" si="2"/>
        <v>#DIV/0!</v>
      </c>
      <c r="F15" s="9"/>
      <c r="G15" s="9">
        <v>15</v>
      </c>
      <c r="H15" s="10" t="e">
        <f t="shared" si="3"/>
        <v>#DIV/0!</v>
      </c>
      <c r="I15" s="9"/>
      <c r="J15" s="9">
        <v>30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 x14ac:dyDescent="0.25">
      <c r="A16" s="8" t="s">
        <v>18</v>
      </c>
      <c r="B16" s="6">
        <f>SUM(B6:B15)</f>
        <v>423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423</v>
      </c>
      <c r="H16" s="12" t="e">
        <f t="shared" si="3"/>
        <v>#DIV/0!</v>
      </c>
      <c r="I16" s="11">
        <f>SUM(I6:I15)</f>
        <v>0</v>
      </c>
      <c r="J16" s="11">
        <f>SUM(J6:J15)</f>
        <v>516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35</v>
      </c>
      <c r="W16" s="12">
        <f t="shared" si="0"/>
        <v>0</v>
      </c>
      <c r="X16" s="12">
        <f t="shared" si="1"/>
        <v>0.29310758885686838</v>
      </c>
      <c r="Y16" s="12" t="e">
        <f>X16/W16*100</f>
        <v>#DIV/0!</v>
      </c>
      <c r="Z16" s="11">
        <f>Z6+Z7+Z8+Z9+Z10+Z11+Z12</f>
        <v>8328</v>
      </c>
    </row>
    <row r="17" spans="1:26" ht="33" customHeight="1" x14ac:dyDescent="0.25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 x14ac:dyDescent="0.25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 x14ac:dyDescent="0.25">
      <c r="A19" s="7" t="s">
        <v>41</v>
      </c>
      <c r="B19" s="4">
        <v>50</v>
      </c>
      <c r="C19" s="9"/>
      <c r="D19" s="9"/>
      <c r="E19" s="10"/>
      <c r="F19" s="9"/>
      <c r="G19" s="9">
        <v>50</v>
      </c>
      <c r="H19" s="10"/>
      <c r="I19" s="9"/>
      <c r="J19" s="9">
        <v>52.5</v>
      </c>
      <c r="K19" s="10"/>
      <c r="L19" s="9"/>
      <c r="M19" s="9"/>
      <c r="N19" s="10"/>
      <c r="O19" s="9"/>
      <c r="P19" s="9"/>
      <c r="Q19" s="10"/>
      <c r="R19" s="10"/>
      <c r="S19" s="9"/>
      <c r="T19" s="9"/>
      <c r="U19" s="10"/>
      <c r="V19" s="9"/>
      <c r="W19" s="9"/>
      <c r="X19" s="12"/>
      <c r="Y19" s="10"/>
      <c r="Z19" s="9"/>
    </row>
    <row r="20" spans="1:26" ht="33" customHeight="1" x14ac:dyDescent="0.25">
      <c r="A20" s="15" t="s">
        <v>20</v>
      </c>
      <c r="B20" s="6">
        <f>B16+B17+B18+B19</f>
        <v>603</v>
      </c>
      <c r="C20" s="11">
        <f>C16+C17+C18+C19</f>
        <v>5</v>
      </c>
      <c r="D20" s="11">
        <f>D16+D17+D18</f>
        <v>0</v>
      </c>
      <c r="E20" s="12">
        <f>D20/C20*100</f>
        <v>0</v>
      </c>
      <c r="F20" s="11">
        <f>F16+F17+F18</f>
        <v>0</v>
      </c>
      <c r="G20" s="11">
        <f>G16+G17+G18+G19</f>
        <v>603</v>
      </c>
      <c r="H20" s="12" t="e">
        <f>G20/F20*100</f>
        <v>#DIV/0!</v>
      </c>
      <c r="I20" s="11">
        <f>I16+I17+I18</f>
        <v>0</v>
      </c>
      <c r="J20" s="11">
        <f>J16+J17+J18+J19</f>
        <v>668.5</v>
      </c>
      <c r="K20" s="12" t="e">
        <f>J20/I20*100</f>
        <v>#DIV/0!</v>
      </c>
      <c r="L20" s="11">
        <f>L16+L17+L18</f>
        <v>0</v>
      </c>
      <c r="M20" s="11">
        <f>M16+M17+M18</f>
        <v>0</v>
      </c>
      <c r="N20" s="12" t="e">
        <f>M20/L20*100</f>
        <v>#DIV/0!</v>
      </c>
      <c r="O20" s="12">
        <f>O16+O18</f>
        <v>0</v>
      </c>
      <c r="P20" s="12">
        <f>P16+P18</f>
        <v>0</v>
      </c>
      <c r="Q20" s="12" t="e">
        <f>P20/O20*100</f>
        <v>#DIV/0!</v>
      </c>
      <c r="R20" s="11">
        <f>R16+R17+R18</f>
        <v>100</v>
      </c>
      <c r="S20" s="11">
        <f>S16+S17+S18</f>
        <v>0</v>
      </c>
      <c r="T20" s="11">
        <f>T18+T16</f>
        <v>70</v>
      </c>
      <c r="U20" s="12" t="e">
        <f>T20/S20*100</f>
        <v>#DIV/0!</v>
      </c>
      <c r="V20" s="11">
        <f>V18+V16</f>
        <v>35</v>
      </c>
      <c r="W20" s="11"/>
      <c r="X20" s="12">
        <f>(J20*10*0.45/Z20)+(M20*10*0.31/Z20)+(P20*10*0.35/Z20)+(T20*10*0.17/Z20)</f>
        <v>0.36576023391812867</v>
      </c>
      <c r="Y20" s="12"/>
      <c r="Z20" s="11">
        <f>Z16+Z18</f>
        <v>8550</v>
      </c>
    </row>
    <row r="21" spans="1:26" x14ac:dyDescent="0.2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6" x14ac:dyDescent="0.2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Лист3</vt:lpstr>
      <vt:lpstr>КФХ</vt:lpstr>
      <vt:lpstr>КФХ!Область_печати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2019-09-11T10:22:04Z</cp:lastPrinted>
  <dcterms:created xsi:type="dcterms:W3CDTF">2018-08-07T03:18:54Z</dcterms:created>
  <dcterms:modified xsi:type="dcterms:W3CDTF">2019-09-11T10:26:58Z</dcterms:modified>
</cp:coreProperties>
</file>