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9440" windowHeight="12735" activeTab="0"/>
  </bookViews>
  <sheets>
    <sheet name="Меропр" sheetId="1" r:id="rId1"/>
  </sheets>
  <definedNames>
    <definedName name="_xlnm.Print_Titles" localSheetId="0">'Меропр'!$8:$10</definedName>
    <definedName name="_xlnm.Print_Area" localSheetId="0">'Меропр'!$A$1:$G$327</definedName>
  </definedNames>
  <calcPr fullCalcOnLoad="1"/>
</workbook>
</file>

<file path=xl/sharedStrings.xml><?xml version="1.0" encoding="utf-8"?>
<sst xmlns="http://schemas.openxmlformats.org/spreadsheetml/2006/main" count="343" uniqueCount="324">
  <si>
    <t>Наименование расходов</t>
  </si>
  <si>
    <t>Ремонт и капитальный ремонт зданий и сооружений организаций образования</t>
  </si>
  <si>
    <t>Усиление антитеррористической защищенности организаций образования</t>
  </si>
  <si>
    <t>Привлечение преподавателей организаций высшего образования для подготовки выпускников к итоговой аттестации</t>
  </si>
  <si>
    <t>Обеспечение подготовки технических планов</t>
  </si>
  <si>
    <t>Подпрограмма "Обеспечение реализации муниципальной программы"</t>
  </si>
  <si>
    <t>3</t>
  </si>
  <si>
    <t>4</t>
  </si>
  <si>
    <t>5</t>
  </si>
  <si>
    <t>6</t>
  </si>
  <si>
    <t>1</t>
  </si>
  <si>
    <t>2</t>
  </si>
  <si>
    <t>7</t>
  </si>
  <si>
    <t>Участие обучающихся в межмуниципальных, межрегиональных, региональных и всероссийских мероприятиях</t>
  </si>
  <si>
    <t>Осуществление межмуниципального сотрудничества</t>
  </si>
  <si>
    <t>Подпрограмма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</si>
  <si>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</si>
  <si>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Участие в международных, всероссийских, краевых и межтерриториальных мероприятиях в области культуры</t>
  </si>
  <si>
    <t>Организация и проведение мероприятия, посвященного Дню российского предпринимательства</t>
  </si>
  <si>
    <t>Обеспечение изготовления градостроительных планов земельных участков</t>
  </si>
  <si>
    <t>Подпрограмма "Экологическое образование и формирование экологической культуры населения"</t>
  </si>
  <si>
    <t>Оснащение и обновление зала природы в музее</t>
  </si>
  <si>
    <t>Совершенствование и развитие информационного экологического центра</t>
  </si>
  <si>
    <t>Подпрограмма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</si>
  <si>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Приспособление территории, прилегающей к зданию, входных групп, лестниц для создания безбарьерной среды в особо значимых социальных объектах</t>
  </si>
  <si>
    <t>Оборудование санитарно-гигиенических комнат для обеспечения беспрепятственного доступа инвалидов и других маломобильных групп населения</t>
  </si>
  <si>
    <t>Обеспечение бесплатным питанием обучающихся с ограниченными возможностями здоровья</t>
  </si>
  <si>
    <t>Организация базовой пилотной площадки по поддержке технического конструирования для детей дошкольного возраста</t>
  </si>
  <si>
    <t>Организация и проведение сельскохозяйственных ярмарок - выставок</t>
  </si>
  <si>
    <t>Установка системы видеонаблюдения в целях обеспечения сохранности музейного фонда</t>
  </si>
  <si>
    <t>Ремонт и капитальный ремонт зданий и сооружений учреждений культуры</t>
  </si>
  <si>
    <t>Проведение обучения руководящего состава муниципального звена по ГО и ЧС</t>
  </si>
  <si>
    <t>Модернизация нерегулируемых пешеходных переходов</t>
  </si>
  <si>
    <t>ВСЕГО ПРОГРАММНЫЕ РАСХОДЫ</t>
  </si>
  <si>
    <t>к пояснительной записке</t>
  </si>
  <si>
    <t>Строительство корпуса №2 на 675 учащихся МАОУ "СОШ № 121" в г. Верещагино по адресу: Пермский край, г. Верещагино, ул. Железнодорожная, 20</t>
  </si>
  <si>
    <t>Приложение 2</t>
  </si>
  <si>
    <t>Предусмотрено на 2020 год</t>
  </si>
  <si>
    <t>в программе (проекте программы)</t>
  </si>
  <si>
    <t>в бюджете</t>
  </si>
  <si>
    <t>Оказание услуг, выполнение работ в области библиотечного дела</t>
  </si>
  <si>
    <t>Оказание услуг, выполнение работ в области музейного дела</t>
  </si>
  <si>
    <t>Предусмотрено на 2021 год</t>
  </si>
  <si>
    <t>Реконструкция плоскостных спортивных сооружений городского стадиона в г. Верещагино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</si>
  <si>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</si>
  <si>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Разработка проектов межевания и проведение комплексных кадастровых работ</t>
  </si>
  <si>
    <t>Проведение обучения сотрудников ЕДДС в специализированных учебных заведениях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</si>
  <si>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</si>
  <si>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Ликвидация нежелательной растительности Борщевик Сосновского вдоль дорог местного значения химическим способом</t>
  </si>
  <si>
    <t>Администрация всего</t>
  </si>
  <si>
    <t>Управление образования всего</t>
  </si>
  <si>
    <t>ВСЕГО НЕПРОГРАММНЫЕ РАСХОДЫ</t>
  </si>
  <si>
    <t>ВСЕГО РАСХОДЫ местный бюджет</t>
  </si>
  <si>
    <t>Перечень и объемы финансирования муниципальных программ
в разрезе мероприятий на 2020 - 2022 годы, рублей</t>
  </si>
  <si>
    <t>Предусмотрено на 2022 год</t>
  </si>
  <si>
    <t>Муниципальная программа "Развитие системы образования" (проект)</t>
  </si>
  <si>
    <t>Подпрограмма "Развитие системы дошкольного образования"</t>
  </si>
  <si>
    <t>Предоставление дошкольного образования, присмотр и уход за детьми в организациях, реализующих программу дошкольного образования</t>
  </si>
  <si>
    <t>Подпрограмма "Развитие системы начального, основного, среднего общего образования"</t>
  </si>
  <si>
    <t>Предоставление начального, основного, среднего общего образования в общеобразовательных организациях</t>
  </si>
  <si>
    <t>Предоставление общедоступного и бесплатного начального, основного,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и муниципальных санаторных общеобразовательных учреждениях</t>
  </si>
  <si>
    <t>Обеспечение питанием обучающихся 1-й ступени, ожидающих перевозку к месту жительства</t>
  </si>
  <si>
    <t>Подпрограмма "Развитие способностей и интересов обучающихся, воспитание детей в образовательных организациях"</t>
  </si>
  <si>
    <t>Предоставление дополнительного образования в организациях, реализующих программы дополнительного образования</t>
  </si>
  <si>
    <t xml:space="preserve">Приобретение оборудования для реализации программ дополнительного образования детей по радиотехнике и робототехнике </t>
  </si>
  <si>
    <t xml:space="preserve">Приобретение оборудования для реализации программ дополнительного образования детей естественно-научного направления </t>
  </si>
  <si>
    <t>Торжественный прием главой Верещагинского городского округа одаренных выпускников</t>
  </si>
  <si>
    <t>Новогодний прием главой Верещагинского городского округа одаренных детей</t>
  </si>
  <si>
    <t>Проведение конкурса "Юные дарования Верещагинского городского округа"</t>
  </si>
  <si>
    <t>Управление образования</t>
  </si>
  <si>
    <t>Школа искусств</t>
  </si>
  <si>
    <t>Развитие российского движения школьников, Юнармии, Волонтерства</t>
  </si>
  <si>
    <t>Пропаганда ответственного родительства среди детей и молодежи</t>
  </si>
  <si>
    <t>Проведение мероприятий по обучению пожарной, санитарно-гигиенической, экологической, антитеррористической и другой безопасности  для обучающихся</t>
  </si>
  <si>
    <t>Подпрограмма "Организация отдыха и оздоровления детей в каникулярное время"</t>
  </si>
  <si>
    <t>Мероприятия по организации оздоровления и отдыха детей</t>
  </si>
  <si>
    <t>Администрация</t>
  </si>
  <si>
    <t>Подпрограмма "Кадры системы образования"</t>
  </si>
  <si>
    <t>Научная поддержка педагогических коллективов образовательных организаций</t>
  </si>
  <si>
    <t>Повышение квалификации педагогов, осуществляющих подготовку обучающихся к государственной итоговой аттестации и олимпиадам</t>
  </si>
  <si>
    <t xml:space="preserve">Организация и проведение мероприятий с работниками образования </t>
  </si>
  <si>
    <t xml:space="preserve">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</si>
  <si>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Подпрограмма "Строительство (реконструкция) образовательных организаций и приведение их в нормативное состояние"</t>
  </si>
  <si>
    <t>ВСОШ №121 Замена оконных блоков (36 шт.)</t>
  </si>
  <si>
    <t>Путинская СОШ Замена оконных блоков (53 шт.)</t>
  </si>
  <si>
    <t>ВСШИ Замена оконных блоков (24 шт.)</t>
  </si>
  <si>
    <t>Вознесенская СОШ Замена оконных блоков (35 шт.)</t>
  </si>
  <si>
    <t>ВСОШ №121 Ремонт крыши (учебный корпус)</t>
  </si>
  <si>
    <t>Зюкайская СОШ Ремонт крыши (начальная школа)</t>
  </si>
  <si>
    <t>Зюкайская СОШ Ремонт ограждения и снегозадержателей кровли</t>
  </si>
  <si>
    <t>ВСОШ №121 Ремонт кровли над спортзалом</t>
  </si>
  <si>
    <t>Вознесенская СОШ Ремонт крыши спортзала</t>
  </si>
  <si>
    <t>СОШ №1 Ремонт библиотеки и рекреации (пристрой 1 этаж)</t>
  </si>
  <si>
    <t>Зюкайская СОШ (дет. сад по ул. Пугачева) Проектные работы по ремонту крыши</t>
  </si>
  <si>
    <t>СОШ №1 Проектные работы по ремонту крыши здания пристроя начальной школы</t>
  </si>
  <si>
    <t>Кукетская СОШ Проектные работы по реконструкции здания администрации и школы для размещения детского сада</t>
  </si>
  <si>
    <t>Верещагинская школа-интернат Проектные работы по капитальному ремонту помещения школы для размещения учебных классов</t>
  </si>
  <si>
    <t>Детский сад №2 Проектные работы по капитальному ремонту внутренних сетей электроснабжения</t>
  </si>
  <si>
    <t>СОШ №1 Проектные работы по текущему ремонту наружной стены здания</t>
  </si>
  <si>
    <t>СЮТ структурное подразделение ул. Крупская 48 Проектирование стадиона и здания для ведения образовательной деятельности</t>
  </si>
  <si>
    <t>Зюкайская СОШ Проектные работы по капитальному ремонту спортивного зала и крыши</t>
  </si>
  <si>
    <t>Зюкайская СОШ Ремонт дорожек на территории детского сада №3</t>
  </si>
  <si>
    <t>Зюкайская СОШ Ремонт дорожек д. Захарята</t>
  </si>
  <si>
    <t>Зюкайская СОШ Ремонт дорожек школы</t>
  </si>
  <si>
    <t>Бородулинская ООШ Ремонт полов пищеблока</t>
  </si>
  <si>
    <t xml:space="preserve">Бородулинская ООШ Устройство асфальтового покрытия </t>
  </si>
  <si>
    <t>Бородулинская ООШ Устройство тротуарной плитки</t>
  </si>
  <si>
    <t>Бородулинская ООШ Ремонтные работы по отделке стен и потолков помещений горячего цеха и моечной</t>
  </si>
  <si>
    <t>Школа искусств ремонт кровли</t>
  </si>
  <si>
    <t>Путинская СОШ структурное подразделение детский сад (ограждение)</t>
  </si>
  <si>
    <t>ДЮСШ структурное подразделение Мастер (ограждение)</t>
  </si>
  <si>
    <t>Оборудование игровых и физкультурных площадок образовательных организаций, реализующих программу дошкольного образования</t>
  </si>
  <si>
    <t>Детский сад №82</t>
  </si>
  <si>
    <t>Капитальный ремонт спортзала (лит. Б) МБОУ "Верещагинская школа-интернат" по адресу: Пермский край, Верещагинский район, г. Верещагино, ул. Садовая, 6</t>
  </si>
  <si>
    <t>Капитальный ремонт 1-го этажа корпуса (литер "Б") МБОУ Ленинская СОШ для размещения помещений детского сада на 40 мест</t>
  </si>
  <si>
    <t>Капитальный ремонт 1-го этажа МБОУ "Нижне-Галинская ООШ" (литер В) для размещения помещений детского сада на 30 мест по адресу: Пермский край, Верещагинский район, д.Нижнее Галино, ул.Советская,9</t>
  </si>
  <si>
    <t>Подпрограмма "Эффективное управление системой образования"</t>
  </si>
  <si>
    <t>Сопровождение, поддержка и развитие программного обеспечения для организации комплексной работы системы образования</t>
  </si>
  <si>
    <t>Муниципальная программа "Развитие сферы культуры, молодежной политики и туризма" (проект)</t>
  </si>
  <si>
    <t>Подпрограмма "Развитие культурного потенциала"</t>
  </si>
  <si>
    <t>Организация и проведение культурно-массовых мероприятий</t>
  </si>
  <si>
    <t>Организация деятельности клубных формирований и формирований самодеятельного народного творчества</t>
  </si>
  <si>
    <t>Организация и проведение мероприятий, посвященных празднованию 75-летия годовщины Победы в Великой Отечественной войне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</si>
  <si>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</si>
  <si>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МБУК ВРМКЦ (смета 398,1т.р. - оборудование)</t>
  </si>
  <si>
    <t>МБУК Дворец досуга (смета 1359т.р. - оборудование, одежда сцены)</t>
  </si>
  <si>
    <t>Бородульский СЦД (ремонт кровли)</t>
  </si>
  <si>
    <t>Нижнегалинский СЦД (замена кровли)</t>
  </si>
  <si>
    <t>Зюкайский СЦД (текущий ремонт кровли в здании п. Кукетский)</t>
  </si>
  <si>
    <t>Ремонт здания (Лит. Г) МБУК "Дворец досуга" (смета 3801,1т.р. - полы в зрит.зале, фойе, санузел)</t>
  </si>
  <si>
    <t>Ремонт здания (Лит. Б) МБУК "ВРМКЦ" (смета 3879,9т.р. - фасад, зрител.зал, пол в фойе, вход.группа)</t>
  </si>
  <si>
    <t xml:space="preserve">Реновация учреждений отрасли культуры </t>
  </si>
  <si>
    <t>Освещение мероприятий в средствах массовой информации</t>
  </si>
  <si>
    <t>Изготовление и размещение информационных баннеров</t>
  </si>
  <si>
    <t>Участие в семинарах, форумах, конференциях, фестивалях и других мероприятиях в сфере культуры</t>
  </si>
  <si>
    <t>Подпрограмма "Молодежная политика"</t>
  </si>
  <si>
    <t>Организация и проведение мероприятий по работе с молодежью</t>
  </si>
  <si>
    <t>Проведение конкурса "Будущее Верещагинского городского округа"</t>
  </si>
  <si>
    <t>Подпрограмма "Развитие туризма"</t>
  </si>
  <si>
    <t>Создание объектов туристской инфраструктуры</t>
  </si>
  <si>
    <t>Ремонт и содержание объектов культурного наследия</t>
  </si>
  <si>
    <t>Муниципальная программа "Развитие физической культуры и спорта" (проект)</t>
  </si>
  <si>
    <t>Подпрограмма 1 "Развитие спортивной инфраструктуры"</t>
  </si>
  <si>
    <t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</t>
  </si>
  <si>
    <t>Устройство открытой спортивной площадки по адресу: Пермский край, Верещагинский район, п. Бородулино, ул. 1 мая, 29 и оснащение ее спортивным оборудованием для занятий физической культурой и спортом</t>
  </si>
  <si>
    <t>Устройство открытой спортивной площадки по адресу: Пермский край, Верещагинский район, д. Кукеты, ул. Кадочникова, 13 и оснащение ее спортивным оборудованием для занятий физической культурой и спортом</t>
  </si>
  <si>
    <t>Устройство открытой спортивной площадки по адресу : Пермский край, Верещагинский район, д. Соколово, ул. Ленина, 16 и оснащение ее спортивным оборудованием для занятий физической культурой и спортом</t>
  </si>
  <si>
    <t xml:space="preserve">Устройство открытой спортивной площадки по адресу: Пермский край, Верещагинский район, п. Кукетский, ул. Ленина, 3 и оснащение ее спортивным оборудованием для занятий физической культурой и спортом </t>
  </si>
  <si>
    <t>Устройство спортивной площадки для тренажеров МБОУ "СОШ №1" 40х15 м</t>
  </si>
  <si>
    <t>Оснащение объектов спортивной инфраструктуры спортивно-технологическим оборудованием</t>
  </si>
  <si>
    <t>Реконструкция школьного стадиона по адресу: Пермский край, Верещагинский городской округ, п. Зюкайка, ул. Тимирязева, 39</t>
  </si>
  <si>
    <t>Подпрограмма "Развитие массового спорта"</t>
  </si>
  <si>
    <t>Организация и проведение официальных физкультурно-спортивных мероприятий городского округа</t>
  </si>
  <si>
    <t>Обеспечение доступа населения к объектам спортивной инфраструктуры</t>
  </si>
  <si>
    <t>Освещение информации о спортивных мероприятиях, здоровом образе жизни, работе ВФСК ГТО в СМИ, радиовещании, баннерах</t>
  </si>
  <si>
    <t>Участие в региональных этапах сельских "Спортивных игр"</t>
  </si>
  <si>
    <t>Реализация краевого проекта "Тренер нашего двора"</t>
  </si>
  <si>
    <t>Реализация краевого проекта "Школьный спортивный клуб"</t>
  </si>
  <si>
    <t>Обеспечение участия сборных команд лиц с ограниченными возможностями здоровья Верещагинского городского округа в краевых, всероссийских спортивных, физкультурно-спортивных и спортивных массовых мероприятиях</t>
  </si>
  <si>
    <t>Организация и проведения физкультурных и спортивных мероприятий в рамках Всероссийского физкультурно-спортивного комплекса "Готов к труду и обороне"</t>
  </si>
  <si>
    <t>Обеспечение участия в краевых физкультурных и спортивных мероприятиях в рамках Всероссийского физкультурно-спортивного комплекса "Готов к труду и обороне"</t>
  </si>
  <si>
    <t>Подпрограмма "Развитие спорта достижений"</t>
  </si>
  <si>
    <t>Реализация программ спортивной подготовки по олимпийским и неолимпийским видам спорта</t>
  </si>
  <si>
    <t>Обеспечение участия спортивных сборных команд Верещагинского городского округа в краевых и всероссийских спортивных мероприятиях, физкультурно-спортивных и спортивных массовых мероприятиях</t>
  </si>
  <si>
    <t>Муниципальная программа "Доступная среда" (проект)</t>
  </si>
  <si>
    <t xml:space="preserve">Школа-интернат (пешеход.дорожка и пандус с ограждением) </t>
  </si>
  <si>
    <t>Вознесенская СОШ</t>
  </si>
  <si>
    <t>МБУК "Городской центр кино и досуга" (ремонт санузлов)</t>
  </si>
  <si>
    <t>МБУК "Городской дворец досуга и творчества" (перепланировка санузла)</t>
  </si>
  <si>
    <t>МБУК "Вознесенский центр досуга "</t>
  </si>
  <si>
    <t>МБУК "Сепычевский центр досуга"</t>
  </si>
  <si>
    <t>МБОУ "Верещагинская школа-интернат" (устройство санузла)</t>
  </si>
  <si>
    <t>МБДОУ "Детский сад №89" (устройство санузла Рудого, 76)</t>
  </si>
  <si>
    <t>МБОУ "Вознесенская СОШ"</t>
  </si>
  <si>
    <t>Муниципальная программа "Управление муниципальными финансами" (проект)</t>
  </si>
  <si>
    <t>Финансовое обеспечение непредвиденных и чрезвычайных ситуаций за счет резервного фонда администрации округа</t>
  </si>
  <si>
    <t>Подпрограмма "Организация и совершенствование бюджетного процесса, управление муниципальным долгом"</t>
  </si>
  <si>
    <t>Обеспечение выполнения функций органами местного самоуправления</t>
  </si>
  <si>
    <t>Повышение профессионального уровня специалистов управления финансов</t>
  </si>
  <si>
    <t>Муниципальная программа "Экономическое развитие" (проект)</t>
  </si>
  <si>
    <t>Подпрограмма "Развитие малого и среднего предпринимательства"</t>
  </si>
  <si>
    <t>Проведение конкурса "Бизнес года"</t>
  </si>
  <si>
    <t>Предоставление субсидий субъектам малого и среднего предпринимательства для возмещения части затрат, связанных с осуществлением ими предпринимательской деятельности на территории Верещагинского городского округа</t>
  </si>
  <si>
    <t>Организация и проведение конкурсов профессионального мастерства среди работников сельского хозяйства Верещагинского городского округа</t>
  </si>
  <si>
    <t>Подпрограмма "Развитие сельского хозяйства"</t>
  </si>
  <si>
    <t>Муниципальная программа "Муниципальное управление" (проект)</t>
  </si>
  <si>
    <t>Подпрограмма "Совершенствование муниципального управления"</t>
  </si>
  <si>
    <t>Организация обучения муниципальных служащих по программам повышения квалификации, профессиональной переподготовки</t>
  </si>
  <si>
    <t xml:space="preserve">Организация проведения диспансеризации муниципальных служащих </t>
  </si>
  <si>
    <t>Установление и выплата пенсии за выслугу лет лиц, замещавших муниципальные должности и должности муниципальной службы</t>
  </si>
  <si>
    <t xml:space="preserve">Организация и проведение официальных мероприятий </t>
  </si>
  <si>
    <t xml:space="preserve">Приобретение технических средств для проведения официальных мероприятий </t>
  </si>
  <si>
    <t>Антивирусная защита рабочих станций и серверов</t>
  </si>
  <si>
    <t>Обеспечение деятельности главы муниципального образования</t>
  </si>
  <si>
    <t>Муниципальная программа "Взаимодействие общества и власти" (проект)</t>
  </si>
  <si>
    <t>Подпрограмма "Создание условий для активного участия населения в реализации социально-экономической политики Верещагинского городского округа"</t>
  </si>
  <si>
    <t>Оказание финансовой поддержки социально ориентированным некоммерческим организациям</t>
  </si>
  <si>
    <t>Софинансирование проектов инициативного бюджетирования</t>
  </si>
  <si>
    <t>Организация мероприятий по награждению официальными наградами Верещагинского городского округа</t>
  </si>
  <si>
    <t>Опубликование правовых актов и иной информацими, связанной с деятельностью органов местного самоуправления Верещагинского городского округа</t>
  </si>
  <si>
    <t>Информационно-техническое сопровождение официального сайта Верещагинского городского округа</t>
  </si>
  <si>
    <t>Подпрограмма "Реализация государственной национальной политики в Верещагинском городском округе"</t>
  </si>
  <si>
    <t>Мероприятия, посвященные международному дню толерантности</t>
  </si>
  <si>
    <t>Мероприятия, посвященные Дню народного единства и согласия</t>
  </si>
  <si>
    <t>Муниципальная программа "Обеспечение безопасности жизнедеятельности населения" (проект)</t>
  </si>
  <si>
    <t>Установка электрических сирен (речевых оповещателей) в населенных пунктах городского округа в районе расположения учебных учреждений школьного и дошкольного образования</t>
  </si>
  <si>
    <t>Проведение информирования населения городского округа по вопросам ГО и ЧС</t>
  </si>
  <si>
    <t>Приобретение наглядной литературы для распространения ее среди населения с целью проведения профилактической и информационно-пропагандистской работы</t>
  </si>
  <si>
    <t>Приобретение карт городского округа по ГО</t>
  </si>
  <si>
    <t>Содержание защитных сооружений (укрытий) по гражданской обороне</t>
  </si>
  <si>
    <t>Обеспечение деятельности ЕДДС городского округа</t>
  </si>
  <si>
    <t>Обслуживание прямых каналов связи с диспетчерскими  службами экстренного реагирования и социально-значимыми объектами городского округа с круглосуточным пребыванием людей</t>
  </si>
  <si>
    <t>Приобретение форменной одежды для работников ЕДДС городского округа</t>
  </si>
  <si>
    <t>Обслуживание автоматизированного рабочего места диспетчера -112 в ЕДДС городского округа</t>
  </si>
  <si>
    <t>Подпрограмма "Повышение защищенности и совершенствование системы безопасности людей на водных объектах"</t>
  </si>
  <si>
    <t>Оборудование стендов с наглядной агитацией на водоемах городского округа</t>
  </si>
  <si>
    <t>Опубликование статей по обеспечению безопасности и профилактике несчастных случаев, правил поведения населения на водных объектах в СМИ и изготовление печатной продукции для ознакомления купающихся</t>
  </si>
  <si>
    <t>Осуществление контроля за проведением обследований водоемов службами санитарно-эпидемиологического надзора путем взятия ими анализа проб воды на предмет проверки санитарного состояния  мест традиционного купания населения</t>
  </si>
  <si>
    <t>Подпрограмма "Пожарная безопасность"</t>
  </si>
  <si>
    <t>Ремонт (устройство) и содержание источников противопожарного водоснабжения (пирсов и пожарных водоемов, пожарных емкостей) и подъездных путей к ним</t>
  </si>
  <si>
    <t>Содержание и ремонт гидрантов, установка дополнительных гидрантов в населенных пунктах городского округа</t>
  </si>
  <si>
    <t>Устройство минерализованных полос в населенных пунктах городского округа, примыкающих к лесным массивам, с учетом противопожарных разрывов</t>
  </si>
  <si>
    <t>Проведение мероприятий по очистке территорий населенных пунктов городского округа от горючих отходов, мусора, сухой травы</t>
  </si>
  <si>
    <t>Содержание муниципальной пожарной охраны</t>
  </si>
  <si>
    <t>Приобретение наглядной агитации на противопожарную тематику</t>
  </si>
  <si>
    <t>Оборудование консультационного пункта по обучению населения безопасной жизнедеятельности на территории городского округа</t>
  </si>
  <si>
    <t>Подпрограмма "Ликвидация природных очагов заболеваний"</t>
  </si>
  <si>
    <t>Акарицидная обработка мест массового пребывания и скопления людей</t>
  </si>
  <si>
    <t>Подпрограмма "Профилактика терроризма и экстремизма"</t>
  </si>
  <si>
    <t>Установка камер видеофиксации и видеонаблюдения в местах массового пребывания (скопления) людей, на муниципальных объектах (в том числе административных зданиях)</t>
  </si>
  <si>
    <t>Приобретение и размещение в местах с массовым пребыванием людей оборудования и устройств наглядной агитации на противодействие терроризму и экстремизму</t>
  </si>
  <si>
    <t>Подпрограмма "Профилактика правонарушений"</t>
  </si>
  <si>
    <t>Выплата материального стимулирования народным дружинникам за участие в охране общественного порядка</t>
  </si>
  <si>
    <t>Изготовление и размещение информационно-просветительских материалов по пофилактике правонарушений</t>
  </si>
  <si>
    <t>Изготовление информационных табличек в целях предотвращения правонарушений</t>
  </si>
  <si>
    <t>Проведение ежегодной родительской конференции</t>
  </si>
  <si>
    <t>Акция "Поезд безопасности"</t>
  </si>
  <si>
    <t>Проведение и участие в конкурсах, направленных на профилактику и предупреждение дорожно-транспортных происшествий</t>
  </si>
  <si>
    <t>Приобретение молекулярных биосенсоров (тест полоски) с целью проведения тестирования учащихся образовательных организаций и задержанных сотрудниками полиции лиц, подозреваемых в употреблении ПАВ</t>
  </si>
  <si>
    <t>Временное трудоустройство несовершеннолетних, состоящих на учете в ОДН, КДНиЗП, в возрасте от 14 до 18 лет в свободное от учебы время</t>
  </si>
  <si>
    <t>Подпрограмма "Профилактика наркомании, ВИЧ-инфекции и формирование ЗОЖ"</t>
  </si>
  <si>
    <t>Изготовление печатных информационно-пропагандистских материалов и средств наглядной агитации антинаркотической направленности</t>
  </si>
  <si>
    <t>Проведение профилактических мероприятий среди населения, в том числе граждан "группы риска", об опасности алкоголизма, наркомании,  ВИЧ-инфекции, проведение добровольного тестирования на ВИЧ-инфекцию</t>
  </si>
  <si>
    <t>Муниципальная программа "Охрана окружающей среды" (проект)</t>
  </si>
  <si>
    <t>Подпрограмма "Повышение устойчивости природных экосистем,  природопользование"</t>
  </si>
  <si>
    <t>Подготовка документов лесоустройства городских лесов</t>
  </si>
  <si>
    <t>Подпрограмма "Снижение техногенной нагрузки на окружающую среду от твердых коммунальных отходов"</t>
  </si>
  <si>
    <t>Сбор, транспортирование и передача на утилизацию ртутьсодержащих отходов 1 класса опасности от муниципальных учреждений</t>
  </si>
  <si>
    <t>Поддержка юных экологов, организация волонтерского движения, проведение экологических акций, конкурсов, мероприятий, размещение информации в целях экологического просвещения</t>
  </si>
  <si>
    <t>Муниципальная программа "Муниципальные дороги и транспортная доступность" (проект)</t>
  </si>
  <si>
    <t>Подпрограмма "Содержание, ремонт, капитальный ремонт и строительство (реконструкция) дорог местного значения"</t>
  </si>
  <si>
    <t>Муниципальная программа "Обеспечение жильем жителей" (проект)</t>
  </si>
  <si>
    <t>Обеспечение жильем молодых семей</t>
  </si>
  <si>
    <t>Предоставление социальных выплат на строительство (приобретение) жилья гражданам, проживающим и работающим на сельских территориях</t>
  </si>
  <si>
    <t>Разработка проектов организации дорожного движения, схем дислокациии дорожных знаков и разметки</t>
  </si>
  <si>
    <t>Паспортизация автомобильных дорог и искусственных сооружений на них</t>
  </si>
  <si>
    <t>Содержание автомобильных дорог местного значения и искусственных сооружений на них вне границ населенных пунктов</t>
  </si>
  <si>
    <t>Содержание автомобильных дорог местного значения и искусственных сооружений на них в границах населенных пунктов</t>
  </si>
  <si>
    <t>Ремонт автомобильных дорог местного значения и искусственных сооружений на них</t>
  </si>
  <si>
    <t>Капитальный ремонт проезжей части ул. 1 Мая п. Бородулино Верещагинского городского округа</t>
  </si>
  <si>
    <t>Ремонт тротуаров и пешеходных дорожек</t>
  </si>
  <si>
    <t>Подпрограмма "Повышение безопасности дорожного движения"</t>
  </si>
  <si>
    <t>Установка и обслуживание светофорных объектов</t>
  </si>
  <si>
    <t>Устройство остановочных и посадочных площадок и автопавильонов на автобусных остановках</t>
  </si>
  <si>
    <t>Проведение спартакиады среди несовершеннолетних, состоящих на учете в ОДН и КДНиЗП, участие в краевых мероприятиях</t>
  </si>
  <si>
    <t>Муниципальная программа "Управление и распоряжение муниципальным имуществом, земельными ресурсами, градостроительной и рекламной деятельности" (проект)</t>
  </si>
  <si>
    <t>Подпрограмма "Обеспечение реализации правомочий владения, пользования и распоряжения муниципальным имуществом"</t>
  </si>
  <si>
    <t>Оценка рыночной стоимости муниципального имущества и (или) права на заключение договора аренды имущества</t>
  </si>
  <si>
    <t>Содержание и обслуживание нежилых помещений, находящихся в муниципальной казне</t>
  </si>
  <si>
    <t>Подпрограмма "Управление земельными ресурсами"</t>
  </si>
  <si>
    <t>Распоряжение земельными участками, государственная собственность на которые не разграничена, уведомление арендаторов земельных участков</t>
  </si>
  <si>
    <t>Организация работы по увеличению доли земельных участков с границами, установленными в соответствии с требованиями законодательства РФ, и объектов капитального строительства с установленным (уточенным) местоположением на земельных участках, находящихся в муниципальной собственности, в общем количестве земельных участков и объектов капитального строительства, находящихся в муниципальной собственности</t>
  </si>
  <si>
    <t>Проведение плановых и внеплановых проверок в отношении физических и юридических лиц</t>
  </si>
  <si>
    <t>Подпрограмма "Регулирование градостроительной и рекламной деятельности"</t>
  </si>
  <si>
    <t>Разработка проектов планировки и проектов межевания</t>
  </si>
  <si>
    <t>Подготовка генерального плана, правил землепользования и застройки</t>
  </si>
  <si>
    <t>Профессиональная переподготовка и повышение квалификации муниципальных служащих</t>
  </si>
  <si>
    <t>Приведение в нормативное состояние помещений, приобретение и установка модульных конструкций</t>
  </si>
  <si>
    <t>Муниципальная программа "Благоустройство территории" (проект)</t>
  </si>
  <si>
    <t>Подпрограмма "Благоустройство территорий общего пользования"</t>
  </si>
  <si>
    <t>Озеленение территории</t>
  </si>
  <si>
    <t>Техническое обслуживание сетей наружного освещения</t>
  </si>
  <si>
    <t>Электроснабжение сетей наружного освещения</t>
  </si>
  <si>
    <t>Ремонт сетей наружного освещения</t>
  </si>
  <si>
    <t>Установка указателей улиц и номеров домов</t>
  </si>
  <si>
    <t>Ремонт и устройство сооружений родников и пешеходных мостиков</t>
  </si>
  <si>
    <t>Обустройство и содержание общественных территорий</t>
  </si>
  <si>
    <t>Устройство и содержание малых архитектурных форм</t>
  </si>
  <si>
    <t>Устройство и восстановление парков, скверов, площадей в рамках программы развития преобразованного городского округа</t>
  </si>
  <si>
    <t>Сбор и вывоз мусора</t>
  </si>
  <si>
    <t>Содержание мест захоронения твердых коммунальных отходов</t>
  </si>
  <si>
    <t>Содержание мест захоронения (кладбищ)</t>
  </si>
  <si>
    <t>Подпрограмма "Формирование современной городской среды"</t>
  </si>
  <si>
    <t>Реализация программ формирования современной городской среды (не софинансируемые из федерального бюджета)</t>
  </si>
  <si>
    <t>Реализация программ формирования современной городской среды (софинансируемые из федерального бюджета)</t>
  </si>
  <si>
    <t>Муниципальная программа "Развитие жилищно-коммунального хозяйства"</t>
  </si>
  <si>
    <t>Подпрограмма "Жилищное хозяйство"</t>
  </si>
  <si>
    <t>Ремонт муниципального жилищного фонда</t>
  </si>
  <si>
    <t>Уплата взносов на капитальный ремонт общего имущества многоквартирных домов в части муниципальной доли собственности</t>
  </si>
  <si>
    <t>Периодическая проверка дымоходов жилищного фонда, где открытый конкурс не привел к заключению договора управления многоквартирным домом</t>
  </si>
  <si>
    <t>Содержание и обслуживание муниципального жилищного фонда</t>
  </si>
  <si>
    <t>Обследование жилых помещений для определения пригодности (непригодности) помещения для проживания и признания их аварийными и подлежащими сносу</t>
  </si>
  <si>
    <t>Снос аварийных жилых (нежилых) объектов недвижимости муниципальной собственности</t>
  </si>
  <si>
    <t>Подпрограмма "Коммунальное хозяйство"</t>
  </si>
  <si>
    <t>Ликвидация (устранение) аварий на бесхозяйных сетях водоснабжения и водоотведения</t>
  </si>
  <si>
    <t>Содержание и ремонт сетей водоснабжения и водоотведения</t>
  </si>
  <si>
    <t>Мероприятия по лицензированию скважин</t>
  </si>
  <si>
    <t>Разработка проекта на строительство канализационного коллектора от пос.ЖБК и д. Рябины к БОС с установкой 2-х КНС</t>
  </si>
  <si>
    <t xml:space="preserve">Разработка схемы водоснабжения и водоотведения Верещагинского городского округа </t>
  </si>
  <si>
    <t>Обеспечение технического развития систем теплоснабжения, находящихся в муниципальной собственности, 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образований, находящихся в муниципальной собственности</t>
  </si>
  <si>
    <t xml:space="preserve">Разработка схемы теплоснабжения Верещагинского городского округа </t>
  </si>
  <si>
    <t>Техническое и аварийно-диспетчерское обслуживание газопроводов, находящихся в муниципальной казне</t>
  </si>
  <si>
    <t>Строительство распределительного газопровода в г. Верещагино по ул. Железнодорожная и Чкалова</t>
  </si>
  <si>
    <t>Строительство распределительного газопровода среднего и низкого давления в д. Старый Посад Верещагинского городского округа</t>
  </si>
  <si>
    <t>Строительство распределительного газопровода среднего и низкого давления д. Кривчана, д. Демино, д. Егорово Верещагинского городского округа Пермского края</t>
  </si>
  <si>
    <t>Разработка программы комплексного развития систем коммунальной инфраструктуры</t>
  </si>
  <si>
    <t>Обеспечение деятельности муниципальных казенных учреждений</t>
  </si>
  <si>
    <t>Обеспечение гарантий осуществления полномочий депутатов представительного органа</t>
  </si>
  <si>
    <t>Обеспечение деятельности руководителя контрольно-счетной палаты</t>
  </si>
  <si>
    <t>Выполнение работ по составлению и сдаче отчетности за 2019 год</t>
  </si>
  <si>
    <t>Строительство участка сетей водоснабжения д. Борщовцы, д. Зайцы, п. Субботники (1, 2 этапы) + станция 3 подъема</t>
  </si>
  <si>
    <t>Строительство сети водоснабжения д. Соколово, д. Никишата</t>
  </si>
  <si>
    <t>Содержание объектов водоснабжения и водоотведения</t>
  </si>
  <si>
    <t>Ремонт скважин и обустройство санитарных зон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</si>
</sst>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.00\ _D_M_-;\-* #,##0.00\ _D_M_-;_-* &quot;-&quot;??\ _D_M_-;_-@_-"/>
    <numFmt numFmtId="174" formatCode="#,##0.00_р_."/>
    <numFmt numFmtId="175" formatCode="?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_-* #,##0.000\ _₽_-;\-* #,##0.000\ _₽_-;_-* &quot;-&quot;???\ _₽_-;_-@_-"/>
    <numFmt numFmtId="180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Arial Cyr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4" borderId="0" applyNumberFormat="0" applyBorder="0" applyAlignment="0" applyProtection="0"/>
    <xf numFmtId="0" fontId="0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57" fillId="30" borderId="0" applyNumberFormat="0" applyBorder="0" applyAlignment="0" applyProtection="0"/>
    <xf numFmtId="0" fontId="5" fillId="31" borderId="0" applyNumberFormat="0" applyBorder="0" applyAlignment="0" applyProtection="0"/>
    <xf numFmtId="0" fontId="57" fillId="32" borderId="0" applyNumberFormat="0" applyBorder="0" applyAlignment="0" applyProtection="0"/>
    <xf numFmtId="0" fontId="5" fillId="3" borderId="0" applyNumberFormat="0" applyBorder="0" applyAlignment="0" applyProtection="0"/>
    <xf numFmtId="0" fontId="57" fillId="33" borderId="0" applyNumberFormat="0" applyBorder="0" applyAlignment="0" applyProtection="0"/>
    <xf numFmtId="0" fontId="5" fillId="25" borderId="0" applyNumberFormat="0" applyBorder="0" applyAlignment="0" applyProtection="0"/>
    <xf numFmtId="0" fontId="57" fillId="34" borderId="0" applyNumberFormat="0" applyBorder="0" applyAlignment="0" applyProtection="0"/>
    <xf numFmtId="0" fontId="5" fillId="35" borderId="0" applyNumberFormat="0" applyBorder="0" applyAlignment="0" applyProtection="0"/>
    <xf numFmtId="0" fontId="57" fillId="36" borderId="0" applyNumberFormat="0" applyBorder="0" applyAlignment="0" applyProtection="0"/>
    <xf numFmtId="0" fontId="5" fillId="37" borderId="0" applyNumberFormat="0" applyBorder="0" applyAlignment="0" applyProtection="0"/>
    <xf numFmtId="0" fontId="57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5" fillId="46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18" fillId="47" borderId="0" applyNumberFormat="0" applyBorder="0" applyAlignment="0" applyProtection="0"/>
    <xf numFmtId="0" fontId="19" fillId="63" borderId="1" applyNumberFormat="0" applyAlignment="0" applyProtection="0"/>
    <xf numFmtId="0" fontId="20" fillId="48" borderId="2" applyNumberFormat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60" borderId="1" applyNumberFormat="0" applyAlignment="0" applyProtection="0"/>
    <xf numFmtId="0" fontId="27" fillId="0" borderId="6" applyNumberFormat="0" applyFill="0" applyAlignment="0" applyProtection="0"/>
    <xf numFmtId="0" fontId="28" fillId="60" borderId="0" applyNumberFormat="0" applyBorder="0" applyAlignment="0" applyProtection="0"/>
    <xf numFmtId="0" fontId="16" fillId="0" borderId="0">
      <alignment/>
      <protection/>
    </xf>
    <xf numFmtId="0" fontId="2" fillId="59" borderId="7" applyNumberFormat="0" applyFont="0" applyAlignment="0" applyProtection="0"/>
    <xf numFmtId="0" fontId="29" fillId="63" borderId="8" applyNumberFormat="0" applyAlignment="0" applyProtection="0"/>
    <xf numFmtId="4" fontId="7" fillId="68" borderId="9" applyNumberFormat="0" applyProtection="0">
      <alignment vertical="center"/>
    </xf>
    <xf numFmtId="4" fontId="30" fillId="68" borderId="10" applyNumberFormat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4" fontId="8" fillId="68" borderId="9" applyNumberFormat="0" applyProtection="0">
      <alignment vertical="center"/>
    </xf>
    <xf numFmtId="4" fontId="31" fillId="68" borderId="10" applyNumberFormat="0" applyProtection="0">
      <alignment vertical="center"/>
    </xf>
    <xf numFmtId="0" fontId="2" fillId="0" borderId="0">
      <alignment/>
      <protection/>
    </xf>
    <xf numFmtId="4" fontId="7" fillId="68" borderId="9" applyNumberFormat="0" applyProtection="0">
      <alignment horizontal="left" vertical="center" indent="1"/>
    </xf>
    <xf numFmtId="4" fontId="30" fillId="68" borderId="10" applyNumberFormat="0" applyProtection="0">
      <alignment horizontal="left" vertical="center" indent="1"/>
    </xf>
    <xf numFmtId="0" fontId="2" fillId="0" borderId="0">
      <alignment/>
      <protection/>
    </xf>
    <xf numFmtId="4" fontId="7" fillId="68" borderId="9" applyNumberFormat="0" applyProtection="0">
      <alignment horizontal="left" vertical="center" indent="1"/>
    </xf>
    <xf numFmtId="0" fontId="9" fillId="68" borderId="10" applyNumberFormat="0" applyProtection="0">
      <alignment horizontal="left" vertical="top" indent="1"/>
    </xf>
    <xf numFmtId="0" fontId="30" fillId="68" borderId="10" applyNumberFormat="0" applyProtection="0">
      <alignment horizontal="left" vertical="top" indent="1"/>
    </xf>
    <xf numFmtId="0" fontId="2" fillId="0" borderId="0">
      <alignment/>
      <protection/>
    </xf>
    <xf numFmtId="4" fontId="7" fillId="37" borderId="9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2" fillId="0" borderId="0">
      <alignment/>
      <protection/>
    </xf>
    <xf numFmtId="4" fontId="7" fillId="7" borderId="9" applyNumberFormat="0" applyProtection="0">
      <alignment horizontal="right" vertical="center"/>
    </xf>
    <xf numFmtId="4" fontId="12" fillId="7" borderId="10" applyNumberFormat="0" applyProtection="0">
      <alignment horizontal="right" vertical="center"/>
    </xf>
    <xf numFmtId="0" fontId="2" fillId="0" borderId="0">
      <alignment/>
      <protection/>
    </xf>
    <xf numFmtId="4" fontId="7" fillId="69" borderId="9" applyNumberFormat="0" applyProtection="0">
      <alignment horizontal="right" vertical="center"/>
    </xf>
    <xf numFmtId="4" fontId="12" fillId="3" borderId="10" applyNumberFormat="0" applyProtection="0">
      <alignment horizontal="right" vertical="center"/>
    </xf>
    <xf numFmtId="0" fontId="2" fillId="0" borderId="0">
      <alignment/>
      <protection/>
    </xf>
    <xf numFmtId="4" fontId="7" fillId="70" borderId="11" applyNumberFormat="0" applyProtection="0">
      <alignment horizontal="right" vertical="center"/>
    </xf>
    <xf numFmtId="4" fontId="12" fillId="70" borderId="10" applyNumberFormat="0" applyProtection="0">
      <alignment horizontal="right" vertical="center"/>
    </xf>
    <xf numFmtId="0" fontId="2" fillId="0" borderId="0">
      <alignment/>
      <protection/>
    </xf>
    <xf numFmtId="4" fontId="7" fillId="29" borderId="9" applyNumberFormat="0" applyProtection="0">
      <alignment horizontal="right" vertical="center"/>
    </xf>
    <xf numFmtId="4" fontId="12" fillId="29" borderId="10" applyNumberFormat="0" applyProtection="0">
      <alignment horizontal="right" vertical="center"/>
    </xf>
    <xf numFmtId="0" fontId="2" fillId="0" borderId="0">
      <alignment/>
      <protection/>
    </xf>
    <xf numFmtId="4" fontId="7" fillId="39" borderId="9" applyNumberFormat="0" applyProtection="0">
      <alignment horizontal="right" vertical="center"/>
    </xf>
    <xf numFmtId="4" fontId="12" fillId="39" borderId="10" applyNumberFormat="0" applyProtection="0">
      <alignment horizontal="right" vertical="center"/>
    </xf>
    <xf numFmtId="0" fontId="2" fillId="0" borderId="0">
      <alignment/>
      <protection/>
    </xf>
    <xf numFmtId="4" fontId="7" fillId="71" borderId="9" applyNumberFormat="0" applyProtection="0">
      <alignment horizontal="right" vertical="center"/>
    </xf>
    <xf numFmtId="4" fontId="12" fillId="71" borderId="10" applyNumberFormat="0" applyProtection="0">
      <alignment horizontal="right" vertical="center"/>
    </xf>
    <xf numFmtId="0" fontId="2" fillId="0" borderId="0">
      <alignment/>
      <protection/>
    </xf>
    <xf numFmtId="4" fontId="7" fillId="20" borderId="9" applyNumberFormat="0" applyProtection="0">
      <alignment horizontal="right" vertical="center"/>
    </xf>
    <xf numFmtId="4" fontId="12" fillId="20" borderId="10" applyNumberFormat="0" applyProtection="0">
      <alignment horizontal="right" vertical="center"/>
    </xf>
    <xf numFmtId="0" fontId="2" fillId="0" borderId="0">
      <alignment/>
      <protection/>
    </xf>
    <xf numFmtId="4" fontId="7" fillId="72" borderId="9" applyNumberFormat="0" applyProtection="0">
      <alignment horizontal="right" vertical="center"/>
    </xf>
    <xf numFmtId="4" fontId="12" fillId="72" borderId="10" applyNumberFormat="0" applyProtection="0">
      <alignment horizontal="right" vertical="center"/>
    </xf>
    <xf numFmtId="0" fontId="2" fillId="0" borderId="0">
      <alignment/>
      <protection/>
    </xf>
    <xf numFmtId="4" fontId="7" fillId="25" borderId="9" applyNumberFormat="0" applyProtection="0">
      <alignment horizontal="right" vertical="center"/>
    </xf>
    <xf numFmtId="4" fontId="12" fillId="25" borderId="10" applyNumberFormat="0" applyProtection="0">
      <alignment horizontal="right" vertical="center"/>
    </xf>
    <xf numFmtId="0" fontId="2" fillId="0" borderId="0">
      <alignment/>
      <protection/>
    </xf>
    <xf numFmtId="4" fontId="7" fillId="73" borderId="11" applyNumberFormat="0" applyProtection="0">
      <alignment horizontal="left" vertical="center" indent="1"/>
    </xf>
    <xf numFmtId="4" fontId="30" fillId="73" borderId="12" applyNumberFormat="0" applyProtection="0">
      <alignment horizontal="left" vertical="center" indent="1"/>
    </xf>
    <xf numFmtId="0" fontId="2" fillId="0" borderId="0">
      <alignment/>
      <protection/>
    </xf>
    <xf numFmtId="4" fontId="2" fillId="19" borderId="11" applyNumberFormat="0" applyProtection="0">
      <alignment horizontal="left" vertical="center" indent="1"/>
    </xf>
    <xf numFmtId="4" fontId="12" fillId="74" borderId="0" applyNumberFormat="0" applyProtection="0">
      <alignment horizontal="left" vertical="center" indent="1"/>
    </xf>
    <xf numFmtId="0" fontId="2" fillId="0" borderId="0">
      <alignment/>
      <protection/>
    </xf>
    <xf numFmtId="4" fontId="2" fillId="19" borderId="11" applyNumberFormat="0" applyProtection="0">
      <alignment horizontal="left" vertical="center" indent="1"/>
    </xf>
    <xf numFmtId="4" fontId="32" fillId="19" borderId="0" applyNumberFormat="0" applyProtection="0">
      <alignment horizontal="left" vertical="center" indent="1"/>
    </xf>
    <xf numFmtId="0" fontId="2" fillId="0" borderId="0">
      <alignment/>
      <protection/>
    </xf>
    <xf numFmtId="4" fontId="7" fillId="2" borderId="9" applyNumberFormat="0" applyProtection="0">
      <alignment horizontal="right" vertical="center"/>
    </xf>
    <xf numFmtId="4" fontId="12" fillId="2" borderId="10" applyNumberFormat="0" applyProtection="0">
      <alignment horizontal="right" vertical="center"/>
    </xf>
    <xf numFmtId="0" fontId="2" fillId="0" borderId="0">
      <alignment/>
      <protection/>
    </xf>
    <xf numFmtId="4" fontId="7" fillId="74" borderId="11" applyNumberFormat="0" applyProtection="0">
      <alignment horizontal="left" vertical="center" indent="1"/>
    </xf>
    <xf numFmtId="4" fontId="12" fillId="74" borderId="0" applyNumberFormat="0" applyProtection="0">
      <alignment horizontal="left" vertical="center" indent="1"/>
    </xf>
    <xf numFmtId="0" fontId="2" fillId="0" borderId="0">
      <alignment/>
      <protection/>
    </xf>
    <xf numFmtId="4" fontId="7" fillId="2" borderId="11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2" fillId="0" borderId="0">
      <alignment/>
      <protection/>
    </xf>
    <xf numFmtId="0" fontId="2" fillId="19" borderId="10" applyNumberFormat="0" applyProtection="0">
      <alignment horizontal="left" vertical="center" indent="1"/>
    </xf>
    <xf numFmtId="0" fontId="7" fillId="21" borderId="9" applyNumberFormat="0" applyProtection="0">
      <alignment horizontal="left" vertical="center" indent="1"/>
    </xf>
    <xf numFmtId="0" fontId="2" fillId="19" borderId="10" applyNumberFormat="0" applyProtection="0">
      <alignment horizontal="left" vertical="center" indent="1"/>
    </xf>
    <xf numFmtId="0" fontId="7" fillId="19" borderId="10" applyNumberFormat="0" applyProtection="0">
      <alignment horizontal="left" vertical="top" indent="1"/>
    </xf>
    <xf numFmtId="0" fontId="2" fillId="19" borderId="10" applyNumberFormat="0" applyProtection="0">
      <alignment horizontal="left" vertical="top" indent="1"/>
    </xf>
    <xf numFmtId="0" fontId="2" fillId="0" borderId="0">
      <alignment/>
      <protection/>
    </xf>
    <xf numFmtId="0" fontId="2" fillId="2" borderId="10" applyNumberFormat="0" applyProtection="0">
      <alignment horizontal="left" vertical="center" indent="1"/>
    </xf>
    <xf numFmtId="0" fontId="7" fillId="75" borderId="9" applyNumberFormat="0" applyProtection="0">
      <alignment horizontal="left" vertical="center" indent="1"/>
    </xf>
    <xf numFmtId="0" fontId="7" fillId="2" borderId="10" applyNumberFormat="0" applyProtection="0">
      <alignment horizontal="left" vertical="top" indent="1"/>
    </xf>
    <xf numFmtId="0" fontId="2" fillId="2" borderId="10" applyNumberFormat="0" applyProtection="0">
      <alignment horizontal="left" vertical="top" indent="1"/>
    </xf>
    <xf numFmtId="0" fontId="2" fillId="0" borderId="0">
      <alignment/>
      <protection/>
    </xf>
    <xf numFmtId="0" fontId="2" fillId="6" borderId="10" applyNumberFormat="0" applyProtection="0">
      <alignment horizontal="left" vertical="center" indent="1"/>
    </xf>
    <xf numFmtId="0" fontId="7" fillId="6" borderId="9" applyNumberFormat="0" applyProtection="0">
      <alignment horizontal="left" vertical="center" indent="1"/>
    </xf>
    <xf numFmtId="0" fontId="7" fillId="6" borderId="10" applyNumberFormat="0" applyProtection="0">
      <alignment horizontal="left" vertical="top" indent="1"/>
    </xf>
    <xf numFmtId="0" fontId="2" fillId="6" borderId="10" applyNumberFormat="0" applyProtection="0">
      <alignment horizontal="left" vertical="top" indent="1"/>
    </xf>
    <xf numFmtId="0" fontId="2" fillId="0" borderId="0">
      <alignment/>
      <protection/>
    </xf>
    <xf numFmtId="0" fontId="7" fillId="74" borderId="9" applyNumberFormat="0" applyProtection="0">
      <alignment horizontal="left" vertical="center" indent="1"/>
    </xf>
    <xf numFmtId="0" fontId="2" fillId="74" borderId="10" applyNumberFormat="0" applyProtection="0">
      <alignment horizontal="left" vertical="center" indent="1"/>
    </xf>
    <xf numFmtId="0" fontId="2" fillId="0" borderId="0">
      <alignment/>
      <protection/>
    </xf>
    <xf numFmtId="0" fontId="7" fillId="74" borderId="10" applyNumberFormat="0" applyProtection="0">
      <alignment horizontal="left" vertical="top" indent="1"/>
    </xf>
    <xf numFmtId="0" fontId="2" fillId="74" borderId="10" applyNumberFormat="0" applyProtection="0">
      <alignment horizontal="left" vertical="top" indent="1"/>
    </xf>
    <xf numFmtId="0" fontId="2" fillId="0" borderId="0">
      <alignment/>
      <protection/>
    </xf>
    <xf numFmtId="0" fontId="7" fillId="5" borderId="13" applyNumberFormat="0">
      <alignment/>
      <protection locked="0"/>
    </xf>
    <xf numFmtId="0" fontId="2" fillId="5" borderId="14" applyNumberFormat="0">
      <alignment/>
      <protection locked="0"/>
    </xf>
    <xf numFmtId="0" fontId="2" fillId="0" borderId="0">
      <alignment/>
      <protection/>
    </xf>
    <xf numFmtId="0" fontId="10" fillId="19" borderId="15" applyBorder="0">
      <alignment/>
      <protection/>
    </xf>
    <xf numFmtId="4" fontId="11" fillId="4" borderId="10" applyNumberFormat="0" applyProtection="0">
      <alignment vertical="center"/>
    </xf>
    <xf numFmtId="4" fontId="12" fillId="4" borderId="10" applyNumberFormat="0" applyProtection="0">
      <alignment vertical="center"/>
    </xf>
    <xf numFmtId="0" fontId="2" fillId="0" borderId="0">
      <alignment/>
      <protection/>
    </xf>
    <xf numFmtId="4" fontId="8" fillId="4" borderId="14" applyNumberFormat="0" applyProtection="0">
      <alignment vertical="center"/>
    </xf>
    <xf numFmtId="4" fontId="33" fillId="4" borderId="10" applyNumberFormat="0" applyProtection="0">
      <alignment vertical="center"/>
    </xf>
    <xf numFmtId="0" fontId="2" fillId="0" borderId="0">
      <alignment/>
      <protection/>
    </xf>
    <xf numFmtId="4" fontId="11" fillId="21" borderId="10" applyNumberFormat="0" applyProtection="0">
      <alignment horizontal="left" vertical="center" indent="1"/>
    </xf>
    <xf numFmtId="4" fontId="12" fillId="4" borderId="10" applyNumberFormat="0" applyProtection="0">
      <alignment horizontal="left" vertical="center" indent="1"/>
    </xf>
    <xf numFmtId="0" fontId="2" fillId="0" borderId="0">
      <alignment/>
      <protection/>
    </xf>
    <xf numFmtId="0" fontId="11" fillId="4" borderId="10" applyNumberFormat="0" applyProtection="0">
      <alignment horizontal="left" vertical="top" indent="1"/>
    </xf>
    <xf numFmtId="0" fontId="12" fillId="4" borderId="10" applyNumberFormat="0" applyProtection="0">
      <alignment horizontal="left" vertical="top" indent="1"/>
    </xf>
    <xf numFmtId="0" fontId="2" fillId="0" borderId="0">
      <alignment/>
      <protection/>
    </xf>
    <xf numFmtId="4" fontId="12" fillId="74" borderId="10" applyNumberFormat="0" applyProtection="0">
      <alignment horizontal="right" vertical="center"/>
    </xf>
    <xf numFmtId="4" fontId="7" fillId="0" borderId="9" applyNumberFormat="0" applyProtection="0">
      <alignment horizontal="right" vertical="center"/>
    </xf>
    <xf numFmtId="4" fontId="7" fillId="0" borderId="9" applyNumberFormat="0" applyProtection="0">
      <alignment horizontal="right" vertical="center"/>
    </xf>
    <xf numFmtId="4" fontId="8" fillId="5" borderId="9" applyNumberFormat="0" applyProtection="0">
      <alignment horizontal="right" vertical="center"/>
    </xf>
    <xf numFmtId="4" fontId="33" fillId="74" borderId="10" applyNumberFormat="0" applyProtection="0">
      <alignment horizontal="right" vertical="center"/>
    </xf>
    <xf numFmtId="0" fontId="2" fillId="0" borderId="0">
      <alignment/>
      <protection/>
    </xf>
    <xf numFmtId="4" fontId="7" fillId="37" borderId="9" applyNumberFormat="0" applyProtection="0">
      <alignment horizontal="left" vertical="center" indent="1"/>
    </xf>
    <xf numFmtId="4" fontId="12" fillId="2" borderId="10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0" fontId="11" fillId="2" borderId="10" applyNumberFormat="0" applyProtection="0">
      <alignment horizontal="left" vertical="top" indent="1"/>
    </xf>
    <xf numFmtId="0" fontId="12" fillId="2" borderId="10" applyNumberFormat="0" applyProtection="0">
      <alignment horizontal="left" vertical="top" indent="1"/>
    </xf>
    <xf numFmtId="0" fontId="2" fillId="0" borderId="0">
      <alignment/>
      <protection/>
    </xf>
    <xf numFmtId="4" fontId="13" fillId="76" borderId="11" applyNumberFormat="0" applyProtection="0">
      <alignment horizontal="left" vertical="center" indent="1"/>
    </xf>
    <xf numFmtId="4" fontId="34" fillId="76" borderId="0" applyNumberFormat="0" applyProtection="0">
      <alignment horizontal="left" vertical="center" indent="1"/>
    </xf>
    <xf numFmtId="0" fontId="2" fillId="0" borderId="0">
      <alignment/>
      <protection/>
    </xf>
    <xf numFmtId="0" fontId="7" fillId="77" borderId="14">
      <alignment/>
      <protection/>
    </xf>
    <xf numFmtId="4" fontId="14" fillId="5" borderId="9" applyNumberFormat="0" applyProtection="0">
      <alignment horizontal="right" vertical="center"/>
    </xf>
    <xf numFmtId="4" fontId="35" fillId="74" borderId="10" applyNumberFormat="0" applyProtection="0">
      <alignment horizontal="right" vertical="center"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57" fillId="78" borderId="0" applyNumberFormat="0" applyBorder="0" applyAlignment="0" applyProtection="0"/>
    <xf numFmtId="0" fontId="5" fillId="79" borderId="0" applyNumberFormat="0" applyBorder="0" applyAlignment="0" applyProtection="0"/>
    <xf numFmtId="0" fontId="57" fillId="80" borderId="0" applyNumberFormat="0" applyBorder="0" applyAlignment="0" applyProtection="0"/>
    <xf numFmtId="0" fontId="5" fillId="70" borderId="0" applyNumberFormat="0" applyBorder="0" applyAlignment="0" applyProtection="0"/>
    <xf numFmtId="0" fontId="57" fillId="81" borderId="0" applyNumberFormat="0" applyBorder="0" applyAlignment="0" applyProtection="0"/>
    <xf numFmtId="0" fontId="5" fillId="20" borderId="0" applyNumberFormat="0" applyBorder="0" applyAlignment="0" applyProtection="0"/>
    <xf numFmtId="0" fontId="57" fillId="82" borderId="0" applyNumberFormat="0" applyBorder="0" applyAlignment="0" applyProtection="0"/>
    <xf numFmtId="0" fontId="5" fillId="35" borderId="0" applyNumberFormat="0" applyBorder="0" applyAlignment="0" applyProtection="0"/>
    <xf numFmtId="0" fontId="57" fillId="83" borderId="0" applyNumberFormat="0" applyBorder="0" applyAlignment="0" applyProtection="0"/>
    <xf numFmtId="0" fontId="5" fillId="37" borderId="0" applyNumberFormat="0" applyBorder="0" applyAlignment="0" applyProtection="0"/>
    <xf numFmtId="0" fontId="57" fillId="84" borderId="0" applyNumberFormat="0" applyBorder="0" applyAlignment="0" applyProtection="0"/>
    <xf numFmtId="0" fontId="5" fillId="71" borderId="0" applyNumberFormat="0" applyBorder="0" applyAlignment="0" applyProtection="0"/>
    <xf numFmtId="0" fontId="58" fillId="85" borderId="17" applyNumberFormat="0" applyAlignment="0" applyProtection="0"/>
    <xf numFmtId="0" fontId="37" fillId="18" borderId="1" applyNumberFormat="0" applyAlignment="0" applyProtection="0"/>
    <xf numFmtId="0" fontId="59" fillId="86" borderId="18" applyNumberFormat="0" applyAlignment="0" applyProtection="0"/>
    <xf numFmtId="0" fontId="29" fillId="21" borderId="8" applyNumberFormat="0" applyAlignment="0" applyProtection="0"/>
    <xf numFmtId="0" fontId="60" fillId="86" borderId="17" applyNumberFormat="0" applyAlignment="0" applyProtection="0"/>
    <xf numFmtId="0" fontId="38" fillId="21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19" applyNumberFormat="0" applyFill="0" applyAlignment="0" applyProtection="0"/>
    <xf numFmtId="0" fontId="39" fillId="0" borderId="20" applyNumberFormat="0" applyFill="0" applyAlignment="0" applyProtection="0"/>
    <xf numFmtId="0" fontId="63" fillId="0" borderId="21" applyNumberFormat="0" applyFill="0" applyAlignment="0" applyProtection="0"/>
    <xf numFmtId="0" fontId="40" fillId="0" borderId="4" applyNumberFormat="0" applyFill="0" applyAlignment="0" applyProtection="0"/>
    <xf numFmtId="0" fontId="64" fillId="0" borderId="22" applyNumberFormat="0" applyFill="0" applyAlignment="0" applyProtection="0"/>
    <xf numFmtId="0" fontId="41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6" fillId="0" borderId="25" applyNumberFormat="0" applyFill="0" applyAlignment="0" applyProtection="0"/>
    <xf numFmtId="0" fontId="66" fillId="87" borderId="26" applyNumberFormat="0" applyAlignment="0" applyProtection="0"/>
    <xf numFmtId="0" fontId="20" fillId="88" borderId="2" applyNumberFormat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8" fillId="89" borderId="0" applyNumberFormat="0" applyBorder="0" applyAlignment="0" applyProtection="0"/>
    <xf numFmtId="0" fontId="28" fillId="6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9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90" borderId="0">
      <alignment/>
      <protection/>
    </xf>
    <xf numFmtId="0" fontId="69" fillId="0" borderId="0" applyNumberFormat="0" applyFill="0" applyBorder="0" applyAlignment="0" applyProtection="0"/>
    <xf numFmtId="0" fontId="70" fillId="91" borderId="0" applyNumberFormat="0" applyBorder="0" applyAlignment="0" applyProtection="0"/>
    <xf numFmtId="0" fontId="43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2" fillId="4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2" fillId="0" borderId="28" applyNumberFormat="0" applyFill="0" applyAlignment="0" applyProtection="0"/>
    <xf numFmtId="0" fontId="45" fillId="0" borderId="29" applyNumberFormat="0" applyFill="0" applyAlignment="0" applyProtection="0"/>
    <xf numFmtId="0" fontId="46" fillId="0" borderId="0">
      <alignment/>
      <protection/>
    </xf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7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71" fontId="3" fillId="0" borderId="14" xfId="281" applyNumberFormat="1" applyFont="1" applyFill="1" applyBorder="1" applyAlignment="1">
      <alignment vertical="center"/>
      <protection/>
    </xf>
    <xf numFmtId="0" fontId="47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7" fillId="0" borderId="0" xfId="281" applyFont="1" applyFill="1">
      <alignment/>
      <protection/>
    </xf>
    <xf numFmtId="0" fontId="3" fillId="0" borderId="14" xfId="287" applyNumberFormat="1" applyFont="1" applyFill="1" applyBorder="1" applyAlignment="1">
      <alignment horizontal="left" vertical="center" wrapText="1"/>
      <protection/>
    </xf>
    <xf numFmtId="0" fontId="4" fillId="0" borderId="14" xfId="281" applyNumberFormat="1" applyFont="1" applyFill="1" applyBorder="1" applyAlignment="1">
      <alignment horizontal="center" vertical="center" wrapText="1"/>
      <protection/>
    </xf>
    <xf numFmtId="171" fontId="4" fillId="0" borderId="14" xfId="281" applyNumberFormat="1" applyFont="1" applyFill="1" applyBorder="1" applyAlignment="1">
      <alignment vertical="center"/>
      <protection/>
    </xf>
    <xf numFmtId="0" fontId="52" fillId="0" borderId="0" xfId="0" applyFont="1" applyFill="1" applyAlignment="1">
      <alignment/>
    </xf>
    <xf numFmtId="0" fontId="4" fillId="0" borderId="14" xfId="287" applyNumberFormat="1" applyFont="1" applyFill="1" applyBorder="1" applyAlignment="1">
      <alignment horizontal="left" vertical="center" wrapText="1"/>
      <protection/>
    </xf>
    <xf numFmtId="0" fontId="4" fillId="94" borderId="14" xfId="287" applyNumberFormat="1" applyFont="1" applyFill="1" applyBorder="1" applyAlignment="1">
      <alignment horizontal="left" vertical="center" wrapText="1"/>
      <protection/>
    </xf>
    <xf numFmtId="171" fontId="4" fillId="94" borderId="14" xfId="281" applyNumberFormat="1" applyFont="1" applyFill="1" applyBorder="1" applyAlignment="1">
      <alignment vertical="center"/>
      <protection/>
    </xf>
    <xf numFmtId="0" fontId="52" fillId="94" borderId="0" xfId="0" applyFont="1" applyFill="1" applyAlignment="1">
      <alignment/>
    </xf>
    <xf numFmtId="0" fontId="3" fillId="0" borderId="14" xfId="287" applyNumberFormat="1" applyFont="1" applyBorder="1" applyAlignment="1">
      <alignment horizontal="left" vertical="center" wrapText="1"/>
      <protection/>
    </xf>
    <xf numFmtId="49" fontId="3" fillId="0" borderId="14" xfId="281" applyNumberFormat="1" applyFont="1" applyFill="1" applyBorder="1" applyAlignment="1">
      <alignment horizontal="center" vertical="center"/>
      <protection/>
    </xf>
    <xf numFmtId="0" fontId="4" fillId="0" borderId="14" xfId="287" applyNumberFormat="1" applyFont="1" applyBorder="1" applyAlignment="1">
      <alignment horizontal="left" vertical="center" wrapText="1"/>
      <protection/>
    </xf>
    <xf numFmtId="0" fontId="4" fillId="95" borderId="14" xfId="0" applyFont="1" applyFill="1" applyBorder="1" applyAlignment="1">
      <alignment vertical="top" wrapText="1"/>
    </xf>
    <xf numFmtId="0" fontId="75" fillId="0" borderId="0" xfId="0" applyFont="1" applyAlignment="1">
      <alignment horizontal="right"/>
    </xf>
    <xf numFmtId="0" fontId="3" fillId="0" borderId="14" xfId="0" applyNumberFormat="1" applyFont="1" applyBorder="1" applyAlignment="1" applyProtection="1">
      <alignment horizontal="left" vertical="center" wrapText="1"/>
      <protection/>
    </xf>
    <xf numFmtId="0" fontId="49" fillId="0" borderId="14" xfId="0" applyFont="1" applyFill="1" applyBorder="1" applyAlignment="1">
      <alignment horizontal="right" vertical="center" wrapText="1"/>
    </xf>
    <xf numFmtId="171" fontId="49" fillId="0" borderId="14" xfId="281" applyNumberFormat="1" applyFont="1" applyFill="1" applyBorder="1" applyAlignment="1">
      <alignment vertical="center"/>
      <protection/>
    </xf>
    <xf numFmtId="0" fontId="54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/>
    </xf>
    <xf numFmtId="43" fontId="4" fillId="0" borderId="14" xfId="281" applyNumberFormat="1" applyFont="1" applyFill="1" applyBorder="1" applyAlignment="1">
      <alignment horizontal="left" vertical="center"/>
      <protection/>
    </xf>
    <xf numFmtId="176" fontId="49" fillId="0" borderId="14" xfId="282" applyNumberFormat="1" applyFont="1" applyFill="1" applyBorder="1" applyAlignment="1">
      <alignment vertical="center"/>
      <protection/>
    </xf>
    <xf numFmtId="176" fontId="3" fillId="0" borderId="14" xfId="282" applyNumberFormat="1" applyFont="1" applyFill="1" applyBorder="1" applyAlignment="1">
      <alignment vertical="center"/>
      <protection/>
    </xf>
    <xf numFmtId="171" fontId="49" fillId="0" borderId="14" xfId="282" applyNumberFormat="1" applyFont="1" applyFill="1" applyBorder="1" applyAlignment="1">
      <alignment vertical="center"/>
      <protection/>
    </xf>
    <xf numFmtId="171" fontId="3" fillId="0" borderId="14" xfId="282" applyNumberFormat="1" applyFont="1" applyFill="1" applyBorder="1" applyAlignment="1">
      <alignment vertical="center"/>
      <protection/>
    </xf>
    <xf numFmtId="171" fontId="3" fillId="95" borderId="14" xfId="282" applyNumberFormat="1" applyFont="1" applyFill="1" applyBorder="1" applyAlignment="1">
      <alignment vertical="center"/>
      <protection/>
    </xf>
    <xf numFmtId="171" fontId="4" fillId="0" borderId="14" xfId="282" applyNumberFormat="1" applyFont="1" applyFill="1" applyBorder="1" applyAlignment="1">
      <alignment vertical="center"/>
      <protection/>
    </xf>
    <xf numFmtId="0" fontId="55" fillId="94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4" fillId="96" borderId="14" xfId="287" applyNumberFormat="1" applyFont="1" applyFill="1" applyBorder="1" applyAlignment="1">
      <alignment horizontal="left" vertical="center" wrapText="1"/>
      <protection/>
    </xf>
    <xf numFmtId="171" fontId="4" fillId="96" borderId="14" xfId="281" applyNumberFormat="1" applyFont="1" applyFill="1" applyBorder="1" applyAlignment="1">
      <alignment vertical="center"/>
      <protection/>
    </xf>
    <xf numFmtId="0" fontId="3" fillId="95" borderId="14" xfId="287" applyNumberFormat="1" applyFont="1" applyFill="1" applyBorder="1" applyAlignment="1">
      <alignment horizontal="left" vertical="center" wrapText="1"/>
      <protection/>
    </xf>
    <xf numFmtId="0" fontId="49" fillId="95" borderId="14" xfId="287" applyNumberFormat="1" applyFont="1" applyFill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right" vertical="center" wrapText="1"/>
    </xf>
    <xf numFmtId="0" fontId="4" fillId="95" borderId="14" xfId="287" applyNumberFormat="1" applyFont="1" applyFill="1" applyBorder="1" applyAlignment="1">
      <alignment horizontal="left" vertical="center" wrapText="1"/>
      <protection/>
    </xf>
    <xf numFmtId="171" fontId="76" fillId="0" borderId="14" xfId="281" applyNumberFormat="1" applyFont="1" applyFill="1" applyBorder="1" applyAlignment="1">
      <alignment vertical="center"/>
      <protection/>
    </xf>
    <xf numFmtId="49" fontId="3" fillId="0" borderId="14" xfId="281" applyNumberFormat="1" applyFont="1" applyFill="1" applyBorder="1" applyAlignment="1">
      <alignment horizontal="left" vertical="center" wrapText="1"/>
      <protection/>
    </xf>
    <xf numFmtId="0" fontId="3" fillId="0" borderId="14" xfId="281" applyFont="1" applyFill="1" applyBorder="1" applyAlignment="1">
      <alignment vertical="center" wrapText="1"/>
      <protection/>
    </xf>
    <xf numFmtId="171" fontId="3" fillId="95" borderId="14" xfId="281" applyNumberFormat="1" applyFont="1" applyFill="1" applyBorder="1" applyAlignment="1">
      <alignment vertical="center"/>
      <protection/>
    </xf>
    <xf numFmtId="0" fontId="4" fillId="0" borderId="14" xfId="0" applyNumberFormat="1" applyFont="1" applyBorder="1" applyAlignment="1" applyProtection="1">
      <alignment horizontal="left" vertical="center" wrapText="1"/>
      <protection/>
    </xf>
    <xf numFmtId="0" fontId="3" fillId="95" borderId="14" xfId="0" applyNumberFormat="1" applyFont="1" applyFill="1" applyBorder="1" applyAlignment="1" applyProtection="1">
      <alignment horizontal="left" vertical="center" wrapText="1"/>
      <protection/>
    </xf>
    <xf numFmtId="0" fontId="49" fillId="94" borderId="14" xfId="0" applyFont="1" applyFill="1" applyBorder="1" applyAlignment="1">
      <alignment horizontal="right" vertical="center" wrapText="1"/>
    </xf>
    <xf numFmtId="0" fontId="4" fillId="0" borderId="14" xfId="0" applyNumberFormat="1" applyFont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80" fontId="52" fillId="94" borderId="0" xfId="0" applyNumberFormat="1" applyFont="1" applyFill="1" applyAlignment="1">
      <alignment/>
    </xf>
    <xf numFmtId="0" fontId="4" fillId="0" borderId="14" xfId="281" applyNumberFormat="1" applyFont="1" applyFill="1" applyBorder="1" applyAlignment="1">
      <alignment horizontal="center" vertical="center"/>
      <protection/>
    </xf>
    <xf numFmtId="0" fontId="4" fillId="0" borderId="30" xfId="281" applyNumberFormat="1" applyFont="1" applyFill="1" applyBorder="1" applyAlignment="1">
      <alignment horizontal="center" vertical="center"/>
      <protection/>
    </xf>
    <xf numFmtId="0" fontId="4" fillId="0" borderId="31" xfId="281" applyNumberFormat="1" applyFont="1" applyFill="1" applyBorder="1" applyAlignment="1">
      <alignment horizontal="center" vertical="center"/>
      <protection/>
    </xf>
    <xf numFmtId="0" fontId="4" fillId="0" borderId="32" xfId="281" applyNumberFormat="1" applyFont="1" applyFill="1" applyBorder="1" applyAlignment="1">
      <alignment horizontal="center" vertical="center"/>
      <protection/>
    </xf>
    <xf numFmtId="49" fontId="48" fillId="0" borderId="0" xfId="0" applyNumberFormat="1" applyFont="1" applyFill="1" applyAlignment="1">
      <alignment horizontal="center" vertical="center" wrapText="1"/>
    </xf>
  </cellXfs>
  <cellStyles count="3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2" xfId="278"/>
    <cellStyle name="Обычный 13" xfId="279"/>
    <cellStyle name="Обычный 14" xfId="280"/>
    <cellStyle name="Обычный 2" xfId="281"/>
    <cellStyle name="Обычный 2 2" xfId="282"/>
    <cellStyle name="Обычный 2 3" xfId="283"/>
    <cellStyle name="Обычный 2 4" xfId="284"/>
    <cellStyle name="Обычный 2 5" xfId="285"/>
    <cellStyle name="Обычный 3" xfId="286"/>
    <cellStyle name="Обычный 4" xfId="287"/>
    <cellStyle name="Обычный 5" xfId="288"/>
    <cellStyle name="Обычный 6" xfId="289"/>
    <cellStyle name="Обычный 7" xfId="290"/>
    <cellStyle name="Обычный 8" xfId="291"/>
    <cellStyle name="Обычный 9" xfId="292"/>
    <cellStyle name="Followed Hyperlink" xfId="293"/>
    <cellStyle name="Плохой" xfId="294"/>
    <cellStyle name="Плохой 2" xfId="295"/>
    <cellStyle name="Пояснение" xfId="296"/>
    <cellStyle name="Пояснение 2" xfId="297"/>
    <cellStyle name="Примечание" xfId="298"/>
    <cellStyle name="Примечание 2" xfId="299"/>
    <cellStyle name="Percent" xfId="300"/>
    <cellStyle name="Процентный 2" xfId="301"/>
    <cellStyle name="Процентный 2 2" xfId="302"/>
    <cellStyle name="Процентный 3" xfId="303"/>
    <cellStyle name="Процентный 3 2" xfId="304"/>
    <cellStyle name="Процентный 3 3" xfId="305"/>
    <cellStyle name="Процентный 4" xfId="306"/>
    <cellStyle name="Процентный 5" xfId="307"/>
    <cellStyle name="Процентный 6" xfId="308"/>
    <cellStyle name="Связанная ячейка" xfId="309"/>
    <cellStyle name="Связанная ячейка 2" xfId="310"/>
    <cellStyle name="Стиль 1" xfId="311"/>
    <cellStyle name="Текст предупреждения" xfId="312"/>
    <cellStyle name="Текст предупреждения 2" xfId="313"/>
    <cellStyle name="Comma" xfId="314"/>
    <cellStyle name="Comma [0]" xfId="315"/>
    <cellStyle name="Финансовый 2" xfId="316"/>
    <cellStyle name="Финансовый 3" xfId="317"/>
    <cellStyle name="Финансовый 4" xfId="318"/>
    <cellStyle name="Хороший" xfId="319"/>
    <cellStyle name="Хороший 2" xfId="3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5"/>
  <sheetViews>
    <sheetView tabSelected="1" view="pageBreakPreview" zoomScaleSheetLayoutView="100" workbookViewId="0" topLeftCell="A1">
      <pane ySplit="10" topLeftCell="A87" activePane="bottomLeft" state="frozen"/>
      <selection pane="topLeft" activeCell="A1" sqref="A1"/>
      <selection pane="bottomLeft" activeCell="B95" sqref="B95"/>
    </sheetView>
  </sheetViews>
  <sheetFormatPr defaultColWidth="9.140625" defaultRowHeight="15"/>
  <cols>
    <col min="1" max="1" width="54.57421875" style="2" bestFit="1" customWidth="1"/>
    <col min="2" max="7" width="15.57421875" style="2" customWidth="1"/>
    <col min="8" max="16384" width="9.140625" style="2" customWidth="1"/>
  </cols>
  <sheetData>
    <row r="1" ht="15">
      <c r="G1" s="17" t="s">
        <v>36</v>
      </c>
    </row>
    <row r="2" ht="15">
      <c r="G2" s="17" t="s">
        <v>34</v>
      </c>
    </row>
    <row r="4" spans="1:7" ht="15">
      <c r="A4" s="53" t="s">
        <v>53</v>
      </c>
      <c r="B4" s="53"/>
      <c r="C4" s="53"/>
      <c r="D4" s="53"/>
      <c r="E4" s="53"/>
      <c r="F4" s="53"/>
      <c r="G4" s="53"/>
    </row>
    <row r="5" spans="1:7" ht="15">
      <c r="A5" s="53"/>
      <c r="B5" s="53"/>
      <c r="C5" s="53"/>
      <c r="D5" s="53"/>
      <c r="E5" s="53"/>
      <c r="F5" s="53"/>
      <c r="G5" s="53"/>
    </row>
    <row r="6" spans="1:7" ht="15">
      <c r="A6" s="53"/>
      <c r="B6" s="53"/>
      <c r="C6" s="53"/>
      <c r="D6" s="53"/>
      <c r="E6" s="53"/>
      <c r="F6" s="53"/>
      <c r="G6" s="53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49" t="s">
        <v>0</v>
      </c>
      <c r="B8" s="50" t="s">
        <v>37</v>
      </c>
      <c r="C8" s="51"/>
      <c r="D8" s="50" t="s">
        <v>42</v>
      </c>
      <c r="E8" s="52"/>
      <c r="F8" s="50" t="s">
        <v>54</v>
      </c>
      <c r="G8" s="52"/>
    </row>
    <row r="9" spans="1:7" ht="38.25">
      <c r="A9" s="49"/>
      <c r="B9" s="6" t="s">
        <v>38</v>
      </c>
      <c r="C9" s="6" t="s">
        <v>39</v>
      </c>
      <c r="D9" s="6" t="s">
        <v>38</v>
      </c>
      <c r="E9" s="6" t="s">
        <v>39</v>
      </c>
      <c r="F9" s="6" t="s">
        <v>38</v>
      </c>
      <c r="G9" s="6" t="s">
        <v>39</v>
      </c>
    </row>
    <row r="10" spans="1:7" ht="15">
      <c r="A10" s="14" t="s">
        <v>10</v>
      </c>
      <c r="B10" s="14" t="s">
        <v>11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12</v>
      </c>
    </row>
    <row r="11" spans="1:7" ht="25.5">
      <c r="A11" s="33" t="s">
        <v>185</v>
      </c>
      <c r="B11" s="34">
        <f aca="true" t="shared" si="0" ref="B11:G11">B12+B20</f>
        <v>59355400</v>
      </c>
      <c r="C11" s="34">
        <f t="shared" si="0"/>
        <v>59355400</v>
      </c>
      <c r="D11" s="34">
        <f t="shared" si="0"/>
        <v>59105400</v>
      </c>
      <c r="E11" s="34">
        <f t="shared" si="0"/>
        <v>58525400</v>
      </c>
      <c r="F11" s="34">
        <f t="shared" si="0"/>
        <v>59105400</v>
      </c>
      <c r="G11" s="34">
        <f t="shared" si="0"/>
        <v>58525400</v>
      </c>
    </row>
    <row r="12" spans="1:7" s="12" customFormat="1" ht="25.5">
      <c r="A12" s="9" t="s">
        <v>186</v>
      </c>
      <c r="B12" s="7">
        <f aca="true" t="shared" si="1" ref="B12:G12">SUM(B13:B19)</f>
        <v>8707800</v>
      </c>
      <c r="C12" s="7">
        <f t="shared" si="1"/>
        <v>8707800</v>
      </c>
      <c r="D12" s="7">
        <f t="shared" si="1"/>
        <v>8457800</v>
      </c>
      <c r="E12" s="7">
        <f t="shared" si="1"/>
        <v>7877800</v>
      </c>
      <c r="F12" s="7">
        <f t="shared" si="1"/>
        <v>8457800</v>
      </c>
      <c r="G12" s="7">
        <f t="shared" si="1"/>
        <v>7877800</v>
      </c>
    </row>
    <row r="13" spans="1:7" s="8" customFormat="1" ht="38.25">
      <c r="A13" s="5" t="s">
        <v>187</v>
      </c>
      <c r="B13" s="42">
        <v>212400</v>
      </c>
      <c r="C13" s="42">
        <v>212400</v>
      </c>
      <c r="D13" s="42">
        <v>212400</v>
      </c>
      <c r="E13" s="42">
        <v>212400</v>
      </c>
      <c r="F13" s="42">
        <v>212400</v>
      </c>
      <c r="G13" s="42">
        <v>212400</v>
      </c>
    </row>
    <row r="14" spans="1:7" ht="25.5">
      <c r="A14" s="40" t="s">
        <v>188</v>
      </c>
      <c r="B14" s="1">
        <v>250000</v>
      </c>
      <c r="C14" s="1">
        <v>250000</v>
      </c>
      <c r="D14" s="1">
        <v>0</v>
      </c>
      <c r="E14" s="1"/>
      <c r="F14" s="1">
        <v>0</v>
      </c>
      <c r="G14" s="1"/>
    </row>
    <row r="15" spans="1:7" ht="38.25">
      <c r="A15" s="5" t="s">
        <v>189</v>
      </c>
      <c r="B15" s="1">
        <v>7665400</v>
      </c>
      <c r="C15" s="1">
        <v>7665400</v>
      </c>
      <c r="D15" s="1">
        <v>7665400</v>
      </c>
      <c r="E15" s="1">
        <v>7665400</v>
      </c>
      <c r="F15" s="1">
        <v>7665400</v>
      </c>
      <c r="G15" s="1">
        <v>7665400</v>
      </c>
    </row>
    <row r="16" spans="1:7" s="8" customFormat="1" ht="15">
      <c r="A16" s="5" t="s">
        <v>14</v>
      </c>
      <c r="B16" s="1">
        <v>240000</v>
      </c>
      <c r="C16" s="1">
        <v>240000</v>
      </c>
      <c r="D16" s="1">
        <v>240000</v>
      </c>
      <c r="E16" s="1"/>
      <c r="F16" s="1">
        <v>240000</v>
      </c>
      <c r="G16" s="1"/>
    </row>
    <row r="17" spans="1:7" s="8" customFormat="1" ht="15">
      <c r="A17" s="5" t="s">
        <v>190</v>
      </c>
      <c r="B17" s="1">
        <v>150000</v>
      </c>
      <c r="C17" s="1">
        <v>150000</v>
      </c>
      <c r="D17" s="1">
        <v>150000</v>
      </c>
      <c r="E17" s="1"/>
      <c r="F17" s="1">
        <v>150000</v>
      </c>
      <c r="G17" s="1"/>
    </row>
    <row r="18" spans="1:7" s="8" customFormat="1" ht="25.5">
      <c r="A18" s="5" t="s">
        <v>191</v>
      </c>
      <c r="B18" s="1">
        <v>100000</v>
      </c>
      <c r="C18" s="1">
        <v>100000</v>
      </c>
      <c r="D18" s="1">
        <v>100000</v>
      </c>
      <c r="E18" s="1"/>
      <c r="F18" s="1">
        <v>100000</v>
      </c>
      <c r="G18" s="1"/>
    </row>
    <row r="19" spans="1:7" s="8" customFormat="1" ht="15">
      <c r="A19" s="5" t="s">
        <v>192</v>
      </c>
      <c r="B19" s="1">
        <v>90000</v>
      </c>
      <c r="C19" s="1">
        <v>90000</v>
      </c>
      <c r="D19" s="1">
        <v>90000</v>
      </c>
      <c r="E19" s="1"/>
      <c r="F19" s="1">
        <v>90000</v>
      </c>
      <c r="G19" s="1"/>
    </row>
    <row r="20" spans="1:7" ht="25.5">
      <c r="A20" s="9" t="s">
        <v>5</v>
      </c>
      <c r="B20" s="7">
        <f aca="true" t="shared" si="2" ref="B20:G20">SUM(B21:B22)</f>
        <v>50647600</v>
      </c>
      <c r="C20" s="7">
        <f t="shared" si="2"/>
        <v>50647600</v>
      </c>
      <c r="D20" s="7">
        <f t="shared" si="2"/>
        <v>50647600</v>
      </c>
      <c r="E20" s="7">
        <f t="shared" si="2"/>
        <v>50647600</v>
      </c>
      <c r="F20" s="7">
        <f t="shared" si="2"/>
        <v>50647600</v>
      </c>
      <c r="G20" s="7">
        <f t="shared" si="2"/>
        <v>50647600</v>
      </c>
    </row>
    <row r="21" spans="1:7" ht="15">
      <c r="A21" s="5" t="s">
        <v>193</v>
      </c>
      <c r="B21" s="1">
        <v>2147000</v>
      </c>
      <c r="C21" s="1">
        <v>2147000</v>
      </c>
      <c r="D21" s="1">
        <v>2147000</v>
      </c>
      <c r="E21" s="1">
        <v>2147000</v>
      </c>
      <c r="F21" s="1">
        <v>2147000</v>
      </c>
      <c r="G21" s="1">
        <v>2147000</v>
      </c>
    </row>
    <row r="22" spans="1:7" ht="30" customHeight="1">
      <c r="A22" s="41" t="s">
        <v>177</v>
      </c>
      <c r="B22" s="1">
        <v>48500600</v>
      </c>
      <c r="C22" s="1">
        <v>48500600</v>
      </c>
      <c r="D22" s="1">
        <v>48500600</v>
      </c>
      <c r="E22" s="1">
        <v>48500600</v>
      </c>
      <c r="F22" s="1">
        <v>48500600</v>
      </c>
      <c r="G22" s="1">
        <v>48500600</v>
      </c>
    </row>
    <row r="23" spans="1:7" ht="25.5">
      <c r="A23" s="33" t="s">
        <v>194</v>
      </c>
      <c r="B23" s="34">
        <f aca="true" t="shared" si="3" ref="B23:G23">B24+B30</f>
        <v>1035600</v>
      </c>
      <c r="C23" s="34">
        <f t="shared" si="3"/>
        <v>839663</v>
      </c>
      <c r="D23" s="34">
        <f t="shared" si="3"/>
        <v>1035600</v>
      </c>
      <c r="E23" s="34">
        <f t="shared" si="3"/>
        <v>395570</v>
      </c>
      <c r="F23" s="34">
        <f t="shared" si="3"/>
        <v>1035600</v>
      </c>
      <c r="G23" s="34">
        <f t="shared" si="3"/>
        <v>395570</v>
      </c>
    </row>
    <row r="24" spans="1:7" s="12" customFormat="1" ht="38.25">
      <c r="A24" s="9" t="s">
        <v>195</v>
      </c>
      <c r="B24" s="7">
        <f aca="true" t="shared" si="4" ref="B24:G24">SUM(B25:B29)</f>
        <v>995600</v>
      </c>
      <c r="C24" s="7">
        <f t="shared" si="4"/>
        <v>799663</v>
      </c>
      <c r="D24" s="7">
        <f t="shared" si="4"/>
        <v>995600</v>
      </c>
      <c r="E24" s="7">
        <f t="shared" si="4"/>
        <v>395570</v>
      </c>
      <c r="F24" s="7">
        <f t="shared" si="4"/>
        <v>995600</v>
      </c>
      <c r="G24" s="7">
        <f t="shared" si="4"/>
        <v>395570</v>
      </c>
    </row>
    <row r="25" spans="1:7" s="8" customFormat="1" ht="25.5">
      <c r="A25" s="5" t="s">
        <v>196</v>
      </c>
      <c r="B25" s="42">
        <v>200000</v>
      </c>
      <c r="C25" s="42">
        <v>200000</v>
      </c>
      <c r="D25" s="42">
        <v>200000</v>
      </c>
      <c r="E25" s="42"/>
      <c r="F25" s="42">
        <v>200000</v>
      </c>
      <c r="G25" s="42"/>
    </row>
    <row r="26" spans="1:7" ht="15">
      <c r="A26" s="5" t="s">
        <v>197</v>
      </c>
      <c r="B26" s="1">
        <v>200000</v>
      </c>
      <c r="C26" s="1">
        <v>4093</v>
      </c>
      <c r="D26" s="1">
        <v>200000</v>
      </c>
      <c r="E26" s="1"/>
      <c r="F26" s="1">
        <v>200000</v>
      </c>
      <c r="G26" s="1"/>
    </row>
    <row r="27" spans="1:7" s="8" customFormat="1" ht="25.5">
      <c r="A27" s="5" t="s">
        <v>198</v>
      </c>
      <c r="B27" s="1">
        <v>200000</v>
      </c>
      <c r="C27" s="1">
        <v>200000</v>
      </c>
      <c r="D27" s="1">
        <v>200000</v>
      </c>
      <c r="E27" s="1"/>
      <c r="F27" s="1">
        <v>200000</v>
      </c>
      <c r="G27" s="1"/>
    </row>
    <row r="28" spans="1:7" s="8" customFormat="1" ht="38.25">
      <c r="A28" s="18" t="s">
        <v>199</v>
      </c>
      <c r="B28" s="1">
        <v>369800</v>
      </c>
      <c r="C28" s="1">
        <v>369800</v>
      </c>
      <c r="D28" s="1">
        <v>369800</v>
      </c>
      <c r="E28" s="1">
        <v>369800</v>
      </c>
      <c r="F28" s="1">
        <v>369800</v>
      </c>
      <c r="G28" s="1">
        <v>369800</v>
      </c>
    </row>
    <row r="29" spans="1:7" s="8" customFormat="1" ht="25.5">
      <c r="A29" s="18" t="s">
        <v>200</v>
      </c>
      <c r="B29" s="1">
        <v>25800</v>
      </c>
      <c r="C29" s="1">
        <v>25770</v>
      </c>
      <c r="D29" s="1">
        <v>25800</v>
      </c>
      <c r="E29" s="1">
        <v>25770</v>
      </c>
      <c r="F29" s="1">
        <v>25800</v>
      </c>
      <c r="G29" s="1">
        <v>25770</v>
      </c>
    </row>
    <row r="30" spans="1:7" ht="25.5">
      <c r="A30" s="9" t="s">
        <v>201</v>
      </c>
      <c r="B30" s="7">
        <f aca="true" t="shared" si="5" ref="B30:G30">SUM(B31:B32)</f>
        <v>40000</v>
      </c>
      <c r="C30" s="7">
        <f t="shared" si="5"/>
        <v>40000</v>
      </c>
      <c r="D30" s="7">
        <f t="shared" si="5"/>
        <v>40000</v>
      </c>
      <c r="E30" s="7">
        <f t="shared" si="5"/>
        <v>0</v>
      </c>
      <c r="F30" s="7">
        <f t="shared" si="5"/>
        <v>40000</v>
      </c>
      <c r="G30" s="7">
        <f t="shared" si="5"/>
        <v>0</v>
      </c>
    </row>
    <row r="31" spans="1:7" ht="25.5">
      <c r="A31" s="5" t="s">
        <v>202</v>
      </c>
      <c r="B31" s="1">
        <v>20000</v>
      </c>
      <c r="C31" s="1">
        <v>20000</v>
      </c>
      <c r="D31" s="1">
        <v>20000</v>
      </c>
      <c r="E31" s="1">
        <v>0</v>
      </c>
      <c r="F31" s="1">
        <v>20000</v>
      </c>
      <c r="G31" s="1">
        <v>0</v>
      </c>
    </row>
    <row r="32" spans="1:7" ht="30" customHeight="1">
      <c r="A32" s="41" t="s">
        <v>203</v>
      </c>
      <c r="B32" s="1">
        <v>20000</v>
      </c>
      <c r="C32" s="1">
        <v>20000</v>
      </c>
      <c r="D32" s="1">
        <v>20000</v>
      </c>
      <c r="E32" s="1">
        <v>0</v>
      </c>
      <c r="F32" s="1">
        <v>20000</v>
      </c>
      <c r="G32" s="1">
        <v>0</v>
      </c>
    </row>
    <row r="33" spans="1:7" s="12" customFormat="1" ht="25.5">
      <c r="A33" s="33" t="s">
        <v>204</v>
      </c>
      <c r="B33" s="34">
        <f aca="true" t="shared" si="6" ref="B33:G33">B34+B46+B50+B58+B60+B63+B73</f>
        <v>8006700</v>
      </c>
      <c r="C33" s="34">
        <f t="shared" si="6"/>
        <v>4521300</v>
      </c>
      <c r="D33" s="34">
        <f t="shared" si="6"/>
        <v>7541300</v>
      </c>
      <c r="E33" s="34">
        <f t="shared" si="6"/>
        <v>2356700</v>
      </c>
      <c r="F33" s="34">
        <f t="shared" si="6"/>
        <v>7464300</v>
      </c>
      <c r="G33" s="34">
        <f t="shared" si="6"/>
        <v>2356700</v>
      </c>
    </row>
    <row r="34" spans="1:7" s="8" customFormat="1" ht="38.25">
      <c r="A34" s="9" t="s">
        <v>15</v>
      </c>
      <c r="B34" s="7">
        <f aca="true" t="shared" si="7" ref="B34:G34">SUM(B35:B45)</f>
        <v>2866800</v>
      </c>
      <c r="C34" s="7">
        <f t="shared" si="7"/>
        <v>1723400</v>
      </c>
      <c r="D34" s="7">
        <f t="shared" si="7"/>
        <v>2686800</v>
      </c>
      <c r="E34" s="7">
        <f t="shared" si="7"/>
        <v>1493100</v>
      </c>
      <c r="F34" s="7">
        <f t="shared" si="7"/>
        <v>2634800</v>
      </c>
      <c r="G34" s="7">
        <f t="shared" si="7"/>
        <v>1493100</v>
      </c>
    </row>
    <row r="35" spans="1:7" ht="25.5">
      <c r="A35" s="13" t="s">
        <v>31</v>
      </c>
      <c r="B35" s="1">
        <v>80000</v>
      </c>
      <c r="C35" s="1">
        <v>80000</v>
      </c>
      <c r="D35" s="1">
        <v>0</v>
      </c>
      <c r="E35" s="1"/>
      <c r="F35" s="1">
        <v>0</v>
      </c>
      <c r="G35" s="1"/>
    </row>
    <row r="36" spans="1:7" ht="38.25" hidden="1">
      <c r="A36" s="13" t="s">
        <v>205</v>
      </c>
      <c r="B36" s="1"/>
      <c r="C36" s="1">
        <v>0</v>
      </c>
      <c r="D36" s="1"/>
      <c r="E36" s="1">
        <v>0</v>
      </c>
      <c r="F36" s="1"/>
      <c r="G36" s="1">
        <v>0</v>
      </c>
    </row>
    <row r="37" spans="1:7" s="8" customFormat="1" ht="25.5" hidden="1">
      <c r="A37" s="13" t="s">
        <v>206</v>
      </c>
      <c r="B37" s="1"/>
      <c r="C37" s="1"/>
      <c r="D37" s="1"/>
      <c r="E37" s="1"/>
      <c r="F37" s="1"/>
      <c r="G37" s="1"/>
    </row>
    <row r="38" spans="1:7" ht="38.25">
      <c r="A38" s="13" t="s">
        <v>207</v>
      </c>
      <c r="B38" s="1">
        <v>5000</v>
      </c>
      <c r="C38" s="1">
        <v>5000</v>
      </c>
      <c r="D38" s="1">
        <v>5000</v>
      </c>
      <c r="E38" s="1"/>
      <c r="F38" s="1">
        <v>5000</v>
      </c>
      <c r="G38" s="1"/>
    </row>
    <row r="39" spans="1:7" ht="15">
      <c r="A39" s="13" t="s">
        <v>208</v>
      </c>
      <c r="B39" s="1">
        <v>100000</v>
      </c>
      <c r="C39" s="1"/>
      <c r="D39" s="1">
        <v>0</v>
      </c>
      <c r="E39" s="1"/>
      <c r="F39" s="1">
        <v>0</v>
      </c>
      <c r="G39" s="1"/>
    </row>
    <row r="40" spans="1:7" s="12" customFormat="1" ht="25.5">
      <c r="A40" s="13" t="s">
        <v>209</v>
      </c>
      <c r="B40" s="1">
        <v>100000</v>
      </c>
      <c r="C40" s="1">
        <v>100000</v>
      </c>
      <c r="D40" s="1">
        <v>100000</v>
      </c>
      <c r="E40" s="1"/>
      <c r="F40" s="1">
        <v>100000</v>
      </c>
      <c r="G40" s="1"/>
    </row>
    <row r="41" spans="1:7" s="12" customFormat="1" ht="15">
      <c r="A41" s="13" t="s">
        <v>210</v>
      </c>
      <c r="B41" s="1">
        <v>2476000</v>
      </c>
      <c r="C41" s="1">
        <v>1493100</v>
      </c>
      <c r="D41" s="1">
        <v>2476000</v>
      </c>
      <c r="E41" s="1">
        <v>1493100</v>
      </c>
      <c r="F41" s="1">
        <v>2476000</v>
      </c>
      <c r="G41" s="1">
        <v>1493100</v>
      </c>
    </row>
    <row r="42" spans="1:7" s="12" customFormat="1" ht="25.5">
      <c r="A42" s="13" t="s">
        <v>46</v>
      </c>
      <c r="B42" s="1">
        <v>52000</v>
      </c>
      <c r="C42" s="1"/>
      <c r="D42" s="1">
        <v>52000</v>
      </c>
      <c r="E42" s="1"/>
      <c r="F42" s="1"/>
      <c r="G42" s="1"/>
    </row>
    <row r="43" spans="1:7" s="12" customFormat="1" ht="51">
      <c r="A43" s="13" t="s">
        <v>211</v>
      </c>
      <c r="B43" s="1">
        <v>4700</v>
      </c>
      <c r="C43" s="1">
        <v>4700</v>
      </c>
      <c r="D43" s="1">
        <v>4700</v>
      </c>
      <c r="E43" s="1"/>
      <c r="F43" s="1">
        <v>4700</v>
      </c>
      <c r="G43" s="1"/>
    </row>
    <row r="44" spans="1:7" s="12" customFormat="1" ht="25.5">
      <c r="A44" s="13" t="s">
        <v>212</v>
      </c>
      <c r="B44" s="1">
        <v>19100</v>
      </c>
      <c r="C44" s="1">
        <v>10600</v>
      </c>
      <c r="D44" s="1">
        <v>19100</v>
      </c>
      <c r="E44" s="1"/>
      <c r="F44" s="1">
        <v>19100</v>
      </c>
      <c r="G44" s="1"/>
    </row>
    <row r="45" spans="1:7" s="12" customFormat="1" ht="25.5">
      <c r="A45" s="13" t="s">
        <v>213</v>
      </c>
      <c r="B45" s="1">
        <v>30000</v>
      </c>
      <c r="C45" s="1">
        <v>30000</v>
      </c>
      <c r="D45" s="1">
        <v>30000</v>
      </c>
      <c r="E45" s="1"/>
      <c r="F45" s="1">
        <v>30000</v>
      </c>
      <c r="G45" s="1"/>
    </row>
    <row r="46" spans="1:7" s="12" customFormat="1" ht="38.25">
      <c r="A46" s="15" t="s">
        <v>214</v>
      </c>
      <c r="B46" s="7">
        <f aca="true" t="shared" si="8" ref="B46:G46">SUM(B47:B49)</f>
        <v>149000</v>
      </c>
      <c r="C46" s="7">
        <f t="shared" si="8"/>
        <v>137000</v>
      </c>
      <c r="D46" s="7">
        <f t="shared" si="8"/>
        <v>149000</v>
      </c>
      <c r="E46" s="7">
        <f t="shared" si="8"/>
        <v>0</v>
      </c>
      <c r="F46" s="7">
        <f t="shared" si="8"/>
        <v>149000</v>
      </c>
      <c r="G46" s="7">
        <f t="shared" si="8"/>
        <v>0</v>
      </c>
    </row>
    <row r="47" spans="1:7" s="12" customFormat="1" ht="25.5">
      <c r="A47" s="13" t="s">
        <v>215</v>
      </c>
      <c r="B47" s="1">
        <v>32000</v>
      </c>
      <c r="C47" s="1">
        <v>32000</v>
      </c>
      <c r="D47" s="1">
        <v>32000</v>
      </c>
      <c r="E47" s="1"/>
      <c r="F47" s="1">
        <v>32000</v>
      </c>
      <c r="G47" s="1"/>
    </row>
    <row r="48" spans="1:7" s="12" customFormat="1" ht="51">
      <c r="A48" s="13" t="s">
        <v>216</v>
      </c>
      <c r="B48" s="1">
        <v>5000</v>
      </c>
      <c r="C48" s="1">
        <v>5000</v>
      </c>
      <c r="D48" s="1">
        <v>5000</v>
      </c>
      <c r="E48" s="1"/>
      <c r="F48" s="1">
        <v>5000</v>
      </c>
      <c r="G48" s="1"/>
    </row>
    <row r="49" spans="1:7" s="12" customFormat="1" ht="54.75" customHeight="1">
      <c r="A49" s="13" t="s">
        <v>217</v>
      </c>
      <c r="B49" s="1">
        <v>112000</v>
      </c>
      <c r="C49" s="1">
        <v>100000</v>
      </c>
      <c r="D49" s="1">
        <v>112000</v>
      </c>
      <c r="E49" s="1"/>
      <c r="F49" s="1">
        <v>112000</v>
      </c>
      <c r="G49" s="1"/>
    </row>
    <row r="50" spans="1:7" s="12" customFormat="1" ht="18" customHeight="1">
      <c r="A50" s="15" t="s">
        <v>218</v>
      </c>
      <c r="B50" s="7">
        <f aca="true" t="shared" si="9" ref="B50:G50">SUM(B51:B57)</f>
        <v>4337100</v>
      </c>
      <c r="C50" s="7">
        <f t="shared" si="9"/>
        <v>2007100</v>
      </c>
      <c r="D50" s="7">
        <f t="shared" si="9"/>
        <v>4337100</v>
      </c>
      <c r="E50" s="7">
        <f t="shared" si="9"/>
        <v>857100</v>
      </c>
      <c r="F50" s="7">
        <f t="shared" si="9"/>
        <v>4312100</v>
      </c>
      <c r="G50" s="7">
        <f t="shared" si="9"/>
        <v>857100</v>
      </c>
    </row>
    <row r="51" spans="1:7" s="12" customFormat="1" ht="38.25">
      <c r="A51" s="13" t="s">
        <v>219</v>
      </c>
      <c r="B51" s="1">
        <v>1300000</v>
      </c>
      <c r="C51" s="1">
        <v>750000</v>
      </c>
      <c r="D51" s="1">
        <v>1300000</v>
      </c>
      <c r="E51" s="1"/>
      <c r="F51" s="1">
        <v>1300000</v>
      </c>
      <c r="G51" s="1"/>
    </row>
    <row r="52" spans="1:7" s="12" customFormat="1" ht="25.5">
      <c r="A52" s="13" t="s">
        <v>220</v>
      </c>
      <c r="B52" s="1">
        <v>2000000</v>
      </c>
      <c r="C52" s="1">
        <v>250000</v>
      </c>
      <c r="D52" s="1">
        <v>2000000</v>
      </c>
      <c r="E52" s="1"/>
      <c r="F52" s="1">
        <v>2000000</v>
      </c>
      <c r="G52" s="1"/>
    </row>
    <row r="53" spans="1:7" s="12" customFormat="1" ht="38.25">
      <c r="A53" s="13" t="s">
        <v>221</v>
      </c>
      <c r="B53" s="1">
        <v>100000</v>
      </c>
      <c r="C53" s="1">
        <v>100000</v>
      </c>
      <c r="D53" s="1">
        <v>100000</v>
      </c>
      <c r="E53" s="1"/>
      <c r="F53" s="1">
        <v>100000</v>
      </c>
      <c r="G53" s="1"/>
    </row>
    <row r="54" spans="1:7" s="12" customFormat="1" ht="38.25" hidden="1">
      <c r="A54" s="13" t="s">
        <v>222</v>
      </c>
      <c r="B54" s="1"/>
      <c r="C54" s="1"/>
      <c r="D54" s="1"/>
      <c r="E54" s="1"/>
      <c r="F54" s="1"/>
      <c r="G54" s="1"/>
    </row>
    <row r="55" spans="1:7" s="12" customFormat="1" ht="15">
      <c r="A55" s="13" t="s">
        <v>223</v>
      </c>
      <c r="B55" s="1">
        <v>857100</v>
      </c>
      <c r="C55" s="1">
        <v>857100</v>
      </c>
      <c r="D55" s="1">
        <v>857100</v>
      </c>
      <c r="E55" s="1">
        <v>857100</v>
      </c>
      <c r="F55" s="1">
        <v>857100</v>
      </c>
      <c r="G55" s="1">
        <v>857100</v>
      </c>
    </row>
    <row r="56" spans="1:7" s="8" customFormat="1" ht="25.5">
      <c r="A56" s="13" t="s">
        <v>224</v>
      </c>
      <c r="B56" s="1">
        <v>50000</v>
      </c>
      <c r="C56" s="1">
        <v>50000</v>
      </c>
      <c r="D56" s="1">
        <v>50000</v>
      </c>
      <c r="E56" s="1"/>
      <c r="F56" s="1">
        <v>50000</v>
      </c>
      <c r="G56" s="1"/>
    </row>
    <row r="57" spans="1:7" ht="38.25">
      <c r="A57" s="13" t="s">
        <v>225</v>
      </c>
      <c r="B57" s="1">
        <v>30000</v>
      </c>
      <c r="C57" s="1"/>
      <c r="D57" s="1">
        <v>30000</v>
      </c>
      <c r="E57" s="1"/>
      <c r="F57" s="1">
        <v>5000</v>
      </c>
      <c r="G57" s="1"/>
    </row>
    <row r="58" spans="1:7" s="12" customFormat="1" ht="18" customHeight="1">
      <c r="A58" s="15" t="s">
        <v>226</v>
      </c>
      <c r="B58" s="7">
        <f aca="true" t="shared" si="10" ref="B58:G58">SUM(B59)</f>
        <v>132300</v>
      </c>
      <c r="C58" s="7">
        <f t="shared" si="10"/>
        <v>132300</v>
      </c>
      <c r="D58" s="7">
        <f t="shared" si="10"/>
        <v>132300</v>
      </c>
      <c r="E58" s="7">
        <f t="shared" si="10"/>
        <v>0</v>
      </c>
      <c r="F58" s="7">
        <f t="shared" si="10"/>
        <v>132300</v>
      </c>
      <c r="G58" s="7">
        <f t="shared" si="10"/>
        <v>0</v>
      </c>
    </row>
    <row r="59" spans="1:7" s="12" customFormat="1" ht="25.5">
      <c r="A59" s="13" t="s">
        <v>227</v>
      </c>
      <c r="B59" s="1">
        <v>132300</v>
      </c>
      <c r="C59" s="1">
        <v>132300</v>
      </c>
      <c r="D59" s="1">
        <v>132300</v>
      </c>
      <c r="E59" s="1"/>
      <c r="F59" s="1">
        <v>132300</v>
      </c>
      <c r="G59" s="1"/>
    </row>
    <row r="60" spans="1:7" s="12" customFormat="1" ht="15">
      <c r="A60" s="15" t="s">
        <v>228</v>
      </c>
      <c r="B60" s="7">
        <f aca="true" t="shared" si="11" ref="B60:G60">SUM(B61:B62)</f>
        <v>220000</v>
      </c>
      <c r="C60" s="7">
        <f t="shared" si="11"/>
        <v>220000</v>
      </c>
      <c r="D60" s="7">
        <f t="shared" si="11"/>
        <v>89600</v>
      </c>
      <c r="E60" s="7">
        <f t="shared" si="11"/>
        <v>0</v>
      </c>
      <c r="F60" s="7">
        <f t="shared" si="11"/>
        <v>89600</v>
      </c>
      <c r="G60" s="7">
        <f t="shared" si="11"/>
        <v>0</v>
      </c>
    </row>
    <row r="61" spans="1:7" s="12" customFormat="1" ht="38.25">
      <c r="A61" s="13" t="s">
        <v>229</v>
      </c>
      <c r="B61" s="1">
        <v>220000</v>
      </c>
      <c r="C61" s="1">
        <v>220000</v>
      </c>
      <c r="D61" s="1">
        <v>89600</v>
      </c>
      <c r="E61" s="1"/>
      <c r="F61" s="1">
        <v>89600</v>
      </c>
      <c r="G61" s="1"/>
    </row>
    <row r="62" spans="1:7" s="12" customFormat="1" ht="38.25" hidden="1">
      <c r="A62" s="13" t="s">
        <v>230</v>
      </c>
      <c r="B62" s="1"/>
      <c r="C62" s="1"/>
      <c r="D62" s="1"/>
      <c r="E62" s="1"/>
      <c r="F62" s="1"/>
      <c r="G62" s="1"/>
    </row>
    <row r="63" spans="1:7" s="12" customFormat="1" ht="15">
      <c r="A63" s="15" t="s">
        <v>231</v>
      </c>
      <c r="B63" s="7">
        <f aca="true" t="shared" si="12" ref="B63:G63">SUM(B64:B72)</f>
        <v>266500</v>
      </c>
      <c r="C63" s="7">
        <f t="shared" si="12"/>
        <v>266500</v>
      </c>
      <c r="D63" s="7">
        <f t="shared" si="12"/>
        <v>131500</v>
      </c>
      <c r="E63" s="7">
        <f t="shared" si="12"/>
        <v>6500</v>
      </c>
      <c r="F63" s="7">
        <f t="shared" si="12"/>
        <v>131500</v>
      </c>
      <c r="G63" s="7">
        <f t="shared" si="12"/>
        <v>6500</v>
      </c>
    </row>
    <row r="64" spans="1:7" s="12" customFormat="1" ht="25.5">
      <c r="A64" s="13" t="s">
        <v>232</v>
      </c>
      <c r="B64" s="1">
        <v>6500</v>
      </c>
      <c r="C64" s="1">
        <v>6500</v>
      </c>
      <c r="D64" s="1">
        <v>6500</v>
      </c>
      <c r="E64" s="1">
        <v>6500</v>
      </c>
      <c r="F64" s="1">
        <v>6500</v>
      </c>
      <c r="G64" s="1">
        <v>6500</v>
      </c>
    </row>
    <row r="65" spans="1:7" s="12" customFormat="1" ht="25.5">
      <c r="A65" s="18" t="s">
        <v>233</v>
      </c>
      <c r="B65" s="1">
        <v>15000</v>
      </c>
      <c r="C65" s="1">
        <v>15000</v>
      </c>
      <c r="D65" s="1"/>
      <c r="E65" s="1"/>
      <c r="F65" s="1"/>
      <c r="G65" s="1"/>
    </row>
    <row r="66" spans="1:7" s="12" customFormat="1" ht="25.5">
      <c r="A66" s="18" t="s">
        <v>234</v>
      </c>
      <c r="B66" s="1">
        <v>50000</v>
      </c>
      <c r="C66" s="1">
        <v>50000</v>
      </c>
      <c r="D66" s="1"/>
      <c r="E66" s="1"/>
      <c r="F66" s="1"/>
      <c r="G66" s="1"/>
    </row>
    <row r="67" spans="1:7" s="12" customFormat="1" ht="15">
      <c r="A67" s="18" t="s">
        <v>235</v>
      </c>
      <c r="B67" s="1">
        <v>15000</v>
      </c>
      <c r="C67" s="1">
        <v>15000</v>
      </c>
      <c r="D67" s="1">
        <v>15000</v>
      </c>
      <c r="E67" s="1"/>
      <c r="F67" s="1">
        <v>15000</v>
      </c>
      <c r="G67" s="1"/>
    </row>
    <row r="68" spans="1:7" s="12" customFormat="1" ht="15">
      <c r="A68" s="18" t="s">
        <v>236</v>
      </c>
      <c r="B68" s="1">
        <v>10000</v>
      </c>
      <c r="C68" s="1">
        <v>10000</v>
      </c>
      <c r="D68" s="1">
        <v>10000</v>
      </c>
      <c r="E68" s="1"/>
      <c r="F68" s="1">
        <v>10000</v>
      </c>
      <c r="G68" s="1"/>
    </row>
    <row r="69" spans="1:7" s="12" customFormat="1" ht="38.25">
      <c r="A69" s="13" t="s">
        <v>237</v>
      </c>
      <c r="B69" s="1">
        <v>30000</v>
      </c>
      <c r="C69" s="1">
        <v>30000</v>
      </c>
      <c r="D69" s="1">
        <v>30000</v>
      </c>
      <c r="E69" s="1"/>
      <c r="F69" s="1">
        <v>30000</v>
      </c>
      <c r="G69" s="1"/>
    </row>
    <row r="70" spans="1:7" s="12" customFormat="1" ht="51">
      <c r="A70" s="5" t="s">
        <v>238</v>
      </c>
      <c r="B70" s="1">
        <v>20000</v>
      </c>
      <c r="C70" s="1">
        <v>20000</v>
      </c>
      <c r="D70" s="1">
        <v>20000</v>
      </c>
      <c r="E70" s="1"/>
      <c r="F70" s="1">
        <v>20000</v>
      </c>
      <c r="G70" s="1"/>
    </row>
    <row r="71" spans="1:7" s="12" customFormat="1" ht="25.5">
      <c r="A71" s="13" t="s">
        <v>264</v>
      </c>
      <c r="B71" s="1">
        <v>50000</v>
      </c>
      <c r="C71" s="1">
        <v>50000</v>
      </c>
      <c r="D71" s="1">
        <v>50000</v>
      </c>
      <c r="E71" s="1"/>
      <c r="F71" s="1">
        <v>50000</v>
      </c>
      <c r="G71" s="1"/>
    </row>
    <row r="72" spans="1:7" s="12" customFormat="1" ht="38.25">
      <c r="A72" s="18" t="s">
        <v>239</v>
      </c>
      <c r="B72" s="1">
        <v>70000</v>
      </c>
      <c r="C72" s="1">
        <v>70000</v>
      </c>
      <c r="D72" s="1"/>
      <c r="E72" s="1"/>
      <c r="F72" s="1"/>
      <c r="G72" s="1"/>
    </row>
    <row r="73" spans="1:7" s="12" customFormat="1" ht="25.5">
      <c r="A73" s="43" t="s">
        <v>240</v>
      </c>
      <c r="B73" s="7">
        <f aca="true" t="shared" si="13" ref="B73:G73">SUM(B74:B75)</f>
        <v>35000</v>
      </c>
      <c r="C73" s="7">
        <f t="shared" si="13"/>
        <v>35000</v>
      </c>
      <c r="D73" s="7">
        <f t="shared" si="13"/>
        <v>15000</v>
      </c>
      <c r="E73" s="7">
        <f t="shared" si="13"/>
        <v>0</v>
      </c>
      <c r="F73" s="7">
        <f t="shared" si="13"/>
        <v>15000</v>
      </c>
      <c r="G73" s="7">
        <f t="shared" si="13"/>
        <v>0</v>
      </c>
    </row>
    <row r="74" spans="1:8" s="12" customFormat="1" ht="38.25">
      <c r="A74" s="18" t="s">
        <v>241</v>
      </c>
      <c r="B74" s="1">
        <v>15000</v>
      </c>
      <c r="C74" s="1">
        <v>15000</v>
      </c>
      <c r="D74" s="1">
        <v>15000</v>
      </c>
      <c r="E74" s="1"/>
      <c r="F74" s="1">
        <v>15000</v>
      </c>
      <c r="G74" s="1"/>
      <c r="H74" s="48"/>
    </row>
    <row r="75" spans="1:7" s="12" customFormat="1" ht="51">
      <c r="A75" s="18" t="s">
        <v>242</v>
      </c>
      <c r="B75" s="1">
        <v>20000</v>
      </c>
      <c r="C75" s="1">
        <v>20000</v>
      </c>
      <c r="D75" s="1"/>
      <c r="E75" s="1"/>
      <c r="F75" s="1"/>
      <c r="G75" s="1"/>
    </row>
    <row r="76" spans="1:7" ht="25.5">
      <c r="A76" s="33" t="s">
        <v>249</v>
      </c>
      <c r="B76" s="34">
        <f aca="true" t="shared" si="14" ref="B76:G76">B77+B87</f>
        <v>96795701</v>
      </c>
      <c r="C76" s="34">
        <f t="shared" si="14"/>
        <v>78793201</v>
      </c>
      <c r="D76" s="34">
        <f t="shared" si="14"/>
        <v>84838512</v>
      </c>
      <c r="E76" s="34">
        <f t="shared" si="14"/>
        <v>70257712</v>
      </c>
      <c r="F76" s="34">
        <f t="shared" si="14"/>
        <v>88968023</v>
      </c>
      <c r="G76" s="34">
        <f t="shared" si="14"/>
        <v>77868923</v>
      </c>
    </row>
    <row r="77" spans="1:7" s="8" customFormat="1" ht="25.5">
      <c r="A77" s="9" t="s">
        <v>250</v>
      </c>
      <c r="B77" s="7">
        <f aca="true" t="shared" si="15" ref="B77:G77">SUM(B78:B86)</f>
        <v>92586901</v>
      </c>
      <c r="C77" s="7">
        <f t="shared" si="15"/>
        <v>78457201</v>
      </c>
      <c r="D77" s="7">
        <f t="shared" si="15"/>
        <v>83910612</v>
      </c>
      <c r="E77" s="7">
        <f t="shared" si="15"/>
        <v>70257712</v>
      </c>
      <c r="F77" s="7">
        <f t="shared" si="15"/>
        <v>87576123</v>
      </c>
      <c r="G77" s="7">
        <f t="shared" si="15"/>
        <v>77868923</v>
      </c>
    </row>
    <row r="78" spans="1:7" ht="25.5">
      <c r="A78" s="18" t="s">
        <v>254</v>
      </c>
      <c r="B78" s="1">
        <v>2816200</v>
      </c>
      <c r="C78" s="1"/>
      <c r="D78" s="1">
        <v>2816200</v>
      </c>
      <c r="E78" s="1"/>
      <c r="F78" s="1">
        <v>2816200</v>
      </c>
      <c r="G78" s="1"/>
    </row>
    <row r="79" spans="1:7" ht="25.5">
      <c r="A79" s="18" t="s">
        <v>255</v>
      </c>
      <c r="B79" s="1">
        <v>1385700</v>
      </c>
      <c r="C79" s="1"/>
      <c r="D79" s="1">
        <v>1421600</v>
      </c>
      <c r="E79" s="1"/>
      <c r="F79" s="1">
        <v>1200000</v>
      </c>
      <c r="G79" s="1"/>
    </row>
    <row r="80" spans="1:7" ht="38.25">
      <c r="A80" s="44" t="s">
        <v>256</v>
      </c>
      <c r="B80" s="1">
        <v>33206300</v>
      </c>
      <c r="C80" s="1">
        <v>33206300</v>
      </c>
      <c r="D80" s="1">
        <v>33206300</v>
      </c>
      <c r="E80" s="1">
        <v>33206300</v>
      </c>
      <c r="F80" s="1">
        <v>40817400</v>
      </c>
      <c r="G80" s="1">
        <v>40817400</v>
      </c>
    </row>
    <row r="81" spans="1:7" ht="38.25">
      <c r="A81" s="44" t="s">
        <v>257</v>
      </c>
      <c r="B81" s="1">
        <v>29015100</v>
      </c>
      <c r="C81" s="1">
        <v>29015100</v>
      </c>
      <c r="D81" s="1">
        <v>29015100</v>
      </c>
      <c r="E81" s="1">
        <v>29015100</v>
      </c>
      <c r="F81" s="1">
        <v>29015100</v>
      </c>
      <c r="G81" s="1">
        <v>29015100</v>
      </c>
    </row>
    <row r="82" spans="1:7" ht="38.25">
      <c r="A82" s="44" t="s">
        <v>44</v>
      </c>
      <c r="B82" s="1">
        <v>8735801</v>
      </c>
      <c r="C82" s="1">
        <v>8735801</v>
      </c>
      <c r="D82" s="1">
        <v>8036312</v>
      </c>
      <c r="E82" s="1">
        <v>8036312</v>
      </c>
      <c r="F82" s="1">
        <v>8036423</v>
      </c>
      <c r="G82" s="1">
        <v>8036423</v>
      </c>
    </row>
    <row r="83" spans="1:7" ht="25.5">
      <c r="A83" s="44" t="s">
        <v>258</v>
      </c>
      <c r="B83" s="1">
        <v>7130800</v>
      </c>
      <c r="C83" s="1">
        <v>5000000</v>
      </c>
      <c r="D83" s="1">
        <v>8415100</v>
      </c>
      <c r="E83" s="1"/>
      <c r="F83" s="1">
        <v>4691000</v>
      </c>
      <c r="G83" s="1"/>
    </row>
    <row r="84" spans="1:7" ht="38.25">
      <c r="A84" s="44" t="s">
        <v>48</v>
      </c>
      <c r="B84" s="1">
        <v>1000000</v>
      </c>
      <c r="C84" s="1"/>
      <c r="D84" s="1">
        <v>1000000</v>
      </c>
      <c r="E84" s="1"/>
      <c r="F84" s="1">
        <v>1000000</v>
      </c>
      <c r="G84" s="1"/>
    </row>
    <row r="85" spans="1:7" ht="25.5">
      <c r="A85" s="44" t="s">
        <v>259</v>
      </c>
      <c r="B85" s="1">
        <v>2500000</v>
      </c>
      <c r="C85" s="1">
        <v>2500000</v>
      </c>
      <c r="D85" s="1"/>
      <c r="E85" s="1"/>
      <c r="F85" s="1"/>
      <c r="G85" s="1"/>
    </row>
    <row r="86" spans="1:7" ht="15">
      <c r="A86" s="18" t="s">
        <v>260</v>
      </c>
      <c r="B86" s="1">
        <v>6797000</v>
      </c>
      <c r="C86" s="1"/>
      <c r="D86" s="1"/>
      <c r="E86" s="1"/>
      <c r="F86" s="1"/>
      <c r="G86" s="1"/>
    </row>
    <row r="87" spans="1:7" ht="25.5">
      <c r="A87" s="16" t="s">
        <v>261</v>
      </c>
      <c r="B87" s="7">
        <f aca="true" t="shared" si="16" ref="B87:G87">SUM(B88:B90)</f>
        <v>4208800</v>
      </c>
      <c r="C87" s="7">
        <f t="shared" si="16"/>
        <v>336000</v>
      </c>
      <c r="D87" s="7">
        <f t="shared" si="16"/>
        <v>927900</v>
      </c>
      <c r="E87" s="7">
        <f t="shared" si="16"/>
        <v>0</v>
      </c>
      <c r="F87" s="7">
        <f t="shared" si="16"/>
        <v>1391900</v>
      </c>
      <c r="G87" s="7">
        <f t="shared" si="16"/>
        <v>0</v>
      </c>
    </row>
    <row r="88" spans="1:7" ht="15">
      <c r="A88" s="18" t="s">
        <v>262</v>
      </c>
      <c r="B88" s="1">
        <v>672000</v>
      </c>
      <c r="C88" s="1">
        <v>336000</v>
      </c>
      <c r="D88" s="1"/>
      <c r="E88" s="1"/>
      <c r="F88" s="1"/>
      <c r="G88" s="1"/>
    </row>
    <row r="89" spans="1:7" ht="25.5">
      <c r="A89" s="18" t="s">
        <v>263</v>
      </c>
      <c r="B89" s="1">
        <v>1159900</v>
      </c>
      <c r="C89" s="1"/>
      <c r="D89" s="1">
        <v>927900</v>
      </c>
      <c r="E89" s="1"/>
      <c r="F89" s="1">
        <v>1391900</v>
      </c>
      <c r="G89" s="1"/>
    </row>
    <row r="90" spans="1:7" ht="15">
      <c r="A90" s="18" t="s">
        <v>32</v>
      </c>
      <c r="B90" s="1">
        <v>2376900</v>
      </c>
      <c r="C90" s="1"/>
      <c r="D90" s="1"/>
      <c r="E90" s="1"/>
      <c r="F90" s="1"/>
      <c r="G90" s="1"/>
    </row>
    <row r="91" spans="1:7" ht="33" customHeight="1">
      <c r="A91" s="33" t="s">
        <v>295</v>
      </c>
      <c r="B91" s="34">
        <f aca="true" t="shared" si="17" ref="B91:G91">B92+B99</f>
        <v>25528283</v>
      </c>
      <c r="C91" s="34">
        <f t="shared" si="17"/>
        <v>7185583</v>
      </c>
      <c r="D91" s="34">
        <f t="shared" si="17"/>
        <v>36285380</v>
      </c>
      <c r="E91" s="34">
        <f t="shared" si="17"/>
        <v>12356255</v>
      </c>
      <c r="F91" s="34">
        <f t="shared" si="17"/>
        <v>39455273</v>
      </c>
      <c r="G91" s="34">
        <f t="shared" si="17"/>
        <v>11268135</v>
      </c>
    </row>
    <row r="92" spans="1:7" s="8" customFormat="1" ht="26.25" customHeight="1">
      <c r="A92" s="9" t="s">
        <v>296</v>
      </c>
      <c r="B92" s="7">
        <f aca="true" t="shared" si="18" ref="B92:G92">SUM(B93:B98)</f>
        <v>2272300</v>
      </c>
      <c r="C92" s="7">
        <f t="shared" si="18"/>
        <v>1444500</v>
      </c>
      <c r="D92" s="7">
        <f t="shared" si="18"/>
        <v>4605300</v>
      </c>
      <c r="E92" s="7">
        <f t="shared" si="18"/>
        <v>0</v>
      </c>
      <c r="F92" s="7">
        <f t="shared" si="18"/>
        <v>6486400</v>
      </c>
      <c r="G92" s="7">
        <f t="shared" si="18"/>
        <v>0</v>
      </c>
    </row>
    <row r="93" spans="1:7" ht="15">
      <c r="A93" s="18" t="s">
        <v>297</v>
      </c>
      <c r="B93" s="1">
        <v>827800</v>
      </c>
      <c r="C93" s="1"/>
      <c r="D93" s="1"/>
      <c r="E93" s="1"/>
      <c r="F93" s="1"/>
      <c r="G93" s="1"/>
    </row>
    <row r="94" spans="1:7" ht="38.25">
      <c r="A94" s="18" t="s">
        <v>298</v>
      </c>
      <c r="B94" s="1">
        <v>901100</v>
      </c>
      <c r="C94" s="1">
        <v>901100</v>
      </c>
      <c r="D94" s="1">
        <v>930500</v>
      </c>
      <c r="E94" s="1"/>
      <c r="F94" s="1">
        <v>959900</v>
      </c>
      <c r="G94" s="1"/>
    </row>
    <row r="95" spans="1:7" ht="38.25">
      <c r="A95" s="18" t="s">
        <v>299</v>
      </c>
      <c r="B95" s="1">
        <v>90500</v>
      </c>
      <c r="C95" s="1">
        <v>90500</v>
      </c>
      <c r="D95" s="1">
        <v>90500</v>
      </c>
      <c r="E95" s="1"/>
      <c r="F95" s="1">
        <v>90500</v>
      </c>
      <c r="G95" s="1"/>
    </row>
    <row r="96" spans="1:7" ht="25.5">
      <c r="A96" s="18" t="s">
        <v>300</v>
      </c>
      <c r="B96" s="1">
        <v>357500</v>
      </c>
      <c r="C96" s="1">
        <v>357500</v>
      </c>
      <c r="D96" s="1"/>
      <c r="E96" s="1"/>
      <c r="F96" s="1"/>
      <c r="G96" s="1"/>
    </row>
    <row r="97" spans="1:7" ht="38.25">
      <c r="A97" s="18" t="s">
        <v>301</v>
      </c>
      <c r="B97" s="1">
        <v>95400</v>
      </c>
      <c r="C97" s="1">
        <v>95400</v>
      </c>
      <c r="D97" s="1">
        <v>95400</v>
      </c>
      <c r="E97" s="1"/>
      <c r="F97" s="1">
        <v>95400</v>
      </c>
      <c r="G97" s="1"/>
    </row>
    <row r="98" spans="1:7" ht="25.5">
      <c r="A98" s="18" t="s">
        <v>302</v>
      </c>
      <c r="B98" s="1"/>
      <c r="C98" s="1"/>
      <c r="D98" s="1">
        <v>3488900</v>
      </c>
      <c r="E98" s="1"/>
      <c r="F98" s="1">
        <v>5340600</v>
      </c>
      <c r="G98" s="1"/>
    </row>
    <row r="99" spans="1:7" s="8" customFormat="1" ht="15">
      <c r="A99" s="46" t="s">
        <v>303</v>
      </c>
      <c r="B99" s="7">
        <f aca="true" t="shared" si="19" ref="B99:G99">SUM(B100:B115)</f>
        <v>23255983</v>
      </c>
      <c r="C99" s="7">
        <f t="shared" si="19"/>
        <v>5741083</v>
      </c>
      <c r="D99" s="7">
        <f t="shared" si="19"/>
        <v>31680080</v>
      </c>
      <c r="E99" s="7">
        <f t="shared" si="19"/>
        <v>12356255</v>
      </c>
      <c r="F99" s="7">
        <f t="shared" si="19"/>
        <v>32968873</v>
      </c>
      <c r="G99" s="7">
        <f t="shared" si="19"/>
        <v>11268135</v>
      </c>
    </row>
    <row r="100" spans="1:7" ht="25.5">
      <c r="A100" s="18" t="s">
        <v>304</v>
      </c>
      <c r="B100" s="1">
        <v>727900</v>
      </c>
      <c r="C100" s="1">
        <v>727900</v>
      </c>
      <c r="D100" s="1">
        <v>727900</v>
      </c>
      <c r="E100" s="1"/>
      <c r="F100" s="1">
        <v>727900</v>
      </c>
      <c r="G100" s="1"/>
    </row>
    <row r="101" spans="1:7" ht="15">
      <c r="A101" s="44" t="s">
        <v>322</v>
      </c>
      <c r="B101" s="1">
        <f>395000</f>
        <v>395000</v>
      </c>
      <c r="C101" s="1">
        <f>395000</f>
        <v>395000</v>
      </c>
      <c r="D101" s="1">
        <f>395000</f>
        <v>395000</v>
      </c>
      <c r="E101" s="1"/>
      <c r="F101" s="1">
        <v>395000</v>
      </c>
      <c r="G101" s="1"/>
    </row>
    <row r="102" spans="1:7" ht="15">
      <c r="A102" s="44" t="s">
        <v>323</v>
      </c>
      <c r="B102" s="1">
        <f>1535795</f>
        <v>1535795</v>
      </c>
      <c r="C102" s="1">
        <f>1535795</f>
        <v>1535795</v>
      </c>
      <c r="D102" s="1">
        <f>1916000</f>
        <v>1916000</v>
      </c>
      <c r="E102" s="1">
        <v>1916036</v>
      </c>
      <c r="F102" s="1">
        <f>1916300</f>
        <v>1916300</v>
      </c>
      <c r="G102" s="1">
        <v>1916323</v>
      </c>
    </row>
    <row r="103" spans="1:7" ht="15">
      <c r="A103" s="44" t="s">
        <v>305</v>
      </c>
      <c r="B103" s="1">
        <v>1306463</v>
      </c>
      <c r="C103" s="1">
        <v>1306463</v>
      </c>
      <c r="D103" s="1">
        <v>799400</v>
      </c>
      <c r="E103" s="1">
        <v>799439</v>
      </c>
      <c r="F103" s="1">
        <v>799400</v>
      </c>
      <c r="G103" s="1">
        <v>799439</v>
      </c>
    </row>
    <row r="104" spans="1:7" ht="15">
      <c r="A104" s="47" t="s">
        <v>306</v>
      </c>
      <c r="B104" s="1">
        <v>8994100</v>
      </c>
      <c r="C104" s="1"/>
      <c r="D104" s="1">
        <v>2619200</v>
      </c>
      <c r="E104" s="1"/>
      <c r="F104" s="1">
        <v>1746100</v>
      </c>
      <c r="G104" s="1"/>
    </row>
    <row r="105" spans="1:7" ht="25.5">
      <c r="A105" s="47" t="s">
        <v>307</v>
      </c>
      <c r="B105" s="1">
        <v>5566600</v>
      </c>
      <c r="C105" s="1"/>
      <c r="D105" s="1"/>
      <c r="E105" s="1"/>
      <c r="F105" s="1"/>
      <c r="G105" s="1"/>
    </row>
    <row r="106" spans="1:7" ht="25.5">
      <c r="A106" s="44" t="s">
        <v>320</v>
      </c>
      <c r="B106" s="1"/>
      <c r="C106" s="1"/>
      <c r="D106" s="1">
        <v>6806565</v>
      </c>
      <c r="E106" s="1">
        <v>6806565</v>
      </c>
      <c r="F106" s="1">
        <v>3886588</v>
      </c>
      <c r="G106" s="1">
        <v>3886588</v>
      </c>
    </row>
    <row r="107" spans="1:7" ht="15">
      <c r="A107" s="44" t="s">
        <v>321</v>
      </c>
      <c r="B107" s="1">
        <v>500000</v>
      </c>
      <c r="C107" s="1"/>
      <c r="D107" s="1">
        <v>2834215</v>
      </c>
      <c r="E107" s="1">
        <v>2834215</v>
      </c>
      <c r="F107" s="1">
        <v>4665785</v>
      </c>
      <c r="G107" s="1">
        <v>4665785</v>
      </c>
    </row>
    <row r="108" spans="1:7" ht="25.5">
      <c r="A108" s="47" t="s">
        <v>308</v>
      </c>
      <c r="B108" s="1">
        <v>800000</v>
      </c>
      <c r="C108" s="1"/>
      <c r="D108" s="1"/>
      <c r="E108" s="1"/>
      <c r="F108" s="1"/>
      <c r="G108" s="1"/>
    </row>
    <row r="109" spans="1:7" ht="89.25">
      <c r="A109" s="18" t="s">
        <v>309</v>
      </c>
      <c r="B109" s="1">
        <v>1013325</v>
      </c>
      <c r="C109" s="1">
        <v>1013325</v>
      </c>
      <c r="D109" s="1">
        <v>8640000</v>
      </c>
      <c r="E109" s="1"/>
      <c r="F109" s="1">
        <v>5490000</v>
      </c>
      <c r="G109" s="1"/>
    </row>
    <row r="110" spans="1:7" ht="25.5">
      <c r="A110" s="18" t="s">
        <v>310</v>
      </c>
      <c r="B110" s="1">
        <v>800000</v>
      </c>
      <c r="C110" s="1"/>
      <c r="D110" s="1"/>
      <c r="E110" s="1"/>
      <c r="F110" s="1"/>
      <c r="G110" s="1"/>
    </row>
    <row r="111" spans="1:7" ht="25.5">
      <c r="A111" s="18" t="s">
        <v>311</v>
      </c>
      <c r="B111" s="1">
        <v>341800</v>
      </c>
      <c r="C111" s="1">
        <v>341800</v>
      </c>
      <c r="D111" s="1">
        <v>341800</v>
      </c>
      <c r="E111" s="1"/>
      <c r="F111" s="1">
        <v>341800</v>
      </c>
      <c r="G111" s="1"/>
    </row>
    <row r="112" spans="1:7" ht="25.5">
      <c r="A112" s="18" t="s">
        <v>312</v>
      </c>
      <c r="B112" s="1">
        <v>1275000</v>
      </c>
      <c r="C112" s="1">
        <v>420800</v>
      </c>
      <c r="D112" s="1"/>
      <c r="E112" s="1"/>
      <c r="F112" s="1"/>
      <c r="G112" s="1"/>
    </row>
    <row r="113" spans="1:7" ht="38.25">
      <c r="A113" s="18" t="s">
        <v>313</v>
      </c>
      <c r="B113" s="1"/>
      <c r="C113" s="1"/>
      <c r="D113" s="1">
        <v>6300000</v>
      </c>
      <c r="E113" s="1"/>
      <c r="F113" s="1"/>
      <c r="G113" s="1"/>
    </row>
    <row r="114" spans="1:7" ht="38.25">
      <c r="A114" s="18" t="s">
        <v>314</v>
      </c>
      <c r="B114" s="1"/>
      <c r="C114" s="1"/>
      <c r="D114" s="1"/>
      <c r="E114" s="1"/>
      <c r="F114" s="1">
        <v>13000000</v>
      </c>
      <c r="G114" s="1"/>
    </row>
    <row r="115" spans="1:7" ht="25.5">
      <c r="A115" s="18" t="s">
        <v>315</v>
      </c>
      <c r="B115" s="1"/>
      <c r="C115" s="1"/>
      <c r="D115" s="1">
        <v>300000</v>
      </c>
      <c r="E115" s="1"/>
      <c r="F115" s="1"/>
      <c r="G115" s="1"/>
    </row>
    <row r="116" spans="1:7" s="8" customFormat="1" ht="25.5">
      <c r="A116" s="33" t="s">
        <v>243</v>
      </c>
      <c r="B116" s="34">
        <f aca="true" t="shared" si="20" ref="B116:G116">B117+B119+B121</f>
        <v>674700</v>
      </c>
      <c r="C116" s="34">
        <f t="shared" si="20"/>
        <v>520000</v>
      </c>
      <c r="D116" s="34">
        <f t="shared" si="20"/>
        <v>268700</v>
      </c>
      <c r="E116" s="34">
        <f t="shared" si="20"/>
        <v>0</v>
      </c>
      <c r="F116" s="34">
        <f t="shared" si="20"/>
        <v>218700</v>
      </c>
      <c r="G116" s="34">
        <f t="shared" si="20"/>
        <v>0</v>
      </c>
    </row>
    <row r="117" spans="1:7" ht="25.5">
      <c r="A117" s="9" t="s">
        <v>244</v>
      </c>
      <c r="B117" s="7">
        <f aca="true" t="shared" si="21" ref="B117:G117">SUM(B118:B118)</f>
        <v>406000</v>
      </c>
      <c r="C117" s="7">
        <f t="shared" si="21"/>
        <v>300000</v>
      </c>
      <c r="D117" s="7">
        <f t="shared" si="21"/>
        <v>0</v>
      </c>
      <c r="E117" s="7">
        <f t="shared" si="21"/>
        <v>0</v>
      </c>
      <c r="F117" s="7">
        <f t="shared" si="21"/>
        <v>0</v>
      </c>
      <c r="G117" s="7">
        <f t="shared" si="21"/>
        <v>0</v>
      </c>
    </row>
    <row r="118" spans="1:7" ht="15">
      <c r="A118" s="18" t="s">
        <v>245</v>
      </c>
      <c r="B118" s="1">
        <v>406000</v>
      </c>
      <c r="C118" s="1">
        <v>300000</v>
      </c>
      <c r="D118" s="1">
        <v>0</v>
      </c>
      <c r="E118" s="1"/>
      <c r="F118" s="1">
        <v>0</v>
      </c>
      <c r="G118" s="1"/>
    </row>
    <row r="119" spans="1:7" s="8" customFormat="1" ht="25.5">
      <c r="A119" s="9" t="s">
        <v>246</v>
      </c>
      <c r="B119" s="7">
        <f aca="true" t="shared" si="22" ref="B119:G119">SUM(B120:B120)</f>
        <v>168700</v>
      </c>
      <c r="C119" s="7">
        <f t="shared" si="22"/>
        <v>120000</v>
      </c>
      <c r="D119" s="7">
        <f t="shared" si="22"/>
        <v>168700</v>
      </c>
      <c r="E119" s="7">
        <f t="shared" si="22"/>
        <v>0</v>
      </c>
      <c r="F119" s="7">
        <f t="shared" si="22"/>
        <v>168700</v>
      </c>
      <c r="G119" s="7">
        <f t="shared" si="22"/>
        <v>0</v>
      </c>
    </row>
    <row r="120" spans="1:7" ht="38.25">
      <c r="A120" s="18" t="s">
        <v>247</v>
      </c>
      <c r="B120" s="1">
        <v>168700</v>
      </c>
      <c r="C120" s="1">
        <v>120000</v>
      </c>
      <c r="D120" s="1">
        <v>168700</v>
      </c>
      <c r="E120" s="1">
        <v>0</v>
      </c>
      <c r="F120" s="1">
        <v>168700</v>
      </c>
      <c r="G120" s="1">
        <v>0</v>
      </c>
    </row>
    <row r="121" spans="1:7" ht="25.5">
      <c r="A121" s="9" t="s">
        <v>20</v>
      </c>
      <c r="B121" s="7">
        <f aca="true" t="shared" si="23" ref="B121:G121">SUM(B122:B124)</f>
        <v>100000</v>
      </c>
      <c r="C121" s="7">
        <f t="shared" si="23"/>
        <v>100000</v>
      </c>
      <c r="D121" s="7">
        <f t="shared" si="23"/>
        <v>100000</v>
      </c>
      <c r="E121" s="7">
        <f t="shared" si="23"/>
        <v>0</v>
      </c>
      <c r="F121" s="7">
        <f t="shared" si="23"/>
        <v>50000</v>
      </c>
      <c r="G121" s="7">
        <f t="shared" si="23"/>
        <v>0</v>
      </c>
    </row>
    <row r="122" spans="1:7" ht="25.5">
      <c r="A122" s="18" t="s">
        <v>22</v>
      </c>
      <c r="B122" s="1">
        <v>30000</v>
      </c>
      <c r="C122" s="1">
        <v>30000</v>
      </c>
      <c r="D122" s="1">
        <v>30000</v>
      </c>
      <c r="E122" s="1"/>
      <c r="F122" s="1"/>
      <c r="G122" s="1"/>
    </row>
    <row r="123" spans="1:7" ht="15">
      <c r="A123" s="18" t="s">
        <v>21</v>
      </c>
      <c r="B123" s="1">
        <v>20000</v>
      </c>
      <c r="C123" s="1">
        <v>20000</v>
      </c>
      <c r="D123" s="1">
        <v>20000</v>
      </c>
      <c r="E123" s="1"/>
      <c r="F123" s="1">
        <v>0</v>
      </c>
      <c r="G123" s="1">
        <v>0</v>
      </c>
    </row>
    <row r="124" spans="1:7" s="8" customFormat="1" ht="51">
      <c r="A124" s="18" t="s">
        <v>248</v>
      </c>
      <c r="B124" s="1">
        <v>50000</v>
      </c>
      <c r="C124" s="1">
        <v>50000</v>
      </c>
      <c r="D124" s="1">
        <v>50000</v>
      </c>
      <c r="E124" s="1">
        <v>0</v>
      </c>
      <c r="F124" s="1">
        <v>50000</v>
      </c>
      <c r="G124" s="1">
        <v>0</v>
      </c>
    </row>
    <row r="125" spans="1:7" s="12" customFormat="1" ht="25.5">
      <c r="A125" s="33" t="s">
        <v>55</v>
      </c>
      <c r="B125" s="34">
        <f aca="true" t="shared" si="24" ref="B125:G125">B126+B128+B134+B153+B157+B165+B203</f>
        <v>219810535</v>
      </c>
      <c r="C125" s="34">
        <f t="shared" si="24"/>
        <v>205398235</v>
      </c>
      <c r="D125" s="34">
        <f t="shared" si="24"/>
        <v>209537700</v>
      </c>
      <c r="E125" s="34">
        <f t="shared" si="24"/>
        <v>197666000</v>
      </c>
      <c r="F125" s="34">
        <f t="shared" si="24"/>
        <v>219499565</v>
      </c>
      <c r="G125" s="34">
        <f t="shared" si="24"/>
        <v>213331865</v>
      </c>
    </row>
    <row r="126" spans="1:7" s="8" customFormat="1" ht="15">
      <c r="A126" s="9" t="s">
        <v>56</v>
      </c>
      <c r="B126" s="7">
        <f aca="true" t="shared" si="25" ref="B126:G126">B127</f>
        <v>63688200</v>
      </c>
      <c r="C126" s="7">
        <f t="shared" si="25"/>
        <v>63688200</v>
      </c>
      <c r="D126" s="7">
        <f t="shared" si="25"/>
        <v>63688200</v>
      </c>
      <c r="E126" s="7">
        <f t="shared" si="25"/>
        <v>63688200</v>
      </c>
      <c r="F126" s="7">
        <f t="shared" si="25"/>
        <v>63688200</v>
      </c>
      <c r="G126" s="7">
        <f t="shared" si="25"/>
        <v>63688200</v>
      </c>
    </row>
    <row r="127" spans="1:7" ht="38.25">
      <c r="A127" s="13" t="s">
        <v>57</v>
      </c>
      <c r="B127" s="1">
        <v>63688200</v>
      </c>
      <c r="C127" s="1">
        <v>63688200</v>
      </c>
      <c r="D127" s="1">
        <v>63688200</v>
      </c>
      <c r="E127" s="1">
        <v>63688200</v>
      </c>
      <c r="F127" s="1">
        <v>63688200</v>
      </c>
      <c r="G127" s="1">
        <v>63688200</v>
      </c>
    </row>
    <row r="128" spans="1:7" ht="25.5">
      <c r="A128" s="15" t="s">
        <v>58</v>
      </c>
      <c r="B128" s="7">
        <f aca="true" t="shared" si="26" ref="B128:G128">SUM(B129:B133)</f>
        <v>64115400</v>
      </c>
      <c r="C128" s="7">
        <f t="shared" si="26"/>
        <v>64115400</v>
      </c>
      <c r="D128" s="7">
        <f t="shared" si="26"/>
        <v>64115400</v>
      </c>
      <c r="E128" s="7">
        <f t="shared" si="26"/>
        <v>63651200</v>
      </c>
      <c r="F128" s="7">
        <f t="shared" si="26"/>
        <v>64115400</v>
      </c>
      <c r="G128" s="7">
        <f t="shared" si="26"/>
        <v>63651200</v>
      </c>
    </row>
    <row r="129" spans="1:7" ht="25.5">
      <c r="A129" s="13" t="s">
        <v>59</v>
      </c>
      <c r="B129" s="1">
        <v>58925800</v>
      </c>
      <c r="C129" s="1">
        <v>58925800</v>
      </c>
      <c r="D129" s="1">
        <v>58925800</v>
      </c>
      <c r="E129" s="1">
        <v>58925800</v>
      </c>
      <c r="F129" s="1">
        <v>58925800</v>
      </c>
      <c r="G129" s="1">
        <v>58925800</v>
      </c>
    </row>
    <row r="130" spans="1:7" ht="102">
      <c r="A130" s="13" t="s">
        <v>60</v>
      </c>
      <c r="B130" s="1">
        <v>1460200</v>
      </c>
      <c r="C130" s="1">
        <v>1460200</v>
      </c>
      <c r="D130" s="1">
        <v>1460200</v>
      </c>
      <c r="E130" s="1">
        <v>1460200</v>
      </c>
      <c r="F130" s="1">
        <v>1460200</v>
      </c>
      <c r="G130" s="1">
        <v>1460200</v>
      </c>
    </row>
    <row r="131" spans="1:7" ht="25.5">
      <c r="A131" s="13" t="s">
        <v>26</v>
      </c>
      <c r="B131" s="1">
        <v>3265200</v>
      </c>
      <c r="C131" s="1">
        <v>3265200</v>
      </c>
      <c r="D131" s="1">
        <v>3265200</v>
      </c>
      <c r="E131" s="1">
        <v>3265200</v>
      </c>
      <c r="F131" s="1">
        <v>3265200</v>
      </c>
      <c r="G131" s="1">
        <v>3265200</v>
      </c>
    </row>
    <row r="132" spans="1:7" ht="25.5">
      <c r="A132" s="13" t="s">
        <v>61</v>
      </c>
      <c r="B132" s="1">
        <v>114200</v>
      </c>
      <c r="C132" s="1">
        <v>114200</v>
      </c>
      <c r="D132" s="1">
        <v>114200</v>
      </c>
      <c r="E132" s="1"/>
      <c r="F132" s="1">
        <v>114200</v>
      </c>
      <c r="G132" s="1"/>
    </row>
    <row r="133" spans="1:7" ht="25.5">
      <c r="A133" s="13" t="s">
        <v>3</v>
      </c>
      <c r="B133" s="1">
        <v>350000</v>
      </c>
      <c r="C133" s="1">
        <v>350000</v>
      </c>
      <c r="D133" s="1">
        <v>350000</v>
      </c>
      <c r="E133" s="1"/>
      <c r="F133" s="1">
        <v>350000</v>
      </c>
      <c r="G133" s="1"/>
    </row>
    <row r="134" spans="1:7" ht="38.25">
      <c r="A134" s="15" t="s">
        <v>62</v>
      </c>
      <c r="B134" s="7">
        <f aca="true" t="shared" si="27" ref="B134:G134">B135+B138+B139+B140+B143+B146+B147+B148+B149+B150+B151+B152</f>
        <v>68404200</v>
      </c>
      <c r="C134" s="7">
        <f t="shared" si="27"/>
        <v>68388600</v>
      </c>
      <c r="D134" s="7">
        <f t="shared" si="27"/>
        <v>68381000</v>
      </c>
      <c r="E134" s="7">
        <f t="shared" si="27"/>
        <v>66813600</v>
      </c>
      <c r="F134" s="7">
        <f t="shared" si="27"/>
        <v>68138600</v>
      </c>
      <c r="G134" s="7">
        <f t="shared" si="27"/>
        <v>66813600</v>
      </c>
    </row>
    <row r="135" spans="1:7" ht="25.5">
      <c r="A135" s="13" t="s">
        <v>63</v>
      </c>
      <c r="B135" s="1">
        <f aca="true" t="shared" si="28" ref="B135:G135">SUM(B136:B137)</f>
        <v>66513600</v>
      </c>
      <c r="C135" s="1">
        <f t="shared" si="28"/>
        <v>66513600</v>
      </c>
      <c r="D135" s="1">
        <f t="shared" si="28"/>
        <v>66513600</v>
      </c>
      <c r="E135" s="1">
        <f t="shared" si="28"/>
        <v>66513600</v>
      </c>
      <c r="F135" s="1">
        <f t="shared" si="28"/>
        <v>66513600</v>
      </c>
      <c r="G135" s="1">
        <f t="shared" si="28"/>
        <v>66513600</v>
      </c>
    </row>
    <row r="136" spans="1:7" s="21" customFormat="1" ht="15" hidden="1">
      <c r="A136" s="19" t="s">
        <v>69</v>
      </c>
      <c r="B136" s="20">
        <v>36064300</v>
      </c>
      <c r="C136" s="20">
        <v>36064300</v>
      </c>
      <c r="D136" s="20">
        <v>36064300</v>
      </c>
      <c r="E136" s="20">
        <v>36064300</v>
      </c>
      <c r="F136" s="20">
        <v>36064300</v>
      </c>
      <c r="G136" s="20">
        <v>36064300</v>
      </c>
    </row>
    <row r="137" spans="1:7" s="21" customFormat="1" ht="15" hidden="1">
      <c r="A137" s="19" t="s">
        <v>70</v>
      </c>
      <c r="B137" s="20">
        <v>30449300</v>
      </c>
      <c r="C137" s="20">
        <v>30449300</v>
      </c>
      <c r="D137" s="20">
        <v>30449300</v>
      </c>
      <c r="E137" s="20">
        <v>30449300</v>
      </c>
      <c r="F137" s="20">
        <v>30449300</v>
      </c>
      <c r="G137" s="20">
        <v>30449300</v>
      </c>
    </row>
    <row r="138" spans="1:7" ht="38.25">
      <c r="A138" s="18" t="s">
        <v>64</v>
      </c>
      <c r="B138" s="1">
        <v>200000</v>
      </c>
      <c r="C138" s="1">
        <v>200000</v>
      </c>
      <c r="D138" s="1">
        <v>242400</v>
      </c>
      <c r="E138" s="1">
        <v>0</v>
      </c>
      <c r="F138" s="1">
        <v>0</v>
      </c>
      <c r="G138" s="1">
        <v>0</v>
      </c>
    </row>
    <row r="139" spans="1:7" ht="38.25">
      <c r="A139" s="18" t="s">
        <v>65</v>
      </c>
      <c r="B139" s="1">
        <v>200000</v>
      </c>
      <c r="C139" s="1">
        <v>200000</v>
      </c>
      <c r="D139" s="1">
        <v>200000</v>
      </c>
      <c r="E139" s="1"/>
      <c r="F139" s="1">
        <v>200000</v>
      </c>
      <c r="G139" s="1"/>
    </row>
    <row r="140" spans="1:7" ht="76.5">
      <c r="A140" s="18" t="s">
        <v>16</v>
      </c>
      <c r="B140" s="1">
        <f aca="true" t="shared" si="29" ref="B140:G140">SUM(B141:B142)</f>
        <v>300000</v>
      </c>
      <c r="C140" s="1">
        <f t="shared" si="29"/>
        <v>300000</v>
      </c>
      <c r="D140" s="1">
        <f t="shared" si="29"/>
        <v>300000</v>
      </c>
      <c r="E140" s="1">
        <f t="shared" si="29"/>
        <v>300000</v>
      </c>
      <c r="F140" s="1">
        <f t="shared" si="29"/>
        <v>300000</v>
      </c>
      <c r="G140" s="1">
        <f t="shared" si="29"/>
        <v>300000</v>
      </c>
    </row>
    <row r="141" spans="1:7" s="21" customFormat="1" ht="15" hidden="1">
      <c r="A141" s="19" t="s">
        <v>69</v>
      </c>
      <c r="B141" s="20">
        <v>240000</v>
      </c>
      <c r="C141" s="20">
        <v>240000</v>
      </c>
      <c r="D141" s="20">
        <v>240000</v>
      </c>
      <c r="E141" s="20">
        <v>240000</v>
      </c>
      <c r="F141" s="20">
        <v>240000</v>
      </c>
      <c r="G141" s="20">
        <v>240000</v>
      </c>
    </row>
    <row r="142" spans="1:7" s="21" customFormat="1" ht="15" hidden="1">
      <c r="A142" s="19" t="s">
        <v>70</v>
      </c>
      <c r="B142" s="20">
        <v>60000</v>
      </c>
      <c r="C142" s="20">
        <v>60000</v>
      </c>
      <c r="D142" s="20">
        <v>60000</v>
      </c>
      <c r="E142" s="20">
        <v>60000</v>
      </c>
      <c r="F142" s="20">
        <v>60000</v>
      </c>
      <c r="G142" s="20">
        <v>60000</v>
      </c>
    </row>
    <row r="143" spans="1:7" ht="25.5">
      <c r="A143" s="18" t="s">
        <v>13</v>
      </c>
      <c r="B143" s="1">
        <f aca="true" t="shared" si="30" ref="B143:G143">SUM(B144:B145)</f>
        <v>750000</v>
      </c>
      <c r="C143" s="1">
        <f t="shared" si="30"/>
        <v>750000</v>
      </c>
      <c r="D143" s="1">
        <f t="shared" si="30"/>
        <v>750000</v>
      </c>
      <c r="E143" s="1">
        <f t="shared" si="30"/>
        <v>0</v>
      </c>
      <c r="F143" s="1">
        <f t="shared" si="30"/>
        <v>750000</v>
      </c>
      <c r="G143" s="1">
        <f t="shared" si="30"/>
        <v>0</v>
      </c>
    </row>
    <row r="144" spans="1:7" s="21" customFormat="1" ht="15" hidden="1">
      <c r="A144" s="19" t="s">
        <v>69</v>
      </c>
      <c r="B144" s="20">
        <v>450000</v>
      </c>
      <c r="C144" s="20">
        <v>450000</v>
      </c>
      <c r="D144" s="20">
        <v>450000</v>
      </c>
      <c r="E144" s="20"/>
      <c r="F144" s="20">
        <v>450000</v>
      </c>
      <c r="G144" s="20"/>
    </row>
    <row r="145" spans="1:7" s="21" customFormat="1" ht="15" hidden="1">
      <c r="A145" s="19" t="s">
        <v>70</v>
      </c>
      <c r="B145" s="20">
        <v>300000</v>
      </c>
      <c r="C145" s="20">
        <v>300000</v>
      </c>
      <c r="D145" s="20">
        <v>300000</v>
      </c>
      <c r="E145" s="20"/>
      <c r="F145" s="20">
        <v>300000</v>
      </c>
      <c r="G145" s="20"/>
    </row>
    <row r="146" spans="1:7" ht="25.5">
      <c r="A146" s="18" t="s">
        <v>66</v>
      </c>
      <c r="B146" s="1">
        <v>100000</v>
      </c>
      <c r="C146" s="1">
        <v>100000</v>
      </c>
      <c r="D146" s="1">
        <v>100000</v>
      </c>
      <c r="E146" s="1"/>
      <c r="F146" s="1">
        <v>100000</v>
      </c>
      <c r="G146" s="1"/>
    </row>
    <row r="147" spans="1:7" ht="25.5">
      <c r="A147" s="18" t="s">
        <v>67</v>
      </c>
      <c r="B147" s="1">
        <v>100000</v>
      </c>
      <c r="C147" s="1">
        <v>100000</v>
      </c>
      <c r="D147" s="1">
        <v>100000</v>
      </c>
      <c r="E147" s="1"/>
      <c r="F147" s="1">
        <v>100000</v>
      </c>
      <c r="G147" s="1"/>
    </row>
    <row r="148" spans="1:7" ht="25.5">
      <c r="A148" s="18" t="s">
        <v>27</v>
      </c>
      <c r="B148" s="1">
        <v>52000</v>
      </c>
      <c r="C148" s="1">
        <v>50000</v>
      </c>
      <c r="D148" s="1">
        <v>50000</v>
      </c>
      <c r="E148" s="1"/>
      <c r="F148" s="1">
        <v>50000</v>
      </c>
      <c r="G148" s="1"/>
    </row>
    <row r="149" spans="1:7" ht="25.5">
      <c r="A149" s="18" t="s">
        <v>68</v>
      </c>
      <c r="B149" s="1">
        <v>45000</v>
      </c>
      <c r="C149" s="1">
        <v>45000</v>
      </c>
      <c r="D149" s="1">
        <v>45000</v>
      </c>
      <c r="E149" s="1"/>
      <c r="F149" s="1">
        <v>45000</v>
      </c>
      <c r="G149" s="1"/>
    </row>
    <row r="150" spans="1:7" ht="25.5">
      <c r="A150" s="5" t="s">
        <v>71</v>
      </c>
      <c r="B150" s="1">
        <v>113600</v>
      </c>
      <c r="C150" s="1">
        <v>100000</v>
      </c>
      <c r="D150" s="1">
        <v>50000</v>
      </c>
      <c r="E150" s="1"/>
      <c r="F150" s="1">
        <v>50000</v>
      </c>
      <c r="G150" s="1"/>
    </row>
    <row r="151" spans="1:7" ht="25.5">
      <c r="A151" s="5" t="s">
        <v>72</v>
      </c>
      <c r="B151" s="1">
        <v>15000</v>
      </c>
      <c r="C151" s="1">
        <v>15000</v>
      </c>
      <c r="D151" s="1">
        <v>15000</v>
      </c>
      <c r="E151" s="1"/>
      <c r="F151" s="1">
        <v>15000</v>
      </c>
      <c r="G151" s="1"/>
    </row>
    <row r="152" spans="1:7" ht="38.25">
      <c r="A152" s="5" t="s">
        <v>73</v>
      </c>
      <c r="B152" s="1">
        <v>15000</v>
      </c>
      <c r="C152" s="1">
        <v>15000</v>
      </c>
      <c r="D152" s="1">
        <v>15000</v>
      </c>
      <c r="E152" s="1"/>
      <c r="F152" s="1">
        <v>15000</v>
      </c>
      <c r="G152" s="1"/>
    </row>
    <row r="153" spans="1:7" s="8" customFormat="1" ht="25.5">
      <c r="A153" s="15" t="s">
        <v>74</v>
      </c>
      <c r="B153" s="7">
        <f aca="true" t="shared" si="31" ref="B153:G153">B154</f>
        <v>3336600</v>
      </c>
      <c r="C153" s="7">
        <f t="shared" si="31"/>
        <v>3336600</v>
      </c>
      <c r="D153" s="7">
        <f t="shared" si="31"/>
        <v>3336600</v>
      </c>
      <c r="E153" s="7">
        <f t="shared" si="31"/>
        <v>3336600</v>
      </c>
      <c r="F153" s="7">
        <f t="shared" si="31"/>
        <v>3336600</v>
      </c>
      <c r="G153" s="7">
        <f t="shared" si="31"/>
        <v>3336600</v>
      </c>
    </row>
    <row r="154" spans="1:7" ht="15">
      <c r="A154" s="13" t="s">
        <v>75</v>
      </c>
      <c r="B154" s="1">
        <f aca="true" t="shared" si="32" ref="B154:G154">B155+B156</f>
        <v>3336600</v>
      </c>
      <c r="C154" s="1">
        <f t="shared" si="32"/>
        <v>3336600</v>
      </c>
      <c r="D154" s="1">
        <f t="shared" si="32"/>
        <v>3336600</v>
      </c>
      <c r="E154" s="1">
        <f t="shared" si="32"/>
        <v>3336600</v>
      </c>
      <c r="F154" s="1">
        <f t="shared" si="32"/>
        <v>3336600</v>
      </c>
      <c r="G154" s="1">
        <f t="shared" si="32"/>
        <v>3336600</v>
      </c>
    </row>
    <row r="155" spans="1:7" s="21" customFormat="1" ht="15" hidden="1">
      <c r="A155" s="19" t="s">
        <v>69</v>
      </c>
      <c r="B155" s="20">
        <v>3150000</v>
      </c>
      <c r="C155" s="20">
        <v>3150000</v>
      </c>
      <c r="D155" s="20">
        <v>3150000</v>
      </c>
      <c r="E155" s="20">
        <v>3150000</v>
      </c>
      <c r="F155" s="20">
        <v>3150000</v>
      </c>
      <c r="G155" s="20">
        <v>3150000</v>
      </c>
    </row>
    <row r="156" spans="1:7" s="21" customFormat="1" ht="15" hidden="1">
      <c r="A156" s="19" t="s">
        <v>76</v>
      </c>
      <c r="B156" s="20">
        <v>186600</v>
      </c>
      <c r="C156" s="20">
        <v>186600</v>
      </c>
      <c r="D156" s="20">
        <v>186600</v>
      </c>
      <c r="E156" s="20">
        <v>186600</v>
      </c>
      <c r="F156" s="20">
        <v>186600</v>
      </c>
      <c r="G156" s="20">
        <v>186600</v>
      </c>
    </row>
    <row r="157" spans="1:7" s="23" customFormat="1" ht="15">
      <c r="A157" s="22" t="s">
        <v>77</v>
      </c>
      <c r="B157" s="24">
        <f aca="true" t="shared" si="33" ref="B157:G157">SUM(B161:B164)+B158</f>
        <v>1876400</v>
      </c>
      <c r="C157" s="24">
        <f t="shared" si="33"/>
        <v>1776400</v>
      </c>
      <c r="D157" s="24">
        <f t="shared" si="33"/>
        <v>1876400</v>
      </c>
      <c r="E157" s="24">
        <f t="shared" si="33"/>
        <v>176400</v>
      </c>
      <c r="F157" s="24">
        <f t="shared" si="33"/>
        <v>1876400</v>
      </c>
      <c r="G157" s="24">
        <f t="shared" si="33"/>
        <v>176400</v>
      </c>
    </row>
    <row r="158" spans="1:7" ht="38.25">
      <c r="A158" s="13" t="s">
        <v>47</v>
      </c>
      <c r="B158" s="1">
        <f aca="true" t="shared" si="34" ref="B158:G158">B159+B160</f>
        <v>176400</v>
      </c>
      <c r="C158" s="1">
        <f t="shared" si="34"/>
        <v>176400</v>
      </c>
      <c r="D158" s="1">
        <f t="shared" si="34"/>
        <v>176400</v>
      </c>
      <c r="E158" s="1">
        <f t="shared" si="34"/>
        <v>176400</v>
      </c>
      <c r="F158" s="1">
        <f t="shared" si="34"/>
        <v>176400</v>
      </c>
      <c r="G158" s="1">
        <f t="shared" si="34"/>
        <v>176400</v>
      </c>
    </row>
    <row r="159" spans="1:7" s="21" customFormat="1" ht="15" hidden="1">
      <c r="A159" s="19" t="s">
        <v>69</v>
      </c>
      <c r="B159" s="20">
        <v>170100</v>
      </c>
      <c r="C159" s="20">
        <v>170100</v>
      </c>
      <c r="D159" s="20">
        <v>170100</v>
      </c>
      <c r="E159" s="20">
        <v>170100</v>
      </c>
      <c r="F159" s="20">
        <v>170100</v>
      </c>
      <c r="G159" s="20">
        <v>170100</v>
      </c>
    </row>
    <row r="160" spans="1:7" s="21" customFormat="1" ht="15" hidden="1">
      <c r="A160" s="19" t="s">
        <v>70</v>
      </c>
      <c r="B160" s="20">
        <v>6300</v>
      </c>
      <c r="C160" s="20">
        <v>6300</v>
      </c>
      <c r="D160" s="20">
        <v>6300</v>
      </c>
      <c r="E160" s="20">
        <v>6300</v>
      </c>
      <c r="F160" s="20">
        <v>6300</v>
      </c>
      <c r="G160" s="20">
        <v>6300</v>
      </c>
    </row>
    <row r="161" spans="1:7" ht="25.5">
      <c r="A161" s="5" t="s">
        <v>78</v>
      </c>
      <c r="B161" s="1">
        <v>300000</v>
      </c>
      <c r="C161" s="1">
        <v>300000</v>
      </c>
      <c r="D161" s="1">
        <v>300000</v>
      </c>
      <c r="E161" s="1">
        <v>0</v>
      </c>
      <c r="F161" s="1">
        <v>300000</v>
      </c>
      <c r="G161" s="1">
        <v>0</v>
      </c>
    </row>
    <row r="162" spans="1:7" ht="38.25">
      <c r="A162" s="5" t="s">
        <v>79</v>
      </c>
      <c r="B162" s="1">
        <v>100000</v>
      </c>
      <c r="C162" s="1">
        <v>100000</v>
      </c>
      <c r="D162" s="1">
        <v>100000</v>
      </c>
      <c r="E162" s="1">
        <v>0</v>
      </c>
      <c r="F162" s="1">
        <v>100000</v>
      </c>
      <c r="G162" s="1">
        <v>0</v>
      </c>
    </row>
    <row r="163" spans="1:7" ht="25.5">
      <c r="A163" s="5" t="s">
        <v>80</v>
      </c>
      <c r="B163" s="1">
        <v>1100000</v>
      </c>
      <c r="C163" s="1">
        <v>1000000</v>
      </c>
      <c r="D163" s="1">
        <v>1100000</v>
      </c>
      <c r="E163" s="1">
        <v>0</v>
      </c>
      <c r="F163" s="1">
        <v>1100000</v>
      </c>
      <c r="G163" s="1">
        <v>0</v>
      </c>
    </row>
    <row r="164" spans="1:7" ht="38.25">
      <c r="A164" s="5" t="s">
        <v>81</v>
      </c>
      <c r="B164" s="1">
        <v>200000</v>
      </c>
      <c r="C164" s="1">
        <v>200000</v>
      </c>
      <c r="D164" s="1">
        <v>200000</v>
      </c>
      <c r="E164" s="1"/>
      <c r="F164" s="1">
        <v>200000</v>
      </c>
      <c r="G164" s="1"/>
    </row>
    <row r="165" spans="1:7" s="8" customFormat="1" ht="38.25">
      <c r="A165" s="9" t="s">
        <v>82</v>
      </c>
      <c r="B165" s="7">
        <f aca="true" t="shared" si="35" ref="B165:G165">B166+B167+B195+B198+B200+B201+B202</f>
        <v>18366435</v>
      </c>
      <c r="C165" s="7">
        <f t="shared" si="35"/>
        <v>4069735</v>
      </c>
      <c r="D165" s="7">
        <f t="shared" si="35"/>
        <v>8122800</v>
      </c>
      <c r="E165" s="7">
        <f t="shared" si="35"/>
        <v>0</v>
      </c>
      <c r="F165" s="7">
        <f t="shared" si="35"/>
        <v>18327065</v>
      </c>
      <c r="G165" s="7">
        <f t="shared" si="35"/>
        <v>15665865</v>
      </c>
    </row>
    <row r="166" spans="1:7" ht="38.25">
      <c r="A166" s="13" t="s">
        <v>35</v>
      </c>
      <c r="B166" s="1">
        <v>980000</v>
      </c>
      <c r="C166" s="1">
        <v>980000</v>
      </c>
      <c r="D166" s="1">
        <v>0</v>
      </c>
      <c r="E166" s="1"/>
      <c r="F166" s="1">
        <v>0</v>
      </c>
      <c r="G166" s="1"/>
    </row>
    <row r="167" spans="1:7" ht="25.5">
      <c r="A167" s="5" t="s">
        <v>1</v>
      </c>
      <c r="B167" s="1">
        <f aca="true" t="shared" si="36" ref="B167:G167">SUM(B168:B194)</f>
        <v>13684900</v>
      </c>
      <c r="C167" s="1">
        <f t="shared" si="36"/>
        <v>0</v>
      </c>
      <c r="D167" s="1">
        <f t="shared" si="36"/>
        <v>6712900</v>
      </c>
      <c r="E167" s="1">
        <f t="shared" si="36"/>
        <v>0</v>
      </c>
      <c r="F167" s="1">
        <f t="shared" si="36"/>
        <v>10828900</v>
      </c>
      <c r="G167" s="1">
        <f t="shared" si="36"/>
        <v>8859300</v>
      </c>
    </row>
    <row r="168" spans="1:7" s="21" customFormat="1" ht="15" hidden="1">
      <c r="A168" s="19" t="s">
        <v>83</v>
      </c>
      <c r="B168" s="27">
        <v>1112300</v>
      </c>
      <c r="C168" s="20"/>
      <c r="D168" s="20"/>
      <c r="E168" s="20"/>
      <c r="F168" s="20"/>
      <c r="G168" s="20"/>
    </row>
    <row r="169" spans="1:7" s="21" customFormat="1" ht="15" hidden="1">
      <c r="A169" s="19" t="s">
        <v>84</v>
      </c>
      <c r="B169" s="27">
        <v>0</v>
      </c>
      <c r="C169" s="20"/>
      <c r="D169" s="20">
        <v>1819700</v>
      </c>
      <c r="E169" s="20"/>
      <c r="F169" s="20"/>
      <c r="G169" s="20"/>
    </row>
    <row r="170" spans="1:7" s="21" customFormat="1" ht="15" hidden="1">
      <c r="A170" s="19" t="s">
        <v>85</v>
      </c>
      <c r="B170" s="27">
        <v>0</v>
      </c>
      <c r="C170" s="20"/>
      <c r="D170" s="20">
        <v>621500</v>
      </c>
      <c r="E170" s="20"/>
      <c r="F170" s="20"/>
      <c r="G170" s="20"/>
    </row>
    <row r="171" spans="1:7" s="21" customFormat="1" ht="15" hidden="1">
      <c r="A171" s="19" t="s">
        <v>86</v>
      </c>
      <c r="B171" s="27">
        <v>934000</v>
      </c>
      <c r="C171" s="20"/>
      <c r="D171" s="20"/>
      <c r="E171" s="20"/>
      <c r="F171" s="20"/>
      <c r="G171" s="20"/>
    </row>
    <row r="172" spans="1:7" s="21" customFormat="1" ht="15" hidden="1">
      <c r="A172" s="19" t="s">
        <v>87</v>
      </c>
      <c r="B172" s="27">
        <v>1281200</v>
      </c>
      <c r="C172" s="20"/>
      <c r="D172" s="20"/>
      <c r="E172" s="20"/>
      <c r="F172" s="20"/>
      <c r="G172" s="20"/>
    </row>
    <row r="173" spans="1:7" s="21" customFormat="1" ht="15" hidden="1">
      <c r="A173" s="19" t="s">
        <v>88</v>
      </c>
      <c r="B173" s="27">
        <v>716900</v>
      </c>
      <c r="C173" s="20"/>
      <c r="D173" s="20"/>
      <c r="E173" s="20"/>
      <c r="F173" s="20"/>
      <c r="G173" s="20"/>
    </row>
    <row r="174" spans="1:7" s="21" customFormat="1" ht="25.5" hidden="1">
      <c r="A174" s="19" t="s">
        <v>89</v>
      </c>
      <c r="B174" s="27">
        <v>0</v>
      </c>
      <c r="C174" s="20"/>
      <c r="D174" s="20">
        <v>268000</v>
      </c>
      <c r="E174" s="20"/>
      <c r="F174" s="20"/>
      <c r="G174" s="20"/>
    </row>
    <row r="175" spans="1:7" s="21" customFormat="1" ht="15" hidden="1">
      <c r="A175" s="19" t="s">
        <v>90</v>
      </c>
      <c r="B175" s="27">
        <v>80700</v>
      </c>
      <c r="C175" s="20"/>
      <c r="D175" s="20"/>
      <c r="E175" s="20"/>
      <c r="F175" s="20"/>
      <c r="G175" s="20"/>
    </row>
    <row r="176" spans="1:7" s="21" customFormat="1" ht="15" hidden="1">
      <c r="A176" s="19" t="s">
        <v>91</v>
      </c>
      <c r="B176" s="27">
        <v>0</v>
      </c>
      <c r="C176" s="20"/>
      <c r="D176" s="20">
        <v>928400</v>
      </c>
      <c r="E176" s="20"/>
      <c r="F176" s="20"/>
      <c r="G176" s="20"/>
    </row>
    <row r="177" spans="1:7" s="21" customFormat="1" ht="25.5" hidden="1">
      <c r="A177" s="19" t="s">
        <v>92</v>
      </c>
      <c r="B177" s="27">
        <v>317600</v>
      </c>
      <c r="C177" s="20"/>
      <c r="D177" s="20"/>
      <c r="E177" s="20"/>
      <c r="F177" s="20"/>
      <c r="G177" s="20"/>
    </row>
    <row r="178" spans="1:7" s="21" customFormat="1" ht="25.5" hidden="1">
      <c r="A178" s="19" t="s">
        <v>93</v>
      </c>
      <c r="B178" s="27">
        <v>0</v>
      </c>
      <c r="C178" s="20"/>
      <c r="D178" s="20">
        <v>217000</v>
      </c>
      <c r="E178" s="20"/>
      <c r="F178" s="20"/>
      <c r="G178" s="20"/>
    </row>
    <row r="179" spans="1:7" s="21" customFormat="1" ht="25.5" hidden="1">
      <c r="A179" s="19" t="s">
        <v>94</v>
      </c>
      <c r="B179" s="27">
        <v>190400</v>
      </c>
      <c r="C179" s="20"/>
      <c r="D179" s="20"/>
      <c r="E179" s="20"/>
      <c r="F179" s="20"/>
      <c r="G179" s="20"/>
    </row>
    <row r="180" spans="1:7" s="21" customFormat="1" ht="25.5" hidden="1">
      <c r="A180" s="45" t="s">
        <v>95</v>
      </c>
      <c r="B180" s="27">
        <v>1390000</v>
      </c>
      <c r="C180" s="20"/>
      <c r="D180" s="20"/>
      <c r="E180" s="20"/>
      <c r="F180" s="20"/>
      <c r="G180" s="20"/>
    </row>
    <row r="181" spans="1:7" s="21" customFormat="1" ht="38.25" hidden="1">
      <c r="A181" s="45" t="s">
        <v>96</v>
      </c>
      <c r="B181" s="27">
        <v>0</v>
      </c>
      <c r="C181" s="20"/>
      <c r="D181" s="20">
        <v>682300</v>
      </c>
      <c r="E181" s="20"/>
      <c r="F181" s="20"/>
      <c r="G181" s="20"/>
    </row>
    <row r="182" spans="1:7" s="21" customFormat="1" ht="25.5" hidden="1">
      <c r="A182" s="19" t="s">
        <v>97</v>
      </c>
      <c r="B182" s="27">
        <v>0</v>
      </c>
      <c r="C182" s="20"/>
      <c r="D182" s="20">
        <v>51400</v>
      </c>
      <c r="E182" s="20"/>
      <c r="F182" s="20"/>
      <c r="G182" s="20"/>
    </row>
    <row r="183" spans="1:7" s="21" customFormat="1" ht="25.5" hidden="1">
      <c r="A183" s="19" t="s">
        <v>98</v>
      </c>
      <c r="B183" s="27">
        <v>357500</v>
      </c>
      <c r="C183" s="20"/>
      <c r="D183" s="20"/>
      <c r="E183" s="20"/>
      <c r="F183" s="20"/>
      <c r="G183" s="20"/>
    </row>
    <row r="184" spans="1:7" s="21" customFormat="1" ht="38.25" hidden="1">
      <c r="A184" s="19" t="s">
        <v>99</v>
      </c>
      <c r="B184" s="27">
        <v>0</v>
      </c>
      <c r="C184" s="20"/>
      <c r="D184" s="20"/>
      <c r="E184" s="20"/>
      <c r="F184" s="20">
        <v>1969600</v>
      </c>
      <c r="G184" s="20"/>
    </row>
    <row r="185" spans="1:7" s="21" customFormat="1" ht="25.5" hidden="1">
      <c r="A185" s="45" t="s">
        <v>100</v>
      </c>
      <c r="B185" s="27">
        <v>304300</v>
      </c>
      <c r="C185" s="20"/>
      <c r="D185" s="20"/>
      <c r="E185" s="20"/>
      <c r="F185" s="20"/>
      <c r="G185" s="20"/>
    </row>
    <row r="186" spans="1:7" s="21" customFormat="1" ht="25.5" hidden="1">
      <c r="A186" s="19" t="s">
        <v>101</v>
      </c>
      <c r="B186" s="27">
        <v>0</v>
      </c>
      <c r="C186" s="20"/>
      <c r="D186" s="20">
        <v>852300</v>
      </c>
      <c r="E186" s="20"/>
      <c r="F186" s="20"/>
      <c r="G186" s="20"/>
    </row>
    <row r="187" spans="1:7" s="21" customFormat="1" ht="15" hidden="1">
      <c r="A187" s="19" t="s">
        <v>102</v>
      </c>
      <c r="B187" s="27">
        <v>0</v>
      </c>
      <c r="C187" s="20"/>
      <c r="D187" s="20">
        <v>125000</v>
      </c>
      <c r="E187" s="20"/>
      <c r="F187" s="20"/>
      <c r="G187" s="20"/>
    </row>
    <row r="188" spans="1:7" s="21" customFormat="1" ht="15" hidden="1">
      <c r="A188" s="19" t="s">
        <v>103</v>
      </c>
      <c r="B188" s="27">
        <v>0</v>
      </c>
      <c r="C188" s="20"/>
      <c r="D188" s="20">
        <v>135500</v>
      </c>
      <c r="E188" s="20"/>
      <c r="F188" s="20"/>
      <c r="G188" s="20"/>
    </row>
    <row r="189" spans="1:7" s="21" customFormat="1" ht="15" hidden="1">
      <c r="A189" s="19" t="s">
        <v>104</v>
      </c>
      <c r="B189" s="27">
        <v>0</v>
      </c>
      <c r="C189" s="20"/>
      <c r="D189" s="20">
        <v>421500</v>
      </c>
      <c r="E189" s="20"/>
      <c r="F189" s="20"/>
      <c r="G189" s="20"/>
    </row>
    <row r="190" spans="1:7" s="21" customFormat="1" ht="15" hidden="1">
      <c r="A190" s="19" t="s">
        <v>105</v>
      </c>
      <c r="B190" s="27">
        <v>0</v>
      </c>
      <c r="C190" s="20"/>
      <c r="D190" s="20">
        <v>224900</v>
      </c>
      <c r="E190" s="20"/>
      <c r="F190" s="20"/>
      <c r="G190" s="20"/>
    </row>
    <row r="191" spans="1:7" s="21" customFormat="1" ht="15" hidden="1">
      <c r="A191" s="19" t="s">
        <v>106</v>
      </c>
      <c r="B191" s="27">
        <v>0</v>
      </c>
      <c r="C191" s="20"/>
      <c r="D191" s="20">
        <v>207800</v>
      </c>
      <c r="E191" s="20"/>
      <c r="F191" s="20"/>
      <c r="G191" s="20"/>
    </row>
    <row r="192" spans="1:7" s="21" customFormat="1" ht="25.5" hidden="1">
      <c r="A192" s="19" t="s">
        <v>107</v>
      </c>
      <c r="B192" s="27">
        <v>0</v>
      </c>
      <c r="C192" s="20"/>
      <c r="D192" s="20">
        <v>157600</v>
      </c>
      <c r="E192" s="20"/>
      <c r="F192" s="20"/>
      <c r="G192" s="20"/>
    </row>
    <row r="193" spans="1:7" s="21" customFormat="1" ht="15" hidden="1">
      <c r="A193" s="19" t="s">
        <v>108</v>
      </c>
      <c r="B193" s="27">
        <v>7000000</v>
      </c>
      <c r="C193" s="20"/>
      <c r="D193" s="20"/>
      <c r="E193" s="20"/>
      <c r="F193" s="20"/>
      <c r="G193" s="20"/>
    </row>
    <row r="194" spans="1:7" s="21" customFormat="1" ht="15" hidden="1">
      <c r="A194" s="19"/>
      <c r="B194" s="27"/>
      <c r="C194" s="20"/>
      <c r="D194" s="20"/>
      <c r="E194" s="20"/>
      <c r="F194" s="20">
        <v>8859300</v>
      </c>
      <c r="G194" s="20">
        <v>8859300</v>
      </c>
    </row>
    <row r="195" spans="1:7" ht="25.5">
      <c r="A195" s="5" t="s">
        <v>2</v>
      </c>
      <c r="B195" s="26">
        <f aca="true" t="shared" si="37" ref="B195:G195">SUM(B196:B197)</f>
        <v>0</v>
      </c>
      <c r="C195" s="26">
        <f t="shared" si="37"/>
        <v>0</v>
      </c>
      <c r="D195" s="26">
        <f t="shared" si="37"/>
        <v>1098100</v>
      </c>
      <c r="E195" s="26">
        <f t="shared" si="37"/>
        <v>0</v>
      </c>
      <c r="F195" s="26">
        <f t="shared" si="37"/>
        <v>379800</v>
      </c>
      <c r="G195" s="26">
        <f t="shared" si="37"/>
        <v>0</v>
      </c>
    </row>
    <row r="196" spans="1:7" s="21" customFormat="1" ht="25.5" hidden="1">
      <c r="A196" s="19" t="s">
        <v>109</v>
      </c>
      <c r="B196" s="25">
        <v>0</v>
      </c>
      <c r="C196" s="20"/>
      <c r="D196" s="20">
        <v>1098100</v>
      </c>
      <c r="E196" s="20"/>
      <c r="F196" s="20"/>
      <c r="G196" s="20"/>
    </row>
    <row r="197" spans="1:7" s="21" customFormat="1" ht="15" hidden="1">
      <c r="A197" s="19" t="s">
        <v>110</v>
      </c>
      <c r="B197" s="25">
        <v>0</v>
      </c>
      <c r="C197" s="20"/>
      <c r="D197" s="20"/>
      <c r="E197" s="20"/>
      <c r="F197" s="20">
        <v>379800</v>
      </c>
      <c r="G197" s="20"/>
    </row>
    <row r="198" spans="1:7" ht="38.25">
      <c r="A198" s="5" t="s">
        <v>111</v>
      </c>
      <c r="B198" s="28">
        <f>SUM(B199)</f>
        <v>311800</v>
      </c>
      <c r="C198" s="28">
        <f>SUM(C199)</f>
        <v>0</v>
      </c>
      <c r="D198" s="28">
        <v>311800</v>
      </c>
      <c r="E198" s="28">
        <f>SUM(E199)</f>
        <v>0</v>
      </c>
      <c r="F198" s="28">
        <v>311800</v>
      </c>
      <c r="G198" s="28">
        <f>SUM(G199)</f>
        <v>0</v>
      </c>
    </row>
    <row r="199" spans="1:7" s="21" customFormat="1" ht="15" hidden="1">
      <c r="A199" s="19" t="s">
        <v>112</v>
      </c>
      <c r="B199" s="27">
        <v>311800</v>
      </c>
      <c r="C199" s="20"/>
      <c r="D199" s="20"/>
      <c r="E199" s="20"/>
      <c r="F199" s="20"/>
      <c r="G199" s="20"/>
    </row>
    <row r="200" spans="1:7" ht="38.25">
      <c r="A200" s="35" t="s">
        <v>113</v>
      </c>
      <c r="B200" s="29">
        <v>300000</v>
      </c>
      <c r="C200" s="7"/>
      <c r="D200" s="7"/>
      <c r="E200" s="7"/>
      <c r="F200" s="7"/>
      <c r="G200" s="7"/>
    </row>
    <row r="201" spans="1:7" ht="38.25">
      <c r="A201" s="5" t="s">
        <v>114</v>
      </c>
      <c r="B201" s="26"/>
      <c r="C201" s="1"/>
      <c r="D201" s="39"/>
      <c r="E201" s="39"/>
      <c r="F201" s="1">
        <v>6806565</v>
      </c>
      <c r="G201" s="1">
        <v>6806565</v>
      </c>
    </row>
    <row r="202" spans="1:7" ht="51">
      <c r="A202" s="5" t="s">
        <v>115</v>
      </c>
      <c r="B202" s="28">
        <v>3089735</v>
      </c>
      <c r="C202" s="1">
        <v>3089735</v>
      </c>
      <c r="D202" s="1"/>
      <c r="E202" s="1"/>
      <c r="F202" s="1"/>
      <c r="G202" s="1"/>
    </row>
    <row r="203" spans="1:7" s="8" customFormat="1" ht="25.5">
      <c r="A203" s="9" t="s">
        <v>116</v>
      </c>
      <c r="B203" s="30">
        <f aca="true" t="shared" si="38" ref="B203:G203">B204</f>
        <v>23300</v>
      </c>
      <c r="C203" s="30">
        <f t="shared" si="38"/>
        <v>23300</v>
      </c>
      <c r="D203" s="30">
        <f t="shared" si="38"/>
        <v>17300</v>
      </c>
      <c r="E203" s="30">
        <f t="shared" si="38"/>
        <v>0</v>
      </c>
      <c r="F203" s="30">
        <f t="shared" si="38"/>
        <v>17300</v>
      </c>
      <c r="G203" s="30">
        <f t="shared" si="38"/>
        <v>0</v>
      </c>
    </row>
    <row r="204" spans="1:7" ht="38.25">
      <c r="A204" s="13" t="s">
        <v>117</v>
      </c>
      <c r="B204" s="1">
        <v>23300</v>
      </c>
      <c r="C204" s="1">
        <v>23300</v>
      </c>
      <c r="D204" s="1">
        <v>17300</v>
      </c>
      <c r="E204" s="1">
        <v>0</v>
      </c>
      <c r="F204" s="1">
        <v>17300</v>
      </c>
      <c r="G204" s="1">
        <v>0</v>
      </c>
    </row>
    <row r="205" spans="1:7" ht="25.5">
      <c r="A205" s="33" t="s">
        <v>118</v>
      </c>
      <c r="B205" s="34">
        <f aca="true" t="shared" si="39" ref="B205:G205">B206+B228+B231</f>
        <v>66742700</v>
      </c>
      <c r="C205" s="34">
        <f t="shared" si="39"/>
        <v>65675600</v>
      </c>
      <c r="D205" s="34">
        <f t="shared" si="39"/>
        <v>65030800</v>
      </c>
      <c r="E205" s="34">
        <f t="shared" si="39"/>
        <v>63665100</v>
      </c>
      <c r="F205" s="34">
        <f t="shared" si="39"/>
        <v>64366300</v>
      </c>
      <c r="G205" s="34">
        <f t="shared" si="39"/>
        <v>64049200</v>
      </c>
    </row>
    <row r="206" spans="1:7" ht="15">
      <c r="A206" s="9" t="s">
        <v>119</v>
      </c>
      <c r="B206" s="7">
        <f>SUM(B207:B227)-B217-B214</f>
        <v>64701400</v>
      </c>
      <c r="C206" s="7">
        <f>SUM(C207:C227)-C217-C214</f>
        <v>64634300</v>
      </c>
      <c r="D206" s="7">
        <f>SUM(D207:D227)-D217-D214</f>
        <v>64069500</v>
      </c>
      <c r="E206" s="7">
        <f>SUM(E207:E227)-E217-E214</f>
        <v>62998800</v>
      </c>
      <c r="F206" s="7">
        <f>SUM(F207:F227)-F217-F214-F221</f>
        <v>63405000</v>
      </c>
      <c r="G206" s="7">
        <f>SUM(G207:G227)-G217-G214-G221</f>
        <v>63382900</v>
      </c>
    </row>
    <row r="207" spans="1:7" ht="25.5">
      <c r="A207" s="13" t="s">
        <v>40</v>
      </c>
      <c r="B207" s="1">
        <v>21233600</v>
      </c>
      <c r="C207" s="1">
        <v>21233600</v>
      </c>
      <c r="D207" s="1">
        <v>21233600</v>
      </c>
      <c r="E207" s="1">
        <v>21233600</v>
      </c>
      <c r="F207" s="1">
        <v>21233600</v>
      </c>
      <c r="G207" s="1">
        <v>21233600</v>
      </c>
    </row>
    <row r="208" spans="1:7" ht="15">
      <c r="A208" s="13" t="s">
        <v>41</v>
      </c>
      <c r="B208" s="1">
        <v>4805500</v>
      </c>
      <c r="C208" s="1">
        <v>4805500</v>
      </c>
      <c r="D208" s="1">
        <v>4805500</v>
      </c>
      <c r="E208" s="1">
        <v>4805500</v>
      </c>
      <c r="F208" s="1">
        <v>4805500</v>
      </c>
      <c r="G208" s="1">
        <v>4805500</v>
      </c>
    </row>
    <row r="209" spans="1:7" ht="25.5">
      <c r="A209" s="13" t="s">
        <v>29</v>
      </c>
      <c r="B209" s="1">
        <v>50000</v>
      </c>
      <c r="C209" s="1">
        <v>50000</v>
      </c>
      <c r="D209" s="1">
        <v>0</v>
      </c>
      <c r="E209" s="1"/>
      <c r="F209" s="1">
        <v>0</v>
      </c>
      <c r="G209" s="1"/>
    </row>
    <row r="210" spans="1:7" s="8" customFormat="1" ht="15">
      <c r="A210" s="13" t="s">
        <v>120</v>
      </c>
      <c r="B210" s="1">
        <v>10196700</v>
      </c>
      <c r="C210" s="1">
        <v>10196700</v>
      </c>
      <c r="D210" s="1">
        <v>10196700</v>
      </c>
      <c r="E210" s="1">
        <v>10196700</v>
      </c>
      <c r="F210" s="1">
        <v>10196700</v>
      </c>
      <c r="G210" s="1">
        <v>10196700</v>
      </c>
    </row>
    <row r="211" spans="1:7" s="8" customFormat="1" ht="25.5">
      <c r="A211" s="13" t="s">
        <v>17</v>
      </c>
      <c r="B211" s="1">
        <v>186000</v>
      </c>
      <c r="C211" s="1">
        <v>186000</v>
      </c>
      <c r="D211" s="1">
        <v>186000</v>
      </c>
      <c r="E211" s="1">
        <v>186000</v>
      </c>
      <c r="F211" s="1">
        <v>186000</v>
      </c>
      <c r="G211" s="1">
        <v>186000</v>
      </c>
    </row>
    <row r="212" spans="1:7" ht="25.5">
      <c r="A212" s="13" t="s">
        <v>121</v>
      </c>
      <c r="B212" s="1">
        <v>26437700</v>
      </c>
      <c r="C212" s="1">
        <v>26437700</v>
      </c>
      <c r="D212" s="1">
        <v>26437700</v>
      </c>
      <c r="E212" s="1">
        <v>26437700</v>
      </c>
      <c r="F212" s="1">
        <v>26437700</v>
      </c>
      <c r="G212" s="1">
        <v>26437700</v>
      </c>
    </row>
    <row r="213" spans="1:7" ht="38.25">
      <c r="A213" s="13" t="s">
        <v>122</v>
      </c>
      <c r="B213" s="1">
        <v>400000</v>
      </c>
      <c r="C213" s="1">
        <v>400000</v>
      </c>
      <c r="D213" s="1">
        <v>0</v>
      </c>
      <c r="E213" s="1"/>
      <c r="F213" s="1">
        <v>0</v>
      </c>
      <c r="G213" s="1"/>
    </row>
    <row r="214" spans="1:7" ht="38.25">
      <c r="A214" s="13" t="s">
        <v>123</v>
      </c>
      <c r="B214" s="1">
        <f aca="true" t="shared" si="40" ref="B214:G214">SUM(B215:B216)</f>
        <v>369000</v>
      </c>
      <c r="C214" s="1">
        <f t="shared" si="40"/>
        <v>369000</v>
      </c>
      <c r="D214" s="1">
        <f t="shared" si="40"/>
        <v>0</v>
      </c>
      <c r="E214" s="1">
        <f t="shared" si="40"/>
        <v>0</v>
      </c>
      <c r="F214" s="1">
        <f t="shared" si="40"/>
        <v>0</v>
      </c>
      <c r="G214" s="1">
        <f t="shared" si="40"/>
        <v>0</v>
      </c>
    </row>
    <row r="215" spans="1:7" ht="15" hidden="1">
      <c r="A215" s="19" t="s">
        <v>124</v>
      </c>
      <c r="B215" s="1">
        <v>83600</v>
      </c>
      <c r="C215" s="1">
        <v>83600</v>
      </c>
      <c r="D215" s="1"/>
      <c r="E215" s="1"/>
      <c r="F215" s="1"/>
      <c r="G215" s="1"/>
    </row>
    <row r="216" spans="1:7" ht="25.5" hidden="1">
      <c r="A216" s="19" t="s">
        <v>125</v>
      </c>
      <c r="B216" s="1">
        <v>285400</v>
      </c>
      <c r="C216" s="1">
        <v>285400</v>
      </c>
      <c r="D216" s="1"/>
      <c r="E216" s="1"/>
      <c r="F216" s="1"/>
      <c r="G216" s="1"/>
    </row>
    <row r="217" spans="1:7" s="12" customFormat="1" ht="25.5">
      <c r="A217" s="13" t="s">
        <v>30</v>
      </c>
      <c r="B217" s="1">
        <f aca="true" t="shared" si="41" ref="B217:G217">SUM(B218:B220)</f>
        <v>776500</v>
      </c>
      <c r="C217" s="1">
        <f t="shared" si="41"/>
        <v>776500</v>
      </c>
      <c r="D217" s="1">
        <f t="shared" si="41"/>
        <v>1048600</v>
      </c>
      <c r="E217" s="1">
        <f t="shared" si="41"/>
        <v>0</v>
      </c>
      <c r="F217" s="1">
        <f t="shared" si="41"/>
        <v>0</v>
      </c>
      <c r="G217" s="1">
        <f t="shared" si="41"/>
        <v>0</v>
      </c>
    </row>
    <row r="218" spans="1:7" s="31" customFormat="1" ht="15" hidden="1">
      <c r="A218" s="19" t="s">
        <v>126</v>
      </c>
      <c r="B218" s="20"/>
      <c r="C218" s="20"/>
      <c r="D218" s="20">
        <v>462600</v>
      </c>
      <c r="E218" s="20"/>
      <c r="F218" s="20"/>
      <c r="G218" s="20"/>
    </row>
    <row r="219" spans="1:7" s="31" customFormat="1" ht="15" hidden="1">
      <c r="A219" s="19" t="s">
        <v>127</v>
      </c>
      <c r="B219" s="20"/>
      <c r="C219" s="20"/>
      <c r="D219" s="20">
        <v>586000</v>
      </c>
      <c r="E219" s="20"/>
      <c r="F219" s="20"/>
      <c r="G219" s="20"/>
    </row>
    <row r="220" spans="1:7" s="31" customFormat="1" ht="25.5" hidden="1">
      <c r="A220" s="19" t="s">
        <v>128</v>
      </c>
      <c r="B220" s="20">
        <v>776500</v>
      </c>
      <c r="C220" s="20">
        <v>776500</v>
      </c>
      <c r="D220" s="20"/>
      <c r="E220" s="20"/>
      <c r="F220" s="20"/>
      <c r="G220" s="20"/>
    </row>
    <row r="221" spans="1:7" s="12" customFormat="1" ht="15">
      <c r="A221" s="5" t="s">
        <v>131</v>
      </c>
      <c r="B221" s="1">
        <f aca="true" t="shared" si="42" ref="B221:G221">SUM(B222:B223)</f>
        <v>0</v>
      </c>
      <c r="C221" s="1">
        <f t="shared" si="42"/>
        <v>0</v>
      </c>
      <c r="D221" s="1">
        <f t="shared" si="42"/>
        <v>0</v>
      </c>
      <c r="E221" s="1">
        <f t="shared" si="42"/>
        <v>0</v>
      </c>
      <c r="F221" s="1">
        <f t="shared" si="42"/>
        <v>384100</v>
      </c>
      <c r="G221" s="1">
        <f t="shared" si="42"/>
        <v>384100</v>
      </c>
    </row>
    <row r="222" spans="1:7" s="31" customFormat="1" ht="25.5" hidden="1">
      <c r="A222" s="19" t="s">
        <v>129</v>
      </c>
      <c r="B222" s="20"/>
      <c r="C222" s="20"/>
      <c r="D222" s="20"/>
      <c r="E222" s="20"/>
      <c r="F222" s="20">
        <v>190100</v>
      </c>
      <c r="G222" s="20">
        <v>190100</v>
      </c>
    </row>
    <row r="223" spans="1:7" s="31" customFormat="1" ht="25.5" hidden="1">
      <c r="A223" s="19" t="s">
        <v>130</v>
      </c>
      <c r="B223" s="20"/>
      <c r="C223" s="20"/>
      <c r="D223" s="20"/>
      <c r="E223" s="20"/>
      <c r="F223" s="20">
        <v>194000</v>
      </c>
      <c r="G223" s="20">
        <v>194000</v>
      </c>
    </row>
    <row r="224" spans="1:7" s="8" customFormat="1" ht="15">
      <c r="A224" s="5" t="s">
        <v>132</v>
      </c>
      <c r="B224" s="1">
        <v>22100</v>
      </c>
      <c r="C224" s="1">
        <v>20000</v>
      </c>
      <c r="D224" s="1">
        <v>22100</v>
      </c>
      <c r="E224" s="1">
        <v>0</v>
      </c>
      <c r="F224" s="1">
        <v>22100</v>
      </c>
      <c r="G224" s="1">
        <v>0</v>
      </c>
    </row>
    <row r="225" spans="1:7" ht="15">
      <c r="A225" s="5" t="s">
        <v>133</v>
      </c>
      <c r="B225" s="1">
        <v>85000</v>
      </c>
      <c r="C225" s="1">
        <v>20000</v>
      </c>
      <c r="D225" s="1">
        <v>0</v>
      </c>
      <c r="E225" s="1"/>
      <c r="F225" s="1">
        <v>0</v>
      </c>
      <c r="G225" s="1"/>
    </row>
    <row r="226" spans="1:7" ht="38.25">
      <c r="A226" s="5" t="s">
        <v>47</v>
      </c>
      <c r="B226" s="1">
        <v>12600</v>
      </c>
      <c r="C226" s="1">
        <v>12600</v>
      </c>
      <c r="D226" s="1">
        <v>12600</v>
      </c>
      <c r="E226" s="1">
        <v>12600</v>
      </c>
      <c r="F226" s="1">
        <v>12600</v>
      </c>
      <c r="G226" s="1">
        <v>12600</v>
      </c>
    </row>
    <row r="227" spans="1:7" ht="25.5">
      <c r="A227" s="5" t="s">
        <v>134</v>
      </c>
      <c r="B227" s="1">
        <v>126700</v>
      </c>
      <c r="C227" s="1">
        <v>126700</v>
      </c>
      <c r="D227" s="1">
        <v>126700</v>
      </c>
      <c r="E227" s="1">
        <v>126700</v>
      </c>
      <c r="F227" s="1">
        <v>126700</v>
      </c>
      <c r="G227" s="1">
        <v>126700</v>
      </c>
    </row>
    <row r="228" spans="1:7" ht="15">
      <c r="A228" s="9" t="s">
        <v>135</v>
      </c>
      <c r="B228" s="7">
        <f aca="true" t="shared" si="43" ref="B228:G228">SUM(B229:B230)</f>
        <v>786300</v>
      </c>
      <c r="C228" s="7">
        <f t="shared" si="43"/>
        <v>786300</v>
      </c>
      <c r="D228" s="7">
        <f t="shared" si="43"/>
        <v>786300</v>
      </c>
      <c r="E228" s="7">
        <f t="shared" si="43"/>
        <v>666300</v>
      </c>
      <c r="F228" s="7">
        <f t="shared" si="43"/>
        <v>786300</v>
      </c>
      <c r="G228" s="7">
        <f t="shared" si="43"/>
        <v>666300</v>
      </c>
    </row>
    <row r="229" spans="1:7" ht="15">
      <c r="A229" s="18" t="s">
        <v>136</v>
      </c>
      <c r="B229" s="1">
        <v>666300</v>
      </c>
      <c r="C229" s="1">
        <v>666300</v>
      </c>
      <c r="D229" s="1">
        <v>666300</v>
      </c>
      <c r="E229" s="1">
        <v>666300</v>
      </c>
      <c r="F229" s="1">
        <v>666300</v>
      </c>
      <c r="G229" s="1">
        <v>666300</v>
      </c>
    </row>
    <row r="230" spans="1:7" ht="25.5">
      <c r="A230" s="18" t="s">
        <v>137</v>
      </c>
      <c r="B230" s="1">
        <v>120000</v>
      </c>
      <c r="C230" s="1">
        <v>120000</v>
      </c>
      <c r="D230" s="1">
        <v>120000</v>
      </c>
      <c r="E230" s="1">
        <v>0</v>
      </c>
      <c r="F230" s="1">
        <v>120000</v>
      </c>
      <c r="G230" s="1">
        <v>0</v>
      </c>
    </row>
    <row r="231" spans="1:7" ht="15">
      <c r="A231" s="9" t="s">
        <v>138</v>
      </c>
      <c r="B231" s="7">
        <f aca="true" t="shared" si="44" ref="B231:G231">SUM(B232:B233)</f>
        <v>1255000</v>
      </c>
      <c r="C231" s="7">
        <f t="shared" si="44"/>
        <v>255000</v>
      </c>
      <c r="D231" s="7">
        <f t="shared" si="44"/>
        <v>175000</v>
      </c>
      <c r="E231" s="7">
        <f t="shared" si="44"/>
        <v>0</v>
      </c>
      <c r="F231" s="7">
        <f t="shared" si="44"/>
        <v>175000</v>
      </c>
      <c r="G231" s="7">
        <f t="shared" si="44"/>
        <v>0</v>
      </c>
    </row>
    <row r="232" spans="1:7" ht="15">
      <c r="A232" s="13" t="s">
        <v>139</v>
      </c>
      <c r="B232" s="1">
        <v>80000</v>
      </c>
      <c r="C232" s="1">
        <v>80000</v>
      </c>
      <c r="D232" s="1">
        <v>0</v>
      </c>
      <c r="E232" s="1"/>
      <c r="F232" s="1">
        <v>0</v>
      </c>
      <c r="G232" s="1"/>
    </row>
    <row r="233" spans="1:7" ht="15">
      <c r="A233" s="13" t="s">
        <v>140</v>
      </c>
      <c r="B233" s="1">
        <v>1175000</v>
      </c>
      <c r="C233" s="1">
        <v>175000</v>
      </c>
      <c r="D233" s="1">
        <v>175000</v>
      </c>
      <c r="E233" s="1"/>
      <c r="F233" s="1">
        <v>175000</v>
      </c>
      <c r="G233" s="1"/>
    </row>
    <row r="234" spans="1:7" ht="25.5">
      <c r="A234" s="33" t="s">
        <v>278</v>
      </c>
      <c r="B234" s="34">
        <f aca="true" t="shared" si="45" ref="B234:G234">B235+B248</f>
        <v>34472000</v>
      </c>
      <c r="C234" s="34">
        <f t="shared" si="45"/>
        <v>27022165</v>
      </c>
      <c r="D234" s="34">
        <f t="shared" si="45"/>
        <v>35727200</v>
      </c>
      <c r="E234" s="34">
        <f t="shared" si="45"/>
        <v>11079587</v>
      </c>
      <c r="F234" s="34">
        <f t="shared" si="45"/>
        <v>29405000</v>
      </c>
      <c r="G234" s="34">
        <f t="shared" si="45"/>
        <v>0</v>
      </c>
    </row>
    <row r="235" spans="1:7" s="8" customFormat="1" ht="26.25" customHeight="1">
      <c r="A235" s="9" t="s">
        <v>279</v>
      </c>
      <c r="B235" s="7">
        <f aca="true" t="shared" si="46" ref="B235:G235">SUM(B236:B247)</f>
        <v>32191400</v>
      </c>
      <c r="C235" s="7">
        <f t="shared" si="46"/>
        <v>27022165</v>
      </c>
      <c r="D235" s="7">
        <f t="shared" si="46"/>
        <v>33446600</v>
      </c>
      <c r="E235" s="7">
        <f t="shared" si="46"/>
        <v>11079587</v>
      </c>
      <c r="F235" s="7">
        <f t="shared" si="46"/>
        <v>27124400</v>
      </c>
      <c r="G235" s="7">
        <f t="shared" si="46"/>
        <v>0</v>
      </c>
    </row>
    <row r="236" spans="1:7" ht="15">
      <c r="A236" s="18" t="s">
        <v>280</v>
      </c>
      <c r="B236" s="1">
        <v>2258700</v>
      </c>
      <c r="C236" s="1">
        <v>2258700</v>
      </c>
      <c r="D236" s="1">
        <v>2229200</v>
      </c>
      <c r="E236" s="1"/>
      <c r="F236" s="1">
        <v>2229200</v>
      </c>
      <c r="G236" s="1"/>
    </row>
    <row r="237" spans="1:7" ht="15">
      <c r="A237" s="18" t="s">
        <v>281</v>
      </c>
      <c r="B237" s="1">
        <v>4500000</v>
      </c>
      <c r="C237" s="1">
        <v>4500000</v>
      </c>
      <c r="D237" s="1">
        <v>4500000</v>
      </c>
      <c r="E237" s="1"/>
      <c r="F237" s="1">
        <v>4500000</v>
      </c>
      <c r="G237" s="1"/>
    </row>
    <row r="238" spans="1:7" ht="15">
      <c r="A238" s="18" t="s">
        <v>282</v>
      </c>
      <c r="B238" s="1">
        <v>7954400</v>
      </c>
      <c r="C238" s="1">
        <v>7954400</v>
      </c>
      <c r="D238" s="1">
        <v>8352100</v>
      </c>
      <c r="E238" s="1">
        <v>7954400</v>
      </c>
      <c r="F238" s="1">
        <v>8769700</v>
      </c>
      <c r="G238" s="1"/>
    </row>
    <row r="239" spans="1:7" ht="15">
      <c r="A239" s="18" t="s">
        <v>283</v>
      </c>
      <c r="B239" s="1">
        <v>4603800</v>
      </c>
      <c r="C239" s="1">
        <v>1523400</v>
      </c>
      <c r="D239" s="1">
        <v>7757000</v>
      </c>
      <c r="E239" s="1"/>
      <c r="F239" s="1">
        <v>4142400</v>
      </c>
      <c r="G239" s="1"/>
    </row>
    <row r="240" spans="1:7" ht="15">
      <c r="A240" s="18" t="s">
        <v>284</v>
      </c>
      <c r="B240" s="1">
        <v>60200</v>
      </c>
      <c r="C240" s="1">
        <v>30100</v>
      </c>
      <c r="D240" s="1">
        <v>60200</v>
      </c>
      <c r="E240" s="1"/>
      <c r="F240" s="1">
        <v>60200</v>
      </c>
      <c r="G240" s="1"/>
    </row>
    <row r="241" spans="1:7" ht="25.5">
      <c r="A241" s="18" t="s">
        <v>285</v>
      </c>
      <c r="B241" s="1">
        <v>1250600</v>
      </c>
      <c r="C241" s="1">
        <v>900000</v>
      </c>
      <c r="D241" s="1">
        <v>1250600</v>
      </c>
      <c r="E241" s="1"/>
      <c r="F241" s="1">
        <v>1250600</v>
      </c>
      <c r="G241" s="1"/>
    </row>
    <row r="242" spans="1:7" ht="15">
      <c r="A242" s="18" t="s">
        <v>286</v>
      </c>
      <c r="B242" s="1">
        <v>1637100</v>
      </c>
      <c r="C242" s="1">
        <v>1032800</v>
      </c>
      <c r="D242" s="1">
        <v>1326400</v>
      </c>
      <c r="E242" s="1"/>
      <c r="F242" s="1">
        <v>1326400</v>
      </c>
      <c r="G242" s="1"/>
    </row>
    <row r="243" spans="1:7" ht="15">
      <c r="A243" s="18" t="s">
        <v>287</v>
      </c>
      <c r="B243" s="1">
        <v>145400</v>
      </c>
      <c r="C243" s="1">
        <v>145400</v>
      </c>
      <c r="D243" s="1">
        <v>145400</v>
      </c>
      <c r="E243" s="1"/>
      <c r="F243" s="1">
        <v>145400</v>
      </c>
      <c r="G243" s="1"/>
    </row>
    <row r="244" spans="1:7" ht="38.25">
      <c r="A244" s="44" t="s">
        <v>288</v>
      </c>
      <c r="B244" s="1">
        <v>4736000</v>
      </c>
      <c r="C244" s="1">
        <v>4735965</v>
      </c>
      <c r="D244" s="1">
        <v>3125200</v>
      </c>
      <c r="E244" s="1">
        <v>3125187</v>
      </c>
      <c r="F244" s="1"/>
      <c r="G244" s="1"/>
    </row>
    <row r="245" spans="1:7" ht="15">
      <c r="A245" s="18" t="s">
        <v>289</v>
      </c>
      <c r="B245" s="1">
        <v>1951600</v>
      </c>
      <c r="C245" s="1">
        <v>1450000</v>
      </c>
      <c r="D245" s="1">
        <v>1951600</v>
      </c>
      <c r="E245" s="1"/>
      <c r="F245" s="1">
        <v>1951600</v>
      </c>
      <c r="G245" s="1"/>
    </row>
    <row r="246" spans="1:7" ht="15">
      <c r="A246" s="18" t="s">
        <v>290</v>
      </c>
      <c r="B246" s="1">
        <v>2602200</v>
      </c>
      <c r="C246" s="1">
        <v>2000000</v>
      </c>
      <c r="D246" s="1">
        <v>2257500</v>
      </c>
      <c r="E246" s="1"/>
      <c r="F246" s="1">
        <v>2257500</v>
      </c>
      <c r="G246" s="1"/>
    </row>
    <row r="247" spans="1:7" ht="15">
      <c r="A247" s="18" t="s">
        <v>291</v>
      </c>
      <c r="B247" s="1">
        <v>491400</v>
      </c>
      <c r="C247" s="1">
        <v>491400</v>
      </c>
      <c r="D247" s="1">
        <v>491400</v>
      </c>
      <c r="E247" s="1"/>
      <c r="F247" s="1">
        <v>491400</v>
      </c>
      <c r="G247" s="1"/>
    </row>
    <row r="248" spans="1:7" ht="15">
      <c r="A248" s="16" t="s">
        <v>292</v>
      </c>
      <c r="B248" s="7">
        <f aca="true" t="shared" si="47" ref="B248:G248">SUM(B249:B250)</f>
        <v>2280600</v>
      </c>
      <c r="C248" s="7">
        <f t="shared" si="47"/>
        <v>0</v>
      </c>
      <c r="D248" s="7">
        <f t="shared" si="47"/>
        <v>2280600</v>
      </c>
      <c r="E248" s="7">
        <f t="shared" si="47"/>
        <v>0</v>
      </c>
      <c r="F248" s="7">
        <f t="shared" si="47"/>
        <v>2280600</v>
      </c>
      <c r="G248" s="7">
        <f t="shared" si="47"/>
        <v>0</v>
      </c>
    </row>
    <row r="249" spans="1:7" ht="25.5">
      <c r="A249" s="44" t="s">
        <v>294</v>
      </c>
      <c r="B249" s="1">
        <v>1798400</v>
      </c>
      <c r="C249" s="1"/>
      <c r="D249" s="1">
        <v>1798400</v>
      </c>
      <c r="E249" s="1"/>
      <c r="F249" s="1">
        <v>1798400</v>
      </c>
      <c r="G249" s="1"/>
    </row>
    <row r="250" spans="1:7" ht="25.5">
      <c r="A250" s="44" t="s">
        <v>293</v>
      </c>
      <c r="B250" s="1">
        <v>482200</v>
      </c>
      <c r="C250" s="1"/>
      <c r="D250" s="1">
        <v>482200</v>
      </c>
      <c r="E250" s="1"/>
      <c r="F250" s="1">
        <v>482200</v>
      </c>
      <c r="G250" s="1"/>
    </row>
    <row r="251" spans="1:7" ht="25.5">
      <c r="A251" s="33" t="s">
        <v>251</v>
      </c>
      <c r="B251" s="34">
        <f aca="true" t="shared" si="48" ref="B251:G251">SUM(B252:B253)</f>
        <v>968392</v>
      </c>
      <c r="C251" s="34">
        <f t="shared" si="48"/>
        <v>881216</v>
      </c>
      <c r="D251" s="34">
        <f t="shared" si="48"/>
        <v>1085400</v>
      </c>
      <c r="E251" s="34">
        <f t="shared" si="48"/>
        <v>0</v>
      </c>
      <c r="F251" s="34">
        <f t="shared" si="48"/>
        <v>956500</v>
      </c>
      <c r="G251" s="34">
        <f t="shared" si="48"/>
        <v>87176</v>
      </c>
    </row>
    <row r="252" spans="1:7" ht="15">
      <c r="A252" s="13" t="s">
        <v>252</v>
      </c>
      <c r="B252" s="1">
        <v>720000</v>
      </c>
      <c r="C252" s="1">
        <v>720000</v>
      </c>
      <c r="D252" s="1">
        <v>720000</v>
      </c>
      <c r="E252" s="1"/>
      <c r="F252" s="1">
        <v>720000</v>
      </c>
      <c r="G252" s="1"/>
    </row>
    <row r="253" spans="1:7" ht="45" customHeight="1">
      <c r="A253" s="13" t="s">
        <v>253</v>
      </c>
      <c r="B253" s="1">
        <v>248392</v>
      </c>
      <c r="C253" s="1">
        <v>161216</v>
      </c>
      <c r="D253" s="1">
        <v>365400</v>
      </c>
      <c r="E253" s="1"/>
      <c r="F253" s="1">
        <v>236500</v>
      </c>
      <c r="G253" s="1">
        <v>87176</v>
      </c>
    </row>
    <row r="254" spans="1:7" ht="25.5">
      <c r="A254" s="33" t="s">
        <v>141</v>
      </c>
      <c r="B254" s="34">
        <f aca="true" t="shared" si="49" ref="B254:G254">B255+B265+B275</f>
        <v>25680842</v>
      </c>
      <c r="C254" s="34">
        <f t="shared" si="49"/>
        <v>23680842</v>
      </c>
      <c r="D254" s="34">
        <f t="shared" si="49"/>
        <v>15510992</v>
      </c>
      <c r="E254" s="34">
        <f t="shared" si="49"/>
        <v>14745192</v>
      </c>
      <c r="F254" s="34">
        <f t="shared" si="49"/>
        <v>6055600</v>
      </c>
      <c r="G254" s="34">
        <f t="shared" si="49"/>
        <v>5289800</v>
      </c>
    </row>
    <row r="255" spans="1:7" ht="15">
      <c r="A255" s="9" t="s">
        <v>142</v>
      </c>
      <c r="B255" s="7">
        <f aca="true" t="shared" si="50" ref="B255:G255">SUM(B256:B264)</f>
        <v>19625242</v>
      </c>
      <c r="C255" s="7">
        <f t="shared" si="50"/>
        <v>17625242</v>
      </c>
      <c r="D255" s="7">
        <f t="shared" si="50"/>
        <v>9455392</v>
      </c>
      <c r="E255" s="7">
        <f t="shared" si="50"/>
        <v>9455392</v>
      </c>
      <c r="F255" s="7">
        <f t="shared" si="50"/>
        <v>0</v>
      </c>
      <c r="G255" s="7">
        <f t="shared" si="50"/>
        <v>0</v>
      </c>
    </row>
    <row r="256" spans="1:7" ht="25.5">
      <c r="A256" s="13" t="s">
        <v>43</v>
      </c>
      <c r="B256" s="1">
        <v>6765500</v>
      </c>
      <c r="C256" s="1">
        <v>6765500</v>
      </c>
      <c r="D256" s="1">
        <v>0</v>
      </c>
      <c r="E256" s="1">
        <v>0</v>
      </c>
      <c r="F256" s="1">
        <v>0</v>
      </c>
      <c r="G256" s="1">
        <v>0</v>
      </c>
    </row>
    <row r="257" spans="1:7" ht="38.25">
      <c r="A257" s="13" t="s">
        <v>143</v>
      </c>
      <c r="B257" s="1">
        <v>7406742</v>
      </c>
      <c r="C257" s="1">
        <v>7406742</v>
      </c>
      <c r="D257" s="1">
        <v>2593258</v>
      </c>
      <c r="E257" s="1">
        <v>2593258</v>
      </c>
      <c r="F257" s="1">
        <v>0</v>
      </c>
      <c r="G257" s="1">
        <v>0</v>
      </c>
    </row>
    <row r="258" spans="1:7" ht="51">
      <c r="A258" s="5" t="s">
        <v>144</v>
      </c>
      <c r="B258" s="1">
        <v>1500000</v>
      </c>
      <c r="C258" s="1">
        <v>1500000</v>
      </c>
      <c r="D258" s="1">
        <v>0</v>
      </c>
      <c r="E258" s="1"/>
      <c r="F258" s="1">
        <v>0</v>
      </c>
      <c r="G258" s="1"/>
    </row>
    <row r="259" spans="1:7" s="8" customFormat="1" ht="51">
      <c r="A259" s="5" t="s">
        <v>145</v>
      </c>
      <c r="B259" s="1">
        <v>1500000</v>
      </c>
      <c r="C259" s="1">
        <v>1500000</v>
      </c>
      <c r="D259" s="1"/>
      <c r="E259" s="1"/>
      <c r="F259" s="1"/>
      <c r="G259" s="1"/>
    </row>
    <row r="260" spans="1:7" s="8" customFormat="1" ht="51">
      <c r="A260" s="5" t="s">
        <v>146</v>
      </c>
      <c r="B260" s="1"/>
      <c r="C260" s="1"/>
      <c r="D260" s="1">
        <v>1500000</v>
      </c>
      <c r="E260" s="1">
        <v>1500000</v>
      </c>
      <c r="F260" s="1">
        <v>0</v>
      </c>
      <c r="G260" s="1">
        <v>0</v>
      </c>
    </row>
    <row r="261" spans="1:7" ht="51">
      <c r="A261" s="5" t="s">
        <v>147</v>
      </c>
      <c r="B261" s="1"/>
      <c r="C261" s="1"/>
      <c r="D261" s="1">
        <v>1500000</v>
      </c>
      <c r="E261" s="1">
        <v>1500000</v>
      </c>
      <c r="F261" s="1">
        <v>0</v>
      </c>
      <c r="G261" s="1">
        <v>0</v>
      </c>
    </row>
    <row r="262" spans="1:7" ht="25.5">
      <c r="A262" s="5" t="s">
        <v>148</v>
      </c>
      <c r="B262" s="1">
        <v>2000000</v>
      </c>
      <c r="C262" s="1"/>
      <c r="D262" s="1"/>
      <c r="E262" s="1"/>
      <c r="F262" s="1"/>
      <c r="G262" s="1"/>
    </row>
    <row r="263" spans="1:7" ht="25.5">
      <c r="A263" s="5" t="s">
        <v>150</v>
      </c>
      <c r="B263" s="1">
        <v>300000</v>
      </c>
      <c r="C263" s="1">
        <v>300000</v>
      </c>
      <c r="D263" s="1">
        <v>3862134</v>
      </c>
      <c r="E263" s="1">
        <v>3862134</v>
      </c>
      <c r="F263" s="1"/>
      <c r="G263" s="1"/>
    </row>
    <row r="264" spans="1:7" ht="25.5">
      <c r="A264" s="5" t="s">
        <v>149</v>
      </c>
      <c r="B264" s="1">
        <v>153000</v>
      </c>
      <c r="C264" s="1">
        <v>153000</v>
      </c>
      <c r="D264" s="1">
        <v>0</v>
      </c>
      <c r="E264" s="1"/>
      <c r="F264" s="1">
        <v>0</v>
      </c>
      <c r="G264" s="1"/>
    </row>
    <row r="265" spans="1:7" s="8" customFormat="1" ht="15">
      <c r="A265" s="9" t="s">
        <v>151</v>
      </c>
      <c r="B265" s="7">
        <f aca="true" t="shared" si="51" ref="B265:G265">SUM(B266:B274)</f>
        <v>2239000</v>
      </c>
      <c r="C265" s="7">
        <f t="shared" si="51"/>
        <v>2239000</v>
      </c>
      <c r="D265" s="7">
        <f t="shared" si="51"/>
        <v>2239000</v>
      </c>
      <c r="E265" s="7">
        <f t="shared" si="51"/>
        <v>1473200</v>
      </c>
      <c r="F265" s="7">
        <f t="shared" si="51"/>
        <v>2239000</v>
      </c>
      <c r="G265" s="7">
        <f t="shared" si="51"/>
        <v>1473200</v>
      </c>
    </row>
    <row r="266" spans="1:7" ht="25.5">
      <c r="A266" s="18" t="s">
        <v>152</v>
      </c>
      <c r="B266" s="1">
        <v>1018300</v>
      </c>
      <c r="C266" s="1">
        <v>1018300</v>
      </c>
      <c r="D266" s="1">
        <v>1018300</v>
      </c>
      <c r="E266" s="1">
        <v>1018300</v>
      </c>
      <c r="F266" s="1">
        <v>1018300</v>
      </c>
      <c r="G266" s="1">
        <v>1018300</v>
      </c>
    </row>
    <row r="267" spans="1:7" ht="25.5">
      <c r="A267" s="18" t="s">
        <v>153</v>
      </c>
      <c r="B267" s="1">
        <v>495800</v>
      </c>
      <c r="C267" s="1">
        <v>495800</v>
      </c>
      <c r="D267" s="1">
        <v>495800</v>
      </c>
      <c r="E267" s="1"/>
      <c r="F267" s="1">
        <v>495800</v>
      </c>
      <c r="G267" s="1"/>
    </row>
    <row r="268" spans="1:7" ht="38.25">
      <c r="A268" s="18" t="s">
        <v>154</v>
      </c>
      <c r="B268" s="1">
        <v>20000</v>
      </c>
      <c r="C268" s="1">
        <v>20000</v>
      </c>
      <c r="D268" s="1">
        <v>20000</v>
      </c>
      <c r="E268" s="1"/>
      <c r="F268" s="1">
        <v>20000</v>
      </c>
      <c r="G268" s="1"/>
    </row>
    <row r="269" spans="1:7" ht="15">
      <c r="A269" s="18" t="s">
        <v>155</v>
      </c>
      <c r="B269" s="1">
        <v>150000</v>
      </c>
      <c r="C269" s="1">
        <v>150000</v>
      </c>
      <c r="D269" s="1">
        <v>150000</v>
      </c>
      <c r="E269" s="1"/>
      <c r="F269" s="1">
        <v>150000</v>
      </c>
      <c r="G269" s="1"/>
    </row>
    <row r="270" spans="1:7" s="12" customFormat="1" ht="15">
      <c r="A270" s="18" t="s">
        <v>156</v>
      </c>
      <c r="B270" s="1">
        <v>50000</v>
      </c>
      <c r="C270" s="1">
        <v>50000</v>
      </c>
      <c r="D270" s="1">
        <v>50000</v>
      </c>
      <c r="E270" s="1"/>
      <c r="F270" s="1">
        <v>50000</v>
      </c>
      <c r="G270" s="1"/>
    </row>
    <row r="271" spans="1:7" s="31" customFormat="1" ht="15">
      <c r="A271" s="18" t="s">
        <v>157</v>
      </c>
      <c r="B271" s="1">
        <v>50000</v>
      </c>
      <c r="C271" s="1">
        <v>50000</v>
      </c>
      <c r="D271" s="1">
        <v>50000</v>
      </c>
      <c r="E271" s="20"/>
      <c r="F271" s="1">
        <v>50000</v>
      </c>
      <c r="G271" s="20"/>
    </row>
    <row r="272" spans="1:7" s="31" customFormat="1" ht="51">
      <c r="A272" s="32" t="s">
        <v>158</v>
      </c>
      <c r="B272" s="1">
        <v>70000</v>
      </c>
      <c r="C272" s="1">
        <v>70000</v>
      </c>
      <c r="D272" s="1">
        <v>70000</v>
      </c>
      <c r="E272" s="1">
        <v>70000</v>
      </c>
      <c r="F272" s="1">
        <v>70000</v>
      </c>
      <c r="G272" s="1">
        <v>70000</v>
      </c>
    </row>
    <row r="273" spans="1:7" s="31" customFormat="1" ht="38.25">
      <c r="A273" s="18" t="s">
        <v>159</v>
      </c>
      <c r="B273" s="1">
        <v>267900</v>
      </c>
      <c r="C273" s="1">
        <v>267900</v>
      </c>
      <c r="D273" s="1">
        <v>267900</v>
      </c>
      <c r="E273" s="1">
        <v>267900</v>
      </c>
      <c r="F273" s="1">
        <v>267900</v>
      </c>
      <c r="G273" s="1">
        <v>267900</v>
      </c>
    </row>
    <row r="274" spans="1:7" s="31" customFormat="1" ht="38.25">
      <c r="A274" s="18" t="s">
        <v>160</v>
      </c>
      <c r="B274" s="1">
        <v>117000</v>
      </c>
      <c r="C274" s="1">
        <v>117000</v>
      </c>
      <c r="D274" s="1">
        <v>117000</v>
      </c>
      <c r="E274" s="1">
        <v>117000</v>
      </c>
      <c r="F274" s="1">
        <v>117000</v>
      </c>
      <c r="G274" s="1">
        <v>117000</v>
      </c>
    </row>
    <row r="275" spans="1:7" s="31" customFormat="1" ht="15">
      <c r="A275" s="22" t="s">
        <v>161</v>
      </c>
      <c r="B275" s="7">
        <f aca="true" t="shared" si="52" ref="B275:G275">SUM(B276:B277)</f>
        <v>3816600</v>
      </c>
      <c r="C275" s="7">
        <f t="shared" si="52"/>
        <v>3816600</v>
      </c>
      <c r="D275" s="7">
        <f t="shared" si="52"/>
        <v>3816600</v>
      </c>
      <c r="E275" s="7">
        <f t="shared" si="52"/>
        <v>3816600</v>
      </c>
      <c r="F275" s="7">
        <f t="shared" si="52"/>
        <v>3816600</v>
      </c>
      <c r="G275" s="7">
        <f t="shared" si="52"/>
        <v>3816600</v>
      </c>
    </row>
    <row r="276" spans="1:7" s="8" customFormat="1" ht="25.5">
      <c r="A276" s="18" t="s">
        <v>162</v>
      </c>
      <c r="B276" s="1">
        <v>2916600</v>
      </c>
      <c r="C276" s="1">
        <v>2916600</v>
      </c>
      <c r="D276" s="1">
        <v>2916600</v>
      </c>
      <c r="E276" s="1">
        <v>2916600</v>
      </c>
      <c r="F276" s="1">
        <v>2916600</v>
      </c>
      <c r="G276" s="1">
        <v>2916600</v>
      </c>
    </row>
    <row r="277" spans="1:7" ht="51">
      <c r="A277" s="18" t="s">
        <v>163</v>
      </c>
      <c r="B277" s="1">
        <v>900000</v>
      </c>
      <c r="C277" s="1">
        <v>900000</v>
      </c>
      <c r="D277" s="1">
        <v>900000</v>
      </c>
      <c r="E277" s="1">
        <v>900000</v>
      </c>
      <c r="F277" s="1">
        <v>900000</v>
      </c>
      <c r="G277" s="1">
        <v>900000</v>
      </c>
    </row>
    <row r="278" spans="1:7" ht="15">
      <c r="A278" s="33" t="s">
        <v>164</v>
      </c>
      <c r="B278" s="34">
        <f aca="true" t="shared" si="53" ref="B278:G278">B279</f>
        <v>1379397</v>
      </c>
      <c r="C278" s="34">
        <f t="shared" si="53"/>
        <v>957655</v>
      </c>
      <c r="D278" s="34">
        <f t="shared" si="53"/>
        <v>320000</v>
      </c>
      <c r="E278" s="34">
        <f t="shared" si="53"/>
        <v>0</v>
      </c>
      <c r="F278" s="34">
        <f t="shared" si="53"/>
        <v>835000</v>
      </c>
      <c r="G278" s="34">
        <f t="shared" si="53"/>
        <v>0</v>
      </c>
    </row>
    <row r="279" spans="1:7" ht="38.25">
      <c r="A279" s="9" t="s">
        <v>23</v>
      </c>
      <c r="B279" s="7">
        <f aca="true" t="shared" si="54" ref="B279:G279">B280+B285</f>
        <v>1379397</v>
      </c>
      <c r="C279" s="7">
        <f t="shared" si="54"/>
        <v>957655</v>
      </c>
      <c r="D279" s="7">
        <f t="shared" si="54"/>
        <v>320000</v>
      </c>
      <c r="E279" s="7">
        <f t="shared" si="54"/>
        <v>0</v>
      </c>
      <c r="F279" s="7">
        <f t="shared" si="54"/>
        <v>835000</v>
      </c>
      <c r="G279" s="7">
        <f t="shared" si="54"/>
        <v>0</v>
      </c>
    </row>
    <row r="280" spans="1:7" s="8" customFormat="1" ht="38.25">
      <c r="A280" s="35" t="s">
        <v>24</v>
      </c>
      <c r="B280" s="1">
        <f aca="true" t="shared" si="55" ref="B280:G280">B281+B282</f>
        <v>281048</v>
      </c>
      <c r="C280" s="1">
        <f t="shared" si="55"/>
        <v>281048</v>
      </c>
      <c r="D280" s="1">
        <f t="shared" si="55"/>
        <v>0</v>
      </c>
      <c r="E280" s="1">
        <f t="shared" si="55"/>
        <v>0</v>
      </c>
      <c r="F280" s="1">
        <f t="shared" si="55"/>
        <v>45000</v>
      </c>
      <c r="G280" s="1">
        <f t="shared" si="55"/>
        <v>0</v>
      </c>
    </row>
    <row r="281" spans="1:7" ht="15" hidden="1">
      <c r="A281" s="36" t="s">
        <v>49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</row>
    <row r="282" spans="1:7" ht="15" hidden="1">
      <c r="A282" s="36" t="s">
        <v>50</v>
      </c>
      <c r="B282" s="1">
        <f aca="true" t="shared" si="56" ref="B282:G282">SUM(B283:B284)</f>
        <v>281048</v>
      </c>
      <c r="C282" s="1">
        <f t="shared" si="56"/>
        <v>281048</v>
      </c>
      <c r="D282" s="1">
        <f t="shared" si="56"/>
        <v>0</v>
      </c>
      <c r="E282" s="1">
        <f t="shared" si="56"/>
        <v>0</v>
      </c>
      <c r="F282" s="1">
        <f t="shared" si="56"/>
        <v>45000</v>
      </c>
      <c r="G282" s="1">
        <f t="shared" si="56"/>
        <v>0</v>
      </c>
    </row>
    <row r="283" spans="1:7" ht="25.5" hidden="1">
      <c r="A283" s="37" t="s">
        <v>165</v>
      </c>
      <c r="B283" s="1">
        <v>281048</v>
      </c>
      <c r="C283" s="42">
        <v>281048</v>
      </c>
      <c r="D283" s="1"/>
      <c r="E283" s="1"/>
      <c r="F283" s="1"/>
      <c r="G283" s="1"/>
    </row>
    <row r="284" spans="1:7" ht="15" hidden="1">
      <c r="A284" s="37" t="s">
        <v>166</v>
      </c>
      <c r="B284" s="1"/>
      <c r="C284" s="1"/>
      <c r="D284" s="1"/>
      <c r="E284" s="1"/>
      <c r="F284" s="1">
        <v>45000</v>
      </c>
      <c r="G284" s="1"/>
    </row>
    <row r="285" spans="1:7" ht="38.25">
      <c r="A285" s="35" t="s">
        <v>25</v>
      </c>
      <c r="B285" s="1">
        <f aca="true" t="shared" si="57" ref="B285:G285">B286+B291</f>
        <v>1098349</v>
      </c>
      <c r="C285" s="1">
        <f t="shared" si="57"/>
        <v>676607</v>
      </c>
      <c r="D285" s="1">
        <f t="shared" si="57"/>
        <v>320000</v>
      </c>
      <c r="E285" s="1">
        <f t="shared" si="57"/>
        <v>0</v>
      </c>
      <c r="F285" s="1">
        <f t="shared" si="57"/>
        <v>790000</v>
      </c>
      <c r="G285" s="1">
        <f t="shared" si="57"/>
        <v>0</v>
      </c>
    </row>
    <row r="286" spans="1:7" ht="15" hidden="1">
      <c r="A286" s="36" t="s">
        <v>49</v>
      </c>
      <c r="B286" s="20">
        <f aca="true" t="shared" si="58" ref="B286:G286">SUM(B287:B290)</f>
        <v>657389</v>
      </c>
      <c r="C286" s="20">
        <f t="shared" si="58"/>
        <v>657389</v>
      </c>
      <c r="D286" s="20">
        <f t="shared" si="58"/>
        <v>320000</v>
      </c>
      <c r="E286" s="20">
        <f t="shared" si="58"/>
        <v>0</v>
      </c>
      <c r="F286" s="20">
        <f t="shared" si="58"/>
        <v>340000</v>
      </c>
      <c r="G286" s="20">
        <f t="shared" si="58"/>
        <v>0</v>
      </c>
    </row>
    <row r="287" spans="1:7" ht="15" hidden="1">
      <c r="A287" s="37" t="s">
        <v>167</v>
      </c>
      <c r="B287" s="1">
        <v>328624</v>
      </c>
      <c r="C287" s="1">
        <v>328624</v>
      </c>
      <c r="D287" s="1"/>
      <c r="E287" s="1"/>
      <c r="F287" s="1"/>
      <c r="G287" s="1"/>
    </row>
    <row r="288" spans="1:7" ht="25.5" hidden="1">
      <c r="A288" s="37" t="s">
        <v>168</v>
      </c>
      <c r="B288" s="1">
        <v>328765</v>
      </c>
      <c r="C288" s="1">
        <v>328765</v>
      </c>
      <c r="D288" s="1"/>
      <c r="E288" s="1"/>
      <c r="F288" s="1"/>
      <c r="G288" s="1"/>
    </row>
    <row r="289" spans="1:7" ht="15" hidden="1">
      <c r="A289" s="37" t="s">
        <v>169</v>
      </c>
      <c r="B289" s="1"/>
      <c r="C289" s="1"/>
      <c r="D289" s="1">
        <v>320000</v>
      </c>
      <c r="E289" s="1"/>
      <c r="F289" s="1"/>
      <c r="G289" s="1"/>
    </row>
    <row r="290" spans="1:7" ht="15" hidden="1">
      <c r="A290" s="37" t="s">
        <v>170</v>
      </c>
      <c r="B290" s="1"/>
      <c r="C290" s="1"/>
      <c r="D290" s="1"/>
      <c r="E290" s="1"/>
      <c r="F290" s="1">
        <v>340000</v>
      </c>
      <c r="G290" s="1"/>
    </row>
    <row r="291" spans="1:7" ht="15" hidden="1">
      <c r="A291" s="36" t="s">
        <v>50</v>
      </c>
      <c r="B291" s="20">
        <f aca="true" t="shared" si="59" ref="B291:G291">SUM(B292:B294)</f>
        <v>440960</v>
      </c>
      <c r="C291" s="20">
        <f t="shared" si="59"/>
        <v>19218</v>
      </c>
      <c r="D291" s="20">
        <f t="shared" si="59"/>
        <v>0</v>
      </c>
      <c r="E291" s="20">
        <f t="shared" si="59"/>
        <v>0</v>
      </c>
      <c r="F291" s="20">
        <f t="shared" si="59"/>
        <v>450000</v>
      </c>
      <c r="G291" s="20">
        <f t="shared" si="59"/>
        <v>0</v>
      </c>
    </row>
    <row r="292" spans="1:7" ht="25.5" hidden="1">
      <c r="A292" s="37" t="s">
        <v>171</v>
      </c>
      <c r="B292" s="1">
        <v>421742</v>
      </c>
      <c r="C292" s="1">
        <v>0</v>
      </c>
      <c r="D292" s="1"/>
      <c r="E292" s="1"/>
      <c r="F292" s="1"/>
      <c r="G292" s="1"/>
    </row>
    <row r="293" spans="1:7" ht="15" hidden="1">
      <c r="A293" s="37" t="s">
        <v>172</v>
      </c>
      <c r="B293" s="1">
        <v>19218</v>
      </c>
      <c r="C293" s="1">
        <v>19218</v>
      </c>
      <c r="D293" s="1">
        <f>SUM(D294:D294)</f>
        <v>0</v>
      </c>
      <c r="E293" s="1">
        <f>SUM(E294:E294)</f>
        <v>0</v>
      </c>
      <c r="F293" s="1"/>
      <c r="G293" s="1">
        <f>SUM(G294:G294)</f>
        <v>0</v>
      </c>
    </row>
    <row r="294" spans="1:7" ht="15" hidden="1">
      <c r="A294" s="37" t="s">
        <v>173</v>
      </c>
      <c r="B294" s="1"/>
      <c r="C294" s="1"/>
      <c r="D294" s="1"/>
      <c r="E294" s="1"/>
      <c r="F294" s="1">
        <v>450000</v>
      </c>
      <c r="G294" s="1"/>
    </row>
    <row r="295" spans="1:7" ht="38.25">
      <c r="A295" s="33" t="s">
        <v>265</v>
      </c>
      <c r="B295" s="34">
        <f aca="true" t="shared" si="60" ref="B295:G295">B296+B301+B306+B310</f>
        <v>18413900</v>
      </c>
      <c r="C295" s="34">
        <f t="shared" si="60"/>
        <v>13675490</v>
      </c>
      <c r="D295" s="34">
        <f t="shared" si="60"/>
        <v>13051000</v>
      </c>
      <c r="E295" s="34">
        <f t="shared" si="60"/>
        <v>10374800</v>
      </c>
      <c r="F295" s="34">
        <f t="shared" si="60"/>
        <v>13051000</v>
      </c>
      <c r="G295" s="34">
        <f t="shared" si="60"/>
        <v>10374800</v>
      </c>
    </row>
    <row r="296" spans="1:7" ht="38.25">
      <c r="A296" s="9" t="s">
        <v>266</v>
      </c>
      <c r="B296" s="7">
        <f aca="true" t="shared" si="61" ref="B296:G296">SUM(B297:B300)</f>
        <v>1846500</v>
      </c>
      <c r="C296" s="7">
        <f t="shared" si="61"/>
        <v>1323390</v>
      </c>
      <c r="D296" s="7">
        <f t="shared" si="61"/>
        <v>159500</v>
      </c>
      <c r="E296" s="7">
        <f t="shared" si="61"/>
        <v>0</v>
      </c>
      <c r="F296" s="7">
        <f t="shared" si="61"/>
        <v>159500</v>
      </c>
      <c r="G296" s="7">
        <f t="shared" si="61"/>
        <v>0</v>
      </c>
    </row>
    <row r="297" spans="1:7" ht="15">
      <c r="A297" s="18" t="s">
        <v>4</v>
      </c>
      <c r="B297" s="1">
        <v>463000</v>
      </c>
      <c r="C297" s="1">
        <v>231500</v>
      </c>
      <c r="D297" s="1">
        <v>125100</v>
      </c>
      <c r="E297" s="1"/>
      <c r="F297" s="1">
        <v>125100</v>
      </c>
      <c r="G297" s="1"/>
    </row>
    <row r="298" spans="1:7" ht="25.5">
      <c r="A298" s="18" t="s">
        <v>267</v>
      </c>
      <c r="B298" s="1">
        <v>526000</v>
      </c>
      <c r="C298" s="1">
        <v>263000</v>
      </c>
      <c r="D298" s="1">
        <v>34400</v>
      </c>
      <c r="E298" s="1"/>
      <c r="F298" s="1">
        <v>34400</v>
      </c>
      <c r="G298" s="1"/>
    </row>
    <row r="299" spans="1:7" ht="25.5">
      <c r="A299" s="18" t="s">
        <v>268</v>
      </c>
      <c r="B299" s="1">
        <v>675600</v>
      </c>
      <c r="C299" s="1">
        <v>675590</v>
      </c>
      <c r="D299" s="1"/>
      <c r="E299" s="1"/>
      <c r="F299" s="1"/>
      <c r="G299" s="1"/>
    </row>
    <row r="300" spans="1:7" ht="25.5">
      <c r="A300" s="44" t="s">
        <v>277</v>
      </c>
      <c r="B300" s="1">
        <v>181900</v>
      </c>
      <c r="C300" s="1">
        <v>153300</v>
      </c>
      <c r="D300" s="1"/>
      <c r="E300" s="1"/>
      <c r="F300" s="1"/>
      <c r="G300" s="1"/>
    </row>
    <row r="301" spans="1:7" s="12" customFormat="1" ht="15">
      <c r="A301" s="9" t="s">
        <v>269</v>
      </c>
      <c r="B301" s="7">
        <f aca="true" t="shared" si="62" ref="B301:G301">SUM(B302:B305)</f>
        <v>2893700</v>
      </c>
      <c r="C301" s="7">
        <f t="shared" si="62"/>
        <v>942800</v>
      </c>
      <c r="D301" s="7">
        <f t="shared" si="62"/>
        <v>64800</v>
      </c>
      <c r="E301" s="7">
        <f t="shared" si="62"/>
        <v>0</v>
      </c>
      <c r="F301" s="7">
        <f t="shared" si="62"/>
        <v>64800</v>
      </c>
      <c r="G301" s="7">
        <f t="shared" si="62"/>
        <v>0</v>
      </c>
    </row>
    <row r="302" spans="1:7" s="8" customFormat="1" ht="25.5">
      <c r="A302" s="18" t="s">
        <v>45</v>
      </c>
      <c r="B302" s="1">
        <v>1200000</v>
      </c>
      <c r="C302" s="1">
        <v>400000</v>
      </c>
      <c r="D302" s="1"/>
      <c r="E302" s="1"/>
      <c r="F302" s="1"/>
      <c r="G302" s="1"/>
    </row>
    <row r="303" spans="1:7" ht="38.25">
      <c r="A303" s="18" t="s">
        <v>270</v>
      </c>
      <c r="B303" s="1">
        <v>64800</v>
      </c>
      <c r="C303" s="1">
        <v>64800</v>
      </c>
      <c r="D303" s="1">
        <v>64800</v>
      </c>
      <c r="E303" s="1"/>
      <c r="F303" s="1">
        <v>64800</v>
      </c>
      <c r="G303" s="1"/>
    </row>
    <row r="304" spans="1:7" ht="89.25">
      <c r="A304" s="18" t="s">
        <v>271</v>
      </c>
      <c r="B304" s="1">
        <v>1528000</v>
      </c>
      <c r="C304" s="1">
        <v>408000</v>
      </c>
      <c r="D304" s="1"/>
      <c r="E304" s="1"/>
      <c r="F304" s="1"/>
      <c r="G304" s="1"/>
    </row>
    <row r="305" spans="1:7" ht="25.5">
      <c r="A305" s="18" t="s">
        <v>272</v>
      </c>
      <c r="B305" s="1">
        <v>100900</v>
      </c>
      <c r="C305" s="1">
        <v>70000</v>
      </c>
      <c r="D305" s="1"/>
      <c r="E305" s="1"/>
      <c r="F305" s="1"/>
      <c r="G305" s="1"/>
    </row>
    <row r="306" spans="1:7" ht="25.5">
      <c r="A306" s="46" t="s">
        <v>273</v>
      </c>
      <c r="B306" s="7">
        <f aca="true" t="shared" si="63" ref="B306:G306">SUM(B307:B309)</f>
        <v>3184500</v>
      </c>
      <c r="C306" s="7">
        <f t="shared" si="63"/>
        <v>1034500</v>
      </c>
      <c r="D306" s="7">
        <f t="shared" si="63"/>
        <v>2337500</v>
      </c>
      <c r="E306" s="7">
        <f t="shared" si="63"/>
        <v>0</v>
      </c>
      <c r="F306" s="7">
        <f t="shared" si="63"/>
        <v>2337500</v>
      </c>
      <c r="G306" s="7">
        <f t="shared" si="63"/>
        <v>0</v>
      </c>
    </row>
    <row r="307" spans="1:7" ht="25.5">
      <c r="A307" s="18" t="s">
        <v>19</v>
      </c>
      <c r="B307" s="1">
        <v>375000</v>
      </c>
      <c r="C307" s="1">
        <v>225000</v>
      </c>
      <c r="D307" s="1">
        <v>337500</v>
      </c>
      <c r="E307" s="1"/>
      <c r="F307" s="1">
        <v>337500</v>
      </c>
      <c r="G307" s="1"/>
    </row>
    <row r="308" spans="1:7" s="12" customFormat="1" ht="15">
      <c r="A308" s="18" t="s">
        <v>274</v>
      </c>
      <c r="B308" s="1">
        <v>2000000</v>
      </c>
      <c r="C308" s="1"/>
      <c r="D308" s="1">
        <v>2000000</v>
      </c>
      <c r="E308" s="1"/>
      <c r="F308" s="1">
        <v>2000000</v>
      </c>
      <c r="G308" s="1"/>
    </row>
    <row r="309" spans="1:7" s="12" customFormat="1" ht="25.5">
      <c r="A309" s="18" t="s">
        <v>275</v>
      </c>
      <c r="B309" s="1">
        <v>809500</v>
      </c>
      <c r="C309" s="1">
        <v>809500</v>
      </c>
      <c r="D309" s="1"/>
      <c r="E309" s="1"/>
      <c r="F309" s="1"/>
      <c r="G309" s="1"/>
    </row>
    <row r="310" spans="1:7" ht="25.5">
      <c r="A310" s="9" t="s">
        <v>5</v>
      </c>
      <c r="B310" s="7">
        <f aca="true" t="shared" si="64" ref="B310:G310">SUM(B311:B312)</f>
        <v>10489200</v>
      </c>
      <c r="C310" s="7">
        <f t="shared" si="64"/>
        <v>10374800</v>
      </c>
      <c r="D310" s="7">
        <f t="shared" si="64"/>
        <v>10489200</v>
      </c>
      <c r="E310" s="7">
        <f t="shared" si="64"/>
        <v>10374800</v>
      </c>
      <c r="F310" s="7">
        <f t="shared" si="64"/>
        <v>10489200</v>
      </c>
      <c r="G310" s="7">
        <f t="shared" si="64"/>
        <v>10374800</v>
      </c>
    </row>
    <row r="311" spans="1:7" ht="25.5">
      <c r="A311" s="18" t="s">
        <v>177</v>
      </c>
      <c r="B311" s="1">
        <v>10441200</v>
      </c>
      <c r="C311" s="1">
        <v>10328500</v>
      </c>
      <c r="D311" s="1">
        <v>10441200</v>
      </c>
      <c r="E311" s="1">
        <v>10328500</v>
      </c>
      <c r="F311" s="1">
        <v>10441200</v>
      </c>
      <c r="G311" s="1">
        <v>10328500</v>
      </c>
    </row>
    <row r="312" spans="1:7" ht="25.5">
      <c r="A312" s="18" t="s">
        <v>276</v>
      </c>
      <c r="B312" s="1">
        <v>48000</v>
      </c>
      <c r="C312" s="1">
        <v>46300</v>
      </c>
      <c r="D312" s="1">
        <v>48000</v>
      </c>
      <c r="E312" s="1">
        <v>46300</v>
      </c>
      <c r="F312" s="1">
        <v>48000</v>
      </c>
      <c r="G312" s="1">
        <v>46300</v>
      </c>
    </row>
    <row r="313" spans="1:7" ht="15">
      <c r="A313" s="33" t="s">
        <v>179</v>
      </c>
      <c r="B313" s="34">
        <f aca="true" t="shared" si="65" ref="B313:G313">B314+B318</f>
        <v>3020000</v>
      </c>
      <c r="C313" s="34">
        <f t="shared" si="65"/>
        <v>3020000</v>
      </c>
      <c r="D313" s="34">
        <f t="shared" si="65"/>
        <v>3020000</v>
      </c>
      <c r="E313" s="34">
        <f t="shared" si="65"/>
        <v>2500000</v>
      </c>
      <c r="F313" s="34">
        <f t="shared" si="65"/>
        <v>520000</v>
      </c>
      <c r="G313" s="34">
        <f t="shared" si="65"/>
        <v>0</v>
      </c>
    </row>
    <row r="314" spans="1:7" ht="25.5">
      <c r="A314" s="9" t="s">
        <v>180</v>
      </c>
      <c r="B314" s="7">
        <f aca="true" t="shared" si="66" ref="B314:G314">SUM(B315:B317)</f>
        <v>2730000</v>
      </c>
      <c r="C314" s="7">
        <f t="shared" si="66"/>
        <v>2730000</v>
      </c>
      <c r="D314" s="7">
        <f t="shared" si="66"/>
        <v>2730000</v>
      </c>
      <c r="E314" s="7">
        <f t="shared" si="66"/>
        <v>2500000</v>
      </c>
      <c r="F314" s="7">
        <f t="shared" si="66"/>
        <v>230000</v>
      </c>
      <c r="G314" s="7">
        <f t="shared" si="66"/>
        <v>0</v>
      </c>
    </row>
    <row r="315" spans="1:7" ht="25.5">
      <c r="A315" s="13" t="s">
        <v>18</v>
      </c>
      <c r="B315" s="1">
        <v>30000</v>
      </c>
      <c r="C315" s="1">
        <v>30000</v>
      </c>
      <c r="D315" s="1">
        <v>30000</v>
      </c>
      <c r="E315" s="1"/>
      <c r="F315" s="1">
        <v>30000</v>
      </c>
      <c r="G315" s="1"/>
    </row>
    <row r="316" spans="1:7" ht="15">
      <c r="A316" s="13" t="s">
        <v>181</v>
      </c>
      <c r="B316" s="1">
        <v>200000</v>
      </c>
      <c r="C316" s="1">
        <v>200000</v>
      </c>
      <c r="D316" s="1">
        <v>200000</v>
      </c>
      <c r="E316" s="1"/>
      <c r="F316" s="1">
        <v>200000</v>
      </c>
      <c r="G316" s="1"/>
    </row>
    <row r="317" spans="1:7" ht="51">
      <c r="A317" s="5" t="s">
        <v>182</v>
      </c>
      <c r="B317" s="1">
        <v>2500000</v>
      </c>
      <c r="C317" s="1">
        <v>2500000</v>
      </c>
      <c r="D317" s="1">
        <v>2500000</v>
      </c>
      <c r="E317" s="1">
        <v>2500000</v>
      </c>
      <c r="F317" s="1"/>
      <c r="G317" s="1"/>
    </row>
    <row r="318" spans="1:7" s="8" customFormat="1" ht="15">
      <c r="A318" s="38" t="s">
        <v>184</v>
      </c>
      <c r="B318" s="7">
        <f aca="true" t="shared" si="67" ref="B318:G318">SUM(B319:B320)</f>
        <v>290000</v>
      </c>
      <c r="C318" s="7">
        <f t="shared" si="67"/>
        <v>290000</v>
      </c>
      <c r="D318" s="7">
        <f t="shared" si="67"/>
        <v>290000</v>
      </c>
      <c r="E318" s="7">
        <f t="shared" si="67"/>
        <v>0</v>
      </c>
      <c r="F318" s="7">
        <f t="shared" si="67"/>
        <v>290000</v>
      </c>
      <c r="G318" s="7">
        <f t="shared" si="67"/>
        <v>0</v>
      </c>
    </row>
    <row r="319" spans="1:7" ht="38.25">
      <c r="A319" s="35" t="s">
        <v>183</v>
      </c>
      <c r="B319" s="1">
        <v>220000</v>
      </c>
      <c r="C319" s="1">
        <v>220000</v>
      </c>
      <c r="D319" s="1">
        <v>220000</v>
      </c>
      <c r="E319" s="1"/>
      <c r="F319" s="1">
        <v>220000</v>
      </c>
      <c r="G319" s="1"/>
    </row>
    <row r="320" spans="1:7" ht="25.5">
      <c r="A320" s="35" t="s">
        <v>28</v>
      </c>
      <c r="B320" s="1">
        <v>70000</v>
      </c>
      <c r="C320" s="1">
        <v>70000</v>
      </c>
      <c r="D320" s="1">
        <v>70000</v>
      </c>
      <c r="E320" s="1"/>
      <c r="F320" s="1">
        <v>70000</v>
      </c>
      <c r="G320" s="1"/>
    </row>
    <row r="321" spans="1:7" ht="25.5">
      <c r="A321" s="33" t="s">
        <v>174</v>
      </c>
      <c r="B321" s="34">
        <f aca="true" t="shared" si="68" ref="B321:G321">B322+B324</f>
        <v>12616300</v>
      </c>
      <c r="C321" s="34">
        <f t="shared" si="68"/>
        <v>12616300</v>
      </c>
      <c r="D321" s="34">
        <f t="shared" si="68"/>
        <v>12880000</v>
      </c>
      <c r="E321" s="34">
        <f t="shared" si="68"/>
        <v>12880000</v>
      </c>
      <c r="F321" s="34">
        <f t="shared" si="68"/>
        <v>12880000</v>
      </c>
      <c r="G321" s="34">
        <f t="shared" si="68"/>
        <v>12880000</v>
      </c>
    </row>
    <row r="322" spans="1:7" ht="25.5">
      <c r="A322" s="9" t="s">
        <v>176</v>
      </c>
      <c r="B322" s="7">
        <f aca="true" t="shared" si="69" ref="B322:G322">SUM(B323:B323)</f>
        <v>1736300</v>
      </c>
      <c r="C322" s="7">
        <f t="shared" si="69"/>
        <v>1736300</v>
      </c>
      <c r="D322" s="7">
        <f t="shared" si="69"/>
        <v>2000000</v>
      </c>
      <c r="E322" s="7">
        <f t="shared" si="69"/>
        <v>2000000</v>
      </c>
      <c r="F322" s="7">
        <f t="shared" si="69"/>
        <v>2000000</v>
      </c>
      <c r="G322" s="7">
        <f t="shared" si="69"/>
        <v>2000000</v>
      </c>
    </row>
    <row r="323" spans="1:7" s="8" customFormat="1" ht="25.5">
      <c r="A323" s="5" t="s">
        <v>175</v>
      </c>
      <c r="B323" s="1">
        <v>1736300</v>
      </c>
      <c r="C323" s="1">
        <v>1736300</v>
      </c>
      <c r="D323" s="1">
        <v>2000000</v>
      </c>
      <c r="E323" s="1">
        <v>2000000</v>
      </c>
      <c r="F323" s="1">
        <v>2000000</v>
      </c>
      <c r="G323" s="1">
        <v>2000000</v>
      </c>
    </row>
    <row r="324" spans="1:7" ht="25.5">
      <c r="A324" s="9" t="s">
        <v>5</v>
      </c>
      <c r="B324" s="7">
        <f aca="true" t="shared" si="70" ref="B324:G324">SUM(B325:B326)</f>
        <v>10880000</v>
      </c>
      <c r="C324" s="7">
        <f t="shared" si="70"/>
        <v>10880000</v>
      </c>
      <c r="D324" s="7">
        <f t="shared" si="70"/>
        <v>10880000</v>
      </c>
      <c r="E324" s="7">
        <f t="shared" si="70"/>
        <v>10880000</v>
      </c>
      <c r="F324" s="7">
        <f t="shared" si="70"/>
        <v>10880000</v>
      </c>
      <c r="G324" s="7">
        <f t="shared" si="70"/>
        <v>10880000</v>
      </c>
    </row>
    <row r="325" spans="1:7" ht="25.5">
      <c r="A325" s="3" t="s">
        <v>177</v>
      </c>
      <c r="B325" s="1">
        <f aca="true" t="shared" si="71" ref="B325:G325">10880000-46100</f>
        <v>10833900</v>
      </c>
      <c r="C325" s="1">
        <f t="shared" si="71"/>
        <v>10833900</v>
      </c>
      <c r="D325" s="1">
        <f t="shared" si="71"/>
        <v>10833900</v>
      </c>
      <c r="E325" s="1">
        <f t="shared" si="71"/>
        <v>10833900</v>
      </c>
      <c r="F325" s="1">
        <f t="shared" si="71"/>
        <v>10833900</v>
      </c>
      <c r="G325" s="1">
        <f t="shared" si="71"/>
        <v>10833900</v>
      </c>
    </row>
    <row r="326" spans="1:7" s="8" customFormat="1" ht="25.5">
      <c r="A326" s="3" t="s">
        <v>178</v>
      </c>
      <c r="B326" s="1">
        <v>46100</v>
      </c>
      <c r="C326" s="1">
        <v>46100</v>
      </c>
      <c r="D326" s="1">
        <v>46100</v>
      </c>
      <c r="E326" s="1">
        <v>46100</v>
      </c>
      <c r="F326" s="1">
        <v>46100</v>
      </c>
      <c r="G326" s="1">
        <v>46100</v>
      </c>
    </row>
    <row r="327" spans="1:7" ht="15">
      <c r="A327" s="10" t="s">
        <v>33</v>
      </c>
      <c r="B327" s="11">
        <f aca="true" t="shared" si="72" ref="B327:G327">B321+B313+B295+B278+B254+B251+B234+B205+B125+B116+B91+B76+B33+B23+B11</f>
        <v>574500450</v>
      </c>
      <c r="C327" s="11">
        <f t="shared" si="72"/>
        <v>504142650</v>
      </c>
      <c r="D327" s="11">
        <f t="shared" si="72"/>
        <v>545237984</v>
      </c>
      <c r="E327" s="11">
        <f t="shared" si="72"/>
        <v>456802316</v>
      </c>
      <c r="F327" s="11">
        <f t="shared" si="72"/>
        <v>543816261</v>
      </c>
      <c r="G327" s="11">
        <f t="shared" si="72"/>
        <v>456427569</v>
      </c>
    </row>
    <row r="329" spans="1:7" ht="25.5">
      <c r="A329" s="18" t="s">
        <v>316</v>
      </c>
      <c r="B329" s="1"/>
      <c r="C329" s="1">
        <v>49180800</v>
      </c>
      <c r="D329" s="1"/>
      <c r="E329" s="1">
        <v>49180800</v>
      </c>
      <c r="F329" s="1"/>
      <c r="G329" s="1">
        <v>49180800</v>
      </c>
    </row>
    <row r="330" spans="1:7" ht="25.5">
      <c r="A330" s="18" t="s">
        <v>177</v>
      </c>
      <c r="B330" s="1"/>
      <c r="C330" s="1">
        <v>2282700</v>
      </c>
      <c r="D330" s="1"/>
      <c r="E330" s="1">
        <v>2282700</v>
      </c>
      <c r="F330" s="1"/>
      <c r="G330" s="1">
        <v>2282700</v>
      </c>
    </row>
    <row r="331" spans="1:7" s="8" customFormat="1" ht="25.5">
      <c r="A331" s="18" t="s">
        <v>317</v>
      </c>
      <c r="B331" s="1"/>
      <c r="C331" s="1">
        <v>1290750</v>
      </c>
      <c r="D331" s="1"/>
      <c r="E331" s="1">
        <v>1290750</v>
      </c>
      <c r="F331" s="1"/>
      <c r="G331" s="1">
        <v>1290750</v>
      </c>
    </row>
    <row r="332" spans="1:7" ht="25.5">
      <c r="A332" s="18" t="s">
        <v>318</v>
      </c>
      <c r="B332" s="1"/>
      <c r="C332" s="1">
        <v>1331900</v>
      </c>
      <c r="D332" s="1"/>
      <c r="E332" s="1">
        <v>1331900</v>
      </c>
      <c r="F332" s="1"/>
      <c r="G332" s="1">
        <v>1331900</v>
      </c>
    </row>
    <row r="333" spans="1:7" s="8" customFormat="1" ht="25.5">
      <c r="A333" s="18" t="s">
        <v>319</v>
      </c>
      <c r="B333" s="1"/>
      <c r="C333" s="1">
        <v>1145700</v>
      </c>
      <c r="D333" s="1"/>
      <c r="E333" s="1"/>
      <c r="F333" s="1"/>
      <c r="G333" s="1"/>
    </row>
    <row r="334" spans="1:7" ht="15">
      <c r="A334" s="10" t="s">
        <v>51</v>
      </c>
      <c r="B334" s="11">
        <f aca="true" t="shared" si="73" ref="B334:G334">SUM(B329:B333)</f>
        <v>0</v>
      </c>
      <c r="C334" s="11">
        <f t="shared" si="73"/>
        <v>55231850</v>
      </c>
      <c r="D334" s="11">
        <f t="shared" si="73"/>
        <v>0</v>
      </c>
      <c r="E334" s="11">
        <f t="shared" si="73"/>
        <v>54086150</v>
      </c>
      <c r="F334" s="11">
        <f t="shared" si="73"/>
        <v>0</v>
      </c>
      <c r="G334" s="11">
        <f t="shared" si="73"/>
        <v>54086150</v>
      </c>
    </row>
    <row r="335" spans="1:7" ht="15">
      <c r="A335" s="10" t="s">
        <v>52</v>
      </c>
      <c r="B335" s="11"/>
      <c r="C335" s="11">
        <f>C327+C334</f>
        <v>559374500</v>
      </c>
      <c r="D335" s="11"/>
      <c r="E335" s="11">
        <f>E327+E334</f>
        <v>510888466</v>
      </c>
      <c r="F335" s="11"/>
      <c r="G335" s="11">
        <f>G327+G334</f>
        <v>510513719</v>
      </c>
    </row>
    <row r="338" spans="1:7" s="8" customFormat="1" ht="15">
      <c r="A338" s="2"/>
      <c r="B338" s="2"/>
      <c r="C338" s="2"/>
      <c r="D338" s="2"/>
      <c r="E338" s="2"/>
      <c r="F338" s="2"/>
      <c r="G338" s="2"/>
    </row>
    <row r="342" spans="1:7" s="8" customFormat="1" ht="15">
      <c r="A342" s="2"/>
      <c r="B342" s="2"/>
      <c r="C342" s="2"/>
      <c r="D342" s="2"/>
      <c r="E342" s="2"/>
      <c r="F342" s="2"/>
      <c r="G342" s="2"/>
    </row>
    <row r="346" spans="1:7" s="12" customFormat="1" ht="15">
      <c r="A346" s="2"/>
      <c r="B346" s="2"/>
      <c r="C346" s="2"/>
      <c r="D346" s="2"/>
      <c r="E346" s="2"/>
      <c r="F346" s="2"/>
      <c r="G346" s="2"/>
    </row>
    <row r="347" spans="1:7" s="8" customFormat="1" ht="15">
      <c r="A347" s="2"/>
      <c r="B347" s="2"/>
      <c r="C347" s="2"/>
      <c r="D347" s="2"/>
      <c r="E347" s="2"/>
      <c r="F347" s="2"/>
      <c r="G347" s="2"/>
    </row>
    <row r="356" spans="1:7" s="12" customFormat="1" ht="15">
      <c r="A356" s="2"/>
      <c r="B356" s="2"/>
      <c r="C356" s="2"/>
      <c r="D356" s="2"/>
      <c r="E356" s="2"/>
      <c r="F356" s="2"/>
      <c r="G356" s="2"/>
    </row>
    <row r="357" spans="1:7" s="8" customFormat="1" ht="15">
      <c r="A357" s="2"/>
      <c r="B357" s="2"/>
      <c r="C357" s="2"/>
      <c r="D357" s="2"/>
      <c r="E357" s="2"/>
      <c r="F357" s="2"/>
      <c r="G357" s="2"/>
    </row>
    <row r="365" spans="1:7" s="12" customFormat="1" ht="15">
      <c r="A365" s="2"/>
      <c r="B365" s="2"/>
      <c r="C365" s="2"/>
      <c r="D365" s="2"/>
      <c r="E365" s="2"/>
      <c r="F365" s="2"/>
      <c r="G365" s="2"/>
    </row>
  </sheetData>
  <sheetProtection/>
  <mergeCells count="5">
    <mergeCell ref="A8:A9"/>
    <mergeCell ref="B8:C8"/>
    <mergeCell ref="D8:E8"/>
    <mergeCell ref="F8:G8"/>
    <mergeCell ref="A4:G6"/>
  </mergeCells>
  <printOptions horizontalCentered="1"/>
  <pageMargins left="0.984251968503937" right="0.3937007874015748" top="0.3937007874015748" bottom="0.3937007874015748" header="0.31496062992125984" footer="0.31496062992125984"/>
  <pageSetup fitToHeight="18" horizontalDpi="600" verticalDpi="600" orientation="portrait" paperSize="9" scale="5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2019-11-11T08:19:21Z</cp:lastPrinted>
  <dcterms:created xsi:type="dcterms:W3CDTF">2013-11-05T09:16:04Z</dcterms:created>
  <dcterms:modified xsi:type="dcterms:W3CDTF">2019-11-12T06:38:05Z</dcterms:modified>
  <cp:category/>
  <cp:version/>
  <cp:contentType/>
  <cp:contentStatus/>
</cp:coreProperties>
</file>