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xspec\Desktop\Заготовка кормов 2019\"/>
    </mc:Choice>
  </mc:AlternateContent>
  <bookViews>
    <workbookView xWindow="0" yWindow="0" windowWidth="19200" windowHeight="723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Лист1!$A$1:$Z$15</definedName>
    <definedName name="_xlnm.Print_Area" localSheetId="1">Лист2!$A$1:$Z$19</definedName>
  </definedNames>
  <calcPr calcId="162913"/>
</workbook>
</file>

<file path=xl/calcChain.xml><?xml version="1.0" encoding="utf-8"?>
<calcChain xmlns="http://schemas.openxmlformats.org/spreadsheetml/2006/main">
  <c r="K8" i="2" l="1"/>
  <c r="V16" i="2" l="1"/>
  <c r="V19" i="2" s="1"/>
  <c r="B17" i="2"/>
  <c r="S16" i="2"/>
  <c r="S19" i="2" s="1"/>
  <c r="R16" i="2"/>
  <c r="T16" i="2" s="1"/>
  <c r="P16" i="2"/>
  <c r="O16" i="2"/>
  <c r="M16" i="2"/>
  <c r="M19" i="2" s="1"/>
  <c r="L16" i="2"/>
  <c r="L19" i="2" s="1"/>
  <c r="J16" i="2"/>
  <c r="J19" i="2" s="1"/>
  <c r="I16" i="2"/>
  <c r="I19" i="2" s="1"/>
  <c r="G16" i="2"/>
  <c r="G19" i="2" s="1"/>
  <c r="F16" i="2"/>
  <c r="F19" i="2" s="1"/>
  <c r="D16" i="2"/>
  <c r="D19" i="2" s="1"/>
  <c r="C16" i="2"/>
  <c r="C19" i="2" s="1"/>
  <c r="R19" i="2" l="1"/>
  <c r="Q16" i="2"/>
  <c r="N16" i="2"/>
  <c r="K16" i="2"/>
  <c r="H16" i="2"/>
  <c r="E16" i="2"/>
  <c r="T13" i="2" l="1"/>
  <c r="T14" i="2"/>
  <c r="T15" i="2"/>
  <c r="Y13" i="2"/>
  <c r="Y14" i="2"/>
  <c r="Y15" i="2"/>
  <c r="Q10" i="2"/>
  <c r="Q11" i="2"/>
  <c r="Q12" i="2"/>
  <c r="Q13" i="2"/>
  <c r="Q14" i="2"/>
  <c r="Q15" i="2"/>
  <c r="U13" i="2"/>
  <c r="U14" i="2"/>
  <c r="U15" i="2"/>
  <c r="N13" i="2"/>
  <c r="N14" i="2"/>
  <c r="N15" i="2"/>
  <c r="K13" i="2"/>
  <c r="K14" i="2"/>
  <c r="K15" i="2"/>
  <c r="H13" i="2"/>
  <c r="H14" i="2"/>
  <c r="H15" i="2"/>
  <c r="E13" i="2"/>
  <c r="E14" i="2"/>
  <c r="E15" i="2"/>
  <c r="B13" i="2"/>
  <c r="B14" i="2"/>
  <c r="B15" i="2"/>
  <c r="T18" i="2"/>
  <c r="U18" i="2" s="1"/>
  <c r="H18" i="2"/>
  <c r="E18" i="2"/>
  <c r="B18" i="2"/>
  <c r="Z16" i="2"/>
  <c r="Z19" i="2" s="1"/>
  <c r="O19" i="2"/>
  <c r="W12" i="2"/>
  <c r="T12" i="2"/>
  <c r="X12" i="2" s="1"/>
  <c r="N12" i="2"/>
  <c r="K12" i="2"/>
  <c r="H12" i="2"/>
  <c r="E12" i="2"/>
  <c r="B12" i="2"/>
  <c r="W11" i="2"/>
  <c r="T11" i="2"/>
  <c r="X11" i="2" s="1"/>
  <c r="N11" i="2"/>
  <c r="K11" i="2"/>
  <c r="H11" i="2"/>
  <c r="E11" i="2"/>
  <c r="B11" i="2"/>
  <c r="W10" i="2"/>
  <c r="T10" i="2"/>
  <c r="X10" i="2" s="1"/>
  <c r="N10" i="2"/>
  <c r="K10" i="2"/>
  <c r="H10" i="2"/>
  <c r="E10" i="2"/>
  <c r="B10" i="2"/>
  <c r="W9" i="2"/>
  <c r="T9" i="2"/>
  <c r="X9" i="2" s="1"/>
  <c r="Q9" i="2"/>
  <c r="N9" i="2"/>
  <c r="K9" i="2"/>
  <c r="H9" i="2"/>
  <c r="E9" i="2"/>
  <c r="B9" i="2"/>
  <c r="W8" i="2"/>
  <c r="T8" i="2"/>
  <c r="X8" i="2" s="1"/>
  <c r="N8" i="2"/>
  <c r="H8" i="2"/>
  <c r="E8" i="2"/>
  <c r="B8" i="2"/>
  <c r="W7" i="2"/>
  <c r="T7" i="2"/>
  <c r="X7" i="2" s="1"/>
  <c r="K7" i="2"/>
  <c r="H7" i="2"/>
  <c r="E7" i="2"/>
  <c r="B7" i="2"/>
  <c r="X6" i="2"/>
  <c r="W6" i="2"/>
  <c r="U6" i="2"/>
  <c r="K6" i="2"/>
  <c r="H6" i="2"/>
  <c r="E6" i="2"/>
  <c r="B6" i="2"/>
  <c r="T14" i="1"/>
  <c r="U14" i="1" s="1"/>
  <c r="H14" i="1"/>
  <c r="B7" i="1"/>
  <c r="T7" i="1"/>
  <c r="T8" i="1"/>
  <c r="T9" i="1"/>
  <c r="T10" i="1"/>
  <c r="T11" i="1"/>
  <c r="T12" i="1"/>
  <c r="T6" i="1"/>
  <c r="U10" i="2" l="1"/>
  <c r="Y11" i="2"/>
  <c r="B16" i="2"/>
  <c r="B19" i="2" s="1"/>
  <c r="Y7" i="2"/>
  <c r="U9" i="2"/>
  <c r="U11" i="2"/>
  <c r="U12" i="2"/>
  <c r="Y12" i="2"/>
  <c r="Y10" i="2"/>
  <c r="Y9" i="2"/>
  <c r="Y8" i="2"/>
  <c r="N19" i="2"/>
  <c r="Y6" i="2"/>
  <c r="H19" i="2"/>
  <c r="U16" i="2"/>
  <c r="E19" i="2"/>
  <c r="P19" i="2"/>
  <c r="Q19" i="2" s="1"/>
  <c r="U7" i="2"/>
  <c r="U8" i="2"/>
  <c r="W16" i="2"/>
  <c r="B8" i="1"/>
  <c r="B9" i="1"/>
  <c r="B10" i="1"/>
  <c r="B11" i="1"/>
  <c r="B12" i="1"/>
  <c r="B6" i="1"/>
  <c r="K19" i="2" l="1"/>
  <c r="T19" i="2"/>
  <c r="U19" i="2" s="1"/>
  <c r="X16" i="2"/>
  <c r="Y16" i="2" s="1"/>
  <c r="X7" i="1"/>
  <c r="X8" i="1"/>
  <c r="X12" i="1"/>
  <c r="X6" i="1"/>
  <c r="R13" i="1"/>
  <c r="X10" i="1"/>
  <c r="X11" i="1"/>
  <c r="X9" i="1"/>
  <c r="W7" i="1"/>
  <c r="X19" i="2" l="1"/>
  <c r="R15" i="1"/>
  <c r="T13" i="1"/>
  <c r="T15" i="1" s="1"/>
  <c r="N9" i="1"/>
  <c r="E14" i="1"/>
  <c r="E7" i="1"/>
  <c r="E8" i="1"/>
  <c r="E9" i="1"/>
  <c r="E10" i="1"/>
  <c r="E11" i="1"/>
  <c r="E12" i="1"/>
  <c r="E6" i="1"/>
  <c r="D13" i="1"/>
  <c r="D15" i="1" s="1"/>
  <c r="C13" i="1"/>
  <c r="P13" i="1"/>
  <c r="O13" i="1"/>
  <c r="Y7" i="1"/>
  <c r="W8" i="1"/>
  <c r="Y8" i="1" s="1"/>
  <c r="W9" i="1"/>
  <c r="W10" i="1"/>
  <c r="W11" i="1"/>
  <c r="Y11" i="1" s="1"/>
  <c r="W12" i="1"/>
  <c r="Y12" i="1" s="1"/>
  <c r="W6" i="1"/>
  <c r="Y6" i="1" s="1"/>
  <c r="Z13" i="1"/>
  <c r="Z15" i="1" s="1"/>
  <c r="V13" i="1"/>
  <c r="V15" i="1" s="1"/>
  <c r="Q9" i="1"/>
  <c r="N11" i="1"/>
  <c r="N10" i="1"/>
  <c r="N8" i="1"/>
  <c r="N12" i="1"/>
  <c r="U7" i="1"/>
  <c r="U8" i="1"/>
  <c r="U9" i="1"/>
  <c r="U10" i="1"/>
  <c r="U11" i="1"/>
  <c r="U12" i="1"/>
  <c r="U6" i="1"/>
  <c r="S13" i="1"/>
  <c r="S15" i="1" s="1"/>
  <c r="M13" i="1"/>
  <c r="L13" i="1"/>
  <c r="K7" i="1"/>
  <c r="K8" i="1"/>
  <c r="K9" i="1"/>
  <c r="K10" i="1"/>
  <c r="K11" i="1"/>
  <c r="K12" i="1"/>
  <c r="K6" i="1"/>
  <c r="J13" i="1"/>
  <c r="I13" i="1"/>
  <c r="I15" i="1" s="1"/>
  <c r="H7" i="1"/>
  <c r="H8" i="1"/>
  <c r="H9" i="1"/>
  <c r="H10" i="1"/>
  <c r="H11" i="1"/>
  <c r="H12" i="1"/>
  <c r="H6" i="1"/>
  <c r="G13" i="1"/>
  <c r="F13" i="1"/>
  <c r="F15" i="1" s="1"/>
  <c r="P15" i="1" l="1"/>
  <c r="X13" i="1"/>
  <c r="H13" i="1"/>
  <c r="M15" i="1"/>
  <c r="Y10" i="1"/>
  <c r="Y9" i="1"/>
  <c r="B13" i="1"/>
  <c r="B15" i="1" s="1"/>
  <c r="E13" i="1"/>
  <c r="C15" i="1"/>
  <c r="E15" i="1" s="1"/>
  <c r="N13" i="1"/>
  <c r="W13" i="1"/>
  <c r="Q13" i="1"/>
  <c r="G15" i="1"/>
  <c r="H15" i="1" s="1"/>
  <c r="K13" i="1"/>
  <c r="O15" i="1"/>
  <c r="L15" i="1"/>
  <c r="J15" i="1"/>
  <c r="U15" i="1"/>
  <c r="U13" i="1"/>
  <c r="Q15" i="1" l="1"/>
  <c r="X15" i="1"/>
  <c r="N15" i="1"/>
  <c r="Y13" i="1"/>
  <c r="K15" i="1"/>
</calcChain>
</file>

<file path=xl/sharedStrings.xml><?xml version="1.0" encoding="utf-8"?>
<sst xmlns="http://schemas.openxmlformats.org/spreadsheetml/2006/main" count="96" uniqueCount="41">
  <si>
    <t>Наименование хозяйства</t>
  </si>
  <si>
    <t>Сено</t>
  </si>
  <si>
    <t>Сенаж</t>
  </si>
  <si>
    <t>План</t>
  </si>
  <si>
    <t>Факт</t>
  </si>
  <si>
    <t>%</t>
  </si>
  <si>
    <t>Скошено зеленой массы на зеленый корм, тонн</t>
  </si>
  <si>
    <t>Заготовлено кормов на 1 усл. гол. ц/к. ед.</t>
  </si>
  <si>
    <t xml:space="preserve">Факт </t>
  </si>
  <si>
    <t>Информация по заготовке кормов</t>
  </si>
  <si>
    <t>Заготовлено (тонн)</t>
  </si>
  <si>
    <t>ОАО ППС "Тимирязевский"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</si>
  <si>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</si>
  <si>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</si>
  <si>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</si>
  <si>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</si>
  <si>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</si>
  <si>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"АП "Заря Путино"</t>
  </si>
  <si>
    <t>Итого по предприятиям:</t>
  </si>
  <si>
    <t>КФХ</t>
  </si>
  <si>
    <t>Всего СХП и КФХ</t>
  </si>
  <si>
    <t>Скошено многолетних трав, га</t>
  </si>
  <si>
    <t>Зерносенаж</t>
  </si>
  <si>
    <t>Условное поголовье, гол.</t>
  </si>
  <si>
    <t>Скошено однолетних трав, га</t>
  </si>
  <si>
    <t>Скошено, всего, га</t>
  </si>
  <si>
    <t>Зеленая масса на силос</t>
  </si>
  <si>
    <t>Готовый силос</t>
  </si>
  <si>
    <t>КФХ "Гея" Мартюшева В.А.</t>
  </si>
  <si>
    <t>КФХ Кадочникова В.А.</t>
  </si>
  <si>
    <t>КФХ Азанов Петр Ильич</t>
  </si>
  <si>
    <t>КФХ Илюшин Павел Захарович</t>
  </si>
  <si>
    <t>КФХ Филимонов Мих.Павлович</t>
  </si>
  <si>
    <t>ИП Тонков Иван Иванович</t>
  </si>
  <si>
    <t>КФХ Мошев Григорий Павлович</t>
  </si>
  <si>
    <t>КФХ Шипицын Влад Анатольевич</t>
  </si>
  <si>
    <t>КФХ Сулима Игорь Адамович</t>
  </si>
  <si>
    <t>КФХ Соловьев Павел Георгиевич</t>
  </si>
  <si>
    <t>Новиков Д.В. (прочие)</t>
  </si>
  <si>
    <t>Ханжин Андрей Викторович</t>
  </si>
  <si>
    <t>по Верещагинскому муниципальному району на 12.08.2019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</si>
</sst>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0" borderId="0" xfId="0" applyFill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zoomScale="75" zoomScaleNormal="75" zoomScaleSheetLayoutView="100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G19" sqref="G19"/>
    </sheetView>
  </sheetViews>
  <sheetFormatPr defaultRowHeight="15" x14ac:dyDescent="0.25"/>
  <cols>
    <col min="1" max="1" width="30.140625" customWidth="1"/>
    <col min="2" max="2" width="8.85546875" customWidth="1"/>
    <col min="3" max="17" width="7.7109375" customWidth="1"/>
    <col min="18" max="18" width="9.28515625" customWidth="1"/>
    <col min="19" max="20" width="7.7109375" customWidth="1"/>
    <col min="21" max="21" width="8.5703125" customWidth="1"/>
    <col min="22" max="22" width="11.7109375" customWidth="1"/>
    <col min="23" max="25" width="7.7109375" customWidth="1"/>
    <col min="26" max="26" width="11.42578125" customWidth="1"/>
  </cols>
  <sheetData>
    <row r="1" spans="1:29" ht="24" customHeight="1" x14ac:dyDescent="0.25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"/>
      <c r="AB1" s="1"/>
      <c r="AC1" s="1"/>
    </row>
    <row r="2" spans="1:29" ht="30.75" customHeight="1" x14ac:dyDescent="0.25">
      <c r="A2" s="16" t="s">
        <v>40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2"/>
      <c r="AB2" s="2"/>
      <c r="AC2" s="2"/>
    </row>
    <row r="3" spans="1:29" ht="26.25" customHeight="1" x14ac:dyDescent="0.25">
      <c r="A3" s="29" t="s">
        <v>0</v>
      </c>
      <c r="B3" s="43" t="s">
        <v>25</v>
      </c>
      <c r="C3" s="20" t="s">
        <v>24</v>
      </c>
      <c r="D3" s="21"/>
      <c r="E3" s="22"/>
      <c r="F3" s="20" t="s">
        <v>21</v>
      </c>
      <c r="G3" s="21"/>
      <c r="H3" s="22"/>
      <c r="I3" s="17" t="s">
        <v>10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9"/>
      <c r="V3" s="26" t="s">
        <v>6</v>
      </c>
      <c r="W3" s="32" t="s">
        <v>7</v>
      </c>
      <c r="X3" s="33"/>
      <c r="Y3" s="34"/>
      <c r="Z3" s="29" t="s">
        <v>23</v>
      </c>
      <c r="AA3" s="2"/>
      <c r="AB3" s="2"/>
      <c r="AC3" s="2"/>
    </row>
    <row r="4" spans="1:29" ht="97.5" customHeight="1" x14ac:dyDescent="0.25">
      <c r="A4" s="41"/>
      <c r="B4" s="44"/>
      <c r="C4" s="23"/>
      <c r="D4" s="24"/>
      <c r="E4" s="25"/>
      <c r="F4" s="23"/>
      <c r="G4" s="24"/>
      <c r="H4" s="25"/>
      <c r="I4" s="28" t="s">
        <v>1</v>
      </c>
      <c r="J4" s="28"/>
      <c r="K4" s="28"/>
      <c r="L4" s="28" t="s">
        <v>2</v>
      </c>
      <c r="M4" s="28"/>
      <c r="N4" s="28"/>
      <c r="O4" s="38" t="s">
        <v>22</v>
      </c>
      <c r="P4" s="39"/>
      <c r="Q4" s="40"/>
      <c r="R4" s="26" t="s">
        <v>26</v>
      </c>
      <c r="S4" s="28" t="s">
        <v>27</v>
      </c>
      <c r="T4" s="28"/>
      <c r="U4" s="28"/>
      <c r="V4" s="27"/>
      <c r="W4" s="35"/>
      <c r="X4" s="36"/>
      <c r="Y4" s="37"/>
      <c r="Z4" s="30"/>
    </row>
    <row r="5" spans="1:29" ht="57.75" customHeight="1" x14ac:dyDescent="0.25">
      <c r="A5" s="42"/>
      <c r="B5" s="45"/>
      <c r="C5" s="3" t="s">
        <v>3</v>
      </c>
      <c r="D5" s="3" t="s">
        <v>4</v>
      </c>
      <c r="E5" s="4" t="s">
        <v>5</v>
      </c>
      <c r="F5" s="9" t="s">
        <v>3</v>
      </c>
      <c r="G5" s="4" t="s">
        <v>4</v>
      </c>
      <c r="H5" s="9" t="s">
        <v>5</v>
      </c>
      <c r="I5" s="3" t="s">
        <v>3</v>
      </c>
      <c r="J5" s="3" t="s">
        <v>4</v>
      </c>
      <c r="K5" s="4" t="s">
        <v>5</v>
      </c>
      <c r="L5" s="3" t="s">
        <v>3</v>
      </c>
      <c r="M5" s="3" t="s">
        <v>4</v>
      </c>
      <c r="N5" s="4" t="s">
        <v>5</v>
      </c>
      <c r="O5" s="3" t="s">
        <v>3</v>
      </c>
      <c r="P5" s="3" t="s">
        <v>4</v>
      </c>
      <c r="Q5" s="4" t="s">
        <v>5</v>
      </c>
      <c r="R5" s="28"/>
      <c r="S5" s="3" t="s">
        <v>3</v>
      </c>
      <c r="T5" s="3" t="s">
        <v>4</v>
      </c>
      <c r="U5" s="4" t="s">
        <v>5</v>
      </c>
      <c r="V5" s="28"/>
      <c r="W5" s="3" t="s">
        <v>3</v>
      </c>
      <c r="X5" s="3" t="s">
        <v>8</v>
      </c>
      <c r="Y5" s="4" t="s">
        <v>5</v>
      </c>
      <c r="Z5" s="31"/>
    </row>
    <row r="6" spans="1:29" ht="33" customHeight="1" x14ac:dyDescent="0.25">
      <c r="A6" s="7" t="s">
        <v>11</v>
      </c>
      <c r="B6" s="4">
        <f>D6+G6</f>
        <v>298</v>
      </c>
      <c r="C6" s="9">
        <v>270</v>
      </c>
      <c r="D6" s="9">
        <v>57</v>
      </c>
      <c r="E6" s="10">
        <f>D6/C6*100</f>
        <v>21.111111111111111</v>
      </c>
      <c r="F6" s="9">
        <v>270</v>
      </c>
      <c r="G6" s="9">
        <v>241</v>
      </c>
      <c r="H6" s="10">
        <f>G6/F6*100</f>
        <v>89.259259259259267</v>
      </c>
      <c r="I6" s="9">
        <v>360</v>
      </c>
      <c r="J6" s="9">
        <v>59</v>
      </c>
      <c r="K6" s="10">
        <f>J6/I6*100</f>
        <v>16.388888888888889</v>
      </c>
      <c r="L6" s="9">
        <v>0</v>
      </c>
      <c r="M6" s="9">
        <v>0</v>
      </c>
      <c r="N6" s="10">
        <v>0</v>
      </c>
      <c r="O6" s="9">
        <v>0</v>
      </c>
      <c r="P6" s="9">
        <v>0</v>
      </c>
      <c r="Q6" s="10">
        <v>0</v>
      </c>
      <c r="R6" s="10">
        <v>1397</v>
      </c>
      <c r="S6" s="9">
        <v>1000</v>
      </c>
      <c r="T6" s="9">
        <f>R6*0.7</f>
        <v>977.9</v>
      </c>
      <c r="U6" s="10">
        <f>T6/S6*100</f>
        <v>97.789999999999992</v>
      </c>
      <c r="V6" s="9">
        <v>585</v>
      </c>
      <c r="W6" s="10">
        <f t="shared" ref="W6:W13" si="0">(I6*10*0.45/Z6)+(L6*10*0.31/Z6)+(O6*10*0.31/Z6)+(S6*10*0.17/Z6*0.7)</f>
        <v>11.563786008230453</v>
      </c>
      <c r="X6" s="10">
        <f t="shared" ref="X6:X13" si="1">(J6*10*0.45/Z6)+(M6*10*0.31/Z6)+(P6*10*0.35/Z6)+(T6*10*0.17/Z6)</f>
        <v>7.9338683127572018</v>
      </c>
      <c r="Y6" s="10">
        <f>X6/W6*100</f>
        <v>68.609608540925265</v>
      </c>
      <c r="Z6" s="9">
        <v>243</v>
      </c>
    </row>
    <row r="7" spans="1:29" ht="33" customHeight="1" x14ac:dyDescent="0.25">
      <c r="A7" s="7" t="s">
        <v>12</v>
      </c>
      <c r="B7" s="4">
        <f>D7+G7</f>
        <v>319</v>
      </c>
      <c r="C7" s="9">
        <v>20</v>
      </c>
      <c r="D7" s="9">
        <v>0</v>
      </c>
      <c r="E7" s="10">
        <f t="shared" ref="E7:E12" si="2">D7/C7*100</f>
        <v>0</v>
      </c>
      <c r="F7" s="9">
        <v>2751</v>
      </c>
      <c r="G7" s="9">
        <v>319</v>
      </c>
      <c r="H7" s="10">
        <f t="shared" ref="H7:H14" si="3">G7/F7*100</f>
        <v>11.595783351508542</v>
      </c>
      <c r="I7" s="9">
        <v>600</v>
      </c>
      <c r="J7" s="9">
        <v>0</v>
      </c>
      <c r="K7" s="10">
        <f t="shared" ref="K7:K13" si="4">J7/I7*100</f>
        <v>0</v>
      </c>
      <c r="L7" s="9">
        <v>0</v>
      </c>
      <c r="M7" s="9">
        <v>0</v>
      </c>
      <c r="N7" s="10">
        <v>0</v>
      </c>
      <c r="O7" s="9">
        <v>0</v>
      </c>
      <c r="P7" s="9">
        <v>0</v>
      </c>
      <c r="Q7" s="10">
        <v>0</v>
      </c>
      <c r="R7" s="10">
        <v>2200</v>
      </c>
      <c r="S7" s="9">
        <v>2900</v>
      </c>
      <c r="T7" s="9">
        <f t="shared" ref="T7:T13" si="5">R7*0.7</f>
        <v>1540</v>
      </c>
      <c r="U7" s="10">
        <f t="shared" ref="U7:U13" si="6">T7/S7*100</f>
        <v>53.103448275862064</v>
      </c>
      <c r="V7" s="9">
        <v>382</v>
      </c>
      <c r="W7" s="10">
        <f t="shared" si="0"/>
        <v>29.290476190476188</v>
      </c>
      <c r="X7" s="10">
        <f t="shared" si="1"/>
        <v>12.466666666666667</v>
      </c>
      <c r="Y7" s="10">
        <f t="shared" ref="Y7:Y12" si="7">X7/W7*100</f>
        <v>42.562185010567397</v>
      </c>
      <c r="Z7" s="9">
        <v>210</v>
      </c>
    </row>
    <row r="8" spans="1:29" ht="33" customHeight="1" x14ac:dyDescent="0.25">
      <c r="A8" s="7" t="s">
        <v>13</v>
      </c>
      <c r="B8" s="4">
        <f t="shared" ref="B8:B12" si="8">D8+G8</f>
        <v>2007</v>
      </c>
      <c r="C8" s="9">
        <v>791</v>
      </c>
      <c r="D8" s="9">
        <v>184</v>
      </c>
      <c r="E8" s="10">
        <f t="shared" si="2"/>
        <v>23.261694058154237</v>
      </c>
      <c r="F8" s="9">
        <v>4272</v>
      </c>
      <c r="G8" s="9">
        <v>1823</v>
      </c>
      <c r="H8" s="10">
        <f t="shared" si="3"/>
        <v>42.673220973782769</v>
      </c>
      <c r="I8" s="9">
        <v>1300</v>
      </c>
      <c r="J8" s="9">
        <v>228</v>
      </c>
      <c r="K8" s="10">
        <f t="shared" si="4"/>
        <v>17.53846153846154</v>
      </c>
      <c r="L8" s="9">
        <v>13500</v>
      </c>
      <c r="M8" s="9">
        <v>0</v>
      </c>
      <c r="N8" s="10">
        <f t="shared" ref="N8:N13" si="9">M8/L8*100</f>
        <v>0</v>
      </c>
      <c r="O8" s="10">
        <v>0</v>
      </c>
      <c r="P8" s="10">
        <v>0</v>
      </c>
      <c r="Q8" s="10">
        <v>0</v>
      </c>
      <c r="R8" s="10">
        <v>11131</v>
      </c>
      <c r="S8" s="9">
        <v>14040</v>
      </c>
      <c r="T8" s="9">
        <f t="shared" si="5"/>
        <v>7791.7</v>
      </c>
      <c r="U8" s="10">
        <f t="shared" si="6"/>
        <v>55.496438746438749</v>
      </c>
      <c r="V8" s="9">
        <v>6627</v>
      </c>
      <c r="W8" s="10">
        <f t="shared" si="0"/>
        <v>31.774839664528855</v>
      </c>
      <c r="X8" s="10">
        <f t="shared" si="1"/>
        <v>7.0408929452392703</v>
      </c>
      <c r="Y8" s="10">
        <f t="shared" si="7"/>
        <v>22.158704873337935</v>
      </c>
      <c r="Z8" s="9">
        <v>2027</v>
      </c>
    </row>
    <row r="9" spans="1:29" s="13" customFormat="1" ht="33" customHeight="1" x14ac:dyDescent="0.25">
      <c r="A9" s="7" t="s">
        <v>14</v>
      </c>
      <c r="B9" s="4">
        <f t="shared" si="8"/>
        <v>740</v>
      </c>
      <c r="C9" s="9">
        <v>450</v>
      </c>
      <c r="D9" s="9">
        <v>120</v>
      </c>
      <c r="E9" s="10">
        <f t="shared" si="2"/>
        <v>26.666666666666668</v>
      </c>
      <c r="F9" s="9">
        <v>2400</v>
      </c>
      <c r="G9" s="9">
        <v>620</v>
      </c>
      <c r="H9" s="10">
        <f t="shared" si="3"/>
        <v>25.833333333333336</v>
      </c>
      <c r="I9" s="9">
        <v>1000</v>
      </c>
      <c r="J9" s="9">
        <v>75</v>
      </c>
      <c r="K9" s="10">
        <f t="shared" si="4"/>
        <v>7.5</v>
      </c>
      <c r="L9" s="9">
        <v>1800</v>
      </c>
      <c r="M9" s="9">
        <v>0</v>
      </c>
      <c r="N9" s="10">
        <f t="shared" si="9"/>
        <v>0</v>
      </c>
      <c r="O9" s="10">
        <v>2500</v>
      </c>
      <c r="P9" s="10">
        <v>1095</v>
      </c>
      <c r="Q9" s="10">
        <f>P9/O9*100</f>
        <v>43.8</v>
      </c>
      <c r="R9" s="10">
        <v>3665</v>
      </c>
      <c r="S9" s="9">
        <v>5715</v>
      </c>
      <c r="T9" s="9">
        <f t="shared" si="5"/>
        <v>2565.5</v>
      </c>
      <c r="U9" s="10">
        <f t="shared" si="6"/>
        <v>44.890638670166226</v>
      </c>
      <c r="V9" s="9">
        <v>1201</v>
      </c>
      <c r="W9" s="10">
        <f t="shared" si="0"/>
        <v>25.603794178794175</v>
      </c>
      <c r="X9" s="10">
        <f t="shared" si="1"/>
        <v>8.8683471933471942</v>
      </c>
      <c r="Y9" s="10">
        <f t="shared" si="7"/>
        <v>34.636847693035364</v>
      </c>
      <c r="Z9" s="9">
        <v>962</v>
      </c>
    </row>
    <row r="10" spans="1:29" ht="33" customHeight="1" x14ac:dyDescent="0.25">
      <c r="A10" s="7" t="s">
        <v>15</v>
      </c>
      <c r="B10" s="4">
        <f t="shared" si="8"/>
        <v>398</v>
      </c>
      <c r="C10" s="9">
        <v>342</v>
      </c>
      <c r="D10" s="9">
        <v>22</v>
      </c>
      <c r="E10" s="10">
        <f t="shared" si="2"/>
        <v>6.4327485380116958</v>
      </c>
      <c r="F10" s="9">
        <v>2874</v>
      </c>
      <c r="G10" s="9">
        <v>376</v>
      </c>
      <c r="H10" s="10">
        <f t="shared" si="3"/>
        <v>13.082811412665274</v>
      </c>
      <c r="I10" s="9">
        <v>1400</v>
      </c>
      <c r="J10" s="9">
        <v>0</v>
      </c>
      <c r="K10" s="10">
        <f t="shared" si="4"/>
        <v>0</v>
      </c>
      <c r="L10" s="9">
        <v>1800</v>
      </c>
      <c r="M10" s="9">
        <v>0</v>
      </c>
      <c r="N10" s="10">
        <f t="shared" si="9"/>
        <v>0</v>
      </c>
      <c r="O10" s="10">
        <v>0</v>
      </c>
      <c r="P10" s="10">
        <v>0</v>
      </c>
      <c r="Q10" s="10">
        <v>0</v>
      </c>
      <c r="R10" s="10">
        <v>3261</v>
      </c>
      <c r="S10" s="9">
        <v>6887</v>
      </c>
      <c r="T10" s="9">
        <f t="shared" si="5"/>
        <v>2282.6999999999998</v>
      </c>
      <c r="U10" s="10">
        <f t="shared" si="6"/>
        <v>33.145055902424858</v>
      </c>
      <c r="V10" s="9">
        <v>611</v>
      </c>
      <c r="W10" s="10">
        <f t="shared" si="0"/>
        <v>35.469134275618373</v>
      </c>
      <c r="X10" s="10">
        <f t="shared" si="1"/>
        <v>6.8561660777385161</v>
      </c>
      <c r="Y10" s="10">
        <f t="shared" si="7"/>
        <v>19.329950442155202</v>
      </c>
      <c r="Z10" s="9">
        <v>566</v>
      </c>
    </row>
    <row r="11" spans="1:29" s="13" customFormat="1" ht="33" customHeight="1" x14ac:dyDescent="0.25">
      <c r="A11" s="7" t="s">
        <v>16</v>
      </c>
      <c r="B11" s="4">
        <f t="shared" si="8"/>
        <v>1654</v>
      </c>
      <c r="C11" s="9">
        <v>900</v>
      </c>
      <c r="D11" s="9">
        <v>450</v>
      </c>
      <c r="E11" s="10">
        <f t="shared" si="2"/>
        <v>50</v>
      </c>
      <c r="F11" s="9">
        <v>1343</v>
      </c>
      <c r="G11" s="9">
        <v>1204</v>
      </c>
      <c r="H11" s="10">
        <f t="shared" si="3"/>
        <v>89.650037230081907</v>
      </c>
      <c r="I11" s="9">
        <v>1000</v>
      </c>
      <c r="J11" s="9">
        <v>0</v>
      </c>
      <c r="K11" s="10">
        <f t="shared" si="4"/>
        <v>0</v>
      </c>
      <c r="L11" s="9">
        <v>4000</v>
      </c>
      <c r="M11" s="9">
        <v>2701</v>
      </c>
      <c r="N11" s="10">
        <f t="shared" si="9"/>
        <v>67.525000000000006</v>
      </c>
      <c r="O11" s="10">
        <v>0</v>
      </c>
      <c r="P11" s="10">
        <v>0</v>
      </c>
      <c r="Q11" s="10">
        <v>0</v>
      </c>
      <c r="R11" s="10">
        <v>9084</v>
      </c>
      <c r="S11" s="9">
        <v>7000</v>
      </c>
      <c r="T11" s="9">
        <f t="shared" si="5"/>
        <v>6358.7999999999993</v>
      </c>
      <c r="U11" s="10">
        <f t="shared" si="6"/>
        <v>90.839999999999989</v>
      </c>
      <c r="V11" s="9">
        <v>0</v>
      </c>
      <c r="W11" s="10">
        <f t="shared" si="0"/>
        <v>28.158482142857142</v>
      </c>
      <c r="X11" s="10">
        <f t="shared" si="1"/>
        <v>21.40966517857143</v>
      </c>
      <c r="Y11" s="10">
        <f t="shared" si="7"/>
        <v>76.032738803012293</v>
      </c>
      <c r="Z11" s="9">
        <v>896</v>
      </c>
    </row>
    <row r="12" spans="1:29" ht="33" customHeight="1" x14ac:dyDescent="0.25">
      <c r="A12" s="7" t="s">
        <v>17</v>
      </c>
      <c r="B12" s="4">
        <f t="shared" si="8"/>
        <v>3160</v>
      </c>
      <c r="C12" s="9">
        <v>2562</v>
      </c>
      <c r="D12" s="9">
        <v>1100</v>
      </c>
      <c r="E12" s="10">
        <f t="shared" si="2"/>
        <v>42.935206869633099</v>
      </c>
      <c r="F12" s="9">
        <v>3245</v>
      </c>
      <c r="G12" s="9">
        <v>2060</v>
      </c>
      <c r="H12" s="10">
        <f t="shared" si="3"/>
        <v>63.482280431432969</v>
      </c>
      <c r="I12" s="9">
        <v>900</v>
      </c>
      <c r="J12" s="9">
        <v>0</v>
      </c>
      <c r="K12" s="10">
        <f t="shared" si="4"/>
        <v>0</v>
      </c>
      <c r="L12" s="9">
        <v>34000</v>
      </c>
      <c r="M12" s="9">
        <v>12154</v>
      </c>
      <c r="N12" s="10">
        <f t="shared" si="9"/>
        <v>35.747058823529407</v>
      </c>
      <c r="O12" s="10">
        <v>0</v>
      </c>
      <c r="P12" s="10">
        <v>0</v>
      </c>
      <c r="Q12" s="10">
        <v>0</v>
      </c>
      <c r="R12" s="10">
        <v>8270</v>
      </c>
      <c r="S12" s="9">
        <v>20000</v>
      </c>
      <c r="T12" s="9">
        <f t="shared" si="5"/>
        <v>5789</v>
      </c>
      <c r="U12" s="10">
        <f t="shared" si="6"/>
        <v>28.945</v>
      </c>
      <c r="V12" s="9">
        <v>1157.8499999999999</v>
      </c>
      <c r="W12" s="10">
        <f t="shared" si="0"/>
        <v>38.916471962616825</v>
      </c>
      <c r="X12" s="10">
        <f t="shared" si="1"/>
        <v>13.878125000000001</v>
      </c>
      <c r="Y12" s="10">
        <f t="shared" si="7"/>
        <v>35.661313320825514</v>
      </c>
      <c r="Z12" s="9">
        <v>3424</v>
      </c>
    </row>
    <row r="13" spans="1:29" ht="33" customHeight="1" x14ac:dyDescent="0.25">
      <c r="A13" s="8" t="s">
        <v>18</v>
      </c>
      <c r="B13" s="6">
        <f>B6+B7+B8+B9+B11+B12+B10</f>
        <v>8576</v>
      </c>
      <c r="C13" s="11">
        <f>C6+C7+C8+C9+C10+C11+C12</f>
        <v>5335</v>
      </c>
      <c r="D13" s="11">
        <f>D6+D7+D8+D9+D10+D11+D12</f>
        <v>1933</v>
      </c>
      <c r="E13" s="12">
        <f>D13/C13*100</f>
        <v>36.232427366447986</v>
      </c>
      <c r="F13" s="11">
        <f>F6+F7+F8+F9+F10+F11+F12</f>
        <v>17155</v>
      </c>
      <c r="G13" s="11">
        <f>G6+G7+G8+G9+G10+G11+G12</f>
        <v>6643</v>
      </c>
      <c r="H13" s="12">
        <f t="shared" si="3"/>
        <v>38.723404255319153</v>
      </c>
      <c r="I13" s="11">
        <f>I6+I7+I8+I9+I10+I11+I12</f>
        <v>6560</v>
      </c>
      <c r="J13" s="11">
        <f>J6+J7+J8+J9+J10+J11+J12</f>
        <v>362</v>
      </c>
      <c r="K13" s="12">
        <f t="shared" si="4"/>
        <v>5.5182926829268295</v>
      </c>
      <c r="L13" s="11">
        <f>L6+L8+L7+L9+L10+L11+L12</f>
        <v>55100</v>
      </c>
      <c r="M13" s="11">
        <f>M6+M7+M8+M9+M10+M11+M12</f>
        <v>14855</v>
      </c>
      <c r="N13" s="12">
        <f t="shared" si="9"/>
        <v>26.960072595281311</v>
      </c>
      <c r="O13" s="12">
        <f>O6+O7+O8+O9+O10+O11+O12</f>
        <v>2500</v>
      </c>
      <c r="P13" s="12">
        <f>P6+P7+P8+P9+P10+P11+P12</f>
        <v>1095</v>
      </c>
      <c r="Q13" s="12">
        <f>P13/O13*100</f>
        <v>43.8</v>
      </c>
      <c r="R13" s="12">
        <f>SUM(R6:R12)</f>
        <v>39008</v>
      </c>
      <c r="S13" s="11">
        <f>S6+S7+S8+S9+S10+S11+S12</f>
        <v>57542</v>
      </c>
      <c r="T13" s="11">
        <f t="shared" si="5"/>
        <v>27305.599999999999</v>
      </c>
      <c r="U13" s="12">
        <f t="shared" si="6"/>
        <v>47.453338431059052</v>
      </c>
      <c r="V13" s="11">
        <f>V6+V7+V8+V9+V10+V11+V12</f>
        <v>10563.85</v>
      </c>
      <c r="W13" s="12">
        <f t="shared" si="0"/>
        <v>33.207850624399619</v>
      </c>
      <c r="X13" s="12">
        <f t="shared" si="1"/>
        <v>11.759308357348704</v>
      </c>
      <c r="Y13" s="12">
        <f>X13/W13*100</f>
        <v>35.411229983998119</v>
      </c>
      <c r="Z13" s="11">
        <f>Z6+Z7+Z8+Z9+Z10+Z11+Z12</f>
        <v>8328</v>
      </c>
    </row>
    <row r="14" spans="1:29" ht="33" customHeight="1" x14ac:dyDescent="0.25">
      <c r="A14" s="5" t="s">
        <v>19</v>
      </c>
      <c r="B14" s="4">
        <v>412</v>
      </c>
      <c r="C14" s="9">
        <v>5</v>
      </c>
      <c r="D14" s="9">
        <v>0</v>
      </c>
      <c r="E14" s="10">
        <f>D14/C14*100</f>
        <v>0</v>
      </c>
      <c r="F14" s="9"/>
      <c r="G14" s="9">
        <v>412</v>
      </c>
      <c r="H14" s="10" t="e">
        <f t="shared" si="3"/>
        <v>#DIV/0!</v>
      </c>
      <c r="I14" s="9"/>
      <c r="J14" s="9">
        <v>403</v>
      </c>
      <c r="K14" s="10"/>
      <c r="L14" s="9"/>
      <c r="M14" s="9">
        <v>0</v>
      </c>
      <c r="N14" s="10"/>
      <c r="O14" s="9"/>
      <c r="P14" s="9">
        <v>0</v>
      </c>
      <c r="Q14" s="10"/>
      <c r="R14" s="10">
        <v>100</v>
      </c>
      <c r="S14" s="9"/>
      <c r="T14" s="9">
        <f t="shared" ref="T14" si="10">R14*0.7</f>
        <v>70</v>
      </c>
      <c r="U14" s="10" t="e">
        <f t="shared" ref="U14" si="11">T14/S14*100</f>
        <v>#DIV/0!</v>
      </c>
      <c r="V14" s="9">
        <v>29</v>
      </c>
      <c r="W14" s="9"/>
      <c r="X14" s="12"/>
      <c r="Y14" s="10"/>
      <c r="Z14" s="9">
        <v>222</v>
      </c>
    </row>
    <row r="15" spans="1:29" ht="33" customHeight="1" x14ac:dyDescent="0.25">
      <c r="A15" s="15" t="s">
        <v>20</v>
      </c>
      <c r="B15" s="6">
        <f>B13+B14</f>
        <v>8988</v>
      </c>
      <c r="C15" s="11">
        <f>C13+C14</f>
        <v>5340</v>
      </c>
      <c r="D15" s="11">
        <f>D13+D14</f>
        <v>1933</v>
      </c>
      <c r="E15" s="12">
        <f>D15/C15*100</f>
        <v>36.198501872659179</v>
      </c>
      <c r="F15" s="11">
        <f>F13+F14</f>
        <v>17155</v>
      </c>
      <c r="G15" s="11">
        <f>G13+G14</f>
        <v>7055</v>
      </c>
      <c r="H15" s="12">
        <f>G15/F15*100</f>
        <v>41.125036432526962</v>
      </c>
      <c r="I15" s="11">
        <f>I13+I14</f>
        <v>6560</v>
      </c>
      <c r="J15" s="11">
        <f>J13+J14</f>
        <v>765</v>
      </c>
      <c r="K15" s="12">
        <f>J15/I15*100</f>
        <v>11.661585365853659</v>
      </c>
      <c r="L15" s="11">
        <f>L13+L14</f>
        <v>55100</v>
      </c>
      <c r="M15" s="11">
        <f>M13+M14</f>
        <v>14855</v>
      </c>
      <c r="N15" s="12">
        <f>M15/L15*100</f>
        <v>26.960072595281311</v>
      </c>
      <c r="O15" s="12">
        <f>O13+O14</f>
        <v>2500</v>
      </c>
      <c r="P15" s="12">
        <f>P13+P14</f>
        <v>1095</v>
      </c>
      <c r="Q15" s="12">
        <f>P15/O15*100</f>
        <v>43.8</v>
      </c>
      <c r="R15" s="12">
        <f>R13+R14</f>
        <v>39108</v>
      </c>
      <c r="S15" s="11">
        <f>S14+S13</f>
        <v>57542</v>
      </c>
      <c r="T15" s="11">
        <f>T14+T13</f>
        <v>27375.599999999999</v>
      </c>
      <c r="U15" s="12">
        <f>T15/S15*100</f>
        <v>47.57498870390323</v>
      </c>
      <c r="V15" s="11">
        <f>V13+V14</f>
        <v>10592.85</v>
      </c>
      <c r="W15" s="11"/>
      <c r="X15" s="12">
        <f>(J15*10*0.45/Z15)+(M15*10*0.31/Z15)+(P15*10*0.35/Z15)+(T15*10*0.17/Z15)</f>
        <v>11.680002339181287</v>
      </c>
      <c r="Y15" s="12"/>
      <c r="Z15" s="11">
        <f>Z13+Z14</f>
        <v>8550</v>
      </c>
    </row>
    <row r="16" spans="1:29" x14ac:dyDescent="0.25">
      <c r="E16" s="14"/>
      <c r="F16" s="14"/>
      <c r="G16" s="14"/>
      <c r="H16" s="14"/>
      <c r="I16" s="14"/>
      <c r="J16" s="14"/>
      <c r="K16" s="14"/>
      <c r="L16" s="14"/>
      <c r="M16" s="14"/>
      <c r="N16" s="14">
        <v>9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5:25" x14ac:dyDescent="0.25"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5:25" x14ac:dyDescent="0.25"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</sheetData>
  <mergeCells count="15">
    <mergeCell ref="A1:Z1"/>
    <mergeCell ref="A2:Z2"/>
    <mergeCell ref="I3:U3"/>
    <mergeCell ref="F3:H4"/>
    <mergeCell ref="V3:V5"/>
    <mergeCell ref="Z3:Z5"/>
    <mergeCell ref="W3:Y4"/>
    <mergeCell ref="I4:K4"/>
    <mergeCell ref="L4:N4"/>
    <mergeCell ref="S4:U4"/>
    <mergeCell ref="O4:Q4"/>
    <mergeCell ref="A3:A5"/>
    <mergeCell ref="C3:E4"/>
    <mergeCell ref="B3:B5"/>
    <mergeCell ref="R4:R5"/>
  </mergeCells>
  <pageMargins left="0.5" right="0.11811023622047245" top="0.74803149606299213" bottom="0.15748031496062992" header="0.31496062992125984" footer="0.31496062992125984"/>
  <pageSetup paperSize="9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zoomScale="75" zoomScaleNormal="75" workbookViewId="0">
      <selection activeCell="L10" sqref="L10"/>
    </sheetView>
  </sheetViews>
  <sheetFormatPr defaultRowHeight="15" x14ac:dyDescent="0.25"/>
  <cols>
    <col min="1" max="1" width="28.42578125" customWidth="1"/>
    <col min="2" max="2" width="8.85546875" customWidth="1"/>
    <col min="3" max="17" width="7.7109375" customWidth="1"/>
    <col min="18" max="18" width="9.28515625" customWidth="1"/>
    <col min="19" max="21" width="7.7109375" customWidth="1"/>
    <col min="22" max="22" width="11.7109375" customWidth="1"/>
    <col min="23" max="25" width="7.7109375" customWidth="1"/>
    <col min="26" max="26" width="11.42578125" customWidth="1"/>
  </cols>
  <sheetData>
    <row r="1" spans="1:29" ht="24" customHeight="1" x14ac:dyDescent="0.25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"/>
      <c r="AB1" s="1"/>
      <c r="AC1" s="1"/>
    </row>
    <row r="2" spans="1:29" ht="30.75" customHeight="1" x14ac:dyDescent="0.25">
      <c r="A2" s="16" t="s">
        <v>40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2"/>
      <c r="AB2" s="2"/>
      <c r="AC2" s="2"/>
    </row>
    <row r="3" spans="1:29" ht="26.25" customHeight="1" x14ac:dyDescent="0.25">
      <c r="A3" s="29" t="s">
        <v>0</v>
      </c>
      <c r="B3" s="43" t="s">
        <v>25</v>
      </c>
      <c r="C3" s="20" t="s">
        <v>24</v>
      </c>
      <c r="D3" s="21"/>
      <c r="E3" s="22"/>
      <c r="F3" s="20" t="s">
        <v>21</v>
      </c>
      <c r="G3" s="21"/>
      <c r="H3" s="22"/>
      <c r="I3" s="17" t="s">
        <v>10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9"/>
      <c r="V3" s="26" t="s">
        <v>6</v>
      </c>
      <c r="W3" s="32" t="s">
        <v>7</v>
      </c>
      <c r="X3" s="33"/>
      <c r="Y3" s="34"/>
      <c r="Z3" s="29" t="s">
        <v>23</v>
      </c>
      <c r="AA3" s="2"/>
      <c r="AB3" s="2"/>
      <c r="AC3" s="2"/>
    </row>
    <row r="4" spans="1:29" ht="97.5" customHeight="1" x14ac:dyDescent="0.25">
      <c r="A4" s="41"/>
      <c r="B4" s="44"/>
      <c r="C4" s="23"/>
      <c r="D4" s="24"/>
      <c r="E4" s="25"/>
      <c r="F4" s="23"/>
      <c r="G4" s="24"/>
      <c r="H4" s="25"/>
      <c r="I4" s="28" t="s">
        <v>1</v>
      </c>
      <c r="J4" s="28"/>
      <c r="K4" s="28"/>
      <c r="L4" s="28" t="s">
        <v>2</v>
      </c>
      <c r="M4" s="28"/>
      <c r="N4" s="28"/>
      <c r="O4" s="38" t="s">
        <v>22</v>
      </c>
      <c r="P4" s="39"/>
      <c r="Q4" s="40"/>
      <c r="R4" s="26" t="s">
        <v>26</v>
      </c>
      <c r="S4" s="28" t="s">
        <v>27</v>
      </c>
      <c r="T4" s="28"/>
      <c r="U4" s="28"/>
      <c r="V4" s="27"/>
      <c r="W4" s="35"/>
      <c r="X4" s="36"/>
      <c r="Y4" s="37"/>
      <c r="Z4" s="30"/>
    </row>
    <row r="5" spans="1:29" ht="57.75" customHeight="1" x14ac:dyDescent="0.25">
      <c r="A5" s="42"/>
      <c r="B5" s="45"/>
      <c r="C5" s="3" t="s">
        <v>3</v>
      </c>
      <c r="D5" s="3" t="s">
        <v>4</v>
      </c>
      <c r="E5" s="4" t="s">
        <v>5</v>
      </c>
      <c r="F5" s="3" t="s">
        <v>3</v>
      </c>
      <c r="G5" s="3" t="s">
        <v>4</v>
      </c>
      <c r="H5" s="4" t="s">
        <v>5</v>
      </c>
      <c r="I5" s="3" t="s">
        <v>3</v>
      </c>
      <c r="J5" s="3" t="s">
        <v>4</v>
      </c>
      <c r="K5" s="4" t="s">
        <v>5</v>
      </c>
      <c r="L5" s="3" t="s">
        <v>3</v>
      </c>
      <c r="M5" s="3" t="s">
        <v>4</v>
      </c>
      <c r="N5" s="4" t="s">
        <v>5</v>
      </c>
      <c r="O5" s="3" t="s">
        <v>3</v>
      </c>
      <c r="P5" s="3" t="s">
        <v>4</v>
      </c>
      <c r="Q5" s="4" t="s">
        <v>5</v>
      </c>
      <c r="R5" s="28"/>
      <c r="S5" s="3" t="s">
        <v>3</v>
      </c>
      <c r="T5" s="3" t="s">
        <v>4</v>
      </c>
      <c r="U5" s="4" t="s">
        <v>5</v>
      </c>
      <c r="V5" s="28"/>
      <c r="W5" s="3" t="s">
        <v>3</v>
      </c>
      <c r="X5" s="3" t="s">
        <v>8</v>
      </c>
      <c r="Y5" s="4" t="s">
        <v>5</v>
      </c>
      <c r="Z5" s="31"/>
    </row>
    <row r="6" spans="1:29" ht="33" customHeight="1" x14ac:dyDescent="0.25">
      <c r="A6" s="7" t="s">
        <v>28</v>
      </c>
      <c r="B6" s="4">
        <f>D6+G6</f>
        <v>34</v>
      </c>
      <c r="C6" s="9"/>
      <c r="D6" s="9"/>
      <c r="E6" s="10" t="e">
        <f>D6/C6*100</f>
        <v>#DIV/0!</v>
      </c>
      <c r="F6" s="9"/>
      <c r="G6" s="9">
        <v>34</v>
      </c>
      <c r="H6" s="10" t="e">
        <f>G6/F6*100</f>
        <v>#DIV/0!</v>
      </c>
      <c r="I6" s="9"/>
      <c r="J6" s="9">
        <v>30</v>
      </c>
      <c r="K6" s="10" t="e">
        <f>J6/I6*100</f>
        <v>#DIV/0!</v>
      </c>
      <c r="L6" s="9"/>
      <c r="M6" s="9"/>
      <c r="N6" s="10">
        <v>0</v>
      </c>
      <c r="O6" s="9"/>
      <c r="P6" s="9"/>
      <c r="Q6" s="10">
        <v>0</v>
      </c>
      <c r="R6" s="10"/>
      <c r="S6" s="9"/>
      <c r="T6" s="9"/>
      <c r="U6" s="10" t="e">
        <f>T6/S6*100</f>
        <v>#DIV/0!</v>
      </c>
      <c r="V6" s="9"/>
      <c r="W6" s="10">
        <f t="shared" ref="W6:W16" si="0">(I6*10*0.45/Z6)+(L6*10*0.31/Z6)+(O6*10*0.31/Z6)+(S6*10*0.17/Z6*0.7)</f>
        <v>0</v>
      </c>
      <c r="X6" s="10">
        <f t="shared" ref="X6:X16" si="1">(J6*10*0.45/Z6)+(M6*10*0.31/Z6)+(P6*10*0.35/Z6)+(T6*10*0.17/Z6)</f>
        <v>0.55555555555555558</v>
      </c>
      <c r="Y6" s="10" t="e">
        <f>X6/W6*100</f>
        <v>#DIV/0!</v>
      </c>
      <c r="Z6" s="9">
        <v>243</v>
      </c>
    </row>
    <row r="7" spans="1:29" ht="33" customHeight="1" x14ac:dyDescent="0.25">
      <c r="A7" s="7" t="s">
        <v>29</v>
      </c>
      <c r="B7" s="4">
        <f>D7+G7</f>
        <v>30</v>
      </c>
      <c r="C7" s="9"/>
      <c r="D7" s="9">
        <v>0</v>
      </c>
      <c r="E7" s="10" t="e">
        <f t="shared" ref="E7:E15" si="2">D7/C7*100</f>
        <v>#DIV/0!</v>
      </c>
      <c r="F7" s="9"/>
      <c r="G7" s="9">
        <v>30</v>
      </c>
      <c r="H7" s="10" t="e">
        <f t="shared" ref="H7:H18" si="3">G7/F7*100</f>
        <v>#DIV/0!</v>
      </c>
      <c r="I7" s="9"/>
      <c r="J7" s="9">
        <v>9</v>
      </c>
      <c r="K7" s="10" t="e">
        <f t="shared" ref="K7:K16" si="4">J7/I7*100</f>
        <v>#DIV/0!</v>
      </c>
      <c r="L7" s="9">
        <v>0</v>
      </c>
      <c r="M7" s="9">
        <v>0</v>
      </c>
      <c r="N7" s="10">
        <v>0</v>
      </c>
      <c r="O7" s="9">
        <v>0</v>
      </c>
      <c r="P7" s="9">
        <v>0</v>
      </c>
      <c r="Q7" s="10">
        <v>0</v>
      </c>
      <c r="R7" s="10">
        <v>100</v>
      </c>
      <c r="S7" s="9"/>
      <c r="T7" s="9">
        <f t="shared" ref="T7:T18" si="5">R7*0.7</f>
        <v>70</v>
      </c>
      <c r="U7" s="10" t="e">
        <f t="shared" ref="U7:U18" si="6">T7/S7*100</f>
        <v>#DIV/0!</v>
      </c>
      <c r="V7" s="9">
        <v>10</v>
      </c>
      <c r="W7" s="10">
        <f t="shared" si="0"/>
        <v>0</v>
      </c>
      <c r="X7" s="10">
        <f t="shared" si="1"/>
        <v>0.7595238095238096</v>
      </c>
      <c r="Y7" s="10" t="e">
        <f t="shared" ref="Y7:Y15" si="7">X7/W7*100</f>
        <v>#DIV/0!</v>
      </c>
      <c r="Z7" s="9">
        <v>210</v>
      </c>
    </row>
    <row r="8" spans="1:29" ht="33" customHeight="1" x14ac:dyDescent="0.25">
      <c r="A8" s="7" t="s">
        <v>30</v>
      </c>
      <c r="B8" s="4">
        <f t="shared" ref="B8:B17" si="8">D8+G8</f>
        <v>50</v>
      </c>
      <c r="C8" s="9"/>
      <c r="D8" s="9"/>
      <c r="E8" s="10" t="e">
        <f t="shared" si="2"/>
        <v>#DIV/0!</v>
      </c>
      <c r="F8" s="9"/>
      <c r="G8" s="9">
        <v>50</v>
      </c>
      <c r="H8" s="10" t="e">
        <f t="shared" si="3"/>
        <v>#DIV/0!</v>
      </c>
      <c r="I8" s="9">
        <v>0</v>
      </c>
      <c r="J8" s="9">
        <v>84</v>
      </c>
      <c r="K8" s="10" t="e">
        <f t="shared" si="4"/>
        <v>#DIV/0!</v>
      </c>
      <c r="L8" s="9">
        <v>0</v>
      </c>
      <c r="M8" s="9">
        <v>0</v>
      </c>
      <c r="N8" s="10" t="e">
        <f t="shared" ref="N8:N16" si="9">M8/L8*100</f>
        <v>#DIV/0!</v>
      </c>
      <c r="O8" s="10">
        <v>0</v>
      </c>
      <c r="P8" s="10">
        <v>0</v>
      </c>
      <c r="Q8" s="10">
        <v>0</v>
      </c>
      <c r="R8" s="10">
        <v>0</v>
      </c>
      <c r="S8" s="9">
        <v>0</v>
      </c>
      <c r="T8" s="9">
        <f t="shared" si="5"/>
        <v>0</v>
      </c>
      <c r="U8" s="10" t="e">
        <f t="shared" si="6"/>
        <v>#DIV/0!</v>
      </c>
      <c r="V8" s="9">
        <v>0</v>
      </c>
      <c r="W8" s="10">
        <f t="shared" si="0"/>
        <v>0</v>
      </c>
      <c r="X8" s="10">
        <f t="shared" si="1"/>
        <v>0.18648248643315243</v>
      </c>
      <c r="Y8" s="10" t="e">
        <f t="shared" si="7"/>
        <v>#DIV/0!</v>
      </c>
      <c r="Z8" s="9">
        <v>2027</v>
      </c>
    </row>
    <row r="9" spans="1:29" s="13" customFormat="1" ht="33" customHeight="1" x14ac:dyDescent="0.25">
      <c r="A9" s="7" t="s">
        <v>31</v>
      </c>
      <c r="B9" s="4">
        <f t="shared" si="8"/>
        <v>15</v>
      </c>
      <c r="C9" s="9"/>
      <c r="D9" s="9"/>
      <c r="E9" s="10" t="e">
        <f t="shared" si="2"/>
        <v>#DIV/0!</v>
      </c>
      <c r="F9" s="9"/>
      <c r="G9" s="9">
        <v>15</v>
      </c>
      <c r="H9" s="10" t="e">
        <f t="shared" si="3"/>
        <v>#DIV/0!</v>
      </c>
      <c r="I9" s="9"/>
      <c r="J9" s="9">
        <v>0</v>
      </c>
      <c r="K9" s="10" t="e">
        <f t="shared" si="4"/>
        <v>#DIV/0!</v>
      </c>
      <c r="L9" s="9"/>
      <c r="M9" s="9">
        <v>0</v>
      </c>
      <c r="N9" s="10" t="e">
        <f t="shared" si="9"/>
        <v>#DIV/0!</v>
      </c>
      <c r="O9" s="10"/>
      <c r="P9" s="10">
        <v>0</v>
      </c>
      <c r="Q9" s="10" t="e">
        <f>P9/O9*100</f>
        <v>#DIV/0!</v>
      </c>
      <c r="R9" s="10"/>
      <c r="S9" s="9"/>
      <c r="T9" s="9">
        <f t="shared" si="5"/>
        <v>0</v>
      </c>
      <c r="U9" s="10" t="e">
        <f t="shared" si="6"/>
        <v>#DIV/0!</v>
      </c>
      <c r="V9" s="9">
        <v>0</v>
      </c>
      <c r="W9" s="10">
        <f t="shared" si="0"/>
        <v>0</v>
      </c>
      <c r="X9" s="10">
        <f t="shared" si="1"/>
        <v>0</v>
      </c>
      <c r="Y9" s="10" t="e">
        <f t="shared" si="7"/>
        <v>#DIV/0!</v>
      </c>
      <c r="Z9" s="9">
        <v>962</v>
      </c>
    </row>
    <row r="10" spans="1:29" ht="33" customHeight="1" x14ac:dyDescent="0.25">
      <c r="A10" s="7" t="s">
        <v>32</v>
      </c>
      <c r="B10" s="4">
        <f t="shared" si="8"/>
        <v>0</v>
      </c>
      <c r="C10" s="9"/>
      <c r="D10" s="9">
        <v>0</v>
      </c>
      <c r="E10" s="10" t="e">
        <f t="shared" si="2"/>
        <v>#DIV/0!</v>
      </c>
      <c r="F10" s="9"/>
      <c r="G10" s="9"/>
      <c r="H10" s="10" t="e">
        <f t="shared" si="3"/>
        <v>#DIV/0!</v>
      </c>
      <c r="I10" s="9"/>
      <c r="J10" s="9">
        <v>0</v>
      </c>
      <c r="K10" s="10" t="e">
        <f t="shared" si="4"/>
        <v>#DIV/0!</v>
      </c>
      <c r="L10" s="9"/>
      <c r="M10" s="9">
        <v>0</v>
      </c>
      <c r="N10" s="10" t="e">
        <f t="shared" si="9"/>
        <v>#DIV/0!</v>
      </c>
      <c r="O10" s="10">
        <v>0</v>
      </c>
      <c r="P10" s="10">
        <v>0</v>
      </c>
      <c r="Q10" s="10" t="e">
        <f t="shared" ref="Q10:Q15" si="10">P10/O10*100</f>
        <v>#DIV/0!</v>
      </c>
      <c r="R10" s="10"/>
      <c r="S10" s="9"/>
      <c r="T10" s="9">
        <f t="shared" si="5"/>
        <v>0</v>
      </c>
      <c r="U10" s="10" t="e">
        <f t="shared" si="6"/>
        <v>#DIV/0!</v>
      </c>
      <c r="V10" s="9"/>
      <c r="W10" s="10">
        <f t="shared" si="0"/>
        <v>0</v>
      </c>
      <c r="X10" s="10">
        <f t="shared" si="1"/>
        <v>0</v>
      </c>
      <c r="Y10" s="10" t="e">
        <f t="shared" si="7"/>
        <v>#DIV/0!</v>
      </c>
      <c r="Z10" s="9">
        <v>566</v>
      </c>
    </row>
    <row r="11" spans="1:29" s="13" customFormat="1" ht="33" customHeight="1" x14ac:dyDescent="0.25">
      <c r="A11" s="7" t="s">
        <v>33</v>
      </c>
      <c r="B11" s="4">
        <f t="shared" si="8"/>
        <v>0</v>
      </c>
      <c r="C11" s="9"/>
      <c r="D11" s="9"/>
      <c r="E11" s="10" t="e">
        <f t="shared" si="2"/>
        <v>#DIV/0!</v>
      </c>
      <c r="F11" s="9"/>
      <c r="G11" s="9"/>
      <c r="H11" s="10" t="e">
        <f t="shared" si="3"/>
        <v>#DIV/0!</v>
      </c>
      <c r="I11" s="9"/>
      <c r="J11" s="9">
        <v>0</v>
      </c>
      <c r="K11" s="10" t="e">
        <f t="shared" si="4"/>
        <v>#DIV/0!</v>
      </c>
      <c r="L11" s="9"/>
      <c r="M11" s="9"/>
      <c r="N11" s="10" t="e">
        <f t="shared" si="9"/>
        <v>#DIV/0!</v>
      </c>
      <c r="O11" s="10">
        <v>0</v>
      </c>
      <c r="P11" s="10">
        <v>0</v>
      </c>
      <c r="Q11" s="10" t="e">
        <f t="shared" si="10"/>
        <v>#DIV/0!</v>
      </c>
      <c r="R11" s="10"/>
      <c r="S11" s="9"/>
      <c r="T11" s="9">
        <f t="shared" si="5"/>
        <v>0</v>
      </c>
      <c r="U11" s="10" t="e">
        <f t="shared" si="6"/>
        <v>#DIV/0!</v>
      </c>
      <c r="V11" s="9">
        <v>0</v>
      </c>
      <c r="W11" s="10">
        <f t="shared" si="0"/>
        <v>0</v>
      </c>
      <c r="X11" s="10">
        <f t="shared" si="1"/>
        <v>0</v>
      </c>
      <c r="Y11" s="10" t="e">
        <f t="shared" si="7"/>
        <v>#DIV/0!</v>
      </c>
      <c r="Z11" s="9">
        <v>896</v>
      </c>
    </row>
    <row r="12" spans="1:29" ht="33" customHeight="1" x14ac:dyDescent="0.25">
      <c r="A12" s="7" t="s">
        <v>34</v>
      </c>
      <c r="B12" s="4">
        <f t="shared" si="8"/>
        <v>15</v>
      </c>
      <c r="C12" s="9"/>
      <c r="D12" s="9"/>
      <c r="E12" s="10" t="e">
        <f t="shared" si="2"/>
        <v>#DIV/0!</v>
      </c>
      <c r="F12" s="9"/>
      <c r="G12" s="9">
        <v>15</v>
      </c>
      <c r="H12" s="10" t="e">
        <f t="shared" si="3"/>
        <v>#DIV/0!</v>
      </c>
      <c r="I12" s="9"/>
      <c r="J12" s="9">
        <v>25</v>
      </c>
      <c r="K12" s="10" t="e">
        <f t="shared" si="4"/>
        <v>#DIV/0!</v>
      </c>
      <c r="L12" s="9"/>
      <c r="M12" s="9"/>
      <c r="N12" s="10" t="e">
        <f t="shared" si="9"/>
        <v>#DIV/0!</v>
      </c>
      <c r="O12" s="10">
        <v>0</v>
      </c>
      <c r="P12" s="10">
        <v>0</v>
      </c>
      <c r="Q12" s="10" t="e">
        <f t="shared" si="10"/>
        <v>#DIV/0!</v>
      </c>
      <c r="R12" s="10"/>
      <c r="S12" s="9"/>
      <c r="T12" s="9">
        <f t="shared" si="5"/>
        <v>0</v>
      </c>
      <c r="U12" s="10" t="e">
        <f t="shared" si="6"/>
        <v>#DIV/0!</v>
      </c>
      <c r="V12" s="9"/>
      <c r="W12" s="10">
        <f t="shared" si="0"/>
        <v>0</v>
      </c>
      <c r="X12" s="10">
        <f t="shared" si="1"/>
        <v>3.2856308411214952E-2</v>
      </c>
      <c r="Y12" s="10" t="e">
        <f t="shared" si="7"/>
        <v>#DIV/0!</v>
      </c>
      <c r="Z12" s="9">
        <v>3424</v>
      </c>
    </row>
    <row r="13" spans="1:29" ht="33" customHeight="1" x14ac:dyDescent="0.25">
      <c r="A13" s="7" t="s">
        <v>35</v>
      </c>
      <c r="B13" s="4">
        <f t="shared" si="8"/>
        <v>34</v>
      </c>
      <c r="C13" s="9"/>
      <c r="D13" s="9"/>
      <c r="E13" s="10" t="e">
        <f t="shared" si="2"/>
        <v>#DIV/0!</v>
      </c>
      <c r="F13" s="9"/>
      <c r="G13" s="9">
        <v>34</v>
      </c>
      <c r="H13" s="10" t="e">
        <f t="shared" si="3"/>
        <v>#DIV/0!</v>
      </c>
      <c r="I13" s="9"/>
      <c r="J13" s="9"/>
      <c r="K13" s="10" t="e">
        <f t="shared" si="4"/>
        <v>#DIV/0!</v>
      </c>
      <c r="L13" s="9"/>
      <c r="M13" s="9"/>
      <c r="N13" s="10" t="e">
        <f t="shared" si="9"/>
        <v>#DIV/0!</v>
      </c>
      <c r="O13" s="10"/>
      <c r="P13" s="10"/>
      <c r="Q13" s="10" t="e">
        <f t="shared" si="10"/>
        <v>#DIV/0!</v>
      </c>
      <c r="R13" s="10"/>
      <c r="S13" s="9"/>
      <c r="T13" s="9">
        <f t="shared" si="5"/>
        <v>0</v>
      </c>
      <c r="U13" s="10" t="e">
        <f t="shared" si="6"/>
        <v>#DIV/0!</v>
      </c>
      <c r="V13" s="9">
        <v>24</v>
      </c>
      <c r="W13" s="10"/>
      <c r="X13" s="10"/>
      <c r="Y13" s="10" t="e">
        <f t="shared" si="7"/>
        <v>#DIV/0!</v>
      </c>
      <c r="Z13" s="9"/>
    </row>
    <row r="14" spans="1:29" ht="33" customHeight="1" x14ac:dyDescent="0.25">
      <c r="A14" s="7" t="s">
        <v>36</v>
      </c>
      <c r="B14" s="4">
        <f t="shared" si="8"/>
        <v>89</v>
      </c>
      <c r="C14" s="9"/>
      <c r="D14" s="9"/>
      <c r="E14" s="10" t="e">
        <f t="shared" si="2"/>
        <v>#DIV/0!</v>
      </c>
      <c r="F14" s="9"/>
      <c r="G14" s="9">
        <v>89</v>
      </c>
      <c r="H14" s="10" t="e">
        <f t="shared" si="3"/>
        <v>#DIV/0!</v>
      </c>
      <c r="I14" s="9"/>
      <c r="J14" s="9">
        <v>120</v>
      </c>
      <c r="K14" s="10" t="e">
        <f t="shared" si="4"/>
        <v>#DIV/0!</v>
      </c>
      <c r="L14" s="9"/>
      <c r="M14" s="9"/>
      <c r="N14" s="10" t="e">
        <f t="shared" si="9"/>
        <v>#DIV/0!</v>
      </c>
      <c r="O14" s="10"/>
      <c r="P14" s="10"/>
      <c r="Q14" s="10" t="e">
        <f t="shared" si="10"/>
        <v>#DIV/0!</v>
      </c>
      <c r="R14" s="10"/>
      <c r="S14" s="9"/>
      <c r="T14" s="9">
        <f t="shared" si="5"/>
        <v>0</v>
      </c>
      <c r="U14" s="10" t="e">
        <f t="shared" si="6"/>
        <v>#DIV/0!</v>
      </c>
      <c r="V14" s="9"/>
      <c r="W14" s="10"/>
      <c r="X14" s="10"/>
      <c r="Y14" s="10" t="e">
        <f t="shared" si="7"/>
        <v>#DIV/0!</v>
      </c>
      <c r="Z14" s="9"/>
    </row>
    <row r="15" spans="1:29" ht="33" customHeight="1" x14ac:dyDescent="0.25">
      <c r="A15" s="7" t="s">
        <v>37</v>
      </c>
      <c r="B15" s="4">
        <f t="shared" si="8"/>
        <v>5</v>
      </c>
      <c r="C15" s="9"/>
      <c r="D15" s="9"/>
      <c r="E15" s="10" t="e">
        <f t="shared" si="2"/>
        <v>#DIV/0!</v>
      </c>
      <c r="F15" s="9"/>
      <c r="G15" s="9">
        <v>5</v>
      </c>
      <c r="H15" s="10" t="e">
        <f t="shared" si="3"/>
        <v>#DIV/0!</v>
      </c>
      <c r="I15" s="9"/>
      <c r="J15" s="9">
        <v>10</v>
      </c>
      <c r="K15" s="10" t="e">
        <f t="shared" si="4"/>
        <v>#DIV/0!</v>
      </c>
      <c r="L15" s="9"/>
      <c r="M15" s="9"/>
      <c r="N15" s="10" t="e">
        <f t="shared" si="9"/>
        <v>#DIV/0!</v>
      </c>
      <c r="O15" s="10"/>
      <c r="P15" s="10"/>
      <c r="Q15" s="10" t="e">
        <f t="shared" si="10"/>
        <v>#DIV/0!</v>
      </c>
      <c r="R15" s="10"/>
      <c r="S15" s="9"/>
      <c r="T15" s="9">
        <f t="shared" si="5"/>
        <v>0</v>
      </c>
      <c r="U15" s="10" t="e">
        <f t="shared" si="6"/>
        <v>#DIV/0!</v>
      </c>
      <c r="V15" s="9"/>
      <c r="W15" s="10"/>
      <c r="X15" s="10"/>
      <c r="Y15" s="10" t="e">
        <f t="shared" si="7"/>
        <v>#DIV/0!</v>
      </c>
      <c r="Z15" s="9"/>
    </row>
    <row r="16" spans="1:29" ht="33" customHeight="1" x14ac:dyDescent="0.25">
      <c r="A16" s="8" t="s">
        <v>18</v>
      </c>
      <c r="B16" s="6">
        <f>SUM(B6:B15)</f>
        <v>272</v>
      </c>
      <c r="C16" s="11">
        <f>SUM(C6:C15)</f>
        <v>0</v>
      </c>
      <c r="D16" s="11">
        <f>SUM(D6:D15)</f>
        <v>0</v>
      </c>
      <c r="E16" s="12" t="e">
        <f>D16/C16*100</f>
        <v>#DIV/0!</v>
      </c>
      <c r="F16" s="11">
        <f>SUM(F6:F15)</f>
        <v>0</v>
      </c>
      <c r="G16" s="11">
        <f>SUM(G6:G15)</f>
        <v>272</v>
      </c>
      <c r="H16" s="12" t="e">
        <f t="shared" si="3"/>
        <v>#DIV/0!</v>
      </c>
      <c r="I16" s="11">
        <f>SUM(I6:I15)</f>
        <v>0</v>
      </c>
      <c r="J16" s="11">
        <f>SUM(J6:J15)</f>
        <v>278</v>
      </c>
      <c r="K16" s="12" t="e">
        <f t="shared" si="4"/>
        <v>#DIV/0!</v>
      </c>
      <c r="L16" s="11">
        <f>SUM(L6:L15)</f>
        <v>0</v>
      </c>
      <c r="M16" s="11">
        <f>SUM(M6:M15)</f>
        <v>0</v>
      </c>
      <c r="N16" s="12" t="e">
        <f t="shared" si="9"/>
        <v>#DIV/0!</v>
      </c>
      <c r="O16" s="11">
        <f>SUM(O6:O15)</f>
        <v>0</v>
      </c>
      <c r="P16" s="11">
        <f>SUM(P6:P15)</f>
        <v>0</v>
      </c>
      <c r="Q16" s="12" t="e">
        <f>P16/O16*100</f>
        <v>#DIV/0!</v>
      </c>
      <c r="R16" s="12">
        <f>SUM(R6:R15)</f>
        <v>100</v>
      </c>
      <c r="S16" s="12">
        <f>SUM(S6:S15)</f>
        <v>0</v>
      </c>
      <c r="T16" s="11">
        <f>R16*0.7</f>
        <v>70</v>
      </c>
      <c r="U16" s="12" t="e">
        <f t="shared" si="6"/>
        <v>#DIV/0!</v>
      </c>
      <c r="V16" s="12">
        <f>SUM(V6:V15)</f>
        <v>34</v>
      </c>
      <c r="W16" s="12">
        <f t="shared" si="0"/>
        <v>0</v>
      </c>
      <c r="X16" s="12">
        <f t="shared" si="1"/>
        <v>0.16450528338136408</v>
      </c>
      <c r="Y16" s="12" t="e">
        <f>X16/W16*100</f>
        <v>#DIV/0!</v>
      </c>
      <c r="Z16" s="11">
        <f>Z6+Z7+Z8+Z9+Z10+Z11+Z12</f>
        <v>8328</v>
      </c>
    </row>
    <row r="17" spans="1:26" ht="33" customHeight="1" x14ac:dyDescent="0.25">
      <c r="A17" s="7" t="s">
        <v>39</v>
      </c>
      <c r="B17" s="4">
        <f t="shared" si="8"/>
        <v>120</v>
      </c>
      <c r="C17" s="11"/>
      <c r="D17" s="11"/>
      <c r="E17" s="12"/>
      <c r="F17" s="11"/>
      <c r="G17" s="9">
        <v>120</v>
      </c>
      <c r="H17" s="12"/>
      <c r="I17" s="11"/>
      <c r="J17" s="9">
        <v>100</v>
      </c>
      <c r="K17" s="12"/>
      <c r="L17" s="11"/>
      <c r="M17" s="11"/>
      <c r="N17" s="12"/>
      <c r="O17" s="11"/>
      <c r="P17" s="11"/>
      <c r="Q17" s="12"/>
      <c r="R17" s="12"/>
      <c r="S17" s="12"/>
      <c r="T17" s="11"/>
      <c r="U17" s="12"/>
      <c r="V17" s="11"/>
      <c r="W17" s="12"/>
      <c r="X17" s="12"/>
      <c r="Y17" s="12"/>
      <c r="Z17" s="11"/>
    </row>
    <row r="18" spans="1:26" ht="33" customHeight="1" x14ac:dyDescent="0.25">
      <c r="A18" s="7" t="s">
        <v>38</v>
      </c>
      <c r="B18" s="4">
        <f>D18+G18</f>
        <v>10</v>
      </c>
      <c r="C18" s="9">
        <v>5</v>
      </c>
      <c r="D18" s="9">
        <v>0</v>
      </c>
      <c r="E18" s="10">
        <f>D18/C18*100</f>
        <v>0</v>
      </c>
      <c r="F18" s="9"/>
      <c r="G18" s="9">
        <v>10</v>
      </c>
      <c r="H18" s="10" t="e">
        <f t="shared" si="3"/>
        <v>#DIV/0!</v>
      </c>
      <c r="I18" s="9"/>
      <c r="J18" s="9"/>
      <c r="K18" s="10"/>
      <c r="L18" s="9"/>
      <c r="M18" s="9">
        <v>0</v>
      </c>
      <c r="N18" s="10"/>
      <c r="O18" s="9"/>
      <c r="P18" s="9">
        <v>0</v>
      </c>
      <c r="Q18" s="10"/>
      <c r="R18" s="10"/>
      <c r="S18" s="9"/>
      <c r="T18" s="9">
        <f t="shared" si="5"/>
        <v>0</v>
      </c>
      <c r="U18" s="10" t="e">
        <f t="shared" si="6"/>
        <v>#DIV/0!</v>
      </c>
      <c r="V18" s="9"/>
      <c r="W18" s="9"/>
      <c r="X18" s="12"/>
      <c r="Y18" s="10"/>
      <c r="Z18" s="9">
        <v>222</v>
      </c>
    </row>
    <row r="19" spans="1:26" ht="33" customHeight="1" x14ac:dyDescent="0.25">
      <c r="A19" s="15" t="s">
        <v>20</v>
      </c>
      <c r="B19" s="6">
        <f>B16+B17+B18</f>
        <v>402</v>
      </c>
      <c r="C19" s="11">
        <f>C16+C17+C18</f>
        <v>5</v>
      </c>
      <c r="D19" s="11">
        <f>D16+D17+D18</f>
        <v>0</v>
      </c>
      <c r="E19" s="12">
        <f>D19/C19*100</f>
        <v>0</v>
      </c>
      <c r="F19" s="11">
        <f>F16+F17+F18</f>
        <v>0</v>
      </c>
      <c r="G19" s="11">
        <f>G16+G17+G18</f>
        <v>402</v>
      </c>
      <c r="H19" s="12" t="e">
        <f>G19/F19*100</f>
        <v>#DIV/0!</v>
      </c>
      <c r="I19" s="11">
        <f>I16+I17+I18</f>
        <v>0</v>
      </c>
      <c r="J19" s="11">
        <f>J16+J17+J18</f>
        <v>378</v>
      </c>
      <c r="K19" s="12" t="e">
        <f>J19/I19*100</f>
        <v>#DIV/0!</v>
      </c>
      <c r="L19" s="11">
        <f>L16+L17+L18</f>
        <v>0</v>
      </c>
      <c r="M19" s="11">
        <f>M16+M17+M18</f>
        <v>0</v>
      </c>
      <c r="N19" s="12" t="e">
        <f>M19/L19*100</f>
        <v>#DIV/0!</v>
      </c>
      <c r="O19" s="12">
        <f>O16+O18</f>
        <v>0</v>
      </c>
      <c r="P19" s="12">
        <f>P16+P18</f>
        <v>0</v>
      </c>
      <c r="Q19" s="12" t="e">
        <f>P19/O19*100</f>
        <v>#DIV/0!</v>
      </c>
      <c r="R19" s="11">
        <f>R16+R17+R18</f>
        <v>100</v>
      </c>
      <c r="S19" s="11">
        <f>S16+S17+S18</f>
        <v>0</v>
      </c>
      <c r="T19" s="11">
        <f>T18+T16</f>
        <v>70</v>
      </c>
      <c r="U19" s="12" t="e">
        <f>T19/S19*100</f>
        <v>#DIV/0!</v>
      </c>
      <c r="V19" s="11">
        <f>V18+V16</f>
        <v>34</v>
      </c>
      <c r="W19" s="11"/>
      <c r="X19" s="12">
        <f>(J19*10*0.45/Z19)+(M19*10*0.31/Z19)+(P19*10*0.35/Z19)+(T19*10*0.17/Z19)</f>
        <v>0.2128654970760234</v>
      </c>
      <c r="Y19" s="12"/>
      <c r="Z19" s="11">
        <f>Z16+Z18</f>
        <v>8550</v>
      </c>
    </row>
    <row r="20" spans="1:26" x14ac:dyDescent="0.25"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6" x14ac:dyDescent="0.25"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6" x14ac:dyDescent="0.25"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</sheetData>
  <mergeCells count="15">
    <mergeCell ref="A1:Z1"/>
    <mergeCell ref="A2:Z2"/>
    <mergeCell ref="A3:A5"/>
    <mergeCell ref="B3:B5"/>
    <mergeCell ref="C3:E4"/>
    <mergeCell ref="F3:H4"/>
    <mergeCell ref="I3:U3"/>
    <mergeCell ref="V3:V5"/>
    <mergeCell ref="W3:Y4"/>
    <mergeCell ref="Z3:Z5"/>
    <mergeCell ref="I4:K4"/>
    <mergeCell ref="L4:N4"/>
    <mergeCell ref="O4:Q4"/>
    <mergeCell ref="R4:R5"/>
    <mergeCell ref="S4:U4"/>
  </mergeCells>
  <pageMargins left="0.7" right="0.7" top="0.75" bottom="0.75" header="0.3" footer="0.3"/>
  <pageSetup paperSize="9" scale="5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Лист1!Область_печати</vt:lpstr>
      <vt:lpstr>Лист2!Область_печати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2019-08-12T09:21:03Z</cp:lastPrinted>
  <dcterms:created xsi:type="dcterms:W3CDTF">2018-08-07T03:18:54Z</dcterms:created>
  <dcterms:modified xsi:type="dcterms:W3CDTF">2019-08-12T09:21:57Z</dcterms:modified>
</cp:coreProperties>
</file>