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9150" activeTab="4"/>
  </bookViews>
  <sheets>
    <sheet name="Прил.1" sheetId="1" r:id="rId1"/>
    <sheet name="прил.8" sheetId="2" r:id="rId2"/>
    <sheet name="Прил. 2" sheetId="3" r:id="rId3"/>
    <sheet name="прил 6" sheetId="4" r:id="rId4"/>
    <sheet name="прил 7" sheetId="5" r:id="rId5"/>
  </sheets>
  <definedNames/>
  <calcPr fullCalcOnLoad="1"/>
</workbook>
</file>

<file path=xl/sharedStrings.xml><?xml version="1.0" encoding="utf-8"?>
<sst xmlns="http://schemas.openxmlformats.org/spreadsheetml/2006/main" count="740" uniqueCount="507">
  <si>
    <t>Наименование групп, подгрупп, статей, подстатей, элементов, программ (подпрограмм), кодов экономической классификации доходов</t>
  </si>
  <si>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</si>
  <si>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</si>
  <si>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</si>
  <si>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ВСЕГО ДОХОДОВ</t>
  </si>
  <si>
    <t xml:space="preserve">                                            </t>
  </si>
  <si>
    <t>000 1 00 00000 00 0000 000</t>
  </si>
  <si>
    <t>000 1 01 00000 00 0000 000</t>
  </si>
  <si>
    <t>000 1 06 00000 00 0000 000</t>
  </si>
  <si>
    <t>000 1 11 00000 00 0000 000</t>
  </si>
  <si>
    <t>000 2 00 00000 00 0000 000</t>
  </si>
  <si>
    <t>000 2 02 00000 00 0000 000</t>
  </si>
  <si>
    <t>Глава муниципального образования</t>
  </si>
  <si>
    <t>Депутаты представительного органа муниципального образования</t>
  </si>
  <si>
    <t>Администрация муниципального образования "Верещагинское городское поселение"</t>
  </si>
  <si>
    <t>Единый налог на вмененный доход для отдельных видов деятельности</t>
  </si>
  <si>
    <t>000 1 05 00000 00 0000 000</t>
  </si>
  <si>
    <t>НАЛОГИ НА СОВОКУПНЫЙ ДОХОД</t>
  </si>
  <si>
    <t>000 106 04000 02 0000 110</t>
  </si>
  <si>
    <t>Транспортный налог</t>
  </si>
  <si>
    <t>Организация и содержание мест захоронения</t>
  </si>
  <si>
    <t>Источники внутреннего финансирования дефицита бюджета</t>
  </si>
  <si>
    <t>000 0105 0000 00 0000 000</t>
  </si>
  <si>
    <t>Изменение остатков средств на счетах по учету средств бюджета</t>
  </si>
  <si>
    <t>000 0105 0201 00 0000 510</t>
  </si>
  <si>
    <t>Увеличение прочих остатков денежных средств бюджетов</t>
  </si>
  <si>
    <t>Уменьшение прочих остатков денежных средств бюджетов</t>
  </si>
  <si>
    <t>000 0105 0201 00 0000 610</t>
  </si>
  <si>
    <t>Заместитель главы администрации Верещагинского городского</t>
  </si>
  <si>
    <t xml:space="preserve">Заместитель главы администрации Верещагинского </t>
  </si>
  <si>
    <t xml:space="preserve">Налог на доходы физических лиц </t>
  </si>
  <si>
    <t>000 1 11 05000 00 0000 120</t>
  </si>
  <si>
    <t>000 1 06 06000 00 0000 110</t>
  </si>
  <si>
    <t>000 1 11 09000 00 0000 120</t>
  </si>
  <si>
    <t>000 114 06000 00 0000 430</t>
  </si>
  <si>
    <t>Налог на имущество  физических лиц</t>
  </si>
  <si>
    <t>Земельный налог</t>
  </si>
  <si>
    <t xml:space="preserve">000 1 01 02000 01 0000 110 </t>
  </si>
  <si>
    <t>000 105 02000 02 0000 110</t>
  </si>
  <si>
    <t>000 1 06 01000 00 0000 110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</si>
  <si>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</si>
  <si>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</si>
  <si>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Безвозмездные поступления </t>
  </si>
  <si>
    <t>000 1 13 00000 00 0000 000</t>
  </si>
  <si>
    <t>ДОХОДЫ ОТ ОКАЗАНИЯ ПЛАТНЫХ УСЛУГ (РАБОТ) И КОМПЕНСАЦИИ ЗАТРАТ ГОСУДАРСТВА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</si>
  <si>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</si>
  <si>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</si>
  <si>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800</t>
  </si>
  <si>
    <t>Иные бюджетные ассигнования</t>
  </si>
  <si>
    <t>Единый сельскохозяйственный налог</t>
  </si>
  <si>
    <t>000 114 02000 00 0000 410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</si>
  <si>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</si>
  <si>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Составление протоколов об административных правонарушениях</t>
  </si>
  <si>
    <t>Сумма, рублей</t>
  </si>
  <si>
    <t>Непрограммные мероприятия</t>
  </si>
  <si>
    <t>Осуществление межмуниципального сотрудничества</t>
  </si>
  <si>
    <t>Межбюджетные трансферты</t>
  </si>
  <si>
    <t>Социальное обеспечение и иные выплаты населению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</si>
  <si>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</si>
  <si>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</si>
  <si>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</si>
  <si>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</si>
  <si>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</si>
  <si>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</si>
  <si>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</si>
  <si>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</si>
  <si>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</si>
  <si>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</si>
  <si>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</si>
  <si>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</si>
  <si>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000 1 11 07000 00 0000 120</t>
  </si>
  <si>
    <t>Доходы от государственных и муниципальных унитарных предприятий</t>
  </si>
  <si>
    <t>поселения по экономике и финансам                                                                          Е.А.Пеленева</t>
  </si>
  <si>
    <t>Подпрограмма "Жилищное хозяйство"</t>
  </si>
  <si>
    <t>Подпрограмма "Коммунальное хозяйство"</t>
  </si>
  <si>
    <t>ЦСР</t>
  </si>
  <si>
    <t>ВР </t>
  </si>
  <si>
    <t>Межбюджетные трансферты бюджету муниципального района на финансовое обеспечение части переданных полномочий по созданию условий для жилищного строительства в рамках реализации ВЦП "Обеспечение жильем молодых семей в Верещагинском муниципальном районе"</t>
  </si>
  <si>
    <t>Всего расходов</t>
  </si>
  <si>
    <t>Озеленение территории</t>
  </si>
  <si>
    <t xml:space="preserve">                                                </t>
  </si>
  <si>
    <t xml:space="preserve">                        </t>
  </si>
  <si>
    <r>
      <rPr>
        <sz val="12"/>
        <rFont val="Times New Roman"/>
        <family val="1"/>
      </rPr>
      <t xml:space="preserve">Заместитель главы администрации 
Верещагинского городского поселения
по экономике и финансам                                                                              Е.А.Пеленева </t>
    </r>
    <r>
      <rPr>
        <sz val="10"/>
        <rFont val="Arial Cyr"/>
        <family val="0"/>
      </rPr>
      <t xml:space="preserve">  
</t>
    </r>
  </si>
  <si>
    <t>Межбюджетные трансферты, передаваемые бюджетам городских поселений на финансовое обеспечение дорожной деятельности в отношении автомобильных дорог общего пользования местного значения</t>
  </si>
  <si>
    <t>000 202 04056 13 0000 151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</si>
  <si>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</si>
  <si>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</si>
  <si>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</si>
  <si>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</si>
  <si>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000 0105 0201 13 0000 510</t>
  </si>
  <si>
    <t>000 0105 0201 13 0000 610</t>
  </si>
  <si>
    <t>Муниципальная программа "Организация муниципального управления в органах местного самоуправления Верещагинского городского поселения"</t>
  </si>
  <si>
    <t>Содержание органов местного самоуправления за счет средств местного бюджета</t>
  </si>
  <si>
    <t>Обучение на курсах повышения квалификации</t>
  </si>
  <si>
    <t xml:space="preserve"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
</t>
  </si>
  <si>
    <t xml:space="preserve">Закупка товаров, работ и услуг для обеспечения
государственных (муниципальных) нужд
выполнения функций государственными (муниципальными)
органами, казенными учреждениями, органами управления
государственными внебюджетными фондами
</t>
  </si>
  <si>
    <t>Сопровождение, поддержка официального сайта Верещагинского городского поселения</t>
  </si>
  <si>
    <t>Выполнение кадастровых работ в отношении объектов недвижимого имущества</t>
  </si>
  <si>
    <t>Оценка рыночной стоимости муниципального имущества</t>
  </si>
  <si>
    <t>Вступление в наследство на выморочное имущество</t>
  </si>
  <si>
    <t>Г7 0 03 АТ 020</t>
  </si>
  <si>
    <t>Выполнение кадастровых работ в отношении земельных участков</t>
  </si>
  <si>
    <t>Оценка земельных участков</t>
  </si>
  <si>
    <t>Резервный фонд местной администрации</t>
  </si>
  <si>
    <t>Устройство минерализованных полос в населенных пунктах поселения, примыкающих к лесным массивам с учетом противопожарных разрывов</t>
  </si>
  <si>
    <t>Обновление источников питания технических средств звукового оповещения населения в случаях чрезвычайных ситуаций, пожаров в населенных пунктах: Борщовцы, Зайцы, Логиново, Субботники</t>
  </si>
  <si>
    <t>Выполнение работ по ликвидации наледей</t>
  </si>
  <si>
    <t>Отлов и содержание безнадзорных животных, обитающих на территории поселения</t>
  </si>
  <si>
    <t>Организация противопожарной пропаганды и информирование населения о мерах пожарной безопасности</t>
  </si>
  <si>
    <t>Муниципальная программа "Развитие и функционирование дорожно-транспортного комплекса Верещагинского городского поселения"</t>
  </si>
  <si>
    <t>Ремонт тротуаров на территории поселения</t>
  </si>
  <si>
    <t>Муниципальная программа  "Содержание и развитие системы жилищно-коммунального хозяйства Верещагинского городского поселения"</t>
  </si>
  <si>
    <t>Обследование жилых помещений для определения пригодности (непригодности) помещения для проживания и признания их аварийными и подлежащими сносу</t>
  </si>
  <si>
    <t xml:space="preserve">Администрирование арендной платы, доходов от продажи права аренды и доходов от продажи земельных участков,расположенных в границах поселений,государственная собственность на которые не разграничена </t>
  </si>
  <si>
    <t>Текущий ремонт автомобильных дорог местного значения в границах населенных пунктов поселения</t>
  </si>
  <si>
    <t>Ремонт бесхозяйных сетей коммунальной инфраструктуры</t>
  </si>
  <si>
    <t>Ликвидация (устранение) аварий на бесхозяйных сетях коммунальной инфраструктуры</t>
  </si>
  <si>
    <t>Снос аварийных жилых (нежилых) объектов недвижимости муниципальной собственности</t>
  </si>
  <si>
    <t>Муниципальная программа "Благоустройство территории Верещагинского городского поселения"</t>
  </si>
  <si>
    <t>Оплата по договору энергоснабжения</t>
  </si>
  <si>
    <t>Ремонт сетей наружного освещения</t>
  </si>
  <si>
    <t>Установка указателей улиц и номеров домов</t>
  </si>
  <si>
    <t>Содержание территории Городского парка культуры и отдыха и Сквера Победы</t>
  </si>
  <si>
    <t>Обустройство и содержание территории Первомайской площади на период проведения новогодних празднований</t>
  </si>
  <si>
    <t>Ремонт и замена автобусных остановок</t>
  </si>
  <si>
    <t>Муниципальная программа " Развитие сферы культуры, спорта и молодежной политики в Верещагинском городском поселении"</t>
  </si>
  <si>
    <t>Оказание муниципальных услуг, выполнение работ бюджетными учреждениями культуры</t>
  </si>
  <si>
    <t>Предоставление субсидий бюджетным, автономным учреждениям и иным некоммерческим организациям</t>
  </si>
  <si>
    <t>Реализация конкурса социально-культурных проектов</t>
  </si>
  <si>
    <t>Г9 2 00 00000</t>
  </si>
  <si>
    <t>Улучшение жилищных условий молодых семей на территории поселения</t>
  </si>
  <si>
    <t>Подпрограмма"Обеспечение жильем молодых семей на территории поселения"</t>
  </si>
  <si>
    <t>Г9 2 01 00000</t>
  </si>
  <si>
    <t>Предоставление социальных выплат молодым семьям на приобретение (строительство) жилья (в рамках федеральной целевой программы "Жилище" на 2015 - 2020 годы) (бюджет поселения)</t>
  </si>
  <si>
    <t>Г9 2 01 L0200</t>
  </si>
  <si>
    <t>80 0 00 00000</t>
  </si>
  <si>
    <t>Непрограммные направления расходов бюджета Верещагинского городского поселения</t>
  </si>
  <si>
    <t>80 0 00 А0030</t>
  </si>
  <si>
    <t>Пенсии за выслугу лет лицам, замещавшим муниципальные должности муниципального образования, муниципальным служащим</t>
  </si>
  <si>
    <t>80 0 00 А0110</t>
  </si>
  <si>
    <t>Единовременные выплаты почетным гражданам Верещагинского городского поселения</t>
  </si>
  <si>
    <t>80 0 00 ГВ010</t>
  </si>
  <si>
    <t>Дума Верещагинского городского поселения</t>
  </si>
  <si>
    <t>Содержание (техническое обслуживание) сетей наружного освещения</t>
  </si>
  <si>
    <t>Доработка проектной документации "Капитальный ремонт автомобильной дороги  местного значения ул. К.Маркса - Ульяновская в г. Верещагино" и сопровождение проектной документации при прохождении Государственной экспертизы в КГАУ "Управление государственной экспертизы Пермского края"</t>
  </si>
  <si>
    <t>Наименование муниципальной программы, мероприятие</t>
  </si>
  <si>
    <t xml:space="preserve">Код классификации источников внутреннего финансирования дефицита </t>
  </si>
  <si>
    <t>Наименование расхода</t>
  </si>
  <si>
    <t>Уплата взносов на капитальный ремонт общего имущества в многоквартирных домах в части муниципальной доли собственности</t>
  </si>
  <si>
    <t>Ремонт сетей коммунальной инфраструктуры, находящихся в муниципальной казне</t>
  </si>
  <si>
    <t>Г2 2 01 ГХ080</t>
  </si>
  <si>
    <t>Выпуск Официального бюллетеня  органов местного самоуправления Верещагинского городского поселения</t>
  </si>
  <si>
    <t>Капитальный ремонт автомобильных дорог местного значения в границах населенных пунктов поселения</t>
  </si>
  <si>
    <t>Г4 0 01 00000</t>
  </si>
  <si>
    <t>Г4 0 01 ГД010</t>
  </si>
  <si>
    <t xml:space="preserve">Переселению граждан из аварийного жилищного фонда </t>
  </si>
  <si>
    <t>Г9 1 03 ГК070</t>
  </si>
  <si>
    <t>Подпрограмма "Развитие культуры, спорта и молодежной политики в Верещагинском городском поселении"</t>
  </si>
  <si>
    <t>Проведение муниципальных выборов</t>
  </si>
  <si>
    <t>Восстановление дорожно- тропиночной сети, расположенной параллельно "Юбилейной" аллее в Городском парке культуры и отдыха</t>
  </si>
  <si>
    <t>Уведомление нанимателей о плате за найм муниципального жилищного фонда</t>
  </si>
  <si>
    <t xml:space="preserve">Сбор и вывоз мусора с несанкционированных свалок на территории поселения </t>
  </si>
  <si>
    <t>Сбор и вывоз мусора на территории г. Верещагино</t>
  </si>
  <si>
    <t xml:space="preserve">Текущий ремонт автомобильных дорог местного значения в границах населенных пунктов поселения </t>
  </si>
  <si>
    <t>Организация и проведение официальных мероприятий органов местного самоуправления</t>
  </si>
  <si>
    <t>БЕЗВОЗМЕЗДНЫЕ ПОСТУПЛЕНИЯ ОТ ДРУГИХ БЮДЖЕТОВ БЮДЖЕТНОЙ СИСТЕМЫ РОССИЙСКОЙ ФЕДЕРАЦИИ</t>
  </si>
  <si>
    <t>Акарицидная обработка мест массового пребывания и скопления людей</t>
  </si>
  <si>
    <t>Капитальный и текущий ремонт зданий и помещений бюджетных учреждений культуры</t>
  </si>
  <si>
    <t>Укрепление и модернизация материально-технической базы бюджетных учреждений культуры</t>
  </si>
  <si>
    <t>Г9 1 01 ГК020</t>
  </si>
  <si>
    <t>Установка и обслуживание светофорных объектов</t>
  </si>
  <si>
    <t>Прочие мероприятия в области коммунального хозяйства</t>
  </si>
  <si>
    <t>000 116 00000 00 0000 000</t>
  </si>
  <si>
    <t>ШТРАФЫ, САНКЦИИ, ВОЗМЕЩЕНИЕ УЩЕРБА</t>
  </si>
  <si>
    <t>000 116 33050 13 0000 410</t>
  </si>
  <si>
    <t>000 116 51040 02 0000 410</t>
  </si>
  <si>
    <t>Ремонт муниципального жилищного фонда</t>
  </si>
  <si>
    <t>Переустройство внутридомовой системы отопления многоквартирных домов</t>
  </si>
  <si>
    <t>Осуществление полномочий по созданию и организации деятельности административных комиссий</t>
  </si>
  <si>
    <t>Осуществление полномочий по страхованию граждан Российской Федерации, участвующих в деятельности дружин охраны общественного порядка на территории Пермского края</t>
  </si>
  <si>
    <t>Подпрограмма «Обеспечение доступности инвалидов и других маломобильных групп населения в приоритетных объектах поселения»</t>
  </si>
  <si>
    <t>Основное мероприятие "Поддержание жилищного фонда поселения в технически исправном состоянии"</t>
  </si>
  <si>
    <t>Основное мероприятие "Повышение безопасности проживания в жилищном фонде на территории поселения"</t>
  </si>
  <si>
    <t>Основное мероприятие "Строительство линейных объектов"</t>
  </si>
  <si>
    <t>Основное мероприятие "Перевод многоквартирных жилых домов на индивидуальное отопление на территории Верещагинского городского поселения"</t>
  </si>
  <si>
    <t>Основное мероприятие "Поддержание в нормативном состоянии объектов озеленения общего пользования"</t>
  </si>
  <si>
    <t>Основное мероприятие "Обеспечение функционирования, содержание и ремонт сетей наружного освещения"</t>
  </si>
  <si>
    <t>Основное мероприятие "Содержание, приведение в нормативное состояние и устройство объектов благоустройства"</t>
  </si>
  <si>
    <t>Основное мероприятие "Оздоровление санитарной, экологической обстановки на территории поселения"</t>
  </si>
  <si>
    <t>Основное мероприятие "Содержание и ремонт автомобильных дорог местного значения в границах населенных пунктов поселения"</t>
  </si>
  <si>
    <t>Основное мероприятие "Повышение безопасности дорожного движения"</t>
  </si>
  <si>
    <t>Основное мероприятие "Обеспечение первичных мер пожарной безопасности и предупреждение чрезвычайных ситуаций на территории поселения"</t>
  </si>
  <si>
    <t>Основное мероприятие "Проведение профилактических мероприятий по ликвидации природных очагов заболеваний"</t>
  </si>
  <si>
    <t>Основное мероприятие "Повышение культуры и уровня знаний населения при обеспечении требуемого уровня безопасности жизнедеятельности"</t>
  </si>
  <si>
    <t>Основное мероприятие "Развитие кадрового потенциала муниципальной службы. Повышение квалификации муниципальных служащих"</t>
  </si>
  <si>
    <t>Основное мероприятие "Информационная открытость органов местного самоуправления Верещагинского городского поселения"</t>
  </si>
  <si>
    <t>Основное мероприятие "Обеспечение деятельности органов местного самоуправления Верещагинского городского поселения"</t>
  </si>
  <si>
    <t>Основное мероприятие "Вовлечение в гражданский оборот земельных участков, находящихся в муниципальной собственности и земель в границах поселения, государственная собственность на которые не разграничена"</t>
  </si>
  <si>
    <t>Основное мероприятие "Повышение эффективности бюджетных расходов поселения и качества управления муниципальными финансами"</t>
  </si>
  <si>
    <t>Переодическая проверка дымоходов многоквартирных домов Верещагинского городского поселения</t>
  </si>
  <si>
    <t>Основное мероприятие "Создание положительного имиджа территории - изменение облика города Верещагино"</t>
  </si>
  <si>
    <t>Техническое обследование многоквартирных домов Верещагинского городского поселения</t>
  </si>
  <si>
    <t>Подпрограмма «Обеспечение жильем молодых семей на территории поселения»</t>
  </si>
  <si>
    <t>Основное мероприятие «Улучшение жилищных условий молодых семей на территории поселения»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</si>
  <si>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</si>
  <si>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Закупка товаров, работ и услуг для государственных (муниципальных ) нужд </t>
  </si>
  <si>
    <t>Муниципальная программа "Градостроительство и землеустройство на территории Верещагинского городского поселения"</t>
  </si>
  <si>
    <t>Подпрограмма "Градостроительство"</t>
  </si>
  <si>
    <t>Подпрограмма "Землеустройство"</t>
  </si>
  <si>
    <t xml:space="preserve">Содержание и текущий ремонт автомобильных дорог  местного значения и искусственных сооружений на них в границах населенных пунктов поселения </t>
  </si>
  <si>
    <t>Муниципальная программа "Обеспечение общественной безопасности на территории Верещагинского городского поселения"</t>
  </si>
  <si>
    <t>Подпрограмма "Обеспечение мер пожарной безопасности и защиты населения от чрезвычайных ситуаций на территории Верещагинского городского поселения"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</si>
  <si>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</si>
  <si>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эвтанацизии, утилизации</t>
  </si>
  <si>
    <t>Подпрограмма «Профилактика терроризма и экстремизма, а также минимизация и (или) ликвидация последствий терроризма и экстремизма на территории Верещагинского городского поселения»</t>
  </si>
  <si>
    <t>Основное мероприятие «Информирование жителей Верещагинского городского поселения по вопросам противодействия терроризму и экстремизму»</t>
  </si>
  <si>
    <t>Изготовление информационных материалов по вопросам действия населения при угрозе или возникновении террористического акта, межконфессиональных конфликтов</t>
  </si>
  <si>
    <t>Основное мероприятие «Обеспечение комплекса мер по поддержанию правопорядка и осуществления безопасности в период проведения массовых мероприятий»</t>
  </si>
  <si>
    <t>Выплаты материального стимулирования народным дружинникам за участие в охране общественного порядка</t>
  </si>
  <si>
    <t>Участие в образовательных инновационных семинарах, программах переподготовки</t>
  </si>
  <si>
    <t>Муниципальная программа " Управление муниципальными финансами и муниципальным имуществом Верещагинского городского поселения"</t>
  </si>
  <si>
    <t>Подпрограмма "Муниципальные финансы"</t>
  </si>
  <si>
    <t>Подпрограмма "Муниципальное имущество"</t>
  </si>
  <si>
    <t>Основное мероприятие «Обеспечение полноты и достоверности данных об объектах реестра муниципальной собственности поселения»</t>
  </si>
  <si>
    <t>Содержание и обслуживание муниципального имущества, находящегося в муниципальной казне</t>
  </si>
  <si>
    <t>Муниципальная программа «Энергосбережение и повышение энергетической эффективности на территории Верещагинского городского поселения»</t>
  </si>
  <si>
    <t>Основное мероприятие «Проведение мероприятий в области энергосбережения, направленные на техническое перевооружение систем инженерно-технического обеспечения зданий муниципальных бюджетных учреждений»</t>
  </si>
  <si>
    <t>Основное мероприятие "Формирование единого культурного пространства на территории поселения посредством организации и проведения культурно-массовых и спортивных мероприятий различного статуса и уровня"</t>
  </si>
  <si>
    <t>Выполнение работ(услуг) в рамках проведения значимых мероприятий на территории поселения</t>
  </si>
  <si>
    <t>Прочие мероприятия в сфере культуры</t>
  </si>
  <si>
    <t>Основное мероприятие «Повышение уровня доступности в приоритетных объектах жизнедеятельности инвалидов и маломобильных групп населения на территории поселения»</t>
  </si>
  <si>
    <t>Муниципальная программа «Формирование современной городской среды муниципального образования «Верещагинское городское поселение» Верещагинского муниципального района Пермского края на 2018-2022 годы»</t>
  </si>
  <si>
    <t>01 0 00 00000</t>
  </si>
  <si>
    <t>01 1 03 00000</t>
  </si>
  <si>
    <t>01 1 02 ГА020</t>
  </si>
  <si>
    <t>01 1 03 SP040</t>
  </si>
  <si>
    <t>01 1 03 ГА010</t>
  </si>
  <si>
    <t>01 2 00 0000</t>
  </si>
  <si>
    <t>01 2 04 00000</t>
  </si>
  <si>
    <t>01 2 04 ГА010</t>
  </si>
  <si>
    <t>02 0 00 00000</t>
  </si>
  <si>
    <t>02 1 00 00000</t>
  </si>
  <si>
    <t>02 1 01 00000</t>
  </si>
  <si>
    <t>02 1 01 ГЖ010</t>
  </si>
  <si>
    <t>02 1 01 ГЖ020</t>
  </si>
  <si>
    <t>02 1 01 ГЖ040</t>
  </si>
  <si>
    <t>02 1 01 ГЖ050</t>
  </si>
  <si>
    <t>02 1 02 00000</t>
  </si>
  <si>
    <t>02 1 02 ГЖ010</t>
  </si>
  <si>
    <t>02 1 02 ГЖ020</t>
  </si>
  <si>
    <t>02 1 02 ГЖ030</t>
  </si>
  <si>
    <t>02 2 00 00000</t>
  </si>
  <si>
    <t>02 2 01 00000</t>
  </si>
  <si>
    <t>02 2 01 ГЖ040</t>
  </si>
  <si>
    <t>02 2 01 ГЖ050</t>
  </si>
  <si>
    <t>02 2 02 00000</t>
  </si>
  <si>
    <t>02 2 02 ГЖ010</t>
  </si>
  <si>
    <t>03 0 00 00000</t>
  </si>
  <si>
    <t>03 0 01 00000</t>
  </si>
  <si>
    <t>03 0 01 ГБ010</t>
  </si>
  <si>
    <t>03 0 02 00000</t>
  </si>
  <si>
    <t>03 0 02 ГБ010</t>
  </si>
  <si>
    <t>03 0 02 ГБ020</t>
  </si>
  <si>
    <t>03 0 02 ГБ030</t>
  </si>
  <si>
    <t>03 0 03 00000</t>
  </si>
  <si>
    <t>03 0 03 ГБ010</t>
  </si>
  <si>
    <t>03 0 03 ГБ020</t>
  </si>
  <si>
    <t>03 0 03 ГБ030</t>
  </si>
  <si>
    <t>03 0 03 ГБ040</t>
  </si>
  <si>
    <t>03 0 03 ГБ050</t>
  </si>
  <si>
    <t>03 0 03 ГБ060</t>
  </si>
  <si>
    <t>03 0 04 00000</t>
  </si>
  <si>
    <t>03 0 04 ГБ010</t>
  </si>
  <si>
    <t>03 0 04 ГБ020</t>
  </si>
  <si>
    <t>03 0 04 ГБ030</t>
  </si>
  <si>
    <t>04 0 00 00000</t>
  </si>
  <si>
    <t>04 0 01 00000</t>
  </si>
  <si>
    <t>04 0 01 ГД010</t>
  </si>
  <si>
    <t>04 0 01 ГД030</t>
  </si>
  <si>
    <t>04 0 02 00000</t>
  </si>
  <si>
    <t>04 0 02 ГД020</t>
  </si>
  <si>
    <t>05 0 00 00000</t>
  </si>
  <si>
    <t>05 1 00 00000</t>
  </si>
  <si>
    <t>05 1 01 00000</t>
  </si>
  <si>
    <t>05 1 03 00000</t>
  </si>
  <si>
    <t>05 1 03 ГО010</t>
  </si>
  <si>
    <t>05 1 03 ГО020</t>
  </si>
  <si>
    <t>05 1 03 2У090</t>
  </si>
  <si>
    <t>05 1 03 2У100</t>
  </si>
  <si>
    <t>05 1 04 00000</t>
  </si>
  <si>
    <t>05 1 04 ГО010</t>
  </si>
  <si>
    <t>05 1 05 00000</t>
  </si>
  <si>
    <t>05 1 05 ГО010</t>
  </si>
  <si>
    <t>05 2 00 00000</t>
  </si>
  <si>
    <t>05 2 01 00000</t>
  </si>
  <si>
    <t>05 2 01 ГО010</t>
  </si>
  <si>
    <t>05 2 03 00000</t>
  </si>
  <si>
    <t>06 0 00 00000</t>
  </si>
  <si>
    <t>06 0 01 00000</t>
  </si>
  <si>
    <t>06 0 01 ГУ010</t>
  </si>
  <si>
    <t>06 0 01 ГУ020</t>
  </si>
  <si>
    <t>06 0 02 00000</t>
  </si>
  <si>
    <t>06 0 02 ГУ010</t>
  </si>
  <si>
    <t>06 0 02 ГУ020</t>
  </si>
  <si>
    <t>06 0 02 ГУ040</t>
  </si>
  <si>
    <t>06 0 03 00000</t>
  </si>
  <si>
    <t>06 0 03 А0010</t>
  </si>
  <si>
    <t>06 0 03 А0050</t>
  </si>
  <si>
    <t>06 0 03 А0060</t>
  </si>
  <si>
    <t>06 0 03 А0070</t>
  </si>
  <si>
    <t>06 0 03 2П040</t>
  </si>
  <si>
    <t>06 0 03 2П060</t>
  </si>
  <si>
    <t>06 0 03 А0130</t>
  </si>
  <si>
    <t>07 0 00 00000</t>
  </si>
  <si>
    <t>07 1 00 00000</t>
  </si>
  <si>
    <t>07 1 01 00000</t>
  </si>
  <si>
    <t>07 1 01 А0150</t>
  </si>
  <si>
    <t>07 2 00 00000</t>
  </si>
  <si>
    <t>07 2 01 00000</t>
  </si>
  <si>
    <t>07 2 01 ГМ010</t>
  </si>
  <si>
    <t>07 2 01 ГМ020</t>
  </si>
  <si>
    <t>07 2 01 ГМ040</t>
  </si>
  <si>
    <t>07 2 01 ГМ050</t>
  </si>
  <si>
    <t>08 0 00 0000</t>
  </si>
  <si>
    <t>08 0 01 0000</t>
  </si>
  <si>
    <t>08 0 01 ГЭ020</t>
  </si>
  <si>
    <t>09 0 00 00000</t>
  </si>
  <si>
    <t>09 1 00 00000</t>
  </si>
  <si>
    <t>09 1 01 00000</t>
  </si>
  <si>
    <t>09 1 01 ГК010</t>
  </si>
  <si>
    <t>09 1 01 ГК030</t>
  </si>
  <si>
    <t>09 1 01 ГК040</t>
  </si>
  <si>
    <t>09 1 02 00000</t>
  </si>
  <si>
    <t>09 1 02 ГК020</t>
  </si>
  <si>
    <t>09 3 00 00000</t>
  </si>
  <si>
    <t>09 3 01 00000</t>
  </si>
  <si>
    <t>09 3 01 ГК010</t>
  </si>
  <si>
    <t>Основное мероприятие «Приоритетный проект «Формирование современной городской среды»</t>
  </si>
  <si>
    <t>10 0 00 00000</t>
  </si>
  <si>
    <t>10 0 01 00000</t>
  </si>
  <si>
    <t>80 0 00 SP080</t>
  </si>
  <si>
    <t>01 1 02 00000</t>
  </si>
  <si>
    <t>01 2 04 ГА020</t>
  </si>
  <si>
    <t>05 2 03 2П050</t>
  </si>
  <si>
    <t>05 1 01 ГО010</t>
  </si>
  <si>
    <t>05 1 01 ГО020</t>
  </si>
  <si>
    <t>05 1 01 ГО030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</si>
  <si>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          </t>
  </si>
  <si>
    <t>000 114 02000 00 0000 000</t>
  </si>
  <si>
    <t>000 116 46000 00 0000 140</t>
  </si>
  <si>
    <t>Поступления сумм в возмещение ущерба в связи с нарушением исполнителем (подрядчиком) условий государственных конктрактов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</si>
  <si>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05 2 03 ГО010</t>
  </si>
  <si>
    <t xml:space="preserve"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</si>
  <si>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образований-Распределительный газопровод для газоснабжения жилых домов по ул. Комсомольская, Трудовая, 8-е Марта, Фабричная, Свердлова, Октябрьская, Свободы, Фрунзе, Челюскинцев, К. Маркса, г. Верещагино Пермского края,4670,7 п.м.</t>
  </si>
  <si>
    <t>01 1 03 SP041</t>
  </si>
  <si>
    <t xml:space="preserve">Софинансирование проектов инициативного бюджетирования </t>
  </si>
  <si>
    <t>Софинансирование мероприятий по реализации социально значимых проектов территориального общественного самоуправления</t>
  </si>
  <si>
    <t>Уплата денежных взысканий (штрафов) за нарушение бюджетного законодательства, а также условий соглашений (договоров) о предоставлении межбюджетных трансфертов, расходы на исполнение решений судов, вступивших в законную силу, и прочие расходы, связанные с исполнением судебных актов</t>
  </si>
  <si>
    <t>07 1 01 ГN000</t>
  </si>
  <si>
    <t>01 1 00 00000</t>
  </si>
  <si>
    <t>05 2 03 SП020</t>
  </si>
  <si>
    <t xml:space="preserve">Выполнение работ (услуг) по обеспечению правопорядка и осуществлению безопасности </t>
  </si>
  <si>
    <t>Осуществление внешнего муниципального финансового контроля</t>
  </si>
  <si>
    <t>06 0 03 АТ030</t>
  </si>
  <si>
    <t>Основное мероприятие "Повышение уровня безопасности людей, охрана их жизни и здоровья"</t>
  </si>
  <si>
    <t>Организация лабораторных исследований воды в открытых водоемах (прудов), установка аншлагов и информирование граждан поселения о результатах исследования</t>
  </si>
  <si>
    <t>Подготовка и размещение информации о деятельности администрации Верещагинского городского поселения в средствах массовой информации, на радио</t>
  </si>
  <si>
    <t>Платежи от государственных и муниципальных унитарных предприятий</t>
  </si>
  <si>
    <t>Доходы от продажи земельных участков, находящихся в государственной и муниципальной собственности</t>
  </si>
  <si>
    <t>городского поселения по экономике и финансам                                                                                                      Е.А.Пеленева</t>
  </si>
  <si>
    <t>Основное мероприятие «Реализация Генерального плана Верещагинского городского поселения»</t>
  </si>
  <si>
    <t>Внесение изменений в Генеральный план и Правила землепользования и застройки Верещагинского городского поселения</t>
  </si>
  <si>
    <t>01 1 01 00000</t>
  </si>
  <si>
    <t>01 1 01 ГА020</t>
  </si>
  <si>
    <t>Основное мероприятие «Обеспечение устойчивого развития территории поселения на основе документов территориального планирования»</t>
  </si>
  <si>
    <t>Подготовка проектов межевания территорий</t>
  </si>
  <si>
    <t xml:space="preserve">Сбор и вывоз мусора с территории поселения </t>
  </si>
  <si>
    <t>Администрирование отдельных полномочий по организации благоустройства территории поселения</t>
  </si>
  <si>
    <t>03 0 03 АТ090</t>
  </si>
  <si>
    <t>Администрирование отдельных полномочий по осуществлению дорожной деятельности в отношении автомобильных дорог местного значения в границах населенных пунктов поселения и обеспечению безопасности дорожного движения на них</t>
  </si>
  <si>
    <t>Установка и перенос дорожных знаков, знаков дополнительной информации</t>
  </si>
  <si>
    <t>04 0 02 ГД010</t>
  </si>
  <si>
    <t>Ремонт (устройство) и содержание источников противопожарного водоснабжения (пирсов, искусственных водоисточников) на территории поселения</t>
  </si>
  <si>
    <t>07 2 01 ГМ030</t>
  </si>
  <si>
    <t>Муниципальная программа «Поддержка и развитие территориального общественного самоуправления в Верещагинском городском поселении»</t>
  </si>
  <si>
    <t>Основное мероприятие "Содействие созданию и развитию органов территориального общественного самоуправления в поселении"</t>
  </si>
  <si>
    <t>11 0 00 00000</t>
  </si>
  <si>
    <t>11 0 01 00000</t>
  </si>
  <si>
    <t>Содержание, ремонт и приведение в нормативное состояние малых архитектурных форм</t>
  </si>
  <si>
    <t>Казначейское исполнение бюджета поселения</t>
  </si>
  <si>
    <t>06 0 03 АТ010</t>
  </si>
  <si>
    <t>Ведение бюджетного (бухгалтерского) учета и отчетности в органах местного самоуправления централизованной бухгалтерией</t>
  </si>
  <si>
    <t>06 0 03 АТ100</t>
  </si>
  <si>
    <t>10 0 01 SЖ090</t>
  </si>
  <si>
    <t>11 0 01 SР070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</si>
  <si>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</si>
  <si>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04 0 01 SТ040</t>
  </si>
  <si>
    <t>Установка кнопки-вызова для беспрепятственного доступа инвалидам в учреждения культуры</t>
  </si>
  <si>
    <t>04 0 02 ГД030</t>
  </si>
  <si>
    <t>Нанесение дорожной разметки "Пешеходный переход"</t>
  </si>
  <si>
    <t>Г2 2 01 ГЖ020</t>
  </si>
  <si>
    <t>Ремонт сооружений родников (колодцев) и пешеходных мостиков</t>
  </si>
  <si>
    <t>04 0 01 АТ080</t>
  </si>
  <si>
    <t>10 0 F2 55550</t>
  </si>
  <si>
    <t>Поддержка проектов территориального общественного самоуправления</t>
  </si>
  <si>
    <t>11 0 01 ТС070</t>
  </si>
  <si>
    <t>09 1 02 ГК040</t>
  </si>
  <si>
    <t xml:space="preserve">Код классификации </t>
  </si>
  <si>
    <t>Налоговые и неналоговые доходы</t>
  </si>
  <si>
    <t>000 105 03000 00 0000 110</t>
  </si>
  <si>
    <t>000 105 04000 02 0000 110</t>
  </si>
  <si>
    <t>Налог, взимаемый в связи с применением патентной системы налогообложения</t>
  </si>
  <si>
    <t>000 116 33000 00 0000 140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</si>
  <si>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</si>
  <si>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000 202 10000 00 0000 150</t>
  </si>
  <si>
    <t>Дотации бюджетам бюджетной системы Российской Федерации</t>
  </si>
  <si>
    <t>000 202 20000 00 0000 150</t>
  </si>
  <si>
    <t>Субсидии бюджетам бюджетной системы Российской Федерации</t>
  </si>
  <si>
    <t>000 202 30000 00 0000 150</t>
  </si>
  <si>
    <t>Субвенции  бюджетам бюджетной системы Российской Федерации</t>
  </si>
  <si>
    <t xml:space="preserve"> Наименование кода групп, подгрупп, статей доходов</t>
  </si>
  <si>
    <t>000 116 51000 02 0000 140</t>
  </si>
  <si>
    <t xml:space="preserve">Изменения отдельных строк приложения 3 "Распределение доходов бюджета Верещагинского городского поселения </t>
  </si>
  <si>
    <t>по кодам поступлений  в бюджет (группам, подгруппам, статьям видов доходов) на 2019 год</t>
  </si>
  <si>
    <t>000 117 00000 00 0000 000</t>
  </si>
  <si>
    <t>ПРОЧИЕ НЕНАЛОГОВЫЕ ДОХОДЫ</t>
  </si>
  <si>
    <t>000 117 05000 00 0000 180</t>
  </si>
  <si>
    <t>Прочие неналоговые доходы</t>
  </si>
  <si>
    <t>Реализация мероприятий федерального проекта «Формирование комфортной городской среды»</t>
  </si>
  <si>
    <t>Иные расходы, связанные с решением общих вопросов муниципального образования</t>
  </si>
  <si>
    <t>Прочие мероприятия в области благоустройства</t>
  </si>
  <si>
    <t>03 0 03 ГБ070</t>
  </si>
  <si>
    <t>80 0 00 А0200</t>
  </si>
  <si>
    <t>Изменение отдельных строк приложения 5 "Распределение бюджетных ассигнований по целевым статьям (муниципальным программам и  непрограммным направлениям деятельности), группам видов расходов классификации расходов бюджета Верещагинского городского поселения" на 2019 год</t>
  </si>
  <si>
    <t>Возмещение хозяйствующим субъектам недополученных доходов от перевозки отдельных категорий граждан с использованием социальных проездных документов</t>
  </si>
  <si>
    <t>80 0 00 2С260</t>
  </si>
  <si>
    <t>05 1 01 Г0010</t>
  </si>
  <si>
    <t>05 1 01 Г0020</t>
  </si>
  <si>
    <t>05 1 01 Г0030</t>
  </si>
  <si>
    <t>05 1 03 Г0010</t>
  </si>
  <si>
    <t>05 1 03 Г0020</t>
  </si>
  <si>
    <t>05 1 04 Г0010</t>
  </si>
  <si>
    <t>05 1 05 Г0010</t>
  </si>
  <si>
    <t>05 2 01 Г0010</t>
  </si>
  <si>
    <t>Иные межбюджетные трансферты</t>
  </si>
  <si>
    <t>000 202 40000 00 0000 151</t>
  </si>
  <si>
    <t>000 202 20000 00 0000 151</t>
  </si>
  <si>
    <t>02 2 01 ГЖ020</t>
  </si>
  <si>
    <t>Основное мероприятие «Федеральный проект «Формирование комфортной городской среды»</t>
  </si>
  <si>
    <t>Реализация программ современной городской среды</t>
  </si>
  <si>
    <t>Реализация мероприятий федерального проекта "Формирование комфортной городской среды"</t>
  </si>
  <si>
    <t>10 0 F2 00000</t>
  </si>
  <si>
    <t>Поддержка муниципальных программ формирования современной городской среды</t>
  </si>
  <si>
    <t>Оплата административного штрафа по делу №5-324/2019 от 22.03.2019 об административных правонарушениях ГУ МВД по Пермскому краю</t>
  </si>
  <si>
    <t>Оплата административного штрафа по делу № 5-507/2019 от 07.05.2019г. ОГИБДД МО МВД России "Верещагинский"</t>
  </si>
  <si>
    <t>Оплата административного штрафа по делу от 21.05.2019г. № 5-629/2019 ОГИБДД МО МВД России "Верещагинский"</t>
  </si>
  <si>
    <t>Возврат штрафных средств по требованию министерства территориальной безопасности Пермского края</t>
  </si>
  <si>
    <t>07 1 01 ГN040</t>
  </si>
  <si>
    <t>07 1 01 ГN050</t>
  </si>
  <si>
    <t>07 1 01 ГN060</t>
  </si>
  <si>
    <t>07 1 01 ГN070</t>
  </si>
  <si>
    <t>07 1 01 ГN080</t>
  </si>
  <si>
    <t>000 1 13 02995 13 0000 130</t>
  </si>
  <si>
    <t>Прочие доходы от компенсации затрат бюджетов городских поселений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</si>
  <si>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</si>
  <si>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</si>
  <si>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000 218 00000 00 0000 000</t>
  </si>
  <si>
    <t>000 218 00000 13 0000 150</t>
  </si>
  <si>
    <t>Обеспечение развития и укрепление материально-технической базы домов культуры в населенных пунктах с числом жителей до 50 тысяч человек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</si>
  <si>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</si>
  <si>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09 1 01 L4670</t>
  </si>
  <si>
    <t>04 0 01 ГД020</t>
  </si>
  <si>
    <t>2020 год</t>
  </si>
  <si>
    <t>2021 год</t>
  </si>
  <si>
    <t xml:space="preserve">Текущий ремонт автомобильных дорог  местного значения в границах населенных пунктов поселения и искусственных  сооружений на них </t>
  </si>
  <si>
    <t>Ремонт автомобильных дорог общего пользования местного значения сельских и городских поселений Пермского края, в том числе дворовых территорий многоквартирных домов, проездов к дворовым территориям многоквартирных домов</t>
  </si>
  <si>
    <t>Муниципальная программа "Формирование современной городской среды муниципального образования "Верещагинское городское поселение" Верещагинского муниципального района Пермского края на 2018-2022 годы"</t>
  </si>
  <si>
    <t>Поддержка муниципальных программ формировния современной городской среды</t>
  </si>
  <si>
    <t>Корректировка проектно-сметной документации и проверка достоверности сметной стоимости строительства распределительного газопровода в г.Верещагино по ул. Железнодорожная и ул.Чкалова</t>
  </si>
  <si>
    <t>Основное мероприятие «Создание положительного имиджа территории - изменение облика города Верещагино»</t>
  </si>
  <si>
    <t>Выполнение работ (услуг) в рамках проведения значимых мероприятий на территории поселения</t>
  </si>
  <si>
    <t>Оплата административного штрафа по делу № А50-7439/2019 от 30.04.2019 г. Пермской транспортной прокуратуры</t>
  </si>
  <si>
    <t>Улучшение качества систем теплоснабжения на территориях муниципальных образований Пермского края</t>
  </si>
  <si>
    <t>02 2 01 SЖ200</t>
  </si>
  <si>
    <t>Основное мероприятие"Содержание и развитие коммунальной инфраструктуры"</t>
  </si>
  <si>
    <t>Новая редакция приложения № 10 "Распределение средств муниципального дорожного фонда Верещагинского городского поселения на 2020 и 2021 годы"</t>
  </si>
  <si>
    <t>Новая редакция приложения № 9 "Распределение средств муниципального дорожного фонда Верещагинского городского поселения на 2019 год"</t>
  </si>
  <si>
    <t xml:space="preserve">Новая редакция приложения № 12 "Источники внутреннего финансирования </t>
  </si>
  <si>
    <t xml:space="preserve"> дефицита бюджета Верещагинского городского поселения на 2019 год</t>
  </si>
  <si>
    <t>000 2 07 00000 00 0000 000</t>
  </si>
  <si>
    <t>ПРОЧИЕ БЕЗВОЗМЕЗДНЫЕ ПОСТУПЛЕНИЯ</t>
  </si>
  <si>
    <t>000 2 07 05020 13 0000 150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</si>
  <si>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</si>
  <si>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</si>
  <si>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000 114 06300 00 0000 430</t>
  </si>
  <si>
    <t>ДОХОДЫ ОТ ПРОДАЖИ МАТЕРИАЛЬНЫХ И НЕМАТЕРИАЛЬНЫХ АКТИВОВ</t>
  </si>
  <si>
    <t>000 1 14 00000 00 0000 000</t>
  </si>
  <si>
    <t>Мероприятия в области энергосбережения, направленные на техническое перевооружение систем инженерно-технического обеспечения учреждений</t>
  </si>
  <si>
    <t>08 0 01 ГЭ010</t>
  </si>
  <si>
    <t>Компенсация расходов, связанных с формированием эффективной структуры органов местного самоуправления</t>
  </si>
  <si>
    <t>06 0 03 2Р210</t>
  </si>
  <si>
    <t>Мероприятия по повышению энергетической эффективности систем теплоснабжения учреждения</t>
  </si>
  <si>
    <t>Приложение  1                       к решению Думы Верещагинского городского округа      от 08.10.2019  № 3/28</t>
  </si>
  <si>
    <t>Приложение 8                       к решению Думы Верещагинского городского округа      от 08.10.2019  № 3/28</t>
  </si>
  <si>
    <t>Приложение  2                 к решению Думы Верещагинского городского округа от 08.10.2019  № 3/28</t>
  </si>
  <si>
    <t>Приложение 6                         к решению Думы Верещагинского городского округа от 08.10.2019 № 3/28</t>
  </si>
  <si>
    <t>Приложение 7                                                     к решению Думы Верещагинского городского округа                                                от 08.10.2019  № 3/28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</si>
</sst>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[$-FC19]d\ mmmm\ yyyy\ &quot;г.&quot;"/>
    <numFmt numFmtId="187" formatCode="0.000"/>
    <numFmt numFmtId="188" formatCode="0.00000"/>
    <numFmt numFmtId="189" formatCode="0.000000"/>
    <numFmt numFmtId="190" formatCode="0.0000"/>
    <numFmt numFmtId="191" formatCode="#,##0.000"/>
    <numFmt numFmtId="192" formatCode="#,##0.0000"/>
    <numFmt numFmtId="193" formatCode="_-* #,##0.0_р_._-;\-* #,##0.0_р_._-;_-* &quot;-&quot;?_р_._-;_-@_-"/>
    <numFmt numFmtId="194" formatCode="_-* #,##0.00_р_._-;\-* #,##0.00_р_._-;_-* &quot;-&quot;?_р_._-;_-@_-"/>
    <numFmt numFmtId="195" formatCode="_-* #,##0.000_р_._-;\-* #,##0.000_р_._-;_-* &quot;-&quot;?_р_._-;_-@_-"/>
    <numFmt numFmtId="196" formatCode="#,##0.0_ ;\-#,##0.0\ "/>
    <numFmt numFmtId="197" formatCode="#,##0.00_ ;\-#,##0.00\ "/>
  </numFmts>
  <fonts count="5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2"/>
      <name val="Times New Roman Cyr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0" fillId="20" borderId="1" applyNumberFormat="0" applyProtection="0">
      <alignment horizontal="left" vertical="center" indent="1"/>
    </xf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2" applyNumberFormat="0" applyAlignment="0" applyProtection="0"/>
    <xf numFmtId="0" fontId="38" fillId="28" borderId="3" applyNumberFormat="0" applyAlignment="0" applyProtection="0"/>
    <xf numFmtId="0" fontId="39" fillId="28" borderId="2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9" borderId="8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0" fillId="31" borderId="0">
      <alignment/>
      <protection/>
    </xf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3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4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4" fontId="3" fillId="0" borderId="11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1" fillId="0" borderId="0" xfId="0" applyNumberFormat="1" applyFont="1" applyAlignment="1">
      <alignment/>
    </xf>
    <xf numFmtId="49" fontId="13" fillId="0" borderId="1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4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194" fontId="1" fillId="35" borderId="11" xfId="0" applyNumberFormat="1" applyFont="1" applyFill="1" applyBorder="1" applyAlignment="1">
      <alignment horizontal="center"/>
    </xf>
    <xf numFmtId="194" fontId="3" fillId="35" borderId="11" xfId="0" applyNumberFormat="1" applyFont="1" applyFill="1" applyBorder="1" applyAlignment="1">
      <alignment horizontal="center"/>
    </xf>
    <xf numFmtId="194" fontId="15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4" fontId="1" fillId="0" borderId="11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194" fontId="3" fillId="35" borderId="0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0" fontId="1" fillId="0" borderId="11" xfId="0" applyFont="1" applyFill="1" applyBorder="1" applyAlignment="1">
      <alignment wrapText="1"/>
    </xf>
    <xf numFmtId="0" fontId="1" fillId="0" borderId="11" xfId="57" applyNumberFormat="1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left" wrapText="1"/>
    </xf>
    <xf numFmtId="4" fontId="1" fillId="0" borderId="11" xfId="0" applyNumberFormat="1" applyFont="1" applyFill="1" applyBorder="1" applyAlignment="1">
      <alignment horizontal="right"/>
    </xf>
    <xf numFmtId="4" fontId="1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0" fontId="3" fillId="0" borderId="11" xfId="57" applyNumberFormat="1" applyFont="1" applyFill="1" applyBorder="1" applyAlignment="1">
      <alignment horizontal="left" vertical="center" wrapText="1"/>
      <protection/>
    </xf>
    <xf numFmtId="0" fontId="3" fillId="0" borderId="11" xfId="57" applyNumberFormat="1" applyFont="1" applyFill="1" applyBorder="1" applyAlignment="1">
      <alignment horizontal="center" vertical="center" wrapText="1"/>
      <protection/>
    </xf>
    <xf numFmtId="0" fontId="1" fillId="0" borderId="11" xfId="57" applyNumberFormat="1" applyFont="1" applyFill="1" applyBorder="1" applyAlignment="1">
      <alignment horizontal="left" vertical="center" wrapText="1"/>
      <protection/>
    </xf>
    <xf numFmtId="0" fontId="1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justify" wrapText="1"/>
    </xf>
    <xf numFmtId="0" fontId="3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left"/>
    </xf>
    <xf numFmtId="10" fontId="1" fillId="0" borderId="11" xfId="0" applyNumberFormat="1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vertical="top" wrapText="1"/>
    </xf>
    <xf numFmtId="4" fontId="1" fillId="0" borderId="11" xfId="0" applyNumberFormat="1" applyFont="1" applyFill="1" applyBorder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Alignment="1">
      <alignment/>
    </xf>
    <xf numFmtId="0" fontId="3" fillId="0" borderId="11" xfId="0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4" fontId="1" fillId="35" borderId="11" xfId="0" applyNumberFormat="1" applyFont="1" applyFill="1" applyBorder="1" applyAlignment="1">
      <alignment horizontal="center"/>
    </xf>
    <xf numFmtId="4" fontId="3" fillId="35" borderId="11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justify" vertical="top" wrapText="1"/>
    </xf>
    <xf numFmtId="0" fontId="3" fillId="36" borderId="11" xfId="57" applyNumberFormat="1" applyFont="1" applyFill="1" applyBorder="1" applyAlignment="1">
      <alignment horizontal="left" vertical="center" wrapText="1"/>
      <protection/>
    </xf>
    <xf numFmtId="0" fontId="3" fillId="36" borderId="11" xfId="57" applyNumberFormat="1" applyFont="1" applyFill="1" applyBorder="1" applyAlignment="1">
      <alignment horizontal="center" vertical="center" wrapText="1"/>
      <protection/>
    </xf>
    <xf numFmtId="0" fontId="1" fillId="36" borderId="11" xfId="0" applyFont="1" applyFill="1" applyBorder="1" applyAlignment="1">
      <alignment horizontal="center"/>
    </xf>
    <xf numFmtId="4" fontId="3" fillId="36" borderId="11" xfId="0" applyNumberFormat="1" applyFont="1" applyFill="1" applyBorder="1" applyAlignment="1">
      <alignment horizontal="center"/>
    </xf>
    <xf numFmtId="0" fontId="1" fillId="36" borderId="11" xfId="57" applyNumberFormat="1" applyFont="1" applyFill="1" applyBorder="1" applyAlignment="1">
      <alignment wrapText="1"/>
      <protection/>
    </xf>
    <xf numFmtId="0" fontId="1" fillId="36" borderId="11" xfId="57" applyNumberFormat="1" applyFont="1" applyFill="1" applyBorder="1" applyAlignment="1">
      <alignment horizontal="center" vertical="center" wrapText="1"/>
      <protection/>
    </xf>
    <xf numFmtId="4" fontId="1" fillId="36" borderId="11" xfId="0" applyNumberFormat="1" applyFont="1" applyFill="1" applyBorder="1" applyAlignment="1">
      <alignment horizontal="center"/>
    </xf>
    <xf numFmtId="0" fontId="1" fillId="36" borderId="11" xfId="0" applyFont="1" applyFill="1" applyBorder="1" applyAlignment="1">
      <alignment horizontal="left" vertical="center" wrapText="1"/>
    </xf>
    <xf numFmtId="49" fontId="3" fillId="36" borderId="11" xfId="0" applyNumberFormat="1" applyFont="1" applyFill="1" applyBorder="1" applyAlignment="1">
      <alignment horizontal="center"/>
    </xf>
    <xf numFmtId="0" fontId="1" fillId="36" borderId="11" xfId="57" applyNumberFormat="1" applyFont="1" applyFill="1" applyBorder="1" applyAlignment="1">
      <alignment horizontal="left" vertical="center" wrapText="1"/>
      <protection/>
    </xf>
    <xf numFmtId="0" fontId="1" fillId="36" borderId="11" xfId="0" applyFont="1" applyFill="1" applyBorder="1" applyAlignment="1">
      <alignment wrapText="1"/>
    </xf>
    <xf numFmtId="49" fontId="1" fillId="36" borderId="11" xfId="0" applyNumberFormat="1" applyFont="1" applyFill="1" applyBorder="1" applyAlignment="1">
      <alignment horizontal="center"/>
    </xf>
    <xf numFmtId="0" fontId="1" fillId="36" borderId="11" xfId="0" applyFont="1" applyFill="1" applyBorder="1" applyAlignment="1">
      <alignment/>
    </xf>
    <xf numFmtId="0" fontId="3" fillId="36" borderId="11" xfId="0" applyFont="1" applyFill="1" applyBorder="1" applyAlignment="1">
      <alignment horizontal="left" vertical="center" wrapText="1"/>
    </xf>
    <xf numFmtId="49" fontId="1" fillId="36" borderId="11" xfId="0" applyNumberFormat="1" applyFont="1" applyFill="1" applyBorder="1" applyAlignment="1">
      <alignment horizontal="left" wrapText="1"/>
    </xf>
    <xf numFmtId="0" fontId="3" fillId="36" borderId="11" xfId="0" applyFont="1" applyFill="1" applyBorder="1" applyAlignment="1">
      <alignment wrapText="1"/>
    </xf>
    <xf numFmtId="0" fontId="3" fillId="36" borderId="11" xfId="0" applyFont="1" applyFill="1" applyBorder="1" applyAlignment="1">
      <alignment horizontal="left"/>
    </xf>
    <xf numFmtId="0" fontId="1" fillId="36" borderId="11" xfId="0" applyFont="1" applyFill="1" applyBorder="1" applyAlignment="1">
      <alignment horizontal="left" wrapText="1"/>
    </xf>
    <xf numFmtId="0" fontId="1" fillId="36" borderId="11" xfId="0" applyFont="1" applyFill="1" applyBorder="1" applyAlignment="1">
      <alignment/>
    </xf>
    <xf numFmtId="0" fontId="1" fillId="36" borderId="11" xfId="0" applyFont="1" applyFill="1" applyBorder="1" applyAlignment="1">
      <alignment horizontal="left"/>
    </xf>
    <xf numFmtId="49" fontId="1" fillId="36" borderId="11" xfId="0" applyNumberFormat="1" applyFont="1" applyFill="1" applyBorder="1" applyAlignment="1">
      <alignment horizontal="left" vertical="center" wrapText="1"/>
    </xf>
    <xf numFmtId="0" fontId="1" fillId="36" borderId="11" xfId="0" applyFont="1" applyFill="1" applyBorder="1" applyAlignment="1">
      <alignment horizontal="center" wrapText="1"/>
    </xf>
    <xf numFmtId="49" fontId="1" fillId="36" borderId="11" xfId="0" applyNumberFormat="1" applyFont="1" applyFill="1" applyBorder="1" applyAlignment="1">
      <alignment horizontal="center" wrapText="1"/>
    </xf>
    <xf numFmtId="0" fontId="1" fillId="36" borderId="11" xfId="0" applyNumberFormat="1" applyFont="1" applyFill="1" applyBorder="1" applyAlignment="1">
      <alignment horizontal="left" vertical="top" wrapText="1"/>
    </xf>
    <xf numFmtId="49" fontId="1" fillId="36" borderId="11" xfId="0" applyNumberFormat="1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justify" wrapText="1"/>
    </xf>
    <xf numFmtId="49" fontId="1" fillId="36" borderId="11" xfId="0" applyNumberFormat="1" applyFont="1" applyFill="1" applyBorder="1" applyAlignment="1" applyProtection="1">
      <alignment horizontal="left" vertical="center" wrapText="1"/>
      <protection/>
    </xf>
    <xf numFmtId="49" fontId="1" fillId="36" borderId="11" xfId="0" applyNumberFormat="1" applyFont="1" applyFill="1" applyBorder="1" applyAlignment="1" applyProtection="1">
      <alignment horizontal="center" vertical="center" wrapText="1"/>
      <protection/>
    </xf>
    <xf numFmtId="0" fontId="3" fillId="36" borderId="11" xfId="0" applyFont="1" applyFill="1" applyBorder="1" applyAlignment="1">
      <alignment horizontal="left" wrapText="1"/>
    </xf>
    <xf numFmtId="0" fontId="0" fillId="36" borderId="11" xfId="0" applyFont="1" applyFill="1" applyBorder="1" applyAlignment="1">
      <alignment/>
    </xf>
    <xf numFmtId="0" fontId="7" fillId="36" borderId="11" xfId="0" applyFont="1" applyFill="1" applyBorder="1" applyAlignment="1">
      <alignment/>
    </xf>
    <xf numFmtId="0" fontId="3" fillId="36" borderId="11" xfId="57" applyNumberFormat="1" applyFont="1" applyFill="1" applyBorder="1" applyAlignment="1">
      <alignment horizontal="center"/>
      <protection/>
    </xf>
    <xf numFmtId="49" fontId="1" fillId="36" borderId="11" xfId="0" applyNumberFormat="1" applyFont="1" applyFill="1" applyBorder="1" applyAlignment="1">
      <alignment horizontal="left" vertical="top" wrapText="1"/>
    </xf>
    <xf numFmtId="0" fontId="3" fillId="36" borderId="11" xfId="0" applyFont="1" applyFill="1" applyBorder="1" applyAlignment="1">
      <alignment horizontal="justify" wrapText="1"/>
    </xf>
    <xf numFmtId="4" fontId="3" fillId="36" borderId="11" xfId="57" applyNumberFormat="1" applyFont="1" applyFill="1" applyBorder="1" applyAlignment="1">
      <alignment horizontal="center" vertical="center" wrapText="1"/>
      <protection/>
    </xf>
    <xf numFmtId="4" fontId="1" fillId="36" borderId="11" xfId="57" applyNumberFormat="1" applyFont="1" applyFill="1" applyBorder="1" applyAlignment="1">
      <alignment horizontal="center" vertical="center" wrapText="1"/>
      <protection/>
    </xf>
    <xf numFmtId="0" fontId="3" fillId="36" borderId="11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left" wrapText="1"/>
    </xf>
    <xf numFmtId="0" fontId="1" fillId="36" borderId="0" xfId="0" applyFont="1" applyFill="1" applyAlignment="1">
      <alignment wrapText="1"/>
    </xf>
    <xf numFmtId="0" fontId="1" fillId="36" borderId="0" xfId="0" applyFont="1" applyFill="1" applyAlignment="1">
      <alignment/>
    </xf>
    <xf numFmtId="2" fontId="1" fillId="36" borderId="11" xfId="0" applyNumberFormat="1" applyFont="1" applyFill="1" applyBorder="1" applyAlignment="1">
      <alignment horizontal="center"/>
    </xf>
    <xf numFmtId="0" fontId="3" fillId="36" borderId="11" xfId="0" applyFont="1" applyFill="1" applyBorder="1" applyAlignment="1">
      <alignment/>
    </xf>
    <xf numFmtId="0" fontId="1" fillId="36" borderId="11" xfId="0" applyFont="1" applyFill="1" applyBorder="1" applyAlignment="1">
      <alignment vertical="center"/>
    </xf>
    <xf numFmtId="0" fontId="1" fillId="36" borderId="11" xfId="0" applyFont="1" applyFill="1" applyBorder="1" applyAlignment="1">
      <alignment vertical="center" wrapText="1"/>
    </xf>
    <xf numFmtId="0" fontId="1" fillId="36" borderId="11" xfId="33" applyNumberFormat="1" applyFont="1" applyFill="1" applyBorder="1" applyAlignment="1">
      <alignment horizontal="left" vertical="center" wrapText="1"/>
    </xf>
    <xf numFmtId="0" fontId="1" fillId="36" borderId="11" xfId="33" applyFont="1" applyFill="1" applyBorder="1" applyAlignment="1">
      <alignment horizontal="left" vertical="center" wrapText="1"/>
    </xf>
    <xf numFmtId="0" fontId="3" fillId="36" borderId="11" xfId="0" applyFont="1" applyFill="1" applyBorder="1" applyAlignment="1">
      <alignment horizontal="left" vertical="center"/>
    </xf>
    <xf numFmtId="0" fontId="3" fillId="36" borderId="11" xfId="0" applyFont="1" applyFill="1" applyBorder="1" applyAlignment="1">
      <alignment vertical="center" wrapText="1"/>
    </xf>
    <xf numFmtId="0" fontId="1" fillId="36" borderId="11" xfId="0" applyFont="1" applyFill="1" applyBorder="1" applyAlignment="1">
      <alignment horizontal="left" vertical="center"/>
    </xf>
    <xf numFmtId="49" fontId="3" fillId="36" borderId="12" xfId="0" applyNumberFormat="1" applyFont="1" applyFill="1" applyBorder="1" applyAlignment="1" applyProtection="1">
      <alignment horizontal="left" vertical="center" wrapText="1"/>
      <protection/>
    </xf>
    <xf numFmtId="0" fontId="1" fillId="36" borderId="13" xfId="0" applyFont="1" applyFill="1" applyBorder="1" applyAlignment="1">
      <alignment horizontal="left" vertical="center"/>
    </xf>
    <xf numFmtId="0" fontId="1" fillId="36" borderId="11" xfId="33" applyFont="1" applyFill="1" applyBorder="1" applyAlignment="1">
      <alignment horizontal="left" vertical="top" wrapText="1"/>
    </xf>
    <xf numFmtId="0" fontId="3" fillId="36" borderId="14" xfId="0" applyFont="1" applyFill="1" applyBorder="1" applyAlignment="1">
      <alignment vertical="center"/>
    </xf>
    <xf numFmtId="0" fontId="3" fillId="36" borderId="14" xfId="0" applyFont="1" applyFill="1" applyBorder="1" applyAlignment="1">
      <alignment vertical="center" wrapText="1"/>
    </xf>
    <xf numFmtId="4" fontId="3" fillId="36" borderId="14" xfId="0" applyNumberFormat="1" applyFont="1" applyFill="1" applyBorder="1" applyAlignment="1">
      <alignment horizontal="center"/>
    </xf>
    <xf numFmtId="0" fontId="1" fillId="36" borderId="15" xfId="0" applyFont="1" applyFill="1" applyBorder="1" applyAlignment="1">
      <alignment vertical="center"/>
    </xf>
    <xf numFmtId="0" fontId="1" fillId="36" borderId="15" xfId="0" applyFont="1" applyFill="1" applyBorder="1" applyAlignment="1">
      <alignment vertical="center" wrapText="1"/>
    </xf>
    <xf numFmtId="4" fontId="1" fillId="36" borderId="15" xfId="0" applyNumberFormat="1" applyFont="1" applyFill="1" applyBorder="1" applyAlignment="1">
      <alignment horizontal="center"/>
    </xf>
    <xf numFmtId="0" fontId="1" fillId="36" borderId="0" xfId="0" applyFont="1" applyFill="1" applyBorder="1" applyAlignment="1">
      <alignment vertical="center" wrapText="1"/>
    </xf>
    <xf numFmtId="0" fontId="1" fillId="36" borderId="16" xfId="0" applyFont="1" applyFill="1" applyBorder="1" applyAlignment="1">
      <alignment horizontal="left" vertical="center"/>
    </xf>
    <xf numFmtId="0" fontId="1" fillId="36" borderId="17" xfId="33" applyNumberFormat="1" applyFont="1" applyFill="1" applyBorder="1" applyAlignment="1" applyProtection="1">
      <alignment horizontal="left" vertical="top" wrapText="1"/>
      <protection/>
    </xf>
    <xf numFmtId="4" fontId="1" fillId="36" borderId="17" xfId="0" applyNumberFormat="1" applyFont="1" applyFill="1" applyBorder="1" applyAlignment="1">
      <alignment horizontal="center"/>
    </xf>
    <xf numFmtId="0" fontId="1" fillId="36" borderId="11" xfId="33" applyNumberFormat="1" applyFont="1" applyFill="1" applyBorder="1" applyAlignment="1" applyProtection="1">
      <alignment horizontal="left" vertical="center" wrapText="1"/>
      <protection/>
    </xf>
    <xf numFmtId="0" fontId="3" fillId="36" borderId="16" xfId="0" applyFont="1" applyFill="1" applyBorder="1" applyAlignment="1">
      <alignment vertical="center"/>
    </xf>
    <xf numFmtId="0" fontId="3" fillId="36" borderId="11" xfId="33" applyNumberFormat="1" applyFont="1" applyFill="1" applyBorder="1" applyAlignment="1" applyProtection="1">
      <alignment horizontal="left" vertical="center" wrapText="1"/>
      <protection/>
    </xf>
    <xf numFmtId="0" fontId="1" fillId="36" borderId="16" xfId="0" applyFont="1" applyFill="1" applyBorder="1" applyAlignment="1">
      <alignment vertical="center"/>
    </xf>
    <xf numFmtId="0" fontId="3" fillId="36" borderId="13" xfId="0" applyFont="1" applyFill="1" applyBorder="1" applyAlignment="1">
      <alignment/>
    </xf>
    <xf numFmtId="0" fontId="3" fillId="36" borderId="13" xfId="0" applyFont="1" applyFill="1" applyBorder="1" applyAlignment="1">
      <alignment vertical="center"/>
    </xf>
    <xf numFmtId="0" fontId="1" fillId="36" borderId="11" xfId="0" applyFont="1" applyFill="1" applyBorder="1" applyAlignment="1">
      <alignment horizontal="justify" vertical="center" wrapText="1"/>
    </xf>
    <xf numFmtId="0" fontId="52" fillId="36" borderId="11" xfId="0" applyFont="1" applyFill="1" applyBorder="1" applyAlignment="1">
      <alignment/>
    </xf>
    <xf numFmtId="0" fontId="52" fillId="36" borderId="11" xfId="0" applyFont="1" applyFill="1" applyBorder="1" applyAlignment="1">
      <alignment wrapText="1"/>
    </xf>
    <xf numFmtId="0" fontId="3" fillId="36" borderId="13" xfId="0" applyFont="1" applyFill="1" applyBorder="1" applyAlignment="1">
      <alignment horizontal="left"/>
    </xf>
    <xf numFmtId="0" fontId="53" fillId="36" borderId="11" xfId="0" applyFont="1" applyFill="1" applyBorder="1" applyAlignment="1">
      <alignment horizontal="left" wrapText="1"/>
    </xf>
    <xf numFmtId="0" fontId="1" fillId="36" borderId="13" xfId="0" applyFont="1" applyFill="1" applyBorder="1" applyAlignment="1">
      <alignment horizontal="left"/>
    </xf>
    <xf numFmtId="0" fontId="52" fillId="36" borderId="11" xfId="0" applyFont="1" applyFill="1" applyBorder="1" applyAlignment="1">
      <alignment horizontal="left" wrapText="1"/>
    </xf>
    <xf numFmtId="0" fontId="53" fillId="36" borderId="11" xfId="0" applyFont="1" applyFill="1" applyBorder="1" applyAlignment="1">
      <alignment wrapText="1"/>
    </xf>
    <xf numFmtId="0" fontId="52" fillId="36" borderId="11" xfId="0" applyNumberFormat="1" applyFont="1" applyFill="1" applyBorder="1" applyAlignment="1">
      <alignment wrapText="1"/>
    </xf>
    <xf numFmtId="0" fontId="4" fillId="36" borderId="11" xfId="0" applyFont="1" applyFill="1" applyBorder="1" applyAlignment="1">
      <alignment/>
    </xf>
    <xf numFmtId="0" fontId="3" fillId="36" borderId="11" xfId="0" applyFont="1" applyFill="1" applyBorder="1" applyAlignment="1">
      <alignment horizontal="center" wrapText="1"/>
    </xf>
    <xf numFmtId="4" fontId="3" fillId="36" borderId="11" xfId="0" applyNumberFormat="1" applyFont="1" applyFill="1" applyBorder="1" applyAlignment="1">
      <alignment horizontal="center" vertical="center"/>
    </xf>
    <xf numFmtId="4" fontId="1" fillId="36" borderId="11" xfId="0" applyNumberFormat="1" applyFont="1" applyFill="1" applyBorder="1" applyAlignment="1">
      <alignment horizontal="center" vertical="center"/>
    </xf>
    <xf numFmtId="2" fontId="1" fillId="36" borderId="11" xfId="0" applyNumberFormat="1" applyFont="1" applyFill="1" applyBorder="1" applyAlignment="1">
      <alignment horizontal="center" vertical="center"/>
    </xf>
    <xf numFmtId="2" fontId="3" fillId="36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0" xfId="0" applyFont="1" applyFill="1" applyAlignment="1">
      <alignment horizontal="center"/>
    </xf>
    <xf numFmtId="0" fontId="12" fillId="36" borderId="11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 wrapText="1"/>
    </xf>
    <xf numFmtId="4" fontId="3" fillId="36" borderId="1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0" xfId="0" applyFont="1" applyFill="1" applyAlignment="1">
      <alignment horizontal="center"/>
    </xf>
    <xf numFmtId="0" fontId="3" fillId="0" borderId="13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4" fillId="0" borderId="13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1" fillId="0" borderId="13" xfId="57" applyNumberFormat="1" applyFont="1" applyFill="1" applyBorder="1" applyAlignment="1">
      <alignment horizontal="left" vertical="center" wrapText="1"/>
      <protection/>
    </xf>
    <xf numFmtId="0" fontId="1" fillId="0" borderId="18" xfId="57" applyNumberFormat="1" applyFont="1" applyFill="1" applyBorder="1" applyAlignment="1">
      <alignment horizontal="left" vertical="center" wrapText="1"/>
      <protection/>
    </xf>
    <xf numFmtId="0" fontId="1" fillId="0" borderId="0" xfId="0" applyFont="1" applyAlignment="1">
      <alignment horizontal="left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14" fillId="0" borderId="13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0" xfId="0" applyFont="1" applyFill="1" applyAlignment="1">
      <alignment horizontal="center" wrapText="1"/>
    </xf>
    <xf numFmtId="0" fontId="3" fillId="0" borderId="13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14" fillId="0" borderId="11" xfId="0" applyFont="1" applyBorder="1" applyAlignment="1">
      <alignment horizontal="center" wrapText="1"/>
    </xf>
    <xf numFmtId="0" fontId="14" fillId="0" borderId="11" xfId="0" applyFont="1" applyBorder="1" applyAlignment="1">
      <alignment horizontal="left" wrapText="1"/>
    </xf>
    <xf numFmtId="0" fontId="1" fillId="0" borderId="11" xfId="57" applyNumberFormat="1" applyFont="1" applyFill="1" applyBorder="1" applyAlignment="1">
      <alignment horizontal="left" vertical="center" wrapText="1"/>
      <protection/>
    </xf>
    <xf numFmtId="0" fontId="1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HLevel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3" xfId="54"/>
    <cellStyle name="Обычный 14" xfId="55"/>
    <cellStyle name="Обычный 20" xfId="56"/>
    <cellStyle name="Обычный 4" xfId="57"/>
    <cellStyle name="Обычный 9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zoomScale="110" zoomScaleNormal="110" zoomScalePageLayoutView="0" workbookViewId="0" topLeftCell="A4">
      <selection activeCell="E7" sqref="E7"/>
    </sheetView>
  </sheetViews>
  <sheetFormatPr defaultColWidth="9.00390625" defaultRowHeight="12.75"/>
  <cols>
    <col min="1" max="1" width="31.75390625" style="0" customWidth="1"/>
    <col min="2" max="2" width="76.25390625" style="0" customWidth="1"/>
    <col min="3" max="3" width="19.125" style="10" customWidth="1"/>
    <col min="4" max="5" width="12.75390625" style="0" bestFit="1" customWidth="1"/>
    <col min="6" max="6" width="11.00390625" style="0" bestFit="1" customWidth="1"/>
  </cols>
  <sheetData>
    <row r="1" spans="1:4" ht="67.5" customHeight="1">
      <c r="A1" s="1"/>
      <c r="B1" s="16"/>
      <c r="C1" s="55" t="s">
        <v>502</v>
      </c>
      <c r="D1" s="16"/>
    </row>
    <row r="2" spans="1:4" ht="13.5" customHeight="1">
      <c r="A2" s="1"/>
      <c r="B2" s="16"/>
      <c r="C2" s="54"/>
      <c r="D2" s="16"/>
    </row>
    <row r="3" spans="1:3" ht="24.75" customHeight="1">
      <c r="A3" s="152" t="s">
        <v>422</v>
      </c>
      <c r="B3" s="152"/>
      <c r="C3" s="152"/>
    </row>
    <row r="4" spans="1:3" ht="15" customHeight="1">
      <c r="A4" s="152" t="s">
        <v>423</v>
      </c>
      <c r="B4" s="152"/>
      <c r="C4" s="152"/>
    </row>
    <row r="5" spans="1:3" ht="15.75" customHeight="1">
      <c r="A5" s="152"/>
      <c r="B5" s="152"/>
      <c r="C5" s="152"/>
    </row>
    <row r="6" spans="1:3" ht="8.25" customHeight="1" hidden="1">
      <c r="A6" s="1"/>
      <c r="B6" s="1" t="s">
        <v>5</v>
      </c>
      <c r="C6" s="13"/>
    </row>
    <row r="7" spans="1:3" ht="9" customHeight="1">
      <c r="A7" s="153" t="s">
        <v>407</v>
      </c>
      <c r="B7" s="154" t="s">
        <v>420</v>
      </c>
      <c r="C7" s="155" t="s">
        <v>53</v>
      </c>
    </row>
    <row r="8" spans="1:3" ht="17.25" customHeight="1">
      <c r="A8" s="153"/>
      <c r="B8" s="154"/>
      <c r="C8" s="155"/>
    </row>
    <row r="9" spans="1:3" ht="22.5" customHeight="1">
      <c r="A9" s="109" t="s">
        <v>6</v>
      </c>
      <c r="B9" s="109" t="s">
        <v>408</v>
      </c>
      <c r="C9" s="71">
        <f>C34+C26</f>
        <v>198974.33</v>
      </c>
    </row>
    <row r="10" spans="1:3" ht="17.25" customHeight="1" hidden="1">
      <c r="A10" s="109" t="s">
        <v>7</v>
      </c>
      <c r="B10" s="109" t="s">
        <v>1</v>
      </c>
      <c r="C10" s="71">
        <f>C11</f>
        <v>29532930</v>
      </c>
    </row>
    <row r="11" spans="1:3" ht="15" customHeight="1" hidden="1">
      <c r="A11" s="80" t="s">
        <v>37</v>
      </c>
      <c r="B11" s="78" t="s">
        <v>30</v>
      </c>
      <c r="C11" s="74">
        <v>29532930</v>
      </c>
    </row>
    <row r="12" spans="1:4" ht="31.5" customHeight="1" hidden="1">
      <c r="A12" s="109" t="s">
        <v>58</v>
      </c>
      <c r="B12" s="83" t="s">
        <v>59</v>
      </c>
      <c r="C12" s="71">
        <f>C13</f>
        <v>3703600</v>
      </c>
      <c r="D12" s="10"/>
    </row>
    <row r="13" spans="1:3" ht="27.75" customHeight="1" hidden="1">
      <c r="A13" s="80" t="s">
        <v>60</v>
      </c>
      <c r="B13" s="78" t="s">
        <v>65</v>
      </c>
      <c r="C13" s="74">
        <v>3703600</v>
      </c>
    </row>
    <row r="14" spans="1:3" ht="97.5" customHeight="1" hidden="1">
      <c r="A14" s="80" t="s">
        <v>61</v>
      </c>
      <c r="B14" s="78" t="s">
        <v>66</v>
      </c>
      <c r="C14" s="74">
        <f>734500+366600</f>
        <v>1101100</v>
      </c>
    </row>
    <row r="15" spans="1:3" ht="134.25" customHeight="1" hidden="1">
      <c r="A15" s="80" t="s">
        <v>62</v>
      </c>
      <c r="B15" s="78" t="s">
        <v>67</v>
      </c>
      <c r="C15" s="108">
        <v>25300</v>
      </c>
    </row>
    <row r="16" spans="1:3" ht="63" hidden="1">
      <c r="A16" s="80" t="s">
        <v>63</v>
      </c>
      <c r="B16" s="78" t="s">
        <v>68</v>
      </c>
      <c r="C16" s="108">
        <f>1626200+514700</f>
        <v>2140900</v>
      </c>
    </row>
    <row r="17" spans="1:3" ht="102.75" customHeight="1" hidden="1">
      <c r="A17" s="80" t="s">
        <v>64</v>
      </c>
      <c r="B17" s="78" t="s">
        <v>69</v>
      </c>
      <c r="C17" s="74">
        <v>0</v>
      </c>
    </row>
    <row r="18" spans="1:3" ht="18.75" customHeight="1" hidden="1">
      <c r="A18" s="109" t="s">
        <v>16</v>
      </c>
      <c r="B18" s="83" t="s">
        <v>17</v>
      </c>
      <c r="C18" s="71">
        <f>C19+C20+C21</f>
        <v>363089.73</v>
      </c>
    </row>
    <row r="19" spans="1:3" ht="17.25" customHeight="1" hidden="1">
      <c r="A19" s="80" t="s">
        <v>38</v>
      </c>
      <c r="B19" s="78" t="s">
        <v>15</v>
      </c>
      <c r="C19" s="74">
        <v>356544.73</v>
      </c>
    </row>
    <row r="20" spans="1:3" ht="20.25" customHeight="1" hidden="1">
      <c r="A20" s="110" t="s">
        <v>409</v>
      </c>
      <c r="B20" s="75" t="s">
        <v>49</v>
      </c>
      <c r="C20" s="74">
        <v>750</v>
      </c>
    </row>
    <row r="21" spans="1:3" ht="30.75" customHeight="1" hidden="1">
      <c r="A21" s="110" t="s">
        <v>410</v>
      </c>
      <c r="B21" s="75" t="s">
        <v>411</v>
      </c>
      <c r="C21" s="74">
        <v>5795</v>
      </c>
    </row>
    <row r="22" spans="1:3" ht="15.75" hidden="1">
      <c r="A22" s="109" t="s">
        <v>8</v>
      </c>
      <c r="B22" s="109" t="s">
        <v>2</v>
      </c>
      <c r="C22" s="71">
        <f>C23+C24+C25</f>
        <v>26265640</v>
      </c>
    </row>
    <row r="23" spans="1:3" ht="18" customHeight="1" hidden="1">
      <c r="A23" s="110" t="s">
        <v>39</v>
      </c>
      <c r="B23" s="78" t="s">
        <v>35</v>
      </c>
      <c r="C23" s="74">
        <v>5950640</v>
      </c>
    </row>
    <row r="24" spans="1:3" ht="15.75" customHeight="1" hidden="1">
      <c r="A24" s="80" t="s">
        <v>18</v>
      </c>
      <c r="B24" s="78" t="s">
        <v>19</v>
      </c>
      <c r="C24" s="74">
        <v>8836100</v>
      </c>
    </row>
    <row r="25" spans="1:4" ht="21" customHeight="1" hidden="1">
      <c r="A25" s="110" t="s">
        <v>32</v>
      </c>
      <c r="B25" s="111" t="s">
        <v>36</v>
      </c>
      <c r="C25" s="74">
        <v>11478900</v>
      </c>
      <c r="D25" s="10"/>
    </row>
    <row r="26" spans="1:3" ht="48" customHeight="1">
      <c r="A26" s="109" t="s">
        <v>9</v>
      </c>
      <c r="B26" s="83" t="s">
        <v>3</v>
      </c>
      <c r="C26" s="71">
        <f>C29</f>
        <v>-25.67</v>
      </c>
    </row>
    <row r="27" spans="1:3" ht="81.75" customHeight="1" hidden="1">
      <c r="A27" s="110" t="s">
        <v>31</v>
      </c>
      <c r="B27" s="112" t="s">
        <v>40</v>
      </c>
      <c r="C27" s="74">
        <f>1041000+720300+94666.47</f>
        <v>1855966.47</v>
      </c>
    </row>
    <row r="28" spans="1:3" ht="41.25" customHeight="1" hidden="1">
      <c r="A28" s="110" t="s">
        <v>70</v>
      </c>
      <c r="B28" s="113" t="s">
        <v>71</v>
      </c>
      <c r="C28" s="74"/>
    </row>
    <row r="29" spans="1:3" ht="25.5" customHeight="1">
      <c r="A29" s="110" t="s">
        <v>70</v>
      </c>
      <c r="B29" s="113" t="s">
        <v>367</v>
      </c>
      <c r="C29" s="74">
        <v>-25.67</v>
      </c>
    </row>
    <row r="30" spans="1:3" ht="77.25" customHeight="1" hidden="1">
      <c r="A30" s="110" t="s">
        <v>33</v>
      </c>
      <c r="B30" s="112" t="s">
        <v>41</v>
      </c>
      <c r="C30" s="74">
        <v>579181.8</v>
      </c>
    </row>
    <row r="31" spans="1:3" ht="39" customHeight="1" hidden="1">
      <c r="A31" s="114" t="s">
        <v>43</v>
      </c>
      <c r="B31" s="115" t="s">
        <v>44</v>
      </c>
      <c r="C31" s="71">
        <f>C33</f>
        <v>-392</v>
      </c>
    </row>
    <row r="32" spans="1:3" ht="48.75" customHeight="1" hidden="1">
      <c r="A32" s="116" t="s">
        <v>45</v>
      </c>
      <c r="B32" s="111" t="s">
        <v>46</v>
      </c>
      <c r="C32" s="74"/>
    </row>
    <row r="33" spans="1:4" ht="24" customHeight="1" hidden="1">
      <c r="A33" s="116" t="s">
        <v>462</v>
      </c>
      <c r="B33" s="111" t="s">
        <v>463</v>
      </c>
      <c r="C33" s="74">
        <v>-392</v>
      </c>
      <c r="D33" s="10"/>
    </row>
    <row r="34" spans="1:4" ht="29.25" customHeight="1">
      <c r="A34" s="114" t="s">
        <v>496</v>
      </c>
      <c r="B34" s="117" t="s">
        <v>495</v>
      </c>
      <c r="C34" s="71">
        <v>199000</v>
      </c>
      <c r="D34" s="10"/>
    </row>
    <row r="35" spans="1:3" ht="94.5" customHeight="1" hidden="1">
      <c r="A35" s="118" t="s">
        <v>50</v>
      </c>
      <c r="B35" s="119" t="s">
        <v>51</v>
      </c>
      <c r="C35" s="74"/>
    </row>
    <row r="36" spans="1:3" ht="78.75" customHeight="1" hidden="1">
      <c r="A36" s="110" t="s">
        <v>348</v>
      </c>
      <c r="B36" s="119" t="s">
        <v>347</v>
      </c>
      <c r="C36" s="74"/>
    </row>
    <row r="37" spans="1:3" ht="37.5" customHeight="1">
      <c r="A37" s="110" t="s">
        <v>34</v>
      </c>
      <c r="B37" s="113" t="s">
        <v>368</v>
      </c>
      <c r="C37" s="74">
        <v>27000</v>
      </c>
    </row>
    <row r="38" spans="1:3" ht="72" customHeight="1" hidden="1">
      <c r="A38" s="94" t="s">
        <v>494</v>
      </c>
      <c r="B38" s="94" t="s">
        <v>493</v>
      </c>
      <c r="C38" s="74"/>
    </row>
    <row r="39" spans="1:3" ht="72" customHeight="1" hidden="1">
      <c r="A39" s="110"/>
      <c r="B39" s="113"/>
      <c r="C39" s="74"/>
    </row>
    <row r="40" spans="1:3" ht="23.25" customHeight="1" hidden="1">
      <c r="A40" s="120" t="s">
        <v>172</v>
      </c>
      <c r="B40" s="121" t="s">
        <v>173</v>
      </c>
      <c r="C40" s="122">
        <f>C43+C41+C42</f>
        <v>-42400</v>
      </c>
    </row>
    <row r="41" spans="1:3" ht="82.5" customHeight="1" hidden="1">
      <c r="A41" s="123" t="s">
        <v>349</v>
      </c>
      <c r="B41" s="124" t="s">
        <v>350</v>
      </c>
      <c r="C41" s="125">
        <v>0</v>
      </c>
    </row>
    <row r="42" spans="1:3" ht="50.25" customHeight="1" hidden="1">
      <c r="A42" s="123" t="s">
        <v>412</v>
      </c>
      <c r="B42" s="126" t="s">
        <v>413</v>
      </c>
      <c r="C42" s="125">
        <v>-78400</v>
      </c>
    </row>
    <row r="43" spans="1:3" ht="52.5" customHeight="1" hidden="1">
      <c r="A43" s="123" t="s">
        <v>421</v>
      </c>
      <c r="B43" s="124" t="s">
        <v>86</v>
      </c>
      <c r="C43" s="125">
        <v>36000</v>
      </c>
    </row>
    <row r="44" spans="1:3" ht="66.75" customHeight="1" hidden="1">
      <c r="A44" s="127" t="s">
        <v>174</v>
      </c>
      <c r="B44" s="128" t="s">
        <v>85</v>
      </c>
      <c r="C44" s="129">
        <v>80.58</v>
      </c>
    </row>
    <row r="45" spans="1:3" ht="55.5" customHeight="1" hidden="1">
      <c r="A45" s="127" t="s">
        <v>175</v>
      </c>
      <c r="B45" s="130" t="s">
        <v>86</v>
      </c>
      <c r="C45" s="74">
        <v>17400</v>
      </c>
    </row>
    <row r="46" spans="1:3" ht="17.25" customHeight="1" hidden="1">
      <c r="A46" s="131" t="s">
        <v>424</v>
      </c>
      <c r="B46" s="132" t="s">
        <v>425</v>
      </c>
      <c r="C46" s="71">
        <f>C47</f>
        <v>441741.5</v>
      </c>
    </row>
    <row r="47" spans="1:3" ht="20.25" customHeight="1" hidden="1">
      <c r="A47" s="133" t="s">
        <v>426</v>
      </c>
      <c r="B47" s="130" t="s">
        <v>427</v>
      </c>
      <c r="C47" s="74">
        <f>162932+278809.5</f>
        <v>441741.5</v>
      </c>
    </row>
    <row r="48" spans="1:5" ht="15" customHeight="1">
      <c r="A48" s="134" t="s">
        <v>10</v>
      </c>
      <c r="B48" s="83" t="s">
        <v>42</v>
      </c>
      <c r="C48" s="71">
        <f>C49+C56</f>
        <v>334199.43</v>
      </c>
      <c r="E48" s="10"/>
    </row>
    <row r="49" spans="1:3" ht="32.25" customHeight="1">
      <c r="A49" s="135" t="s">
        <v>11</v>
      </c>
      <c r="B49" s="83" t="s">
        <v>165</v>
      </c>
      <c r="C49" s="71">
        <f>C53</f>
        <v>304199.43</v>
      </c>
    </row>
    <row r="50" spans="1:3" ht="19.5" customHeight="1" hidden="1">
      <c r="A50" s="110" t="s">
        <v>414</v>
      </c>
      <c r="B50" s="78" t="s">
        <v>415</v>
      </c>
      <c r="C50" s="74">
        <v>7441800</v>
      </c>
    </row>
    <row r="51" spans="1:3" ht="15" customHeight="1" hidden="1">
      <c r="A51" s="110" t="s">
        <v>416</v>
      </c>
      <c r="B51" s="78" t="s">
        <v>417</v>
      </c>
      <c r="C51" s="74">
        <v>42900</v>
      </c>
    </row>
    <row r="52" spans="1:3" ht="17.25" customHeight="1" hidden="1">
      <c r="A52" s="80" t="s">
        <v>446</v>
      </c>
      <c r="B52" s="78" t="s">
        <v>417</v>
      </c>
      <c r="C52" s="74">
        <v>750000</v>
      </c>
    </row>
    <row r="53" spans="1:3" ht="17.25" customHeight="1">
      <c r="A53" s="80" t="s">
        <v>445</v>
      </c>
      <c r="B53" s="78" t="s">
        <v>444</v>
      </c>
      <c r="C53" s="74">
        <v>304199.43</v>
      </c>
    </row>
    <row r="54" spans="1:3" ht="18" customHeight="1" hidden="1">
      <c r="A54" s="80" t="s">
        <v>418</v>
      </c>
      <c r="B54" s="136" t="s">
        <v>419</v>
      </c>
      <c r="C54" s="74">
        <f>11300+295300+20800+50000</f>
        <v>377400</v>
      </c>
    </row>
    <row r="55" spans="1:3" ht="84" customHeight="1" hidden="1">
      <c r="A55" s="137" t="s">
        <v>84</v>
      </c>
      <c r="B55" s="138" t="s">
        <v>83</v>
      </c>
      <c r="C55" s="74"/>
    </row>
    <row r="56" spans="1:3" ht="24" customHeight="1">
      <c r="A56" s="139" t="s">
        <v>489</v>
      </c>
      <c r="B56" s="140" t="s">
        <v>490</v>
      </c>
      <c r="C56" s="71">
        <f>C57</f>
        <v>30000</v>
      </c>
    </row>
    <row r="57" spans="1:3" ht="52.5" customHeight="1">
      <c r="A57" s="141" t="s">
        <v>491</v>
      </c>
      <c r="B57" s="142" t="s">
        <v>492</v>
      </c>
      <c r="C57" s="74">
        <v>30000</v>
      </c>
    </row>
    <row r="58" spans="1:3" ht="69" customHeight="1" hidden="1">
      <c r="A58" s="109" t="s">
        <v>466</v>
      </c>
      <c r="B58" s="143" t="s">
        <v>465</v>
      </c>
      <c r="C58" s="71">
        <f>C59</f>
        <v>16904.06</v>
      </c>
    </row>
    <row r="59" spans="1:3" ht="81.75" customHeight="1" hidden="1">
      <c r="A59" s="80" t="s">
        <v>467</v>
      </c>
      <c r="B59" s="144" t="s">
        <v>464</v>
      </c>
      <c r="C59" s="74">
        <v>16904.06</v>
      </c>
    </row>
    <row r="60" spans="1:3" ht="16.5" customHeight="1">
      <c r="A60" s="145"/>
      <c r="B60" s="146" t="s">
        <v>4</v>
      </c>
      <c r="C60" s="71">
        <f>C9+C48</f>
        <v>533173.76</v>
      </c>
    </row>
    <row r="61" spans="1:3" ht="15.75">
      <c r="A61" s="1"/>
      <c r="B61" s="1"/>
      <c r="C61" s="13"/>
    </row>
    <row r="62" spans="1:3" ht="15.75" hidden="1">
      <c r="A62" s="1" t="s">
        <v>29</v>
      </c>
      <c r="B62" s="1"/>
      <c r="C62" s="13"/>
    </row>
    <row r="63" spans="1:3" ht="15.75" hidden="1">
      <c r="A63" s="151" t="s">
        <v>369</v>
      </c>
      <c r="B63" s="151"/>
      <c r="C63" s="151"/>
    </row>
  </sheetData>
  <sheetProtection/>
  <mergeCells count="7">
    <mergeCell ref="A63:C63"/>
    <mergeCell ref="A3:C3"/>
    <mergeCell ref="A4:C4"/>
    <mergeCell ref="A7:A8"/>
    <mergeCell ref="B7:B8"/>
    <mergeCell ref="C7:C8"/>
    <mergeCell ref="A5:C5"/>
  </mergeCells>
  <printOptions/>
  <pageMargins left="0.7874015748031497" right="0.2755905511811024" top="0.3937007874015748" bottom="0.984251968503937" header="0.5118110236220472" footer="0.5118110236220472"/>
  <pageSetup fitToHeight="0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zoomScalePageLayoutView="0" workbookViewId="0" topLeftCell="A1">
      <selection activeCell="C29" sqref="C29"/>
    </sheetView>
  </sheetViews>
  <sheetFormatPr defaultColWidth="9.00390625" defaultRowHeight="12.75"/>
  <cols>
    <col min="1" max="1" width="29.25390625" style="0" customWidth="1"/>
    <col min="2" max="2" width="49.375" style="0" customWidth="1"/>
    <col min="3" max="3" width="22.125" style="0" customWidth="1"/>
  </cols>
  <sheetData>
    <row r="1" spans="2:3" ht="15.75">
      <c r="B1" s="16" t="s">
        <v>80</v>
      </c>
      <c r="C1" s="156" t="s">
        <v>503</v>
      </c>
    </row>
    <row r="2" spans="2:3" ht="15.75">
      <c r="B2" s="16"/>
      <c r="C2" s="157"/>
    </row>
    <row r="3" spans="2:3" ht="15.75">
      <c r="B3" s="8"/>
      <c r="C3" s="157"/>
    </row>
    <row r="4" spans="2:3" ht="51.75" customHeight="1">
      <c r="B4" s="8"/>
      <c r="C4" s="157"/>
    </row>
    <row r="5" spans="1:3" ht="18.75">
      <c r="A5" s="158" t="s">
        <v>487</v>
      </c>
      <c r="B5" s="158"/>
      <c r="C5" s="158"/>
    </row>
    <row r="6" spans="1:3" ht="18.75">
      <c r="A6" s="158" t="s">
        <v>488</v>
      </c>
      <c r="B6" s="158"/>
      <c r="C6" s="158"/>
    </row>
    <row r="7" ht="12.75">
      <c r="B7" t="s">
        <v>5</v>
      </c>
    </row>
    <row r="8" spans="1:3" ht="12.75">
      <c r="A8" s="161" t="s">
        <v>146</v>
      </c>
      <c r="B8" s="163" t="s">
        <v>0</v>
      </c>
      <c r="C8" s="164" t="s">
        <v>53</v>
      </c>
    </row>
    <row r="9" spans="1:3" ht="69.75" customHeight="1">
      <c r="A9" s="162"/>
      <c r="B9" s="163"/>
      <c r="C9" s="164"/>
    </row>
    <row r="10" spans="1:3" ht="32.25">
      <c r="A10" s="2" t="s">
        <v>22</v>
      </c>
      <c r="B10" s="5" t="s">
        <v>23</v>
      </c>
      <c r="C10" s="7">
        <f>C11+C13</f>
        <v>6349909.9099999815</v>
      </c>
    </row>
    <row r="11" spans="1:3" ht="31.5">
      <c r="A11" s="2" t="s">
        <v>24</v>
      </c>
      <c r="B11" s="5" t="s">
        <v>25</v>
      </c>
      <c r="C11" s="6">
        <f>C12</f>
        <v>-75062334.35000001</v>
      </c>
    </row>
    <row r="12" spans="1:3" ht="30" customHeight="1">
      <c r="A12" s="3" t="s">
        <v>89</v>
      </c>
      <c r="B12" s="4" t="s">
        <v>87</v>
      </c>
      <c r="C12" s="12">
        <f>-74529160.59-'Прил.1'!C60</f>
        <v>-75062334.35000001</v>
      </c>
    </row>
    <row r="13" spans="1:3" ht="31.5" customHeight="1">
      <c r="A13" s="2" t="s">
        <v>27</v>
      </c>
      <c r="B13" s="5" t="s">
        <v>26</v>
      </c>
      <c r="C13" s="6">
        <f>C14</f>
        <v>81412244.25999999</v>
      </c>
    </row>
    <row r="14" spans="1:3" ht="32.25" customHeight="1">
      <c r="A14" s="3" t="s">
        <v>90</v>
      </c>
      <c r="B14" s="4" t="s">
        <v>88</v>
      </c>
      <c r="C14" s="12">
        <f>80921052.99+'Прил. 2'!D358</f>
        <v>81412244.25999999</v>
      </c>
    </row>
    <row r="15" spans="1:3" ht="21" customHeight="1">
      <c r="A15" s="159" t="s">
        <v>21</v>
      </c>
      <c r="B15" s="160"/>
      <c r="C15" s="7">
        <f>C10</f>
        <v>6349909.9099999815</v>
      </c>
    </row>
    <row r="17" spans="1:3" ht="15.75" hidden="1">
      <c r="A17" s="151" t="s">
        <v>28</v>
      </c>
      <c r="B17" s="151"/>
      <c r="C17" s="8"/>
    </row>
    <row r="18" spans="1:3" ht="15.75" hidden="1">
      <c r="A18" s="1" t="s">
        <v>72</v>
      </c>
      <c r="B18" s="17"/>
      <c r="C18" s="17"/>
    </row>
    <row r="19" ht="12.75" hidden="1"/>
    <row r="20" ht="12.75" hidden="1"/>
    <row r="21" ht="12.75" hidden="1"/>
  </sheetData>
  <sheetProtection/>
  <mergeCells count="8">
    <mergeCell ref="C1:C4"/>
    <mergeCell ref="A17:B17"/>
    <mergeCell ref="A5:C5"/>
    <mergeCell ref="A6:C6"/>
    <mergeCell ref="A15:B15"/>
    <mergeCell ref="A8:A9"/>
    <mergeCell ref="B8:B9"/>
    <mergeCell ref="C8:C9"/>
  </mergeCells>
  <printOptions/>
  <pageMargins left="0.7874015748031497" right="0.1968503937007874" top="0.3937007874015748" bottom="0.984251968503937" header="0.5118110236220472" footer="0.5118110236220472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8"/>
  <sheetViews>
    <sheetView zoomScalePageLayoutView="0" workbookViewId="0" topLeftCell="A1">
      <selection activeCell="D1" sqref="D1:D4"/>
    </sheetView>
  </sheetViews>
  <sheetFormatPr defaultColWidth="9.00390625" defaultRowHeight="12.75"/>
  <cols>
    <col min="1" max="1" width="88.625" style="0" customWidth="1"/>
    <col min="2" max="2" width="16.625" style="0" customWidth="1"/>
    <col min="3" max="3" width="5.625" style="0" customWidth="1"/>
    <col min="4" max="4" width="23.375" style="0" customWidth="1"/>
    <col min="6" max="8" width="12.75390625" style="0" bestFit="1" customWidth="1"/>
    <col min="9" max="9" width="11.75390625" style="0" bestFit="1" customWidth="1"/>
  </cols>
  <sheetData>
    <row r="1" spans="3:4" ht="15.75">
      <c r="C1" s="16" t="s">
        <v>81</v>
      </c>
      <c r="D1" s="165" t="s">
        <v>504</v>
      </c>
    </row>
    <row r="2" spans="3:4" ht="15.75" customHeight="1">
      <c r="C2" s="16"/>
      <c r="D2" s="156"/>
    </row>
    <row r="3" spans="3:4" ht="16.5" customHeight="1">
      <c r="C3" s="16"/>
      <c r="D3" s="156"/>
    </row>
    <row r="4" ht="27.75" customHeight="1">
      <c r="D4" s="156"/>
    </row>
    <row r="5" ht="17.25" customHeight="1">
      <c r="D5" s="61"/>
    </row>
    <row r="6" spans="1:4" ht="46.5" customHeight="1">
      <c r="A6" s="166" t="s">
        <v>433</v>
      </c>
      <c r="B6" s="166"/>
      <c r="C6" s="166"/>
      <c r="D6" s="166"/>
    </row>
    <row r="7" spans="1:6" ht="18" customHeight="1">
      <c r="A7" s="53" t="s">
        <v>147</v>
      </c>
      <c r="B7" s="14" t="s">
        <v>75</v>
      </c>
      <c r="C7" s="14" t="s">
        <v>76</v>
      </c>
      <c r="D7" s="53" t="s">
        <v>53</v>
      </c>
      <c r="E7" s="11"/>
      <c r="F7" s="11"/>
    </row>
    <row r="8" spans="1:7" ht="31.5" customHeight="1" hidden="1">
      <c r="A8" s="43" t="s">
        <v>14</v>
      </c>
      <c r="B8" s="44"/>
      <c r="C8" s="44"/>
      <c r="D8" s="26">
        <f>D29+D67+D104+D126+D273+D303+D314+D347</f>
        <v>1544359.3199999998</v>
      </c>
      <c r="E8" s="11"/>
      <c r="F8" s="11"/>
      <c r="G8" s="10"/>
    </row>
    <row r="9" spans="1:6" ht="34.5" customHeight="1" hidden="1">
      <c r="A9" s="39" t="s">
        <v>206</v>
      </c>
      <c r="B9" s="40" t="s">
        <v>232</v>
      </c>
      <c r="C9" s="45"/>
      <c r="D9" s="38">
        <f>D10</f>
        <v>34011</v>
      </c>
      <c r="E9" s="11"/>
      <c r="F9" s="11"/>
    </row>
    <row r="10" spans="1:6" ht="19.5" customHeight="1" hidden="1">
      <c r="A10" s="39" t="s">
        <v>207</v>
      </c>
      <c r="B10" s="40" t="s">
        <v>359</v>
      </c>
      <c r="C10" s="45"/>
      <c r="D10" s="38">
        <f>D17</f>
        <v>34011</v>
      </c>
      <c r="E10" s="11"/>
      <c r="F10" s="11"/>
    </row>
    <row r="11" spans="1:6" ht="32.25" customHeight="1" hidden="1">
      <c r="A11" s="43" t="s">
        <v>370</v>
      </c>
      <c r="B11" s="40" t="s">
        <v>372</v>
      </c>
      <c r="C11" s="45"/>
      <c r="D11" s="38">
        <f>D12</f>
        <v>80000</v>
      </c>
      <c r="E11" s="11"/>
      <c r="F11" s="11"/>
    </row>
    <row r="12" spans="1:6" ht="32.25" customHeight="1" hidden="1">
      <c r="A12" s="58" t="s">
        <v>371</v>
      </c>
      <c r="B12" s="31" t="s">
        <v>373</v>
      </c>
      <c r="C12" s="45"/>
      <c r="D12" s="25">
        <f>D13</f>
        <v>80000</v>
      </c>
      <c r="E12" s="11"/>
      <c r="F12" s="11"/>
    </row>
    <row r="13" spans="1:6" ht="31.5" customHeight="1" hidden="1">
      <c r="A13" s="42" t="s">
        <v>95</v>
      </c>
      <c r="B13" s="37"/>
      <c r="C13" s="45">
        <v>200</v>
      </c>
      <c r="D13" s="34">
        <v>80000</v>
      </c>
      <c r="E13" s="11"/>
      <c r="F13" s="11"/>
    </row>
    <row r="14" spans="1:6" ht="31.5" customHeight="1" hidden="1">
      <c r="A14" s="59" t="s">
        <v>374</v>
      </c>
      <c r="B14" s="40" t="s">
        <v>341</v>
      </c>
      <c r="C14" s="36"/>
      <c r="D14" s="38">
        <f>D15</f>
        <v>100000</v>
      </c>
      <c r="E14" s="11"/>
      <c r="F14" s="11"/>
    </row>
    <row r="15" spans="1:6" ht="22.5" customHeight="1" hidden="1">
      <c r="A15" s="49" t="s">
        <v>375</v>
      </c>
      <c r="B15" s="31" t="s">
        <v>234</v>
      </c>
      <c r="C15" s="45"/>
      <c r="D15" s="25">
        <f>D16</f>
        <v>100000</v>
      </c>
      <c r="E15" s="11"/>
      <c r="F15" s="11"/>
    </row>
    <row r="16" spans="1:6" ht="31.5" customHeight="1" hidden="1">
      <c r="A16" s="42" t="s">
        <v>95</v>
      </c>
      <c r="B16" s="37"/>
      <c r="C16" s="45">
        <v>200</v>
      </c>
      <c r="D16" s="60">
        <v>100000</v>
      </c>
      <c r="E16" s="11"/>
      <c r="F16" s="11"/>
    </row>
    <row r="17" spans="1:6" ht="19.5" customHeight="1" hidden="1">
      <c r="A17" s="43" t="s">
        <v>183</v>
      </c>
      <c r="B17" s="40" t="s">
        <v>233</v>
      </c>
      <c r="C17" s="45"/>
      <c r="D17" s="38">
        <f>D18+D21</f>
        <v>34011</v>
      </c>
      <c r="E17" s="11"/>
      <c r="F17" s="11"/>
    </row>
    <row r="18" spans="1:6" ht="47.25" customHeight="1" hidden="1">
      <c r="A18" s="48" t="s">
        <v>352</v>
      </c>
      <c r="B18" s="31" t="s">
        <v>235</v>
      </c>
      <c r="C18" s="45"/>
      <c r="D18" s="25">
        <f>D20</f>
        <v>0</v>
      </c>
      <c r="E18" s="11"/>
      <c r="F18" s="11"/>
    </row>
    <row r="19" spans="1:6" ht="82.5" customHeight="1" hidden="1">
      <c r="A19" s="57" t="s">
        <v>353</v>
      </c>
      <c r="B19" s="31" t="s">
        <v>354</v>
      </c>
      <c r="C19" s="45"/>
      <c r="D19" s="25"/>
      <c r="E19" s="11"/>
      <c r="F19" s="11"/>
    </row>
    <row r="20" spans="1:6" ht="15.75" customHeight="1" hidden="1">
      <c r="A20" s="49" t="s">
        <v>56</v>
      </c>
      <c r="B20" s="46"/>
      <c r="C20" s="45">
        <v>500</v>
      </c>
      <c r="D20" s="34"/>
      <c r="E20" s="11"/>
      <c r="F20" s="11"/>
    </row>
    <row r="21" spans="1:6" ht="46.5" customHeight="1" hidden="1">
      <c r="A21" s="67" t="s">
        <v>478</v>
      </c>
      <c r="B21" s="31" t="s">
        <v>236</v>
      </c>
      <c r="C21" s="45"/>
      <c r="D21" s="25">
        <f>D22</f>
        <v>34011</v>
      </c>
      <c r="E21" s="11"/>
      <c r="F21" s="11"/>
    </row>
    <row r="22" spans="1:6" ht="31.5" customHeight="1" hidden="1">
      <c r="A22" s="42" t="s">
        <v>95</v>
      </c>
      <c r="B22" s="37"/>
      <c r="C22" s="45">
        <v>200</v>
      </c>
      <c r="D22" s="34">
        <v>34011</v>
      </c>
      <c r="E22" s="11"/>
      <c r="F22" s="11"/>
    </row>
    <row r="23" spans="1:6" ht="23.25" customHeight="1" hidden="1">
      <c r="A23" s="51" t="s">
        <v>208</v>
      </c>
      <c r="B23" s="40" t="s">
        <v>237</v>
      </c>
      <c r="C23" s="45"/>
      <c r="D23" s="38">
        <f>D24</f>
        <v>123000</v>
      </c>
      <c r="E23" s="11"/>
      <c r="F23" s="11"/>
    </row>
    <row r="24" spans="1:6" ht="53.25" customHeight="1" hidden="1">
      <c r="A24" s="39" t="s">
        <v>197</v>
      </c>
      <c r="B24" s="40" t="s">
        <v>238</v>
      </c>
      <c r="C24" s="52"/>
      <c r="D24" s="38">
        <f>D25+D27</f>
        <v>123000</v>
      </c>
      <c r="E24" s="11"/>
      <c r="F24" s="11"/>
    </row>
    <row r="25" spans="1:6" ht="22.5" customHeight="1" hidden="1">
      <c r="A25" s="41" t="s">
        <v>101</v>
      </c>
      <c r="B25" s="31" t="s">
        <v>239</v>
      </c>
      <c r="C25" s="49"/>
      <c r="D25" s="25">
        <f>D26</f>
        <v>115000</v>
      </c>
      <c r="E25" s="11"/>
      <c r="F25" s="11"/>
    </row>
    <row r="26" spans="1:6" ht="31.5" customHeight="1" hidden="1">
      <c r="A26" s="42" t="s">
        <v>95</v>
      </c>
      <c r="B26" s="37"/>
      <c r="C26" s="45">
        <v>200</v>
      </c>
      <c r="D26" s="35">
        <v>115000</v>
      </c>
      <c r="E26" s="11"/>
      <c r="F26" s="11"/>
    </row>
    <row r="27" spans="1:6" ht="19.5" customHeight="1" hidden="1">
      <c r="A27" s="30" t="s">
        <v>102</v>
      </c>
      <c r="B27" s="31" t="s">
        <v>342</v>
      </c>
      <c r="C27" s="49"/>
      <c r="D27" s="25">
        <f>D28</f>
        <v>8000</v>
      </c>
      <c r="E27" s="11"/>
      <c r="F27" s="11"/>
    </row>
    <row r="28" spans="1:6" ht="31.5" customHeight="1" hidden="1">
      <c r="A28" s="42" t="s">
        <v>95</v>
      </c>
      <c r="B28" s="37"/>
      <c r="C28" s="45">
        <v>200</v>
      </c>
      <c r="D28" s="35">
        <v>8000</v>
      </c>
      <c r="E28" s="11"/>
      <c r="F28" s="11"/>
    </row>
    <row r="29" spans="1:6" ht="39" customHeight="1" hidden="1">
      <c r="A29" s="39" t="s">
        <v>111</v>
      </c>
      <c r="B29" s="40" t="s">
        <v>240</v>
      </c>
      <c r="C29" s="45"/>
      <c r="D29" s="38">
        <f>D30+D49</f>
        <v>25083</v>
      </c>
      <c r="E29" s="11"/>
      <c r="F29" s="11"/>
    </row>
    <row r="30" spans="1:6" ht="22.5" customHeight="1" hidden="1">
      <c r="A30" s="39" t="s">
        <v>73</v>
      </c>
      <c r="B30" s="40" t="s">
        <v>241</v>
      </c>
      <c r="C30" s="45"/>
      <c r="D30" s="38">
        <f>D31+D42</f>
        <v>-71425</v>
      </c>
      <c r="E30" s="11"/>
      <c r="F30" s="11"/>
    </row>
    <row r="31" spans="1:6" ht="31.5" customHeight="1" hidden="1">
      <c r="A31" s="39" t="s">
        <v>181</v>
      </c>
      <c r="B31" s="40" t="s">
        <v>242</v>
      </c>
      <c r="C31" s="45"/>
      <c r="D31" s="38">
        <f>D34</f>
        <v>-46000</v>
      </c>
      <c r="E31" s="11"/>
      <c r="F31" s="11"/>
    </row>
    <row r="32" spans="1:6" ht="23.25" customHeight="1" hidden="1">
      <c r="A32" s="41" t="s">
        <v>176</v>
      </c>
      <c r="B32" s="31" t="s">
        <v>243</v>
      </c>
      <c r="C32" s="45"/>
      <c r="D32" s="25">
        <f>D33</f>
        <v>89983</v>
      </c>
      <c r="E32" s="11"/>
      <c r="F32" s="11"/>
    </row>
    <row r="33" spans="1:6" ht="31.5" customHeight="1" hidden="1">
      <c r="A33" s="42" t="s">
        <v>95</v>
      </c>
      <c r="B33" s="37"/>
      <c r="C33" s="45">
        <v>200</v>
      </c>
      <c r="D33" s="34">
        <v>89983</v>
      </c>
      <c r="E33" s="11"/>
      <c r="F33" s="11"/>
    </row>
    <row r="34" spans="1:6" ht="33" customHeight="1" hidden="1">
      <c r="A34" s="46" t="s">
        <v>148</v>
      </c>
      <c r="B34" s="31" t="s">
        <v>244</v>
      </c>
      <c r="C34" s="45"/>
      <c r="D34" s="25">
        <f>D35</f>
        <v>-46000</v>
      </c>
      <c r="E34" s="11"/>
      <c r="F34" s="11"/>
    </row>
    <row r="35" spans="1:6" ht="33" customHeight="1" hidden="1">
      <c r="A35" s="42" t="s">
        <v>95</v>
      </c>
      <c r="B35" s="37"/>
      <c r="C35" s="45">
        <v>200</v>
      </c>
      <c r="D35" s="34">
        <v>-46000</v>
      </c>
      <c r="E35" s="11"/>
      <c r="F35" s="29"/>
    </row>
    <row r="36" spans="1:6" ht="18" customHeight="1" hidden="1">
      <c r="A36" s="30" t="s">
        <v>160</v>
      </c>
      <c r="B36" s="31" t="s">
        <v>245</v>
      </c>
      <c r="C36" s="47"/>
      <c r="D36" s="25">
        <f>D37</f>
        <v>0</v>
      </c>
      <c r="E36" s="11"/>
      <c r="F36" s="11"/>
    </row>
    <row r="37" spans="1:6" ht="31.5" customHeight="1" hidden="1">
      <c r="A37" s="42" t="s">
        <v>95</v>
      </c>
      <c r="B37" s="37"/>
      <c r="C37" s="45">
        <v>200</v>
      </c>
      <c r="D37" s="34"/>
      <c r="E37" s="11"/>
      <c r="F37" s="11"/>
    </row>
    <row r="38" spans="1:6" ht="31.5" customHeight="1" hidden="1">
      <c r="A38" s="42" t="s">
        <v>199</v>
      </c>
      <c r="B38" s="31" t="s">
        <v>245</v>
      </c>
      <c r="C38" s="45"/>
      <c r="D38" s="25">
        <f>D39</f>
        <v>7830</v>
      </c>
      <c r="E38" s="11"/>
      <c r="F38" s="11"/>
    </row>
    <row r="39" spans="1:6" ht="31.5" customHeight="1" hidden="1">
      <c r="A39" s="42" t="s">
        <v>95</v>
      </c>
      <c r="B39" s="37"/>
      <c r="C39" s="45">
        <v>200</v>
      </c>
      <c r="D39" s="34">
        <v>7830</v>
      </c>
      <c r="E39" s="11"/>
      <c r="F39" s="11"/>
    </row>
    <row r="40" spans="1:6" ht="31.5" customHeight="1" hidden="1">
      <c r="A40" s="42" t="s">
        <v>201</v>
      </c>
      <c r="B40" s="31" t="s">
        <v>246</v>
      </c>
      <c r="C40" s="45"/>
      <c r="D40" s="25">
        <f>D41</f>
        <v>0</v>
      </c>
      <c r="E40" s="11"/>
      <c r="F40" s="11"/>
    </row>
    <row r="41" spans="1:6" ht="31.5" customHeight="1" hidden="1">
      <c r="A41" s="42" t="s">
        <v>95</v>
      </c>
      <c r="B41" s="37"/>
      <c r="C41" s="45">
        <v>200</v>
      </c>
      <c r="D41" s="34"/>
      <c r="E41" s="11"/>
      <c r="F41" s="11"/>
    </row>
    <row r="42" spans="1:6" ht="31.5" customHeight="1" hidden="1">
      <c r="A42" s="39" t="s">
        <v>182</v>
      </c>
      <c r="B42" s="40" t="s">
        <v>247</v>
      </c>
      <c r="C42" s="45"/>
      <c r="D42" s="38">
        <f>D47</f>
        <v>-25425</v>
      </c>
      <c r="E42" s="11"/>
      <c r="F42" s="11"/>
    </row>
    <row r="43" spans="1:6" ht="19.5" customHeight="1" hidden="1">
      <c r="A43" s="49" t="s">
        <v>155</v>
      </c>
      <c r="B43" s="31" t="s">
        <v>248</v>
      </c>
      <c r="C43" s="45"/>
      <c r="D43" s="25">
        <f>D44</f>
        <v>-2049444.68</v>
      </c>
      <c r="E43" s="11"/>
      <c r="F43" s="11"/>
    </row>
    <row r="44" spans="1:6" ht="21" customHeight="1" hidden="1">
      <c r="A44" s="32" t="s">
        <v>57</v>
      </c>
      <c r="B44" s="33"/>
      <c r="C44" s="32">
        <v>300</v>
      </c>
      <c r="D44" s="34">
        <v>-2049444.68</v>
      </c>
      <c r="E44" s="11"/>
      <c r="F44" s="11"/>
    </row>
    <row r="45" spans="1:6" ht="31.5" customHeight="1" hidden="1">
      <c r="A45" s="30" t="s">
        <v>117</v>
      </c>
      <c r="B45" s="31" t="s">
        <v>249</v>
      </c>
      <c r="C45" s="45"/>
      <c r="D45" s="25">
        <f>D46</f>
        <v>-225300</v>
      </c>
      <c r="E45" s="11"/>
      <c r="F45" s="11"/>
    </row>
    <row r="46" spans="1:6" ht="31.5" customHeight="1" hidden="1">
      <c r="A46" s="42" t="s">
        <v>95</v>
      </c>
      <c r="B46" s="37"/>
      <c r="C46" s="45">
        <v>200</v>
      </c>
      <c r="D46" s="34">
        <v>-225300</v>
      </c>
      <c r="E46" s="11"/>
      <c r="F46" s="11"/>
    </row>
    <row r="47" spans="1:6" ht="37.5" customHeight="1" hidden="1">
      <c r="A47" s="30" t="s">
        <v>112</v>
      </c>
      <c r="B47" s="31" t="s">
        <v>250</v>
      </c>
      <c r="C47" s="45"/>
      <c r="D47" s="25">
        <f>D48</f>
        <v>-25425</v>
      </c>
      <c r="E47" s="11"/>
      <c r="F47" s="11"/>
    </row>
    <row r="48" spans="1:6" ht="31.5" customHeight="1" hidden="1">
      <c r="A48" s="42" t="s">
        <v>95</v>
      </c>
      <c r="B48" s="37"/>
      <c r="C48" s="45">
        <v>200</v>
      </c>
      <c r="D48" s="34">
        <v>-25425</v>
      </c>
      <c r="E48" s="11"/>
      <c r="F48" s="11"/>
    </row>
    <row r="49" spans="1:6" ht="24" customHeight="1" hidden="1">
      <c r="A49" s="39" t="s">
        <v>74</v>
      </c>
      <c r="B49" s="40" t="s">
        <v>251</v>
      </c>
      <c r="C49" s="45"/>
      <c r="D49" s="38">
        <f>D50+D62</f>
        <v>96508</v>
      </c>
      <c r="E49" s="11"/>
      <c r="F49" s="11"/>
    </row>
    <row r="50" spans="1:6" ht="24" customHeight="1" hidden="1">
      <c r="A50" s="39" t="s">
        <v>484</v>
      </c>
      <c r="B50" s="40" t="s">
        <v>252</v>
      </c>
      <c r="C50" s="45"/>
      <c r="D50" s="38">
        <f>D57</f>
        <v>96508</v>
      </c>
      <c r="E50" s="11"/>
      <c r="F50" s="11"/>
    </row>
    <row r="51" spans="1:6" ht="31.5" customHeight="1" hidden="1">
      <c r="A51" s="30" t="s">
        <v>149</v>
      </c>
      <c r="B51" s="31" t="s">
        <v>150</v>
      </c>
      <c r="C51" s="45"/>
      <c r="D51" s="25">
        <f>D52</f>
        <v>0</v>
      </c>
      <c r="E51" s="11"/>
      <c r="F51" s="11"/>
    </row>
    <row r="52" spans="1:6" ht="20.25" customHeight="1" hidden="1">
      <c r="A52" s="42" t="s">
        <v>48</v>
      </c>
      <c r="B52" s="37"/>
      <c r="C52" s="45">
        <v>800</v>
      </c>
      <c r="D52" s="34"/>
      <c r="E52" s="11"/>
      <c r="F52" s="11"/>
    </row>
    <row r="53" spans="1:6" ht="21" customHeight="1" hidden="1">
      <c r="A53" s="30" t="s">
        <v>115</v>
      </c>
      <c r="B53" s="31" t="s">
        <v>400</v>
      </c>
      <c r="C53" s="45"/>
      <c r="D53" s="25">
        <f>D54</f>
        <v>-113662</v>
      </c>
      <c r="E53" s="11"/>
      <c r="F53" s="11"/>
    </row>
    <row r="54" spans="1:6" ht="31.5" customHeight="1" hidden="1">
      <c r="A54" s="42" t="s">
        <v>95</v>
      </c>
      <c r="B54" s="37"/>
      <c r="C54" s="45">
        <v>200</v>
      </c>
      <c r="D54" s="34">
        <v>-113662</v>
      </c>
      <c r="E54" s="11"/>
      <c r="F54" s="11"/>
    </row>
    <row r="55" spans="1:6" ht="21.75" customHeight="1" hidden="1">
      <c r="A55" s="30" t="s">
        <v>115</v>
      </c>
      <c r="B55" s="31" t="s">
        <v>447</v>
      </c>
      <c r="C55" s="45"/>
      <c r="D55" s="25">
        <f>D56</f>
        <v>-6618</v>
      </c>
      <c r="E55" s="11"/>
      <c r="F55" s="11"/>
    </row>
    <row r="56" spans="1:6" ht="31.5" customHeight="1" hidden="1">
      <c r="A56" s="42" t="s">
        <v>95</v>
      </c>
      <c r="B56" s="37"/>
      <c r="C56" s="45">
        <v>200</v>
      </c>
      <c r="D56" s="34">
        <v>-6618</v>
      </c>
      <c r="E56" s="11"/>
      <c r="F56" s="11"/>
    </row>
    <row r="57" spans="1:6" ht="18" customHeight="1" hidden="1">
      <c r="A57" s="30" t="s">
        <v>116</v>
      </c>
      <c r="B57" s="31" t="s">
        <v>253</v>
      </c>
      <c r="C57" s="45"/>
      <c r="D57" s="25">
        <f>D58</f>
        <v>96508</v>
      </c>
      <c r="E57" s="11"/>
      <c r="F57" s="11"/>
    </row>
    <row r="58" spans="1:6" ht="31.5" customHeight="1" hidden="1">
      <c r="A58" s="42" t="s">
        <v>95</v>
      </c>
      <c r="B58" s="37"/>
      <c r="C58" s="45">
        <v>200</v>
      </c>
      <c r="D58" s="34">
        <v>96508</v>
      </c>
      <c r="E58" s="11"/>
      <c r="F58" s="11"/>
    </row>
    <row r="59" spans="1:6" ht="24" customHeight="1" hidden="1">
      <c r="A59" s="42" t="s">
        <v>171</v>
      </c>
      <c r="B59" s="31" t="s">
        <v>254</v>
      </c>
      <c r="C59" s="45"/>
      <c r="D59" s="25">
        <f>D60+D61</f>
        <v>0</v>
      </c>
      <c r="E59" s="11"/>
      <c r="F59" s="11"/>
    </row>
    <row r="60" spans="1:6" ht="31.5" customHeight="1" hidden="1">
      <c r="A60" s="42" t="s">
        <v>95</v>
      </c>
      <c r="B60" s="37"/>
      <c r="C60" s="45">
        <v>200</v>
      </c>
      <c r="D60" s="34"/>
      <c r="E60" s="11"/>
      <c r="F60" s="29"/>
    </row>
    <row r="61" spans="1:6" ht="21.75" customHeight="1" hidden="1">
      <c r="A61" s="42" t="s">
        <v>48</v>
      </c>
      <c r="B61" s="37"/>
      <c r="C61" s="45">
        <v>800</v>
      </c>
      <c r="D61" s="34"/>
      <c r="E61" s="11"/>
      <c r="F61" s="29"/>
    </row>
    <row r="62" spans="1:6" ht="34.5" customHeight="1" hidden="1">
      <c r="A62" s="43" t="s">
        <v>184</v>
      </c>
      <c r="B62" s="40" t="s">
        <v>255</v>
      </c>
      <c r="C62" s="45"/>
      <c r="D62" s="38">
        <f>D63</f>
        <v>0</v>
      </c>
      <c r="E62" s="11"/>
      <c r="F62" s="11"/>
    </row>
    <row r="63" spans="1:6" ht="18.75" customHeight="1" hidden="1">
      <c r="A63" s="30" t="s">
        <v>177</v>
      </c>
      <c r="B63" s="31" t="s">
        <v>256</v>
      </c>
      <c r="C63" s="45"/>
      <c r="D63" s="25">
        <f>D64</f>
        <v>0</v>
      </c>
      <c r="E63" s="11"/>
      <c r="F63" s="11"/>
    </row>
    <row r="64" spans="1:6" ht="17.25" customHeight="1" hidden="1">
      <c r="A64" s="49" t="s">
        <v>57</v>
      </c>
      <c r="B64" s="37"/>
      <c r="C64" s="45">
        <v>300</v>
      </c>
      <c r="D64" s="34"/>
      <c r="E64" s="11"/>
      <c r="F64" s="11"/>
    </row>
    <row r="65" spans="1:6" ht="33.75" customHeight="1" hidden="1">
      <c r="A65" s="30" t="s">
        <v>482</v>
      </c>
      <c r="B65" s="47" t="s">
        <v>483</v>
      </c>
      <c r="C65" s="45"/>
      <c r="D65" s="25">
        <f>D66</f>
        <v>47762.3</v>
      </c>
      <c r="E65" s="11"/>
      <c r="F65" s="11"/>
    </row>
    <row r="66" spans="1:6" ht="17.25" customHeight="1" hidden="1">
      <c r="A66" s="49" t="s">
        <v>56</v>
      </c>
      <c r="B66" s="37"/>
      <c r="C66" s="45">
        <v>500</v>
      </c>
      <c r="D66" s="34">
        <v>47762.3</v>
      </c>
      <c r="E66" s="11"/>
      <c r="F66" s="11"/>
    </row>
    <row r="67" spans="1:6" ht="31.5" customHeight="1" hidden="1">
      <c r="A67" s="39" t="s">
        <v>118</v>
      </c>
      <c r="B67" s="40" t="s">
        <v>257</v>
      </c>
      <c r="C67" s="45"/>
      <c r="D67" s="38">
        <f>D71+D78</f>
        <v>81391.13</v>
      </c>
      <c r="E67" s="11"/>
      <c r="F67" s="11"/>
    </row>
    <row r="68" spans="1:6" ht="38.25" customHeight="1" hidden="1">
      <c r="A68" s="39" t="s">
        <v>185</v>
      </c>
      <c r="B68" s="40" t="s">
        <v>258</v>
      </c>
      <c r="C68" s="45"/>
      <c r="D68" s="38">
        <f>D69</f>
        <v>-276797.86</v>
      </c>
      <c r="E68" s="11"/>
      <c r="F68" s="11"/>
    </row>
    <row r="69" spans="1:6" ht="22.5" customHeight="1" hidden="1">
      <c r="A69" s="41" t="s">
        <v>79</v>
      </c>
      <c r="B69" s="31" t="s">
        <v>259</v>
      </c>
      <c r="C69" s="45"/>
      <c r="D69" s="25">
        <f>D70</f>
        <v>-276797.86</v>
      </c>
      <c r="E69" s="11"/>
      <c r="F69" s="11"/>
    </row>
    <row r="70" spans="1:6" ht="31.5" customHeight="1" hidden="1">
      <c r="A70" s="42" t="s">
        <v>95</v>
      </c>
      <c r="B70" s="37"/>
      <c r="C70" s="45">
        <v>200</v>
      </c>
      <c r="D70" s="34">
        <v>-276797.86</v>
      </c>
      <c r="E70" s="11"/>
      <c r="F70" s="11"/>
    </row>
    <row r="71" spans="1:6" ht="31.5" customHeight="1" hidden="1">
      <c r="A71" s="39" t="s">
        <v>186</v>
      </c>
      <c r="B71" s="40" t="s">
        <v>260</v>
      </c>
      <c r="C71" s="45"/>
      <c r="D71" s="38">
        <f>D76+D74</f>
        <v>-152747.05</v>
      </c>
      <c r="E71" s="11"/>
      <c r="F71" s="11"/>
    </row>
    <row r="72" spans="1:6" ht="22.5" customHeight="1" hidden="1">
      <c r="A72" s="41" t="s">
        <v>119</v>
      </c>
      <c r="B72" s="31" t="s">
        <v>261</v>
      </c>
      <c r="C72" s="45"/>
      <c r="D72" s="25">
        <f>D73</f>
        <v>4136970.32</v>
      </c>
      <c r="E72" s="11"/>
      <c r="F72" s="11"/>
    </row>
    <row r="73" spans="1:6" ht="31.5" customHeight="1" hidden="1">
      <c r="A73" s="42" t="s">
        <v>95</v>
      </c>
      <c r="B73" s="37"/>
      <c r="C73" s="45">
        <v>200</v>
      </c>
      <c r="D73" s="34">
        <v>4136970.32</v>
      </c>
      <c r="E73" s="11"/>
      <c r="F73" s="11"/>
    </row>
    <row r="74" spans="1:6" ht="24" customHeight="1" hidden="1">
      <c r="A74" s="41" t="s">
        <v>143</v>
      </c>
      <c r="B74" s="31" t="s">
        <v>262</v>
      </c>
      <c r="C74" s="45"/>
      <c r="D74" s="25">
        <f>D75</f>
        <v>1861.06</v>
      </c>
      <c r="E74" s="11"/>
      <c r="F74" s="11"/>
    </row>
    <row r="75" spans="1:6" ht="31.5" customHeight="1" hidden="1">
      <c r="A75" s="42" t="s">
        <v>95</v>
      </c>
      <c r="B75" s="37"/>
      <c r="C75" s="45">
        <v>200</v>
      </c>
      <c r="D75" s="34">
        <v>1861.06</v>
      </c>
      <c r="E75" s="11"/>
      <c r="F75" s="11"/>
    </row>
    <row r="76" spans="1:6" ht="21" customHeight="1" hidden="1">
      <c r="A76" s="41" t="s">
        <v>120</v>
      </c>
      <c r="B76" s="31" t="s">
        <v>263</v>
      </c>
      <c r="C76" s="45"/>
      <c r="D76" s="25">
        <f>D77</f>
        <v>-154608.11</v>
      </c>
      <c r="E76" s="11"/>
      <c r="F76" s="11"/>
    </row>
    <row r="77" spans="1:6" ht="31.5" customHeight="1" hidden="1">
      <c r="A77" s="42" t="s">
        <v>95</v>
      </c>
      <c r="B77" s="37"/>
      <c r="C77" s="45">
        <v>200</v>
      </c>
      <c r="D77" s="34">
        <v>-154608.11</v>
      </c>
      <c r="E77" s="11"/>
      <c r="F77" s="11"/>
    </row>
    <row r="78" spans="1:6" ht="33.75" customHeight="1" hidden="1">
      <c r="A78" s="39" t="s">
        <v>187</v>
      </c>
      <c r="B78" s="40" t="s">
        <v>264</v>
      </c>
      <c r="C78" s="45"/>
      <c r="D78" s="38">
        <f>D85+D89+D91</f>
        <v>234138.18</v>
      </c>
      <c r="E78" s="11"/>
      <c r="F78" s="11"/>
    </row>
    <row r="79" spans="1:6" ht="23.25" customHeight="1" hidden="1">
      <c r="A79" s="41" t="s">
        <v>388</v>
      </c>
      <c r="B79" s="31" t="s">
        <v>265</v>
      </c>
      <c r="C79" s="45"/>
      <c r="D79" s="25">
        <f>D80</f>
        <v>62798</v>
      </c>
      <c r="E79" s="11"/>
      <c r="F79" s="11"/>
    </row>
    <row r="80" spans="1:6" ht="31.5" customHeight="1" hidden="1">
      <c r="A80" s="42" t="s">
        <v>95</v>
      </c>
      <c r="B80" s="37"/>
      <c r="C80" s="45">
        <v>200</v>
      </c>
      <c r="D80" s="34">
        <v>62798</v>
      </c>
      <c r="E80" s="11"/>
      <c r="F80" s="11"/>
    </row>
    <row r="81" spans="1:6" ht="21" customHeight="1" hidden="1">
      <c r="A81" s="41" t="s">
        <v>121</v>
      </c>
      <c r="B81" s="31" t="s">
        <v>266</v>
      </c>
      <c r="C81" s="45"/>
      <c r="D81" s="25">
        <f>D82</f>
        <v>21656</v>
      </c>
      <c r="E81" s="11"/>
      <c r="F81" s="11"/>
    </row>
    <row r="82" spans="1:6" ht="31.5" customHeight="1" hidden="1">
      <c r="A82" s="42" t="s">
        <v>95</v>
      </c>
      <c r="B82" s="37"/>
      <c r="C82" s="45">
        <v>200</v>
      </c>
      <c r="D82" s="34">
        <v>21656</v>
      </c>
      <c r="E82" s="11"/>
      <c r="F82" s="11"/>
    </row>
    <row r="83" spans="1:6" ht="21" customHeight="1" hidden="1">
      <c r="A83" s="41" t="s">
        <v>122</v>
      </c>
      <c r="B83" s="31" t="s">
        <v>267</v>
      </c>
      <c r="C83" s="45"/>
      <c r="D83" s="25">
        <f>D84</f>
        <v>-3049.58</v>
      </c>
      <c r="E83" s="11"/>
      <c r="F83" s="11"/>
    </row>
    <row r="84" spans="1:6" ht="31.5" customHeight="1" hidden="1">
      <c r="A84" s="42" t="s">
        <v>95</v>
      </c>
      <c r="B84" s="37"/>
      <c r="C84" s="45">
        <v>200</v>
      </c>
      <c r="D84" s="34">
        <v>-3049.58</v>
      </c>
      <c r="E84" s="11"/>
      <c r="F84" s="11"/>
    </row>
    <row r="85" spans="1:6" ht="21" customHeight="1" hidden="1">
      <c r="A85" s="41" t="s">
        <v>401</v>
      </c>
      <c r="B85" s="31" t="s">
        <v>268</v>
      </c>
      <c r="C85" s="45"/>
      <c r="D85" s="25">
        <f>D86</f>
        <v>-17829.84</v>
      </c>
      <c r="E85" s="11"/>
      <c r="F85" s="11"/>
    </row>
    <row r="86" spans="1:6" ht="31.5" customHeight="1" hidden="1">
      <c r="A86" s="42" t="s">
        <v>95</v>
      </c>
      <c r="B86" s="37"/>
      <c r="C86" s="45">
        <v>200</v>
      </c>
      <c r="D86" s="34">
        <v>-17829.84</v>
      </c>
      <c r="E86" s="11"/>
      <c r="F86" s="11"/>
    </row>
    <row r="87" spans="1:6" ht="31.5" customHeight="1" hidden="1">
      <c r="A87" s="41" t="s">
        <v>123</v>
      </c>
      <c r="B87" s="31" t="s">
        <v>269</v>
      </c>
      <c r="C87" s="45"/>
      <c r="D87" s="25">
        <f>D88</f>
        <v>326529</v>
      </c>
      <c r="E87" s="11"/>
      <c r="F87" s="11"/>
    </row>
    <row r="88" spans="1:6" ht="31.5" customHeight="1" hidden="1">
      <c r="A88" s="42" t="s">
        <v>95</v>
      </c>
      <c r="B88" s="37"/>
      <c r="C88" s="45">
        <v>200</v>
      </c>
      <c r="D88" s="34">
        <v>326529</v>
      </c>
      <c r="E88" s="11"/>
      <c r="F88" s="29"/>
    </row>
    <row r="89" spans="1:6" ht="24" customHeight="1" hidden="1">
      <c r="A89" s="41" t="s">
        <v>124</v>
      </c>
      <c r="B89" s="31" t="s">
        <v>270</v>
      </c>
      <c r="C89" s="45"/>
      <c r="D89" s="25">
        <f>D90</f>
        <v>-10432.98</v>
      </c>
      <c r="E89" s="11"/>
      <c r="F89" s="11"/>
    </row>
    <row r="90" spans="1:6" ht="31.5" customHeight="1" hidden="1">
      <c r="A90" s="42" t="s">
        <v>95</v>
      </c>
      <c r="B90" s="37"/>
      <c r="C90" s="45">
        <v>200</v>
      </c>
      <c r="D90" s="34">
        <v>-10432.98</v>
      </c>
      <c r="E90" s="11"/>
      <c r="F90" s="11"/>
    </row>
    <row r="91" spans="1:6" ht="19.5" customHeight="1" hidden="1">
      <c r="A91" s="62" t="s">
        <v>430</v>
      </c>
      <c r="B91" s="31" t="s">
        <v>431</v>
      </c>
      <c r="C91" s="45"/>
      <c r="D91" s="25">
        <f>D92</f>
        <v>262401</v>
      </c>
      <c r="E91" s="11"/>
      <c r="F91" s="11"/>
    </row>
    <row r="92" spans="1:6" ht="31.5" customHeight="1" hidden="1">
      <c r="A92" s="42" t="s">
        <v>95</v>
      </c>
      <c r="B92" s="37"/>
      <c r="C92" s="45">
        <v>200</v>
      </c>
      <c r="D92" s="34">
        <v>262401</v>
      </c>
      <c r="E92" s="11"/>
      <c r="F92" s="11"/>
    </row>
    <row r="93" spans="1:6" ht="31.5" customHeight="1" hidden="1">
      <c r="A93" s="30" t="s">
        <v>377</v>
      </c>
      <c r="B93" s="47" t="s">
        <v>378</v>
      </c>
      <c r="C93" s="45"/>
      <c r="D93" s="25">
        <f>D94</f>
        <v>59818.88</v>
      </c>
      <c r="E93" s="11"/>
      <c r="F93" s="11"/>
    </row>
    <row r="94" spans="1:6" ht="19.5" customHeight="1" hidden="1">
      <c r="A94" s="42" t="s">
        <v>56</v>
      </c>
      <c r="B94" s="37"/>
      <c r="C94" s="45">
        <v>500</v>
      </c>
      <c r="D94" s="34">
        <v>59818.88</v>
      </c>
      <c r="E94" s="11"/>
      <c r="F94" s="11"/>
    </row>
    <row r="95" spans="1:6" ht="31.5" customHeight="1" hidden="1">
      <c r="A95" s="39" t="s">
        <v>188</v>
      </c>
      <c r="B95" s="40" t="s">
        <v>271</v>
      </c>
      <c r="C95" s="45"/>
      <c r="D95" s="38">
        <f>D96</f>
        <v>85295.56999999999</v>
      </c>
      <c r="E95" s="11"/>
      <c r="F95" s="11"/>
    </row>
    <row r="96" spans="1:6" ht="17.25" customHeight="1" hidden="1">
      <c r="A96" s="30" t="s">
        <v>376</v>
      </c>
      <c r="B96" s="31" t="s">
        <v>272</v>
      </c>
      <c r="C96" s="45"/>
      <c r="D96" s="25">
        <f>D97</f>
        <v>85295.56999999999</v>
      </c>
      <c r="E96" s="11"/>
      <c r="F96" s="11"/>
    </row>
    <row r="97" spans="1:6" ht="31.5" customHeight="1" hidden="1">
      <c r="A97" s="42" t="s">
        <v>95</v>
      </c>
      <c r="B97" s="37"/>
      <c r="C97" s="45">
        <v>200</v>
      </c>
      <c r="D97" s="34">
        <f>168515.21-83219.64</f>
        <v>85295.56999999999</v>
      </c>
      <c r="E97" s="11"/>
      <c r="F97" s="11"/>
    </row>
    <row r="98" spans="1:6" ht="18" customHeight="1" hidden="1">
      <c r="A98" s="30" t="s">
        <v>161</v>
      </c>
      <c r="B98" s="31" t="s">
        <v>273</v>
      </c>
      <c r="C98" s="45"/>
      <c r="D98" s="25">
        <f>D99</f>
        <v>0</v>
      </c>
      <c r="E98" s="11"/>
      <c r="F98" s="11"/>
    </row>
    <row r="99" spans="1:6" ht="31.5" customHeight="1" hidden="1">
      <c r="A99" s="42" t="s">
        <v>95</v>
      </c>
      <c r="B99" s="37"/>
      <c r="C99" s="45">
        <v>200</v>
      </c>
      <c r="D99" s="34"/>
      <c r="E99" s="11"/>
      <c r="F99" s="29"/>
    </row>
    <row r="100" spans="1:6" ht="17.25" customHeight="1" hidden="1">
      <c r="A100" s="50" t="s">
        <v>162</v>
      </c>
      <c r="B100" s="31" t="s">
        <v>274</v>
      </c>
      <c r="C100" s="45"/>
      <c r="D100" s="25">
        <f>D101</f>
        <v>0</v>
      </c>
      <c r="E100" s="11"/>
      <c r="F100" s="11"/>
    </row>
    <row r="101" spans="1:6" ht="31.5" customHeight="1" hidden="1">
      <c r="A101" s="42" t="s">
        <v>95</v>
      </c>
      <c r="B101" s="37"/>
      <c r="C101" s="45">
        <v>200</v>
      </c>
      <c r="D101" s="34">
        <v>0</v>
      </c>
      <c r="E101" s="11"/>
      <c r="F101" s="11"/>
    </row>
    <row r="102" spans="1:4" ht="18.75" customHeight="1" hidden="1">
      <c r="A102" s="41" t="s">
        <v>20</v>
      </c>
      <c r="B102" s="31" t="s">
        <v>273</v>
      </c>
      <c r="C102" s="45"/>
      <c r="D102" s="25">
        <f>D103</f>
        <v>32302</v>
      </c>
    </row>
    <row r="103" spans="1:4" ht="30" customHeight="1" hidden="1">
      <c r="A103" s="42" t="s">
        <v>95</v>
      </c>
      <c r="B103" s="37"/>
      <c r="C103" s="45">
        <v>200</v>
      </c>
      <c r="D103" s="34">
        <v>32302</v>
      </c>
    </row>
    <row r="104" spans="1:4" ht="35.25" customHeight="1">
      <c r="A104" s="68" t="s">
        <v>109</v>
      </c>
      <c r="B104" s="69" t="s">
        <v>275</v>
      </c>
      <c r="C104" s="70"/>
      <c r="D104" s="147">
        <f>D108</f>
        <v>90933.26999999999</v>
      </c>
    </row>
    <row r="105" spans="1:4" ht="35.25" customHeight="1" hidden="1">
      <c r="A105" s="68" t="s">
        <v>152</v>
      </c>
      <c r="B105" s="69" t="s">
        <v>153</v>
      </c>
      <c r="C105" s="70"/>
      <c r="D105" s="147">
        <f>D106</f>
        <v>0</v>
      </c>
    </row>
    <row r="106" spans="1:4" ht="93" customHeight="1" hidden="1">
      <c r="A106" s="72" t="s">
        <v>144</v>
      </c>
      <c r="B106" s="73" t="s">
        <v>154</v>
      </c>
      <c r="C106" s="70"/>
      <c r="D106" s="148">
        <f>D107</f>
        <v>0</v>
      </c>
    </row>
    <row r="107" spans="1:4" ht="35.25" customHeight="1" hidden="1">
      <c r="A107" s="75" t="s">
        <v>95</v>
      </c>
      <c r="B107" s="76"/>
      <c r="C107" s="70">
        <v>200</v>
      </c>
      <c r="D107" s="148"/>
    </row>
    <row r="108" spans="1:4" ht="34.5" customHeight="1">
      <c r="A108" s="68" t="s">
        <v>189</v>
      </c>
      <c r="B108" s="69" t="s">
        <v>276</v>
      </c>
      <c r="C108" s="70"/>
      <c r="D108" s="147">
        <f>D111+D113</f>
        <v>90933.26999999999</v>
      </c>
    </row>
    <row r="109" spans="1:4" ht="34.5" customHeight="1" hidden="1">
      <c r="A109" s="77" t="s">
        <v>209</v>
      </c>
      <c r="B109" s="73" t="s">
        <v>277</v>
      </c>
      <c r="C109" s="70"/>
      <c r="D109" s="148">
        <f>D110</f>
        <v>0</v>
      </c>
    </row>
    <row r="110" spans="1:4" ht="31.5" customHeight="1" hidden="1">
      <c r="A110" s="75" t="s">
        <v>95</v>
      </c>
      <c r="B110" s="76"/>
      <c r="C110" s="70">
        <v>200</v>
      </c>
      <c r="D110" s="148">
        <v>0</v>
      </c>
    </row>
    <row r="111" spans="1:4" ht="30.75" customHeight="1">
      <c r="A111" s="78" t="s">
        <v>114</v>
      </c>
      <c r="B111" s="73" t="s">
        <v>471</v>
      </c>
      <c r="C111" s="70"/>
      <c r="D111" s="148">
        <f>D112</f>
        <v>-3000</v>
      </c>
    </row>
    <row r="112" spans="1:4" ht="35.25" customHeight="1">
      <c r="A112" s="75" t="s">
        <v>95</v>
      </c>
      <c r="B112" s="76"/>
      <c r="C112" s="70">
        <v>200</v>
      </c>
      <c r="D112" s="148">
        <v>-3000</v>
      </c>
    </row>
    <row r="113" spans="1:4" ht="16.5" customHeight="1">
      <c r="A113" s="78" t="s">
        <v>110</v>
      </c>
      <c r="B113" s="73" t="s">
        <v>278</v>
      </c>
      <c r="C113" s="70"/>
      <c r="D113" s="148">
        <f>D114</f>
        <v>93933.26999999999</v>
      </c>
    </row>
    <row r="114" spans="1:4" ht="35.25" customHeight="1">
      <c r="A114" s="75" t="s">
        <v>95</v>
      </c>
      <c r="B114" s="76"/>
      <c r="C114" s="70">
        <v>200</v>
      </c>
      <c r="D114" s="148">
        <f>-35864.73+65006+64792</f>
        <v>93933.26999999999</v>
      </c>
    </row>
    <row r="115" spans="1:4" ht="52.5" customHeight="1" hidden="1">
      <c r="A115" s="78" t="s">
        <v>395</v>
      </c>
      <c r="B115" s="79" t="s">
        <v>396</v>
      </c>
      <c r="C115" s="70"/>
      <c r="D115" s="148">
        <f>D116</f>
        <v>434625.1</v>
      </c>
    </row>
    <row r="116" spans="1:4" ht="21" customHeight="1" hidden="1">
      <c r="A116" s="75" t="s">
        <v>56</v>
      </c>
      <c r="B116" s="76"/>
      <c r="C116" s="70">
        <v>500</v>
      </c>
      <c r="D116" s="148">
        <v>434625.1</v>
      </c>
    </row>
    <row r="117" spans="1:4" ht="48.75" customHeight="1" hidden="1">
      <c r="A117" s="78" t="s">
        <v>379</v>
      </c>
      <c r="B117" s="79" t="s">
        <v>402</v>
      </c>
      <c r="C117" s="70"/>
      <c r="D117" s="148">
        <f>D118</f>
        <v>59818.88</v>
      </c>
    </row>
    <row r="118" spans="1:4" ht="20.25" customHeight="1" hidden="1">
      <c r="A118" s="75" t="s">
        <v>56</v>
      </c>
      <c r="B118" s="76"/>
      <c r="C118" s="70">
        <v>500</v>
      </c>
      <c r="D118" s="148">
        <v>59818.88</v>
      </c>
    </row>
    <row r="119" spans="1:4" ht="22.5" customHeight="1" hidden="1">
      <c r="A119" s="68" t="s">
        <v>190</v>
      </c>
      <c r="B119" s="69" t="s">
        <v>279</v>
      </c>
      <c r="C119" s="70"/>
      <c r="D119" s="147">
        <f>D122</f>
        <v>26000</v>
      </c>
    </row>
    <row r="120" spans="1:4" ht="21" customHeight="1" hidden="1">
      <c r="A120" s="80" t="s">
        <v>380</v>
      </c>
      <c r="B120" s="73" t="s">
        <v>381</v>
      </c>
      <c r="C120" s="70"/>
      <c r="D120" s="148">
        <f>D121</f>
        <v>0</v>
      </c>
    </row>
    <row r="121" spans="1:4" ht="22.5" customHeight="1" hidden="1">
      <c r="A121" s="75" t="s">
        <v>95</v>
      </c>
      <c r="B121" s="76"/>
      <c r="C121" s="70">
        <v>200</v>
      </c>
      <c r="D121" s="148"/>
    </row>
    <row r="122" spans="1:4" ht="18" customHeight="1" hidden="1">
      <c r="A122" s="75" t="s">
        <v>170</v>
      </c>
      <c r="B122" s="73" t="s">
        <v>280</v>
      </c>
      <c r="C122" s="70"/>
      <c r="D122" s="148">
        <f>D123</f>
        <v>26000</v>
      </c>
    </row>
    <row r="123" spans="1:4" ht="35.25" customHeight="1" hidden="1">
      <c r="A123" s="75" t="s">
        <v>95</v>
      </c>
      <c r="B123" s="76"/>
      <c r="C123" s="70">
        <v>200</v>
      </c>
      <c r="D123" s="148">
        <v>26000</v>
      </c>
    </row>
    <row r="124" spans="1:4" ht="20.25" customHeight="1" hidden="1">
      <c r="A124" s="80" t="s">
        <v>399</v>
      </c>
      <c r="B124" s="73" t="s">
        <v>398</v>
      </c>
      <c r="C124" s="70"/>
      <c r="D124" s="148">
        <f>D125</f>
        <v>77214</v>
      </c>
    </row>
    <row r="125" spans="1:4" ht="33.75" customHeight="1" hidden="1">
      <c r="A125" s="75" t="s">
        <v>95</v>
      </c>
      <c r="B125" s="76"/>
      <c r="C125" s="70">
        <v>200</v>
      </c>
      <c r="D125" s="148">
        <v>77214</v>
      </c>
    </row>
    <row r="126" spans="1:4" ht="37.5" customHeight="1" hidden="1">
      <c r="A126" s="68" t="s">
        <v>210</v>
      </c>
      <c r="B126" s="69" t="s">
        <v>281</v>
      </c>
      <c r="C126" s="79"/>
      <c r="D126" s="147">
        <f>D127</f>
        <v>-18001</v>
      </c>
    </row>
    <row r="127" spans="1:4" ht="41.25" customHeight="1" hidden="1">
      <c r="A127" s="68" t="s">
        <v>211</v>
      </c>
      <c r="B127" s="69" t="s">
        <v>282</v>
      </c>
      <c r="C127" s="79"/>
      <c r="D127" s="147">
        <f>D128</f>
        <v>-18001</v>
      </c>
    </row>
    <row r="128" spans="1:4" ht="37.5" customHeight="1" hidden="1">
      <c r="A128" s="68" t="s">
        <v>191</v>
      </c>
      <c r="B128" s="69" t="s">
        <v>283</v>
      </c>
      <c r="C128" s="79"/>
      <c r="D128" s="147">
        <f>D135</f>
        <v>-18001</v>
      </c>
    </row>
    <row r="129" spans="1:4" ht="35.25" customHeight="1" hidden="1">
      <c r="A129" s="78" t="s">
        <v>382</v>
      </c>
      <c r="B129" s="73" t="s">
        <v>344</v>
      </c>
      <c r="C129" s="79"/>
      <c r="D129" s="148">
        <f>D130</f>
        <v>-278479</v>
      </c>
    </row>
    <row r="130" spans="1:4" ht="35.25" customHeight="1" hidden="1">
      <c r="A130" s="75" t="s">
        <v>95</v>
      </c>
      <c r="B130" s="76"/>
      <c r="C130" s="70">
        <v>200</v>
      </c>
      <c r="D130" s="148">
        <v>-278479</v>
      </c>
    </row>
    <row r="131" spans="1:4" ht="30.75" customHeight="1" hidden="1">
      <c r="A131" s="77" t="s">
        <v>104</v>
      </c>
      <c r="B131" s="73" t="s">
        <v>345</v>
      </c>
      <c r="C131" s="79"/>
      <c r="D131" s="148">
        <f>D132</f>
        <v>-78305</v>
      </c>
    </row>
    <row r="132" spans="1:4" ht="35.25" customHeight="1" hidden="1">
      <c r="A132" s="75" t="s">
        <v>95</v>
      </c>
      <c r="B132" s="76"/>
      <c r="C132" s="70">
        <v>200</v>
      </c>
      <c r="D132" s="148">
        <v>-78305</v>
      </c>
    </row>
    <row r="133" spans="1:4" ht="50.25" customHeight="1" hidden="1">
      <c r="A133" s="77" t="s">
        <v>105</v>
      </c>
      <c r="B133" s="73" t="s">
        <v>346</v>
      </c>
      <c r="C133" s="70"/>
      <c r="D133" s="148">
        <f>D134</f>
        <v>0</v>
      </c>
    </row>
    <row r="134" spans="1:4" ht="35.25" customHeight="1" hidden="1">
      <c r="A134" s="75" t="s">
        <v>95</v>
      </c>
      <c r="B134" s="76"/>
      <c r="C134" s="70">
        <v>200</v>
      </c>
      <c r="D134" s="148"/>
    </row>
    <row r="135" spans="1:4" ht="21" customHeight="1" hidden="1">
      <c r="A135" s="77" t="s">
        <v>106</v>
      </c>
      <c r="B135" s="73" t="s">
        <v>346</v>
      </c>
      <c r="C135" s="70"/>
      <c r="D135" s="148">
        <f>D136</f>
        <v>-18001</v>
      </c>
    </row>
    <row r="136" spans="1:4" ht="35.25" customHeight="1" hidden="1">
      <c r="A136" s="75" t="s">
        <v>95</v>
      </c>
      <c r="B136" s="76"/>
      <c r="C136" s="70">
        <v>200</v>
      </c>
      <c r="D136" s="148">
        <v>-18001</v>
      </c>
    </row>
    <row r="137" spans="1:4" ht="30.75" customHeight="1" hidden="1">
      <c r="A137" s="68" t="s">
        <v>192</v>
      </c>
      <c r="B137" s="69" t="s">
        <v>284</v>
      </c>
      <c r="C137" s="70"/>
      <c r="D137" s="147">
        <f>D138+D140</f>
        <v>-184720</v>
      </c>
    </row>
    <row r="138" spans="1:4" ht="22.5" customHeight="1" hidden="1">
      <c r="A138" s="77" t="s">
        <v>107</v>
      </c>
      <c r="B138" s="73" t="s">
        <v>285</v>
      </c>
      <c r="C138" s="70"/>
      <c r="D138" s="148">
        <f>D139</f>
        <v>-139200</v>
      </c>
    </row>
    <row r="139" spans="1:4" ht="35.25" customHeight="1" hidden="1">
      <c r="A139" s="75" t="s">
        <v>95</v>
      </c>
      <c r="B139" s="76"/>
      <c r="C139" s="70">
        <v>200</v>
      </c>
      <c r="D139" s="148">
        <v>-139200</v>
      </c>
    </row>
    <row r="140" spans="1:4" ht="21.75" customHeight="1" hidden="1">
      <c r="A140" s="77" t="s">
        <v>166</v>
      </c>
      <c r="B140" s="73" t="s">
        <v>286</v>
      </c>
      <c r="C140" s="70"/>
      <c r="D140" s="148">
        <f>D141</f>
        <v>-45520</v>
      </c>
    </row>
    <row r="141" spans="1:4" ht="31.5" customHeight="1" hidden="1">
      <c r="A141" s="75" t="s">
        <v>95</v>
      </c>
      <c r="B141" s="76"/>
      <c r="C141" s="70">
        <v>200</v>
      </c>
      <c r="D141" s="148">
        <v>-45520</v>
      </c>
    </row>
    <row r="142" spans="1:4" ht="31.5" customHeight="1" hidden="1">
      <c r="A142" s="75" t="s">
        <v>212</v>
      </c>
      <c r="B142" s="79" t="s">
        <v>287</v>
      </c>
      <c r="C142" s="70"/>
      <c r="D142" s="148">
        <f>D143</f>
        <v>295300</v>
      </c>
    </row>
    <row r="143" spans="1:4" ht="31.5" customHeight="1" hidden="1">
      <c r="A143" s="75" t="s">
        <v>95</v>
      </c>
      <c r="B143" s="76"/>
      <c r="C143" s="70">
        <v>200</v>
      </c>
      <c r="D143" s="148">
        <v>295300</v>
      </c>
    </row>
    <row r="144" spans="1:4" ht="68.25" customHeight="1" hidden="1">
      <c r="A144" s="75" t="s">
        <v>213</v>
      </c>
      <c r="B144" s="79" t="s">
        <v>288</v>
      </c>
      <c r="C144" s="70"/>
      <c r="D144" s="148">
        <f>D145</f>
        <v>20800</v>
      </c>
    </row>
    <row r="145" spans="1:4" ht="31.5" customHeight="1" hidden="1">
      <c r="A145" s="75" t="s">
        <v>95</v>
      </c>
      <c r="B145" s="76"/>
      <c r="C145" s="70">
        <v>200</v>
      </c>
      <c r="D145" s="148">
        <v>20800</v>
      </c>
    </row>
    <row r="146" spans="1:4" ht="38.25" customHeight="1" hidden="1">
      <c r="A146" s="68" t="s">
        <v>193</v>
      </c>
      <c r="B146" s="69" t="s">
        <v>289</v>
      </c>
      <c r="C146" s="70"/>
      <c r="D146" s="147">
        <f>D147</f>
        <v>-42800</v>
      </c>
    </row>
    <row r="147" spans="1:4" ht="34.5" customHeight="1" hidden="1">
      <c r="A147" s="77" t="s">
        <v>108</v>
      </c>
      <c r="B147" s="73" t="s">
        <v>290</v>
      </c>
      <c r="C147" s="70"/>
      <c r="D147" s="148">
        <f>D148</f>
        <v>-42800</v>
      </c>
    </row>
    <row r="148" spans="1:4" ht="35.25" customHeight="1" hidden="1">
      <c r="A148" s="75" t="s">
        <v>95</v>
      </c>
      <c r="B148" s="76"/>
      <c r="C148" s="70">
        <v>200</v>
      </c>
      <c r="D148" s="148">
        <v>-42800</v>
      </c>
    </row>
    <row r="149" spans="1:4" ht="35.25" customHeight="1" hidden="1">
      <c r="A149" s="68" t="s">
        <v>364</v>
      </c>
      <c r="B149" s="69" t="s">
        <v>291</v>
      </c>
      <c r="C149" s="70"/>
      <c r="D149" s="147">
        <f>D150</f>
        <v>-26768.25</v>
      </c>
    </row>
    <row r="150" spans="1:4" ht="37.5" customHeight="1" hidden="1">
      <c r="A150" s="77" t="s">
        <v>365</v>
      </c>
      <c r="B150" s="73" t="s">
        <v>292</v>
      </c>
      <c r="C150" s="70"/>
      <c r="D150" s="148">
        <f>D151</f>
        <v>-26768.25</v>
      </c>
    </row>
    <row r="151" spans="1:4" ht="35.25" customHeight="1" hidden="1">
      <c r="A151" s="75" t="s">
        <v>95</v>
      </c>
      <c r="B151" s="76"/>
      <c r="C151" s="70">
        <v>200</v>
      </c>
      <c r="D151" s="148">
        <v>-26768.25</v>
      </c>
    </row>
    <row r="152" spans="1:4" ht="54" customHeight="1" hidden="1">
      <c r="A152" s="81" t="s">
        <v>214</v>
      </c>
      <c r="B152" s="69" t="s">
        <v>293</v>
      </c>
      <c r="C152" s="70"/>
      <c r="D152" s="147">
        <f>D153</f>
        <v>-9300</v>
      </c>
    </row>
    <row r="153" spans="1:4" ht="35.25" customHeight="1" hidden="1">
      <c r="A153" s="81" t="s">
        <v>215</v>
      </c>
      <c r="B153" s="76" t="s">
        <v>294</v>
      </c>
      <c r="C153" s="70"/>
      <c r="D153" s="147">
        <f>D154</f>
        <v>-9300</v>
      </c>
    </row>
    <row r="154" spans="1:4" ht="35.25" customHeight="1" hidden="1">
      <c r="A154" s="75" t="s">
        <v>216</v>
      </c>
      <c r="B154" s="79" t="s">
        <v>295</v>
      </c>
      <c r="C154" s="70"/>
      <c r="D154" s="148">
        <f>D155</f>
        <v>-9300</v>
      </c>
    </row>
    <row r="155" spans="1:4" ht="35.25" customHeight="1" hidden="1">
      <c r="A155" s="75" t="s">
        <v>95</v>
      </c>
      <c r="B155" s="76"/>
      <c r="C155" s="70">
        <v>200</v>
      </c>
      <c r="D155" s="148">
        <v>-9300</v>
      </c>
    </row>
    <row r="156" spans="1:4" ht="51.75" customHeight="1" hidden="1">
      <c r="A156" s="81" t="s">
        <v>217</v>
      </c>
      <c r="B156" s="76" t="s">
        <v>296</v>
      </c>
      <c r="C156" s="70"/>
      <c r="D156" s="147">
        <f>D159+D161+D157</f>
        <v>60060</v>
      </c>
    </row>
    <row r="157" spans="1:4" ht="21" customHeight="1" hidden="1">
      <c r="A157" s="75" t="s">
        <v>361</v>
      </c>
      <c r="B157" s="79" t="s">
        <v>351</v>
      </c>
      <c r="C157" s="70"/>
      <c r="D157" s="148">
        <f>D158</f>
        <v>0</v>
      </c>
    </row>
    <row r="158" spans="1:4" ht="37.5" customHeight="1" hidden="1">
      <c r="A158" s="75" t="s">
        <v>127</v>
      </c>
      <c r="B158" s="76"/>
      <c r="C158" s="70">
        <v>600</v>
      </c>
      <c r="D158" s="148"/>
    </row>
    <row r="159" spans="1:4" ht="35.25" customHeight="1" hidden="1">
      <c r="A159" s="75" t="s">
        <v>218</v>
      </c>
      <c r="B159" s="79" t="s">
        <v>360</v>
      </c>
      <c r="C159" s="70"/>
      <c r="D159" s="148">
        <f>D160</f>
        <v>60060</v>
      </c>
    </row>
    <row r="160" spans="1:4" ht="54" customHeight="1" hidden="1">
      <c r="A160" s="75" t="s">
        <v>204</v>
      </c>
      <c r="B160" s="82"/>
      <c r="C160" s="70">
        <v>100</v>
      </c>
      <c r="D160" s="148">
        <f>42900+17160</f>
        <v>60060</v>
      </c>
    </row>
    <row r="161" spans="1:4" ht="48.75" customHeight="1" hidden="1">
      <c r="A161" s="78" t="s">
        <v>179</v>
      </c>
      <c r="B161" s="79" t="s">
        <v>343</v>
      </c>
      <c r="C161" s="70"/>
      <c r="D161" s="148">
        <f>D162</f>
        <v>0</v>
      </c>
    </row>
    <row r="162" spans="1:4" ht="34.5" customHeight="1" hidden="1">
      <c r="A162" s="75" t="s">
        <v>95</v>
      </c>
      <c r="B162" s="76"/>
      <c r="C162" s="70">
        <v>200</v>
      </c>
      <c r="D162" s="148"/>
    </row>
    <row r="163" spans="1:4" ht="37.5" customHeight="1">
      <c r="A163" s="83" t="s">
        <v>91</v>
      </c>
      <c r="B163" s="76" t="s">
        <v>297</v>
      </c>
      <c r="C163" s="84"/>
      <c r="D163" s="147">
        <f>D178</f>
        <v>-20808</v>
      </c>
    </row>
    <row r="164" spans="1:4" ht="32.25" customHeight="1" hidden="1">
      <c r="A164" s="83" t="s">
        <v>194</v>
      </c>
      <c r="B164" s="76" t="s">
        <v>298</v>
      </c>
      <c r="C164" s="84"/>
      <c r="D164" s="147">
        <f>D165+D169</f>
        <v>44100</v>
      </c>
    </row>
    <row r="165" spans="1:4" ht="21" customHeight="1" hidden="1">
      <c r="A165" s="78" t="s">
        <v>93</v>
      </c>
      <c r="B165" s="79" t="s">
        <v>299</v>
      </c>
      <c r="C165" s="84"/>
      <c r="D165" s="148">
        <f>D167+D166+D168</f>
        <v>40000</v>
      </c>
    </row>
    <row r="166" spans="1:4" ht="53.25" customHeight="1" hidden="1">
      <c r="A166" s="75" t="s">
        <v>204</v>
      </c>
      <c r="B166" s="82"/>
      <c r="C166" s="70">
        <v>100</v>
      </c>
      <c r="D166" s="148">
        <v>10000</v>
      </c>
    </row>
    <row r="167" spans="1:4" ht="32.25" customHeight="1" hidden="1">
      <c r="A167" s="75" t="s">
        <v>95</v>
      </c>
      <c r="B167" s="76"/>
      <c r="C167" s="70">
        <v>200</v>
      </c>
      <c r="D167" s="148"/>
    </row>
    <row r="168" spans="1:4" ht="32.25" customHeight="1" hidden="1">
      <c r="A168" s="75" t="s">
        <v>95</v>
      </c>
      <c r="B168" s="76"/>
      <c r="C168" s="70">
        <v>200</v>
      </c>
      <c r="D168" s="148">
        <v>30000</v>
      </c>
    </row>
    <row r="169" spans="1:4" ht="20.25" customHeight="1" hidden="1">
      <c r="A169" s="78" t="s">
        <v>219</v>
      </c>
      <c r="B169" s="79" t="s">
        <v>300</v>
      </c>
      <c r="C169" s="70"/>
      <c r="D169" s="148">
        <f>D170</f>
        <v>4100</v>
      </c>
    </row>
    <row r="170" spans="1:4" ht="31.5" customHeight="1" hidden="1">
      <c r="A170" s="75" t="s">
        <v>95</v>
      </c>
      <c r="B170" s="76"/>
      <c r="C170" s="70">
        <v>200</v>
      </c>
      <c r="D170" s="148">
        <v>4100</v>
      </c>
    </row>
    <row r="171" spans="1:4" ht="39" customHeight="1" hidden="1">
      <c r="A171" s="81" t="s">
        <v>195</v>
      </c>
      <c r="B171" s="76" t="s">
        <v>301</v>
      </c>
      <c r="C171" s="84"/>
      <c r="D171" s="147">
        <f>D172+D174+D176</f>
        <v>91400.4</v>
      </c>
    </row>
    <row r="172" spans="1:4" ht="33.75" customHeight="1" hidden="1">
      <c r="A172" s="78" t="s">
        <v>366</v>
      </c>
      <c r="B172" s="79" t="s">
        <v>302</v>
      </c>
      <c r="C172" s="84"/>
      <c r="D172" s="148">
        <f>D173</f>
        <v>15000</v>
      </c>
    </row>
    <row r="173" spans="1:4" ht="31.5" customHeight="1" hidden="1">
      <c r="A173" s="75" t="s">
        <v>95</v>
      </c>
      <c r="B173" s="76"/>
      <c r="C173" s="70">
        <v>200</v>
      </c>
      <c r="D173" s="148">
        <v>15000</v>
      </c>
    </row>
    <row r="174" spans="1:4" ht="31.5" customHeight="1" hidden="1">
      <c r="A174" s="77" t="s">
        <v>151</v>
      </c>
      <c r="B174" s="79" t="s">
        <v>303</v>
      </c>
      <c r="C174" s="84"/>
      <c r="D174" s="148">
        <f>D175</f>
        <v>71250</v>
      </c>
    </row>
    <row r="175" spans="1:4" ht="31.5" customHeight="1" hidden="1">
      <c r="A175" s="75" t="s">
        <v>95</v>
      </c>
      <c r="B175" s="76"/>
      <c r="C175" s="70">
        <v>200</v>
      </c>
      <c r="D175" s="148">
        <v>71250</v>
      </c>
    </row>
    <row r="176" spans="1:4" ht="21.75" customHeight="1" hidden="1">
      <c r="A176" s="77" t="s">
        <v>96</v>
      </c>
      <c r="B176" s="79" t="s">
        <v>304</v>
      </c>
      <c r="C176" s="70"/>
      <c r="D176" s="148">
        <f>D177</f>
        <v>5150.4</v>
      </c>
    </row>
    <row r="177" spans="1:4" ht="31.5" customHeight="1" hidden="1">
      <c r="A177" s="75" t="s">
        <v>95</v>
      </c>
      <c r="B177" s="84"/>
      <c r="C177" s="70">
        <v>200</v>
      </c>
      <c r="D177" s="148">
        <v>5150.4</v>
      </c>
    </row>
    <row r="178" spans="1:4" ht="32.25" customHeight="1">
      <c r="A178" s="83" t="s">
        <v>196</v>
      </c>
      <c r="B178" s="76" t="s">
        <v>305</v>
      </c>
      <c r="C178" s="85"/>
      <c r="D178" s="147">
        <f>D181+D186</f>
        <v>-20808</v>
      </c>
    </row>
    <row r="179" spans="1:4" ht="15" customHeight="1" hidden="1">
      <c r="A179" s="86" t="s">
        <v>12</v>
      </c>
      <c r="B179" s="79" t="s">
        <v>306</v>
      </c>
      <c r="C179" s="87"/>
      <c r="D179" s="148">
        <f>D180</f>
        <v>1144649.77</v>
      </c>
    </row>
    <row r="180" spans="1:4" ht="63" customHeight="1" hidden="1">
      <c r="A180" s="75" t="s">
        <v>94</v>
      </c>
      <c r="B180" s="82"/>
      <c r="C180" s="70">
        <v>100</v>
      </c>
      <c r="D180" s="148">
        <v>1144649.77</v>
      </c>
    </row>
    <row r="181" spans="1:4" ht="18.75" customHeight="1">
      <c r="A181" s="78" t="s">
        <v>92</v>
      </c>
      <c r="B181" s="79" t="s">
        <v>307</v>
      </c>
      <c r="C181" s="85"/>
      <c r="D181" s="148">
        <f>D182+D184</f>
        <v>283391.43</v>
      </c>
    </row>
    <row r="182" spans="1:7" ht="31.5" customHeight="1">
      <c r="A182" s="75" t="s">
        <v>204</v>
      </c>
      <c r="B182" s="82"/>
      <c r="C182" s="70">
        <v>100</v>
      </c>
      <c r="D182" s="148">
        <f>-20808</f>
        <v>-20808</v>
      </c>
      <c r="F182" s="10"/>
      <c r="G182" s="10"/>
    </row>
    <row r="183" spans="1:4" ht="31.5" customHeight="1" hidden="1">
      <c r="A183" s="75" t="s">
        <v>95</v>
      </c>
      <c r="B183" s="88"/>
      <c r="C183" s="70">
        <v>200</v>
      </c>
      <c r="D183" s="148">
        <v>101000</v>
      </c>
    </row>
    <row r="184" spans="1:4" ht="23.25" customHeight="1">
      <c r="A184" s="85" t="s">
        <v>57</v>
      </c>
      <c r="B184" s="82"/>
      <c r="C184" s="89">
        <v>300</v>
      </c>
      <c r="D184" s="148">
        <v>304199.43</v>
      </c>
    </row>
    <row r="185" spans="1:4" ht="20.25" customHeight="1" hidden="1">
      <c r="A185" s="85" t="s">
        <v>48</v>
      </c>
      <c r="B185" s="82"/>
      <c r="C185" s="79" t="s">
        <v>47</v>
      </c>
      <c r="D185" s="148">
        <v>11732.56</v>
      </c>
    </row>
    <row r="186" spans="1:4" ht="30.75" customHeight="1">
      <c r="A186" s="85" t="s">
        <v>499</v>
      </c>
      <c r="B186" s="79" t="s">
        <v>500</v>
      </c>
      <c r="C186" s="79"/>
      <c r="D186" s="148">
        <f>D187</f>
        <v>-304199.43</v>
      </c>
    </row>
    <row r="187" spans="1:4" ht="21" customHeight="1">
      <c r="A187" s="85" t="s">
        <v>57</v>
      </c>
      <c r="B187" s="82"/>
      <c r="C187" s="89">
        <v>300</v>
      </c>
      <c r="D187" s="148">
        <v>-304199.43</v>
      </c>
    </row>
    <row r="188" spans="1:4" ht="31.5" customHeight="1" hidden="1">
      <c r="A188" s="88" t="s">
        <v>164</v>
      </c>
      <c r="B188" s="90" t="s">
        <v>308</v>
      </c>
      <c r="C188" s="79"/>
      <c r="D188" s="148">
        <f>D189</f>
        <v>30500</v>
      </c>
    </row>
    <row r="189" spans="1:4" ht="31.5" customHeight="1" hidden="1">
      <c r="A189" s="75" t="s">
        <v>95</v>
      </c>
      <c r="B189" s="88"/>
      <c r="C189" s="70">
        <v>200</v>
      </c>
      <c r="D189" s="148">
        <v>30500</v>
      </c>
    </row>
    <row r="190" spans="1:4" ht="20.25" customHeight="1" hidden="1">
      <c r="A190" s="75" t="s">
        <v>57</v>
      </c>
      <c r="B190" s="88"/>
      <c r="C190" s="70">
        <v>300</v>
      </c>
      <c r="D190" s="148">
        <v>499699.3</v>
      </c>
    </row>
    <row r="191" spans="1:4" ht="15.75" customHeight="1" hidden="1">
      <c r="A191" s="78" t="s">
        <v>55</v>
      </c>
      <c r="B191" s="73" t="s">
        <v>309</v>
      </c>
      <c r="C191" s="84"/>
      <c r="D191" s="148">
        <f>D192</f>
        <v>-30000</v>
      </c>
    </row>
    <row r="192" spans="1:4" ht="16.5" customHeight="1" hidden="1">
      <c r="A192" s="85" t="s">
        <v>48</v>
      </c>
      <c r="B192" s="85"/>
      <c r="C192" s="79" t="s">
        <v>47</v>
      </c>
      <c r="D192" s="148">
        <v>-30000</v>
      </c>
    </row>
    <row r="193" spans="1:4" ht="17.25" customHeight="1" hidden="1">
      <c r="A193" s="88" t="s">
        <v>52</v>
      </c>
      <c r="B193" s="73" t="s">
        <v>310</v>
      </c>
      <c r="C193" s="70"/>
      <c r="D193" s="148">
        <f>D194</f>
        <v>11300</v>
      </c>
    </row>
    <row r="194" spans="1:4" ht="16.5" customHeight="1" hidden="1">
      <c r="A194" s="75" t="s">
        <v>95</v>
      </c>
      <c r="B194" s="88"/>
      <c r="C194" s="70">
        <v>200</v>
      </c>
      <c r="D194" s="148">
        <v>11300</v>
      </c>
    </row>
    <row r="195" spans="1:4" ht="31.5" customHeight="1" hidden="1">
      <c r="A195" s="91" t="s">
        <v>178</v>
      </c>
      <c r="B195" s="73" t="s">
        <v>311</v>
      </c>
      <c r="C195" s="79"/>
      <c r="D195" s="148">
        <f>D196+D197</f>
        <v>50000</v>
      </c>
    </row>
    <row r="196" spans="1:4" ht="68.25" customHeight="1" hidden="1">
      <c r="A196" s="75" t="s">
        <v>94</v>
      </c>
      <c r="B196" s="82"/>
      <c r="C196" s="70">
        <v>100</v>
      </c>
      <c r="D196" s="148"/>
    </row>
    <row r="197" spans="1:4" ht="31.5" customHeight="1" hidden="1">
      <c r="A197" s="75" t="s">
        <v>95</v>
      </c>
      <c r="B197" s="88"/>
      <c r="C197" s="70">
        <v>200</v>
      </c>
      <c r="D197" s="148">
        <v>50000</v>
      </c>
    </row>
    <row r="198" spans="1:4" ht="19.5" customHeight="1" hidden="1">
      <c r="A198" s="75" t="s">
        <v>158</v>
      </c>
      <c r="B198" s="90" t="s">
        <v>312</v>
      </c>
      <c r="C198" s="70"/>
      <c r="D198" s="148">
        <f>D199</f>
        <v>0</v>
      </c>
    </row>
    <row r="199" spans="1:4" ht="22.5" customHeight="1" hidden="1">
      <c r="A199" s="85" t="s">
        <v>48</v>
      </c>
      <c r="B199" s="82"/>
      <c r="C199" s="79" t="s">
        <v>47</v>
      </c>
      <c r="D199" s="148"/>
    </row>
    <row r="200" spans="1:4" ht="78" customHeight="1" hidden="1">
      <c r="A200" s="91" t="s">
        <v>113</v>
      </c>
      <c r="B200" s="73" t="s">
        <v>100</v>
      </c>
      <c r="C200" s="70"/>
      <c r="D200" s="148">
        <f>D201</f>
        <v>0</v>
      </c>
    </row>
    <row r="201" spans="1:4" ht="20.25" customHeight="1" hidden="1">
      <c r="A201" s="80" t="s">
        <v>56</v>
      </c>
      <c r="B201" s="88"/>
      <c r="C201" s="70">
        <v>500</v>
      </c>
      <c r="D201" s="148"/>
    </row>
    <row r="202" spans="1:4" ht="20.25" customHeight="1" hidden="1">
      <c r="A202" s="80" t="s">
        <v>389</v>
      </c>
      <c r="B202" s="88" t="s">
        <v>390</v>
      </c>
      <c r="C202" s="70"/>
      <c r="D202" s="148">
        <f>D203</f>
        <v>48921</v>
      </c>
    </row>
    <row r="203" spans="1:4" ht="20.25" customHeight="1" hidden="1">
      <c r="A203" s="80" t="s">
        <v>56</v>
      </c>
      <c r="B203" s="88"/>
      <c r="C203" s="70">
        <v>500</v>
      </c>
      <c r="D203" s="148">
        <v>48921</v>
      </c>
    </row>
    <row r="204" spans="1:4" ht="20.25" customHeight="1" hidden="1">
      <c r="A204" s="80" t="s">
        <v>362</v>
      </c>
      <c r="B204" s="92" t="s">
        <v>363</v>
      </c>
      <c r="C204" s="70"/>
      <c r="D204" s="148">
        <f>D205</f>
        <v>284761</v>
      </c>
    </row>
    <row r="205" spans="1:4" ht="20.25" customHeight="1" hidden="1">
      <c r="A205" s="80" t="s">
        <v>56</v>
      </c>
      <c r="B205" s="88"/>
      <c r="C205" s="70">
        <v>500</v>
      </c>
      <c r="D205" s="148">
        <v>284761</v>
      </c>
    </row>
    <row r="206" spans="1:4" ht="35.25" customHeight="1" hidden="1">
      <c r="A206" s="93" t="s">
        <v>391</v>
      </c>
      <c r="B206" s="92" t="s">
        <v>392</v>
      </c>
      <c r="C206" s="70"/>
      <c r="D206" s="148">
        <f>D207</f>
        <v>864900</v>
      </c>
    </row>
    <row r="207" spans="1:4" ht="20.25" customHeight="1" hidden="1">
      <c r="A207" s="80" t="s">
        <v>56</v>
      </c>
      <c r="B207" s="88"/>
      <c r="C207" s="70">
        <v>500</v>
      </c>
      <c r="D207" s="148">
        <v>864900</v>
      </c>
    </row>
    <row r="208" spans="1:4" ht="33" customHeight="1" hidden="1">
      <c r="A208" s="68" t="s">
        <v>220</v>
      </c>
      <c r="B208" s="69" t="s">
        <v>313</v>
      </c>
      <c r="C208" s="80"/>
      <c r="D208" s="147">
        <f>D223</f>
        <v>24000</v>
      </c>
    </row>
    <row r="209" spans="1:4" ht="22.5" customHeight="1" hidden="1">
      <c r="A209" s="68" t="s">
        <v>221</v>
      </c>
      <c r="B209" s="69" t="s">
        <v>314</v>
      </c>
      <c r="C209" s="80"/>
      <c r="D209" s="147">
        <f>D210</f>
        <v>200392</v>
      </c>
    </row>
    <row r="210" spans="1:4" ht="31.5" customHeight="1" hidden="1">
      <c r="A210" s="83" t="s">
        <v>198</v>
      </c>
      <c r="B210" s="69" t="s">
        <v>315</v>
      </c>
      <c r="C210" s="85"/>
      <c r="D210" s="147">
        <f>D213+D215+D217+D219+D221+D328</f>
        <v>200392</v>
      </c>
    </row>
    <row r="211" spans="1:4" ht="18" customHeight="1" hidden="1">
      <c r="A211" s="77" t="s">
        <v>103</v>
      </c>
      <c r="B211" s="73" t="s">
        <v>316</v>
      </c>
      <c r="C211" s="70"/>
      <c r="D211" s="148">
        <f>D212</f>
        <v>100000</v>
      </c>
    </row>
    <row r="212" spans="1:4" ht="20.25" customHeight="1" hidden="1">
      <c r="A212" s="85" t="s">
        <v>48</v>
      </c>
      <c r="B212" s="82"/>
      <c r="C212" s="79" t="s">
        <v>47</v>
      </c>
      <c r="D212" s="148">
        <v>100000</v>
      </c>
    </row>
    <row r="213" spans="1:4" ht="66" customHeight="1" hidden="1">
      <c r="A213" s="78" t="s">
        <v>357</v>
      </c>
      <c r="B213" s="73" t="s">
        <v>358</v>
      </c>
      <c r="C213" s="70"/>
      <c r="D213" s="148">
        <f>D214</f>
        <v>-50000</v>
      </c>
    </row>
    <row r="214" spans="1:4" ht="18" customHeight="1" hidden="1">
      <c r="A214" s="85" t="s">
        <v>48</v>
      </c>
      <c r="B214" s="82"/>
      <c r="C214" s="79" t="s">
        <v>47</v>
      </c>
      <c r="D214" s="148">
        <v>-50000</v>
      </c>
    </row>
    <row r="215" spans="1:4" ht="38.25" customHeight="1" hidden="1">
      <c r="A215" s="94" t="s">
        <v>453</v>
      </c>
      <c r="B215" s="95" t="s">
        <v>457</v>
      </c>
      <c r="C215" s="79"/>
      <c r="D215" s="148">
        <f>D216</f>
        <v>50000</v>
      </c>
    </row>
    <row r="216" spans="1:4" ht="18" customHeight="1" hidden="1">
      <c r="A216" s="85" t="s">
        <v>48</v>
      </c>
      <c r="B216" s="82"/>
      <c r="C216" s="79" t="s">
        <v>47</v>
      </c>
      <c r="D216" s="148">
        <v>50000</v>
      </c>
    </row>
    <row r="217" spans="1:4" ht="33" customHeight="1" hidden="1">
      <c r="A217" s="94" t="s">
        <v>481</v>
      </c>
      <c r="B217" s="95" t="s">
        <v>458</v>
      </c>
      <c r="C217" s="79"/>
      <c r="D217" s="148">
        <f>D218</f>
        <v>100000</v>
      </c>
    </row>
    <row r="218" spans="1:4" ht="18" customHeight="1" hidden="1">
      <c r="A218" s="85" t="s">
        <v>48</v>
      </c>
      <c r="B218" s="82"/>
      <c r="C218" s="79" t="s">
        <v>47</v>
      </c>
      <c r="D218" s="148">
        <v>100000</v>
      </c>
    </row>
    <row r="219" spans="1:4" ht="30.75" customHeight="1" hidden="1">
      <c r="A219" s="94" t="s">
        <v>454</v>
      </c>
      <c r="B219" s="95" t="s">
        <v>459</v>
      </c>
      <c r="C219" s="79"/>
      <c r="D219" s="148">
        <f>D220</f>
        <v>50000</v>
      </c>
    </row>
    <row r="220" spans="1:4" ht="18" customHeight="1" hidden="1">
      <c r="A220" s="85" t="s">
        <v>48</v>
      </c>
      <c r="B220" s="82"/>
      <c r="C220" s="79" t="s">
        <v>47</v>
      </c>
      <c r="D220" s="148">
        <v>50000</v>
      </c>
    </row>
    <row r="221" spans="1:4" ht="33" customHeight="1" hidden="1">
      <c r="A221" s="94" t="s">
        <v>455</v>
      </c>
      <c r="B221" s="95" t="s">
        <v>460</v>
      </c>
      <c r="C221" s="79"/>
      <c r="D221" s="148">
        <f>D222</f>
        <v>50000</v>
      </c>
    </row>
    <row r="222" spans="1:4" ht="18" customHeight="1" hidden="1">
      <c r="A222" s="85" t="s">
        <v>48</v>
      </c>
      <c r="B222" s="82"/>
      <c r="C222" s="79" t="s">
        <v>47</v>
      </c>
      <c r="D222" s="148">
        <v>50000</v>
      </c>
    </row>
    <row r="223" spans="1:4" ht="18" customHeight="1" hidden="1">
      <c r="A223" s="68" t="s">
        <v>222</v>
      </c>
      <c r="B223" s="69" t="s">
        <v>317</v>
      </c>
      <c r="C223" s="79"/>
      <c r="D223" s="147">
        <f>D224</f>
        <v>24000</v>
      </c>
    </row>
    <row r="224" spans="1:4" ht="33.75" customHeight="1" hidden="1">
      <c r="A224" s="96" t="s">
        <v>223</v>
      </c>
      <c r="B224" s="69" t="s">
        <v>318</v>
      </c>
      <c r="C224" s="79"/>
      <c r="D224" s="147">
        <f>D225</f>
        <v>24000</v>
      </c>
    </row>
    <row r="225" spans="1:4" ht="18" customHeight="1" hidden="1">
      <c r="A225" s="77" t="s">
        <v>97</v>
      </c>
      <c r="B225" s="73" t="s">
        <v>319</v>
      </c>
      <c r="C225" s="97"/>
      <c r="D225" s="148">
        <f>D226</f>
        <v>24000</v>
      </c>
    </row>
    <row r="226" spans="1:4" ht="31.5" customHeight="1" hidden="1">
      <c r="A226" s="75" t="s">
        <v>95</v>
      </c>
      <c r="B226" s="76"/>
      <c r="C226" s="70">
        <v>200</v>
      </c>
      <c r="D226" s="148">
        <v>24000</v>
      </c>
    </row>
    <row r="227" spans="1:4" ht="18" customHeight="1" hidden="1">
      <c r="A227" s="78" t="s">
        <v>98</v>
      </c>
      <c r="B227" s="73" t="s">
        <v>320</v>
      </c>
      <c r="C227" s="98"/>
      <c r="D227" s="148">
        <f>D228</f>
        <v>10000</v>
      </c>
    </row>
    <row r="228" spans="1:4" ht="35.25" customHeight="1" hidden="1">
      <c r="A228" s="75" t="s">
        <v>95</v>
      </c>
      <c r="B228" s="76"/>
      <c r="C228" s="70">
        <v>200</v>
      </c>
      <c r="D228" s="148">
        <v>10000</v>
      </c>
    </row>
    <row r="229" spans="1:4" ht="19.5" customHeight="1" hidden="1">
      <c r="A229" s="80" t="s">
        <v>160</v>
      </c>
      <c r="B229" s="73" t="s">
        <v>383</v>
      </c>
      <c r="C229" s="70"/>
      <c r="D229" s="148">
        <f>D230</f>
        <v>9000</v>
      </c>
    </row>
    <row r="230" spans="1:4" ht="35.25" customHeight="1" hidden="1">
      <c r="A230" s="75" t="s">
        <v>95</v>
      </c>
      <c r="B230" s="76"/>
      <c r="C230" s="70">
        <v>200</v>
      </c>
      <c r="D230" s="148">
        <v>9000</v>
      </c>
    </row>
    <row r="231" spans="1:4" ht="18" customHeight="1" hidden="1">
      <c r="A231" s="78" t="s">
        <v>99</v>
      </c>
      <c r="B231" s="73" t="s">
        <v>321</v>
      </c>
      <c r="C231" s="98"/>
      <c r="D231" s="148">
        <f>D232</f>
        <v>4500</v>
      </c>
    </row>
    <row r="232" spans="1:4" ht="34.5" customHeight="1" hidden="1">
      <c r="A232" s="75" t="s">
        <v>95</v>
      </c>
      <c r="B232" s="76"/>
      <c r="C232" s="70">
        <v>200</v>
      </c>
      <c r="D232" s="148">
        <v>4500</v>
      </c>
    </row>
    <row r="233" spans="1:4" ht="34.5" customHeight="1" hidden="1">
      <c r="A233" s="75" t="s">
        <v>224</v>
      </c>
      <c r="B233" s="73" t="s">
        <v>322</v>
      </c>
      <c r="C233" s="70"/>
      <c r="D233" s="148">
        <f>D234</f>
        <v>26405.52</v>
      </c>
    </row>
    <row r="234" spans="1:4" ht="34.5" customHeight="1" hidden="1">
      <c r="A234" s="75" t="s">
        <v>95</v>
      </c>
      <c r="B234" s="76"/>
      <c r="C234" s="70">
        <v>200</v>
      </c>
      <c r="D234" s="148">
        <v>26405.52</v>
      </c>
    </row>
    <row r="235" spans="1:4" ht="34.5" customHeight="1">
      <c r="A235" s="81" t="s">
        <v>225</v>
      </c>
      <c r="B235" s="76" t="s">
        <v>323</v>
      </c>
      <c r="C235" s="70"/>
      <c r="D235" s="147">
        <f>D236</f>
        <v>400258</v>
      </c>
    </row>
    <row r="236" spans="1:4" ht="51.75" customHeight="1">
      <c r="A236" s="81" t="s">
        <v>226</v>
      </c>
      <c r="B236" s="76" t="s">
        <v>324</v>
      </c>
      <c r="C236" s="70"/>
      <c r="D236" s="147">
        <f>D239+D237</f>
        <v>400258</v>
      </c>
    </row>
    <row r="237" spans="1:4" ht="39" customHeight="1">
      <c r="A237" s="75" t="s">
        <v>497</v>
      </c>
      <c r="B237" s="79" t="s">
        <v>498</v>
      </c>
      <c r="C237" s="70"/>
      <c r="D237" s="148">
        <f>D238</f>
        <v>15000</v>
      </c>
    </row>
    <row r="238" spans="1:4" ht="37.5" customHeight="1">
      <c r="A238" s="75" t="s">
        <v>127</v>
      </c>
      <c r="B238" s="76"/>
      <c r="C238" s="70">
        <v>600</v>
      </c>
      <c r="D238" s="148">
        <v>15000</v>
      </c>
    </row>
    <row r="239" spans="1:4" ht="36" customHeight="1">
      <c r="A239" s="75" t="s">
        <v>501</v>
      </c>
      <c r="B239" s="79" t="s">
        <v>325</v>
      </c>
      <c r="C239" s="70"/>
      <c r="D239" s="148">
        <f>D240</f>
        <v>385258</v>
      </c>
    </row>
    <row r="240" spans="1:4" ht="34.5" customHeight="1">
      <c r="A240" s="75" t="s">
        <v>127</v>
      </c>
      <c r="B240" s="76"/>
      <c r="C240" s="70">
        <v>600</v>
      </c>
      <c r="D240" s="148">
        <f>456958-71700</f>
        <v>385258</v>
      </c>
    </row>
    <row r="241" spans="1:4" ht="36" customHeight="1">
      <c r="A241" s="68" t="s">
        <v>125</v>
      </c>
      <c r="B241" s="69" t="s">
        <v>326</v>
      </c>
      <c r="C241" s="70"/>
      <c r="D241" s="147">
        <f>D242</f>
        <v>20808</v>
      </c>
    </row>
    <row r="242" spans="1:4" ht="33" customHeight="1">
      <c r="A242" s="83" t="s">
        <v>157</v>
      </c>
      <c r="B242" s="69" t="s">
        <v>327</v>
      </c>
      <c r="C242" s="70"/>
      <c r="D242" s="147">
        <f>D252</f>
        <v>20808</v>
      </c>
    </row>
    <row r="243" spans="1:4" ht="54" customHeight="1" hidden="1">
      <c r="A243" s="68" t="s">
        <v>227</v>
      </c>
      <c r="B243" s="69" t="s">
        <v>328</v>
      </c>
      <c r="C243" s="70"/>
      <c r="D243" s="147">
        <f>D244+D248+D250</f>
        <v>15658928.68</v>
      </c>
    </row>
    <row r="244" spans="1:4" ht="35.25" customHeight="1" hidden="1">
      <c r="A244" s="77" t="s">
        <v>126</v>
      </c>
      <c r="B244" s="73" t="s">
        <v>329</v>
      </c>
      <c r="C244" s="70"/>
      <c r="D244" s="148">
        <f>D245</f>
        <v>14283928.68</v>
      </c>
    </row>
    <row r="245" spans="1:4" ht="36.75" customHeight="1" hidden="1">
      <c r="A245" s="75" t="s">
        <v>127</v>
      </c>
      <c r="B245" s="76"/>
      <c r="C245" s="70">
        <v>600</v>
      </c>
      <c r="D245" s="148">
        <v>14283928.68</v>
      </c>
    </row>
    <row r="246" spans="1:4" ht="39.75" customHeight="1" hidden="1">
      <c r="A246" s="75" t="s">
        <v>168</v>
      </c>
      <c r="B246" s="73" t="s">
        <v>169</v>
      </c>
      <c r="C246" s="70"/>
      <c r="D246" s="148">
        <f>D247</f>
        <v>0</v>
      </c>
    </row>
    <row r="247" spans="1:4" ht="39.75" customHeight="1" hidden="1">
      <c r="A247" s="75" t="s">
        <v>127</v>
      </c>
      <c r="B247" s="76"/>
      <c r="C247" s="70">
        <v>600</v>
      </c>
      <c r="D247" s="148"/>
    </row>
    <row r="248" spans="1:4" ht="22.5" customHeight="1" hidden="1">
      <c r="A248" s="77" t="s">
        <v>167</v>
      </c>
      <c r="B248" s="73" t="s">
        <v>330</v>
      </c>
      <c r="C248" s="70"/>
      <c r="D248" s="148">
        <f>D249</f>
        <v>1375000</v>
      </c>
    </row>
    <row r="249" spans="1:4" ht="35.25" customHeight="1" hidden="1">
      <c r="A249" s="75" t="s">
        <v>127</v>
      </c>
      <c r="B249" s="76"/>
      <c r="C249" s="70">
        <v>600</v>
      </c>
      <c r="D249" s="148">
        <v>1375000</v>
      </c>
    </row>
    <row r="250" spans="1:4" ht="21.75" customHeight="1" hidden="1">
      <c r="A250" s="77" t="s">
        <v>128</v>
      </c>
      <c r="B250" s="73" t="s">
        <v>331</v>
      </c>
      <c r="C250" s="70"/>
      <c r="D250" s="148">
        <f>D251</f>
        <v>0</v>
      </c>
    </row>
    <row r="251" spans="1:4" ht="35.25" customHeight="1" hidden="1">
      <c r="A251" s="75" t="s">
        <v>127</v>
      </c>
      <c r="B251" s="76"/>
      <c r="C251" s="70">
        <v>600</v>
      </c>
      <c r="D251" s="148"/>
    </row>
    <row r="252" spans="1:4" ht="35.25" customHeight="1">
      <c r="A252" s="68" t="s">
        <v>200</v>
      </c>
      <c r="B252" s="69" t="s">
        <v>332</v>
      </c>
      <c r="C252" s="70"/>
      <c r="D252" s="147">
        <f>D266</f>
        <v>20808</v>
      </c>
    </row>
    <row r="253" spans="1:4" ht="47.25" customHeight="1" hidden="1">
      <c r="A253" s="77" t="s">
        <v>159</v>
      </c>
      <c r="B253" s="73" t="s">
        <v>156</v>
      </c>
      <c r="C253" s="70"/>
      <c r="D253" s="148">
        <f>D254</f>
        <v>0</v>
      </c>
    </row>
    <row r="254" spans="1:4" ht="35.25" customHeight="1" hidden="1">
      <c r="A254" s="75" t="s">
        <v>95</v>
      </c>
      <c r="B254" s="76"/>
      <c r="C254" s="70">
        <v>200</v>
      </c>
      <c r="D254" s="148"/>
    </row>
    <row r="255" spans="1:4" ht="35.25" customHeight="1" hidden="1">
      <c r="A255" s="77" t="s">
        <v>228</v>
      </c>
      <c r="B255" s="73" t="s">
        <v>333</v>
      </c>
      <c r="C255" s="70"/>
      <c r="D255" s="148">
        <f>D256+D257</f>
        <v>0</v>
      </c>
    </row>
    <row r="256" spans="1:4" ht="30" customHeight="1" hidden="1">
      <c r="A256" s="75" t="s">
        <v>95</v>
      </c>
      <c r="B256" s="76"/>
      <c r="C256" s="70">
        <v>200</v>
      </c>
      <c r="D256" s="148">
        <f>-53592-90000</f>
        <v>-143592</v>
      </c>
    </row>
    <row r="257" spans="1:4" ht="30" customHeight="1" hidden="1">
      <c r="A257" s="75" t="s">
        <v>127</v>
      </c>
      <c r="B257" s="76"/>
      <c r="C257" s="70">
        <v>600</v>
      </c>
      <c r="D257" s="148">
        <v>143592</v>
      </c>
    </row>
    <row r="258" spans="1:4" ht="35.25" customHeight="1" hidden="1">
      <c r="A258" s="68" t="s">
        <v>131</v>
      </c>
      <c r="B258" s="69" t="s">
        <v>129</v>
      </c>
      <c r="C258" s="70"/>
      <c r="D258" s="147">
        <f>D259</f>
        <v>0</v>
      </c>
    </row>
    <row r="259" spans="1:4" ht="35.25" customHeight="1" hidden="1">
      <c r="A259" s="68" t="s">
        <v>130</v>
      </c>
      <c r="B259" s="99" t="s">
        <v>132</v>
      </c>
      <c r="C259" s="70"/>
      <c r="D259" s="147">
        <f>D260</f>
        <v>0</v>
      </c>
    </row>
    <row r="260" spans="1:4" ht="62.25" customHeight="1" hidden="1">
      <c r="A260" s="100" t="s">
        <v>133</v>
      </c>
      <c r="B260" s="73" t="s">
        <v>134</v>
      </c>
      <c r="C260" s="70"/>
      <c r="D260" s="148">
        <f>D261</f>
        <v>0</v>
      </c>
    </row>
    <row r="261" spans="1:4" ht="17.25" customHeight="1" hidden="1">
      <c r="A261" s="75" t="s">
        <v>57</v>
      </c>
      <c r="B261" s="76"/>
      <c r="C261" s="70">
        <v>500</v>
      </c>
      <c r="D261" s="148"/>
    </row>
    <row r="262" spans="1:4" ht="18.75" customHeight="1" hidden="1">
      <c r="A262" s="83" t="s">
        <v>202</v>
      </c>
      <c r="B262" s="76" t="s">
        <v>129</v>
      </c>
      <c r="C262" s="70"/>
      <c r="D262" s="147">
        <f>D263</f>
        <v>0</v>
      </c>
    </row>
    <row r="263" spans="1:4" ht="33.75" customHeight="1" hidden="1">
      <c r="A263" s="81" t="s">
        <v>203</v>
      </c>
      <c r="B263" s="76" t="s">
        <v>132</v>
      </c>
      <c r="C263" s="70"/>
      <c r="D263" s="147">
        <f>D264</f>
        <v>0</v>
      </c>
    </row>
    <row r="264" spans="1:4" ht="49.5" customHeight="1" hidden="1">
      <c r="A264" s="78" t="s">
        <v>133</v>
      </c>
      <c r="B264" s="79" t="s">
        <v>134</v>
      </c>
      <c r="C264" s="70"/>
      <c r="D264" s="148">
        <f>D265</f>
        <v>0</v>
      </c>
    </row>
    <row r="265" spans="1:4" ht="18.75" customHeight="1" hidden="1">
      <c r="A265" s="78" t="s">
        <v>56</v>
      </c>
      <c r="B265" s="79"/>
      <c r="C265" s="70">
        <v>500</v>
      </c>
      <c r="D265" s="148"/>
    </row>
    <row r="266" spans="1:4" ht="18.75" customHeight="1">
      <c r="A266" s="78" t="s">
        <v>229</v>
      </c>
      <c r="B266" s="73" t="s">
        <v>406</v>
      </c>
      <c r="C266" s="70"/>
      <c r="D266" s="148">
        <f>D268+D267</f>
        <v>20808</v>
      </c>
    </row>
    <row r="267" spans="1:4" ht="31.5" customHeight="1" hidden="1">
      <c r="A267" s="75" t="s">
        <v>95</v>
      </c>
      <c r="B267" s="76"/>
      <c r="C267" s="70">
        <v>200</v>
      </c>
      <c r="D267" s="148"/>
    </row>
    <row r="268" spans="1:4" ht="33.75" customHeight="1">
      <c r="A268" s="75" t="s">
        <v>127</v>
      </c>
      <c r="B268" s="76"/>
      <c r="C268" s="70">
        <v>600</v>
      </c>
      <c r="D268" s="148">
        <v>20808</v>
      </c>
    </row>
    <row r="269" spans="1:4" ht="36" customHeight="1" hidden="1">
      <c r="A269" s="81" t="s">
        <v>180</v>
      </c>
      <c r="B269" s="69" t="s">
        <v>334</v>
      </c>
      <c r="C269" s="70"/>
      <c r="D269" s="147">
        <f>D270</f>
        <v>16400</v>
      </c>
    </row>
    <row r="270" spans="1:4" ht="51" customHeight="1" hidden="1">
      <c r="A270" s="81" t="s">
        <v>230</v>
      </c>
      <c r="B270" s="69" t="s">
        <v>335</v>
      </c>
      <c r="C270" s="70"/>
      <c r="D270" s="147">
        <f>D271</f>
        <v>16400</v>
      </c>
    </row>
    <row r="271" spans="1:4" ht="30" customHeight="1" hidden="1">
      <c r="A271" s="93" t="s">
        <v>397</v>
      </c>
      <c r="B271" s="73" t="s">
        <v>336</v>
      </c>
      <c r="C271" s="70"/>
      <c r="D271" s="148">
        <f>D272</f>
        <v>16400</v>
      </c>
    </row>
    <row r="272" spans="1:4" ht="32.25" customHeight="1" hidden="1">
      <c r="A272" s="75" t="s">
        <v>127</v>
      </c>
      <c r="B272" s="76"/>
      <c r="C272" s="70">
        <v>600</v>
      </c>
      <c r="D272" s="148">
        <v>16400</v>
      </c>
    </row>
    <row r="273" spans="1:4" ht="32.25" customHeight="1" hidden="1">
      <c r="A273" s="68" t="s">
        <v>210</v>
      </c>
      <c r="B273" s="69" t="s">
        <v>281</v>
      </c>
      <c r="C273" s="79"/>
      <c r="D273" s="147">
        <f>D274+D302</f>
        <v>638072.25</v>
      </c>
    </row>
    <row r="274" spans="1:4" ht="32.25" customHeight="1" hidden="1">
      <c r="A274" s="68" t="s">
        <v>211</v>
      </c>
      <c r="B274" s="69" t="s">
        <v>282</v>
      </c>
      <c r="C274" s="79"/>
      <c r="D274" s="147">
        <f>D275+D284+D293+D296</f>
        <v>628772.25</v>
      </c>
    </row>
    <row r="275" spans="1:4" ht="32.25" customHeight="1" hidden="1">
      <c r="A275" s="68" t="s">
        <v>191</v>
      </c>
      <c r="B275" s="69" t="s">
        <v>283</v>
      </c>
      <c r="C275" s="79"/>
      <c r="D275" s="147">
        <f>D277+D279+D283</f>
        <v>374484</v>
      </c>
    </row>
    <row r="276" spans="1:4" ht="32.25" customHeight="1" hidden="1">
      <c r="A276" s="78" t="s">
        <v>382</v>
      </c>
      <c r="B276" s="73" t="s">
        <v>436</v>
      </c>
      <c r="C276" s="79"/>
      <c r="D276" s="148">
        <f>D277</f>
        <v>278178</v>
      </c>
    </row>
    <row r="277" spans="1:4" ht="32.25" customHeight="1" hidden="1">
      <c r="A277" s="75" t="s">
        <v>95</v>
      </c>
      <c r="B277" s="76"/>
      <c r="C277" s="70">
        <v>200</v>
      </c>
      <c r="D277" s="148">
        <v>278178</v>
      </c>
    </row>
    <row r="278" spans="1:4" ht="32.25" customHeight="1" hidden="1">
      <c r="A278" s="77" t="s">
        <v>104</v>
      </c>
      <c r="B278" s="73" t="s">
        <v>437</v>
      </c>
      <c r="C278" s="79"/>
      <c r="D278" s="148">
        <f>D279</f>
        <v>78305</v>
      </c>
    </row>
    <row r="279" spans="1:4" ht="32.25" customHeight="1" hidden="1">
      <c r="A279" s="75" t="s">
        <v>95</v>
      </c>
      <c r="B279" s="76"/>
      <c r="C279" s="70">
        <v>200</v>
      </c>
      <c r="D279" s="148">
        <v>78305</v>
      </c>
    </row>
    <row r="280" spans="1:4" ht="32.25" customHeight="1" hidden="1">
      <c r="A280" s="77" t="s">
        <v>105</v>
      </c>
      <c r="B280" s="73" t="s">
        <v>438</v>
      </c>
      <c r="C280" s="70"/>
      <c r="D280" s="148">
        <f>D281</f>
        <v>0</v>
      </c>
    </row>
    <row r="281" spans="1:4" ht="32.25" customHeight="1" hidden="1">
      <c r="A281" s="75" t="s">
        <v>95</v>
      </c>
      <c r="B281" s="76"/>
      <c r="C281" s="70">
        <v>200</v>
      </c>
      <c r="D281" s="148"/>
    </row>
    <row r="282" spans="1:4" ht="32.25" customHeight="1" hidden="1">
      <c r="A282" s="77" t="s">
        <v>106</v>
      </c>
      <c r="B282" s="73" t="s">
        <v>438</v>
      </c>
      <c r="C282" s="70"/>
      <c r="D282" s="148">
        <f>D283</f>
        <v>18001</v>
      </c>
    </row>
    <row r="283" spans="1:4" ht="32.25" customHeight="1" hidden="1">
      <c r="A283" s="75" t="s">
        <v>95</v>
      </c>
      <c r="B283" s="76"/>
      <c r="C283" s="70">
        <v>200</v>
      </c>
      <c r="D283" s="148">
        <v>18001</v>
      </c>
    </row>
    <row r="284" spans="1:4" ht="32.25" customHeight="1" hidden="1">
      <c r="A284" s="68" t="s">
        <v>192</v>
      </c>
      <c r="B284" s="69" t="s">
        <v>284</v>
      </c>
      <c r="C284" s="70"/>
      <c r="D284" s="147">
        <f>D285+D287</f>
        <v>184720</v>
      </c>
    </row>
    <row r="285" spans="1:4" ht="32.25" customHeight="1" hidden="1">
      <c r="A285" s="77" t="s">
        <v>107</v>
      </c>
      <c r="B285" s="73" t="s">
        <v>439</v>
      </c>
      <c r="C285" s="70"/>
      <c r="D285" s="148">
        <f>D286</f>
        <v>139200</v>
      </c>
    </row>
    <row r="286" spans="1:4" ht="32.25" customHeight="1" hidden="1">
      <c r="A286" s="75" t="s">
        <v>95</v>
      </c>
      <c r="B286" s="76"/>
      <c r="C286" s="70">
        <v>200</v>
      </c>
      <c r="D286" s="148">
        <v>139200</v>
      </c>
    </row>
    <row r="287" spans="1:4" ht="32.25" customHeight="1" hidden="1">
      <c r="A287" s="77" t="s">
        <v>166</v>
      </c>
      <c r="B287" s="73" t="s">
        <v>440</v>
      </c>
      <c r="C287" s="70"/>
      <c r="D287" s="148">
        <f>D288</f>
        <v>45520</v>
      </c>
    </row>
    <row r="288" spans="1:4" ht="32.25" customHeight="1" hidden="1">
      <c r="A288" s="75" t="s">
        <v>95</v>
      </c>
      <c r="B288" s="76"/>
      <c r="C288" s="70">
        <v>200</v>
      </c>
      <c r="D288" s="148">
        <v>45520</v>
      </c>
    </row>
    <row r="289" spans="1:4" ht="32.25" customHeight="1" hidden="1">
      <c r="A289" s="75" t="s">
        <v>212</v>
      </c>
      <c r="B289" s="79" t="s">
        <v>287</v>
      </c>
      <c r="C289" s="70"/>
      <c r="D289" s="148">
        <f>D290</f>
        <v>295300</v>
      </c>
    </row>
    <row r="290" spans="1:4" ht="32.25" customHeight="1" hidden="1">
      <c r="A290" s="75" t="s">
        <v>95</v>
      </c>
      <c r="B290" s="76"/>
      <c r="C290" s="70">
        <v>200</v>
      </c>
      <c r="D290" s="148">
        <v>295300</v>
      </c>
    </row>
    <row r="291" spans="1:4" ht="32.25" customHeight="1" hidden="1">
      <c r="A291" s="75" t="s">
        <v>213</v>
      </c>
      <c r="B291" s="79" t="s">
        <v>288</v>
      </c>
      <c r="C291" s="70"/>
      <c r="D291" s="148">
        <f>D292</f>
        <v>20800</v>
      </c>
    </row>
    <row r="292" spans="1:4" ht="32.25" customHeight="1" hidden="1">
      <c r="A292" s="75" t="s">
        <v>95</v>
      </c>
      <c r="B292" s="76"/>
      <c r="C292" s="70">
        <v>200</v>
      </c>
      <c r="D292" s="148">
        <v>20800</v>
      </c>
    </row>
    <row r="293" spans="1:4" ht="32.25" customHeight="1" hidden="1">
      <c r="A293" s="68" t="s">
        <v>193</v>
      </c>
      <c r="B293" s="69" t="s">
        <v>289</v>
      </c>
      <c r="C293" s="70"/>
      <c r="D293" s="147">
        <f>D294</f>
        <v>42800</v>
      </c>
    </row>
    <row r="294" spans="1:4" ht="32.25" customHeight="1" hidden="1">
      <c r="A294" s="77" t="s">
        <v>108</v>
      </c>
      <c r="B294" s="73" t="s">
        <v>441</v>
      </c>
      <c r="C294" s="70"/>
      <c r="D294" s="148">
        <f>D295</f>
        <v>42800</v>
      </c>
    </row>
    <row r="295" spans="1:4" ht="32.25" customHeight="1" hidden="1">
      <c r="A295" s="75" t="s">
        <v>95</v>
      </c>
      <c r="B295" s="76"/>
      <c r="C295" s="70">
        <v>200</v>
      </c>
      <c r="D295" s="148">
        <v>42800</v>
      </c>
    </row>
    <row r="296" spans="1:4" ht="32.25" customHeight="1" hidden="1">
      <c r="A296" s="68" t="s">
        <v>364</v>
      </c>
      <c r="B296" s="69" t="s">
        <v>291</v>
      </c>
      <c r="C296" s="70"/>
      <c r="D296" s="147">
        <f>D297</f>
        <v>26768.25</v>
      </c>
    </row>
    <row r="297" spans="1:4" ht="32.25" customHeight="1" hidden="1">
      <c r="A297" s="77" t="s">
        <v>365</v>
      </c>
      <c r="B297" s="73" t="s">
        <v>442</v>
      </c>
      <c r="C297" s="70"/>
      <c r="D297" s="148">
        <f>D298</f>
        <v>26768.25</v>
      </c>
    </row>
    <row r="298" spans="1:4" ht="32.25" customHeight="1" hidden="1">
      <c r="A298" s="75" t="s">
        <v>95</v>
      </c>
      <c r="B298" s="76"/>
      <c r="C298" s="70">
        <v>200</v>
      </c>
      <c r="D298" s="148">
        <v>26768.25</v>
      </c>
    </row>
    <row r="299" spans="1:4" ht="32.25" customHeight="1" hidden="1">
      <c r="A299" s="81" t="s">
        <v>214</v>
      </c>
      <c r="B299" s="69" t="s">
        <v>293</v>
      </c>
      <c r="C299" s="70"/>
      <c r="D299" s="147">
        <f>D300</f>
        <v>9300</v>
      </c>
    </row>
    <row r="300" spans="1:4" ht="32.25" customHeight="1" hidden="1">
      <c r="A300" s="81" t="s">
        <v>215</v>
      </c>
      <c r="B300" s="76" t="s">
        <v>294</v>
      </c>
      <c r="C300" s="70"/>
      <c r="D300" s="147">
        <f>D301</f>
        <v>9300</v>
      </c>
    </row>
    <row r="301" spans="1:4" ht="32.25" customHeight="1" hidden="1">
      <c r="A301" s="75" t="s">
        <v>216</v>
      </c>
      <c r="B301" s="79" t="s">
        <v>443</v>
      </c>
      <c r="C301" s="70"/>
      <c r="D301" s="148">
        <f>D302</f>
        <v>9300</v>
      </c>
    </row>
    <row r="302" spans="1:4" ht="32.25" customHeight="1" hidden="1">
      <c r="A302" s="75" t="s">
        <v>95</v>
      </c>
      <c r="B302" s="76"/>
      <c r="C302" s="70">
        <v>200</v>
      </c>
      <c r="D302" s="148">
        <v>9300</v>
      </c>
    </row>
    <row r="303" spans="1:4" ht="55.5" customHeight="1" hidden="1">
      <c r="A303" s="81" t="s">
        <v>231</v>
      </c>
      <c r="B303" s="69" t="s">
        <v>338</v>
      </c>
      <c r="C303" s="70"/>
      <c r="D303" s="147">
        <f>D307+D304</f>
        <v>755833.1099999999</v>
      </c>
    </row>
    <row r="304" spans="1:4" ht="31.5" customHeight="1" hidden="1">
      <c r="A304" s="101" t="s">
        <v>337</v>
      </c>
      <c r="B304" s="69" t="s">
        <v>339</v>
      </c>
      <c r="C304" s="70"/>
      <c r="D304" s="147">
        <f>D305</f>
        <v>334343.87</v>
      </c>
    </row>
    <row r="305" spans="1:4" ht="23.25" customHeight="1" hidden="1">
      <c r="A305" s="75" t="s">
        <v>452</v>
      </c>
      <c r="B305" s="73" t="s">
        <v>393</v>
      </c>
      <c r="C305" s="70"/>
      <c r="D305" s="148">
        <f>D306</f>
        <v>334343.87</v>
      </c>
    </row>
    <row r="306" spans="1:4" ht="19.5" customHeight="1" hidden="1">
      <c r="A306" s="80" t="s">
        <v>56</v>
      </c>
      <c r="B306" s="88"/>
      <c r="C306" s="70">
        <v>500</v>
      </c>
      <c r="D306" s="148">
        <v>334343.87</v>
      </c>
    </row>
    <row r="307" spans="1:4" ht="32.25" customHeight="1" hidden="1">
      <c r="A307" s="81" t="s">
        <v>448</v>
      </c>
      <c r="B307" s="69" t="s">
        <v>451</v>
      </c>
      <c r="C307" s="84"/>
      <c r="D307" s="102">
        <f>D308+D310</f>
        <v>421489.2399999999</v>
      </c>
    </row>
    <row r="308" spans="1:4" ht="23.25" customHeight="1" hidden="1">
      <c r="A308" s="75" t="s">
        <v>449</v>
      </c>
      <c r="B308" s="73" t="s">
        <v>403</v>
      </c>
      <c r="C308" s="84"/>
      <c r="D308" s="103">
        <f>D309</f>
        <v>-825462.9</v>
      </c>
    </row>
    <row r="309" spans="1:4" ht="18" customHeight="1" hidden="1">
      <c r="A309" s="80" t="s">
        <v>56</v>
      </c>
      <c r="B309" s="88"/>
      <c r="C309" s="70">
        <v>500</v>
      </c>
      <c r="D309" s="148">
        <v>-825462.9</v>
      </c>
    </row>
    <row r="310" spans="1:4" ht="31.5" customHeight="1" hidden="1">
      <c r="A310" s="78" t="s">
        <v>450</v>
      </c>
      <c r="B310" s="73" t="s">
        <v>403</v>
      </c>
      <c r="C310" s="70"/>
      <c r="D310" s="148">
        <f>D311</f>
        <v>1246952.14</v>
      </c>
    </row>
    <row r="311" spans="1:4" ht="18" customHeight="1" hidden="1">
      <c r="A311" s="80" t="s">
        <v>56</v>
      </c>
      <c r="B311" s="88"/>
      <c r="C311" s="70">
        <v>500</v>
      </c>
      <c r="D311" s="148">
        <v>1246952.14</v>
      </c>
    </row>
    <row r="312" spans="1:4" ht="32.25" customHeight="1" hidden="1">
      <c r="A312" s="78" t="s">
        <v>428</v>
      </c>
      <c r="B312" s="73" t="s">
        <v>403</v>
      </c>
      <c r="C312" s="70"/>
      <c r="D312" s="148">
        <f>D313</f>
        <v>1246952.14</v>
      </c>
    </row>
    <row r="313" spans="1:4" ht="18" customHeight="1" hidden="1">
      <c r="A313" s="80" t="s">
        <v>56</v>
      </c>
      <c r="B313" s="88"/>
      <c r="C313" s="70">
        <v>500</v>
      </c>
      <c r="D313" s="148">
        <v>1246952.14</v>
      </c>
    </row>
    <row r="314" spans="1:6" ht="35.25" customHeight="1" hidden="1">
      <c r="A314" s="83" t="s">
        <v>384</v>
      </c>
      <c r="B314" s="69" t="s">
        <v>386</v>
      </c>
      <c r="C314" s="104"/>
      <c r="D314" s="147">
        <f>D315</f>
        <v>-39744.75</v>
      </c>
      <c r="F314" s="10"/>
    </row>
    <row r="315" spans="1:4" ht="32.25" customHeight="1" hidden="1">
      <c r="A315" s="83" t="s">
        <v>385</v>
      </c>
      <c r="B315" s="69" t="s">
        <v>387</v>
      </c>
      <c r="C315" s="104"/>
      <c r="D315" s="147">
        <f>D318</f>
        <v>-39744.75</v>
      </c>
    </row>
    <row r="316" spans="1:4" ht="32.25" customHeight="1" hidden="1">
      <c r="A316" s="77" t="s">
        <v>356</v>
      </c>
      <c r="B316" s="92" t="s">
        <v>394</v>
      </c>
      <c r="C316" s="70"/>
      <c r="D316" s="148">
        <f>D317</f>
        <v>912932</v>
      </c>
    </row>
    <row r="317" spans="1:4" ht="34.5" customHeight="1" hidden="1">
      <c r="A317" s="75" t="s">
        <v>95</v>
      </c>
      <c r="B317" s="76"/>
      <c r="C317" s="70">
        <v>200</v>
      </c>
      <c r="D317" s="148">
        <f>750000+162932</f>
        <v>912932</v>
      </c>
    </row>
    <row r="318" spans="1:4" ht="21.75" customHeight="1" hidden="1">
      <c r="A318" s="75" t="s">
        <v>404</v>
      </c>
      <c r="B318" s="92" t="s">
        <v>405</v>
      </c>
      <c r="C318" s="70"/>
      <c r="D318" s="148">
        <f>D319</f>
        <v>-39744.75</v>
      </c>
    </row>
    <row r="319" spans="1:4" ht="34.5" customHeight="1" hidden="1">
      <c r="A319" s="75" t="s">
        <v>95</v>
      </c>
      <c r="B319" s="76"/>
      <c r="C319" s="70">
        <v>200</v>
      </c>
      <c r="D319" s="148">
        <v>-39744.75</v>
      </c>
    </row>
    <row r="320" spans="1:7" ht="37.5" customHeight="1" hidden="1">
      <c r="A320" s="83" t="s">
        <v>136</v>
      </c>
      <c r="B320" s="69" t="s">
        <v>135</v>
      </c>
      <c r="C320" s="96"/>
      <c r="D320" s="147">
        <f>D351</f>
        <v>-4644</v>
      </c>
      <c r="G320" s="10"/>
    </row>
    <row r="321" spans="1:6" ht="32.25" customHeight="1" hidden="1">
      <c r="A321" s="78" t="s">
        <v>138</v>
      </c>
      <c r="B321" s="73" t="s">
        <v>139</v>
      </c>
      <c r="C321" s="105"/>
      <c r="D321" s="148">
        <f>D322</f>
        <v>755394.56</v>
      </c>
      <c r="F321" s="10"/>
    </row>
    <row r="322" spans="1:4" ht="19.5" customHeight="1" hidden="1">
      <c r="A322" s="85" t="s">
        <v>57</v>
      </c>
      <c r="B322" s="82"/>
      <c r="C322" s="85">
        <v>300</v>
      </c>
      <c r="D322" s="148">
        <v>755394.56</v>
      </c>
    </row>
    <row r="323" spans="1:4" ht="21.75" customHeight="1" hidden="1">
      <c r="A323" s="100" t="s">
        <v>140</v>
      </c>
      <c r="B323" s="73" t="s">
        <v>141</v>
      </c>
      <c r="C323" s="70"/>
      <c r="D323" s="148">
        <f>D324</f>
        <v>96000</v>
      </c>
    </row>
    <row r="324" spans="1:4" ht="19.5" customHeight="1" hidden="1">
      <c r="A324" s="75" t="s">
        <v>57</v>
      </c>
      <c r="B324" s="76"/>
      <c r="C324" s="70">
        <v>300</v>
      </c>
      <c r="D324" s="148">
        <v>96000</v>
      </c>
    </row>
    <row r="325" spans="1:4" ht="19.5" customHeight="1" hidden="1">
      <c r="A325" s="75" t="s">
        <v>355</v>
      </c>
      <c r="B325" s="73" t="s">
        <v>340</v>
      </c>
      <c r="C325" s="70"/>
      <c r="D325" s="148">
        <f>D326</f>
        <v>0</v>
      </c>
    </row>
    <row r="326" spans="1:9" ht="31.5" customHeight="1" hidden="1">
      <c r="A326" s="75" t="s">
        <v>95</v>
      </c>
      <c r="B326" s="76"/>
      <c r="C326" s="70">
        <v>200</v>
      </c>
      <c r="D326" s="148">
        <v>0</v>
      </c>
      <c r="I326" s="10"/>
    </row>
    <row r="327" spans="1:6" ht="21.75" customHeight="1" hidden="1">
      <c r="A327" s="81" t="s">
        <v>142</v>
      </c>
      <c r="B327" s="76"/>
      <c r="C327" s="70"/>
      <c r="D327" s="147"/>
      <c r="F327" s="10"/>
    </row>
    <row r="328" spans="1:6" ht="36.75" customHeight="1" hidden="1">
      <c r="A328" s="94" t="s">
        <v>456</v>
      </c>
      <c r="B328" s="95" t="s">
        <v>461</v>
      </c>
      <c r="C328" s="70"/>
      <c r="D328" s="148">
        <f>D329</f>
        <v>392</v>
      </c>
      <c r="F328" s="10"/>
    </row>
    <row r="329" spans="1:6" ht="21.75" customHeight="1" hidden="1">
      <c r="A329" s="85" t="s">
        <v>48</v>
      </c>
      <c r="B329" s="76"/>
      <c r="C329" s="70">
        <v>800</v>
      </c>
      <c r="D329" s="148">
        <v>392</v>
      </c>
      <c r="F329" s="10"/>
    </row>
    <row r="330" spans="1:6" ht="36.75" customHeight="1" hidden="1">
      <c r="A330" s="68" t="s">
        <v>125</v>
      </c>
      <c r="B330" s="69" t="s">
        <v>326</v>
      </c>
      <c r="C330" s="70"/>
      <c r="D330" s="147">
        <f>D331</f>
        <v>22000</v>
      </c>
      <c r="F330" s="10"/>
    </row>
    <row r="331" spans="1:6" ht="32.25" customHeight="1" hidden="1">
      <c r="A331" s="83" t="s">
        <v>157</v>
      </c>
      <c r="B331" s="69" t="s">
        <v>327</v>
      </c>
      <c r="C331" s="70"/>
      <c r="D331" s="147">
        <f>D332+D344</f>
        <v>22000</v>
      </c>
      <c r="F331" s="10"/>
    </row>
    <row r="332" spans="1:6" ht="48" customHeight="1" hidden="1">
      <c r="A332" s="68" t="s">
        <v>227</v>
      </c>
      <c r="B332" s="69" t="s">
        <v>328</v>
      </c>
      <c r="C332" s="70"/>
      <c r="D332" s="147">
        <f>D335+D342</f>
        <v>0</v>
      </c>
      <c r="F332" s="10"/>
    </row>
    <row r="333" spans="1:6" ht="21.75" customHeight="1" hidden="1">
      <c r="A333" s="77" t="s">
        <v>126</v>
      </c>
      <c r="B333" s="73" t="s">
        <v>329</v>
      </c>
      <c r="C333" s="70"/>
      <c r="D333" s="148">
        <f>D334</f>
        <v>14283928.68</v>
      </c>
      <c r="F333" s="10"/>
    </row>
    <row r="334" spans="1:6" ht="21.75" customHeight="1" hidden="1">
      <c r="A334" s="75" t="s">
        <v>127</v>
      </c>
      <c r="B334" s="76"/>
      <c r="C334" s="70">
        <v>600</v>
      </c>
      <c r="D334" s="148">
        <v>14283928.68</v>
      </c>
      <c r="F334" s="10"/>
    </row>
    <row r="335" spans="1:6" ht="36.75" customHeight="1" hidden="1">
      <c r="A335" s="75" t="s">
        <v>468</v>
      </c>
      <c r="B335" s="73" t="s">
        <v>169</v>
      </c>
      <c r="C335" s="70"/>
      <c r="D335" s="148">
        <f>D336</f>
        <v>-977977</v>
      </c>
      <c r="F335" s="10"/>
    </row>
    <row r="336" spans="1:6" ht="31.5" customHeight="1" hidden="1">
      <c r="A336" s="75" t="s">
        <v>127</v>
      </c>
      <c r="B336" s="76"/>
      <c r="C336" s="70">
        <v>600</v>
      </c>
      <c r="D336" s="148">
        <v>-977977</v>
      </c>
      <c r="F336" s="10"/>
    </row>
    <row r="337" spans="1:6" ht="39.75" customHeight="1" hidden="1">
      <c r="A337" s="68" t="s">
        <v>125</v>
      </c>
      <c r="B337" s="69" t="s">
        <v>326</v>
      </c>
      <c r="C337" s="70"/>
      <c r="D337" s="147">
        <f>D338</f>
        <v>977977</v>
      </c>
      <c r="F337" s="10"/>
    </row>
    <row r="338" spans="1:6" ht="33.75" customHeight="1" hidden="1">
      <c r="A338" s="83" t="s">
        <v>157</v>
      </c>
      <c r="B338" s="69" t="s">
        <v>327</v>
      </c>
      <c r="C338" s="70"/>
      <c r="D338" s="147">
        <f>D339</f>
        <v>977977</v>
      </c>
      <c r="F338" s="10"/>
    </row>
    <row r="339" spans="1:6" ht="46.5" customHeight="1" hidden="1">
      <c r="A339" s="68" t="s">
        <v>227</v>
      </c>
      <c r="B339" s="69" t="s">
        <v>328</v>
      </c>
      <c r="C339" s="70"/>
      <c r="D339" s="147">
        <f>D342</f>
        <v>977977</v>
      </c>
      <c r="F339" s="10"/>
    </row>
    <row r="340" spans="1:6" ht="21.75" customHeight="1" hidden="1">
      <c r="A340" s="77" t="s">
        <v>126</v>
      </c>
      <c r="B340" s="73" t="s">
        <v>329</v>
      </c>
      <c r="C340" s="70"/>
      <c r="D340" s="148">
        <f>D341</f>
        <v>14283928.68</v>
      </c>
      <c r="F340" s="10"/>
    </row>
    <row r="341" spans="1:6" ht="21.75" customHeight="1" hidden="1">
      <c r="A341" s="75" t="s">
        <v>127</v>
      </c>
      <c r="B341" s="76"/>
      <c r="C341" s="70">
        <v>600</v>
      </c>
      <c r="D341" s="148">
        <v>14283928.68</v>
      </c>
      <c r="F341" s="10"/>
    </row>
    <row r="342" spans="1:6" ht="39" customHeight="1" hidden="1">
      <c r="A342" s="94" t="s">
        <v>469</v>
      </c>
      <c r="B342" s="95" t="s">
        <v>470</v>
      </c>
      <c r="C342" s="70"/>
      <c r="D342" s="148">
        <f>D343</f>
        <v>977977</v>
      </c>
      <c r="F342" s="10"/>
    </row>
    <row r="343" spans="1:6" ht="31.5" customHeight="1" hidden="1">
      <c r="A343" s="75" t="s">
        <v>127</v>
      </c>
      <c r="B343" s="76"/>
      <c r="C343" s="70">
        <v>600</v>
      </c>
      <c r="D343" s="148">
        <v>977977</v>
      </c>
      <c r="F343" s="10"/>
    </row>
    <row r="344" spans="1:6" ht="31.5" customHeight="1" hidden="1">
      <c r="A344" s="101" t="s">
        <v>479</v>
      </c>
      <c r="B344" s="69" t="s">
        <v>332</v>
      </c>
      <c r="C344" s="70"/>
      <c r="D344" s="147">
        <f>D345</f>
        <v>22000</v>
      </c>
      <c r="F344" s="10"/>
    </row>
    <row r="345" spans="1:6" ht="31.5" customHeight="1" hidden="1">
      <c r="A345" s="106" t="s">
        <v>480</v>
      </c>
      <c r="B345" s="73" t="s">
        <v>333</v>
      </c>
      <c r="C345" s="70"/>
      <c r="D345" s="148">
        <f>D346</f>
        <v>22000</v>
      </c>
      <c r="F345" s="10"/>
    </row>
    <row r="346" spans="1:6" ht="31.5" customHeight="1" hidden="1">
      <c r="A346" s="75" t="s">
        <v>127</v>
      </c>
      <c r="B346" s="76"/>
      <c r="C346" s="70">
        <v>600</v>
      </c>
      <c r="D346" s="148">
        <v>22000</v>
      </c>
      <c r="F346" s="10"/>
    </row>
    <row r="347" spans="1:4" ht="36" customHeight="1" hidden="1">
      <c r="A347" s="83" t="s">
        <v>136</v>
      </c>
      <c r="B347" s="69" t="s">
        <v>135</v>
      </c>
      <c r="C347" s="84"/>
      <c r="D347" s="147">
        <f>D348+D351</f>
        <v>10792.31</v>
      </c>
    </row>
    <row r="348" spans="1:4" ht="36" customHeight="1" hidden="1">
      <c r="A348" s="106" t="s">
        <v>434</v>
      </c>
      <c r="B348" s="79" t="s">
        <v>435</v>
      </c>
      <c r="C348" s="96"/>
      <c r="D348" s="148">
        <f>D349</f>
        <v>15436.31</v>
      </c>
    </row>
    <row r="349" spans="1:4" ht="21.75" customHeight="1" hidden="1">
      <c r="A349" s="75" t="s">
        <v>48</v>
      </c>
      <c r="B349" s="82"/>
      <c r="C349" s="70">
        <v>800</v>
      </c>
      <c r="D349" s="148">
        <v>15436.31</v>
      </c>
    </row>
    <row r="350" spans="1:4" ht="18" customHeight="1" hidden="1">
      <c r="A350" s="75" t="s">
        <v>205</v>
      </c>
      <c r="B350" s="88"/>
      <c r="C350" s="70">
        <v>200</v>
      </c>
      <c r="D350" s="148">
        <v>44690.4</v>
      </c>
    </row>
    <row r="351" spans="1:4" ht="18" customHeight="1" hidden="1">
      <c r="A351" s="107" t="s">
        <v>429</v>
      </c>
      <c r="B351" s="73" t="s">
        <v>432</v>
      </c>
      <c r="C351" s="70"/>
      <c r="D351" s="148">
        <f>D352</f>
        <v>-4644</v>
      </c>
    </row>
    <row r="352" spans="1:4" ht="33.75" customHeight="1" hidden="1">
      <c r="A352" s="75" t="s">
        <v>127</v>
      </c>
      <c r="B352" s="76"/>
      <c r="C352" s="70">
        <v>600</v>
      </c>
      <c r="D352" s="148">
        <v>-4644</v>
      </c>
    </row>
    <row r="353" spans="1:8" ht="23.25" customHeight="1" hidden="1">
      <c r="A353" s="77" t="s">
        <v>13</v>
      </c>
      <c r="B353" s="73" t="s">
        <v>137</v>
      </c>
      <c r="C353" s="85"/>
      <c r="D353" s="148">
        <f>D354</f>
        <v>323184</v>
      </c>
      <c r="H353" s="10"/>
    </row>
    <row r="354" spans="1:8" ht="48" customHeight="1" hidden="1">
      <c r="A354" s="75" t="s">
        <v>204</v>
      </c>
      <c r="B354" s="82"/>
      <c r="C354" s="70">
        <v>100</v>
      </c>
      <c r="D354" s="148">
        <v>323184</v>
      </c>
      <c r="H354" s="10"/>
    </row>
    <row r="355" spans="1:4" ht="18.75" customHeight="1" hidden="1">
      <c r="A355" s="83" t="s">
        <v>54</v>
      </c>
      <c r="B355" s="104">
        <v>8000000</v>
      </c>
      <c r="C355" s="85"/>
      <c r="D355" s="150">
        <v>0</v>
      </c>
    </row>
    <row r="356" spans="1:4" ht="84" customHeight="1" hidden="1">
      <c r="A356" s="85" t="s">
        <v>77</v>
      </c>
      <c r="B356" s="89">
        <v>8008306</v>
      </c>
      <c r="C356" s="85"/>
      <c r="D356" s="149">
        <v>0</v>
      </c>
    </row>
    <row r="357" spans="1:4" ht="19.5" customHeight="1" hidden="1">
      <c r="A357" s="78" t="s">
        <v>56</v>
      </c>
      <c r="B357" s="78"/>
      <c r="C357" s="70">
        <v>500</v>
      </c>
      <c r="D357" s="149">
        <v>0</v>
      </c>
    </row>
    <row r="358" spans="1:8" ht="15.75">
      <c r="A358" s="109" t="s">
        <v>78</v>
      </c>
      <c r="B358" s="97"/>
      <c r="C358" s="97"/>
      <c r="D358" s="147">
        <f>D268+D240+D238+D187+D184+D182+D114+D112</f>
        <v>491191.27</v>
      </c>
      <c r="F358" s="10"/>
      <c r="H358" s="10"/>
    </row>
    <row r="359" ht="12.75">
      <c r="D359" s="9"/>
    </row>
    <row r="360" spans="1:4" ht="15.75">
      <c r="A360" s="23"/>
      <c r="B360" s="17"/>
      <c r="D360" s="15"/>
    </row>
    <row r="361" spans="1:4" ht="15.75">
      <c r="A361" s="1"/>
      <c r="B361" s="17"/>
      <c r="D361" s="1"/>
    </row>
    <row r="368" ht="12.75">
      <c r="D368" s="10"/>
    </row>
  </sheetData>
  <sheetProtection/>
  <mergeCells count="2">
    <mergeCell ref="D1:D4"/>
    <mergeCell ref="A6:D6"/>
  </mergeCells>
  <printOptions/>
  <pageMargins left="0.6692913385826772" right="0.15748031496062992" top="0.3937007874015748" bottom="0.3937007874015748" header="0.31496062992125984" footer="0.31496062992125984"/>
  <pageSetup fitToHeight="0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G5" sqref="G5"/>
    </sheetView>
  </sheetViews>
  <sheetFormatPr defaultColWidth="9.00390625" defaultRowHeight="12.75"/>
  <cols>
    <col min="2" max="2" width="55.375" style="0" customWidth="1"/>
    <col min="3" max="3" width="25.125" style="0" customWidth="1"/>
  </cols>
  <sheetData>
    <row r="1" spans="3:4" ht="15.75">
      <c r="C1" s="175" t="s">
        <v>505</v>
      </c>
      <c r="D1" s="23"/>
    </row>
    <row r="2" spans="3:4" ht="15.75">
      <c r="C2" s="167"/>
      <c r="D2" s="23"/>
    </row>
    <row r="3" spans="3:4" ht="15.75">
      <c r="C3" s="167"/>
      <c r="D3" s="8"/>
    </row>
    <row r="4" spans="3:4" ht="36" customHeight="1">
      <c r="C4" s="167"/>
      <c r="D4" s="24"/>
    </row>
    <row r="5" spans="1:3" ht="34.5" customHeight="1">
      <c r="A5" s="180" t="s">
        <v>486</v>
      </c>
      <c r="B5" s="180"/>
      <c r="C5" s="180"/>
    </row>
    <row r="6" spans="2:3" ht="15.75">
      <c r="B6" s="18"/>
      <c r="C6" s="18"/>
    </row>
    <row r="7" spans="1:3" ht="25.5" customHeight="1">
      <c r="A7" s="178" t="s">
        <v>145</v>
      </c>
      <c r="B7" s="179"/>
      <c r="C7" s="19" t="s">
        <v>53</v>
      </c>
    </row>
    <row r="8" spans="1:3" ht="52.5" customHeight="1">
      <c r="A8" s="169" t="s">
        <v>109</v>
      </c>
      <c r="B8" s="170"/>
      <c r="C8" s="22">
        <f>C9+C10+C11+C12+C13+C14+C15</f>
        <v>29661385.250000004</v>
      </c>
    </row>
    <row r="9" spans="1:3" ht="53.25" customHeight="1">
      <c r="A9" s="173" t="s">
        <v>209</v>
      </c>
      <c r="B9" s="174"/>
      <c r="C9" s="20">
        <v>15094623.46</v>
      </c>
    </row>
    <row r="10" spans="1:3" ht="31.5" customHeight="1">
      <c r="A10" s="171" t="s">
        <v>163</v>
      </c>
      <c r="B10" s="172"/>
      <c r="C10" s="20">
        <f>2858601+3339988.96-3000</f>
        <v>6195589.96</v>
      </c>
    </row>
    <row r="11" spans="1:3" ht="21" customHeight="1">
      <c r="A11" s="171" t="s">
        <v>110</v>
      </c>
      <c r="B11" s="172"/>
      <c r="C11" s="20">
        <f>6049074+1275242.46-35864.73+65006+64792</f>
        <v>7418249.7299999995</v>
      </c>
    </row>
    <row r="12" spans="1:3" ht="66" customHeight="1">
      <c r="A12" s="171" t="s">
        <v>395</v>
      </c>
      <c r="B12" s="172"/>
      <c r="C12" s="20">
        <v>434625.1</v>
      </c>
    </row>
    <row r="13" spans="1:3" ht="18" customHeight="1">
      <c r="A13" s="171" t="s">
        <v>170</v>
      </c>
      <c r="B13" s="172"/>
      <c r="C13" s="20">
        <f>441083-26000+26000</f>
        <v>441083</v>
      </c>
    </row>
    <row r="14" spans="1:3" ht="35.25" customHeight="1" hidden="1">
      <c r="A14" s="171" t="s">
        <v>380</v>
      </c>
      <c r="B14" s="172"/>
      <c r="C14" s="20"/>
    </row>
    <row r="15" spans="1:3" ht="18" customHeight="1">
      <c r="A15" s="171" t="s">
        <v>399</v>
      </c>
      <c r="B15" s="172"/>
      <c r="C15" s="20">
        <v>77214</v>
      </c>
    </row>
    <row r="16" spans="1:3" ht="30" customHeight="1">
      <c r="A16" s="181" t="s">
        <v>118</v>
      </c>
      <c r="B16" s="182"/>
      <c r="C16" s="21">
        <f>C17</f>
        <v>337333.02</v>
      </c>
    </row>
    <row r="17" spans="1:3" ht="18" customHeight="1">
      <c r="A17" s="171" t="s">
        <v>124</v>
      </c>
      <c r="B17" s="172"/>
      <c r="C17" s="20">
        <f>347766-10432.98</f>
        <v>337333.02</v>
      </c>
    </row>
    <row r="18" spans="1:3" ht="63" customHeight="1">
      <c r="A18" s="181" t="s">
        <v>476</v>
      </c>
      <c r="B18" s="182"/>
      <c r="C18" s="21">
        <f>C19+C20</f>
        <v>403996.58</v>
      </c>
    </row>
    <row r="19" spans="1:3" ht="33.75" customHeight="1">
      <c r="A19" s="171" t="s">
        <v>477</v>
      </c>
      <c r="B19" s="172"/>
      <c r="C19" s="20">
        <v>81266.71</v>
      </c>
    </row>
    <row r="20" spans="1:3" ht="33" customHeight="1">
      <c r="A20" s="171" t="s">
        <v>450</v>
      </c>
      <c r="B20" s="172"/>
      <c r="C20" s="20">
        <v>322729.87</v>
      </c>
    </row>
    <row r="21" spans="1:3" ht="18" customHeight="1">
      <c r="A21" s="176" t="s">
        <v>78</v>
      </c>
      <c r="B21" s="177"/>
      <c r="C21" s="21">
        <f>C18+C16+C8</f>
        <v>30402714.850000005</v>
      </c>
    </row>
    <row r="22" spans="1:3" ht="18" customHeight="1" hidden="1">
      <c r="A22" s="27"/>
      <c r="B22" s="27"/>
      <c r="C22" s="28"/>
    </row>
    <row r="23" spans="1:3" ht="19.5" customHeight="1" hidden="1">
      <c r="A23" s="167" t="s">
        <v>82</v>
      </c>
      <c r="B23" s="168"/>
      <c r="C23" s="168"/>
    </row>
    <row r="24" spans="1:8" ht="42.75" customHeight="1" hidden="1">
      <c r="A24" s="168"/>
      <c r="B24" s="168"/>
      <c r="C24" s="168"/>
      <c r="H24" s="56"/>
    </row>
  </sheetData>
  <sheetProtection/>
  <mergeCells count="18">
    <mergeCell ref="C1:C4"/>
    <mergeCell ref="A21:B21"/>
    <mergeCell ref="A7:B7"/>
    <mergeCell ref="A5:C5"/>
    <mergeCell ref="A14:B14"/>
    <mergeCell ref="A15:B15"/>
    <mergeCell ref="A16:B16"/>
    <mergeCell ref="A17:B17"/>
    <mergeCell ref="A18:B18"/>
    <mergeCell ref="A19:B19"/>
    <mergeCell ref="A23:C24"/>
    <mergeCell ref="A8:B8"/>
    <mergeCell ref="A11:B11"/>
    <mergeCell ref="A10:B10"/>
    <mergeCell ref="A13:B13"/>
    <mergeCell ref="A9:B9"/>
    <mergeCell ref="A12:B12"/>
    <mergeCell ref="A20:B20"/>
  </mergeCells>
  <printOptions/>
  <pageMargins left="0.7" right="0.7" top="0.75" bottom="0.4" header="0.3" footer="0.3"/>
  <pageSetup fitToHeight="1" fitToWidth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H11" sqref="H11"/>
    </sheetView>
  </sheetViews>
  <sheetFormatPr defaultColWidth="9.00390625" defaultRowHeight="12.75"/>
  <cols>
    <col min="2" max="2" width="46.875" style="0" customWidth="1"/>
    <col min="3" max="3" width="19.625" style="0" customWidth="1"/>
    <col min="4" max="4" width="20.875" style="0" customWidth="1"/>
  </cols>
  <sheetData>
    <row r="1" spans="3:4" ht="12.75" customHeight="1">
      <c r="C1" s="156" t="s">
        <v>506</v>
      </c>
      <c r="D1" s="156"/>
    </row>
    <row r="2" spans="3:4" ht="12.75">
      <c r="C2" s="156"/>
      <c r="D2" s="156"/>
    </row>
    <row r="3" spans="3:4" ht="12.75">
      <c r="C3" s="156"/>
      <c r="D3" s="156"/>
    </row>
    <row r="4" spans="3:4" ht="37.5" customHeight="1">
      <c r="C4" s="156"/>
      <c r="D4" s="156"/>
    </row>
    <row r="5" spans="1:4" ht="33" customHeight="1">
      <c r="A5" s="180" t="s">
        <v>485</v>
      </c>
      <c r="B5" s="180"/>
      <c r="C5" s="180"/>
      <c r="D5" s="180"/>
    </row>
    <row r="6" spans="2:3" ht="15.75">
      <c r="B6" s="18"/>
      <c r="C6" s="18"/>
    </row>
    <row r="7" spans="1:4" ht="15.75">
      <c r="A7" s="183" t="s">
        <v>145</v>
      </c>
      <c r="B7" s="183"/>
      <c r="C7" s="183" t="s">
        <v>53</v>
      </c>
      <c r="D7" s="183"/>
    </row>
    <row r="8" spans="1:4" ht="15.75">
      <c r="A8" s="183"/>
      <c r="B8" s="183"/>
      <c r="C8" s="19" t="s">
        <v>472</v>
      </c>
      <c r="D8" s="63" t="s">
        <v>473</v>
      </c>
    </row>
    <row r="9" spans="1:4" ht="53.25" customHeight="1">
      <c r="A9" s="184" t="s">
        <v>109</v>
      </c>
      <c r="B9" s="184"/>
      <c r="C9" s="64">
        <f>C10+C11+C12+C13+C15+C16+C17+C14</f>
        <v>21649279.41</v>
      </c>
      <c r="D9" s="64">
        <f>D10+D11+D12+D13+D15+D16+D17+D14</f>
        <v>24168660.669999998</v>
      </c>
    </row>
    <row r="10" spans="1:4" ht="50.25" customHeight="1">
      <c r="A10" s="185" t="s">
        <v>209</v>
      </c>
      <c r="B10" s="185"/>
      <c r="C10" s="65">
        <v>15210036.13</v>
      </c>
      <c r="D10" s="12">
        <v>15879277.72</v>
      </c>
    </row>
    <row r="11" spans="1:4" ht="32.25" customHeight="1">
      <c r="A11" s="186" t="s">
        <v>114</v>
      </c>
      <c r="B11" s="186"/>
      <c r="C11" s="65">
        <f>4012209+3424032-3424032</f>
        <v>4012209</v>
      </c>
      <c r="D11" s="12">
        <v>1538603</v>
      </c>
    </row>
    <row r="12" spans="1:4" ht="20.25" customHeight="1">
      <c r="A12" s="186" t="s">
        <v>110</v>
      </c>
      <c r="B12" s="186"/>
      <c r="C12" s="65">
        <f>1889042</f>
        <v>1889042</v>
      </c>
      <c r="D12" s="65">
        <v>6189116</v>
      </c>
    </row>
    <row r="13" spans="1:4" ht="15.75" hidden="1">
      <c r="A13" s="186" t="s">
        <v>474</v>
      </c>
      <c r="B13" s="186"/>
      <c r="C13" s="65"/>
      <c r="D13" s="12"/>
    </row>
    <row r="14" spans="1:4" ht="15.75" hidden="1">
      <c r="A14" s="186" t="s">
        <v>475</v>
      </c>
      <c r="B14" s="186"/>
      <c r="C14" s="65"/>
      <c r="D14" s="12"/>
    </row>
    <row r="15" spans="1:4" ht="15.75" hidden="1">
      <c r="A15" s="186" t="s">
        <v>380</v>
      </c>
      <c r="B15" s="186"/>
      <c r="C15" s="65"/>
      <c r="D15" s="12"/>
    </row>
    <row r="16" spans="1:4" ht="19.5" customHeight="1">
      <c r="A16" s="186" t="s">
        <v>399</v>
      </c>
      <c r="B16" s="186"/>
      <c r="C16" s="65">
        <v>80148.13</v>
      </c>
      <c r="D16" s="65">
        <v>83674.65</v>
      </c>
    </row>
    <row r="17" spans="1:4" ht="20.25" customHeight="1">
      <c r="A17" s="186" t="s">
        <v>170</v>
      </c>
      <c r="B17" s="186"/>
      <c r="C17" s="65">
        <v>457844.15</v>
      </c>
      <c r="D17" s="65">
        <v>477989.3</v>
      </c>
    </row>
    <row r="18" spans="1:4" ht="32.25" customHeight="1">
      <c r="A18" s="181" t="s">
        <v>118</v>
      </c>
      <c r="B18" s="182"/>
      <c r="C18" s="66">
        <f>C19</f>
        <v>125955.07</v>
      </c>
      <c r="D18" s="66">
        <f>D19</f>
        <v>131497.1</v>
      </c>
    </row>
    <row r="19" spans="1:4" ht="20.25" customHeight="1">
      <c r="A19" s="171" t="s">
        <v>124</v>
      </c>
      <c r="B19" s="172"/>
      <c r="C19" s="65">
        <v>125955.07</v>
      </c>
      <c r="D19" s="65">
        <v>131497.1</v>
      </c>
    </row>
    <row r="20" spans="1:4" ht="15.75">
      <c r="A20" s="187" t="s">
        <v>78</v>
      </c>
      <c r="B20" s="187"/>
      <c r="C20" s="66">
        <f>C9+C18</f>
        <v>21775234.48</v>
      </c>
      <c r="D20" s="66">
        <f>D9+D18</f>
        <v>24300157.77</v>
      </c>
    </row>
  </sheetData>
  <sheetProtection/>
  <mergeCells count="16">
    <mergeCell ref="A20:B20"/>
    <mergeCell ref="A16:B16"/>
    <mergeCell ref="C1:D4"/>
    <mergeCell ref="A11:B11"/>
    <mergeCell ref="A12:B12"/>
    <mergeCell ref="A13:B13"/>
    <mergeCell ref="A14:B14"/>
    <mergeCell ref="A15:B15"/>
    <mergeCell ref="A18:B18"/>
    <mergeCell ref="A19:B19"/>
    <mergeCell ref="A5:D5"/>
    <mergeCell ref="A7:B8"/>
    <mergeCell ref="C7:D7"/>
    <mergeCell ref="A9:B9"/>
    <mergeCell ref="A10:B10"/>
    <mergeCell ref="A17:B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мама и папа</dc:creator>
  <cp:keywords/>
  <dc:description/>
  <cp:lastModifiedBy>администрация</cp:lastModifiedBy>
  <cp:lastPrinted>2019-10-07T14:19:36Z</cp:lastPrinted>
  <dcterms:created xsi:type="dcterms:W3CDTF">2005-12-20T17:21:15Z</dcterms:created>
  <dcterms:modified xsi:type="dcterms:W3CDTF">2019-10-09T03:35:15Z</dcterms:modified>
  <cp:category/>
  <cp:version/>
  <cp:contentType/>
  <cp:contentStatus/>
</cp:coreProperties>
</file>