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793" activeTab="0"/>
  </bookViews>
  <sheets>
    <sheet name="НовРай 2019" sheetId="1" r:id="rId1"/>
  </sheets>
  <definedNames>
    <definedName name="_xlnm.Print_Area" localSheetId="0">'НовРай 2019'!$A$1:$R$47</definedName>
  </definedNames>
  <calcPr fullCalcOnLoad="1"/>
</workbook>
</file>

<file path=xl/sharedStrings.xml><?xml version="1.0" encoding="utf-8"?>
<sst xmlns="http://schemas.openxmlformats.org/spreadsheetml/2006/main" count="62" uniqueCount="53">
  <si>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</si>
  <si>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</si>
  <si>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</si>
  <si>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</si>
  <si>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</si>
  <si>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</si>
  <si>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</si>
  <si>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</si>
  <si>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</si>
  <si>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Омс.Дук</t>
  </si>
  <si>
    <t>№ п/п</t>
  </si>
  <si>
    <t xml:space="preserve">Итого </t>
  </si>
  <si>
    <t>к постановлению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</si>
  <si>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</si>
  <si>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</si>
  <si>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</si>
  <si>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</si>
  <si>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</si>
  <si>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</si>
  <si>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</si>
  <si>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</si>
  <si>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</si>
  <si>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</si>
  <si>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</si>
  <si>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</si>
  <si>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</si>
  <si>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</si>
  <si>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</si>
  <si>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</si>
  <si>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Управление спорта и туризма</t>
  </si>
  <si>
    <t>МБУ "ОСОК п. Омсукчан"</t>
  </si>
  <si>
    <t>КУМИ</t>
  </si>
  <si>
    <t>администрации городского округа</t>
  </si>
  <si>
    <t xml:space="preserve">Приложение </t>
  </si>
  <si>
    <t>МБУ ФОК "Жемчужина"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</si>
  <si>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</si>
  <si>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</si>
  <si>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</si>
  <si>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</si>
  <si>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</si>
  <si>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Пустующие муниципальные жилые помещения п. Омсукчан</t>
  </si>
  <si>
    <t>Пустующие муниципальные жилые помещения п. Дукат</t>
  </si>
  <si>
    <t>Здание администрации  п. Омсукчан</t>
  </si>
  <si>
    <t>Здание администрации  п. Дукат</t>
  </si>
  <si>
    <t>Архив</t>
  </si>
  <si>
    <t>ЗАГС (местный бюджет)</t>
  </si>
  <si>
    <t>МБУ "Спортивная школа п. Омсукчан"</t>
  </si>
  <si>
    <t xml:space="preserve"> с 01.01.2020г.  по 30.06.2020г. 1 Гкал -5666,32 рублей; с 01.07.2020г. по 31.12.2020 г. п.Омсукчан, Дукат 1 Гкал -5727,86 рублей</t>
  </si>
  <si>
    <t>Лимиты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2020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</si>
  <si>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2020 году</t>
  </si>
  <si>
    <t>потери</t>
  </si>
  <si>
    <t>МКУ "Редакция газеты "Омсукчанские вести"</t>
  </si>
  <si>
    <t xml:space="preserve">от 13.07.2020г. № 310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</si>
</sst>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  <numFmt numFmtId="198" formatCode="[$-FC19]d\ mmmm\ yyyy\ &quot;г.&quot;"/>
    <numFmt numFmtId="199" formatCode="#,##0.00&quot;р.&quot;"/>
    <numFmt numFmtId="200" formatCode="#,##0.00_р_."/>
    <numFmt numFmtId="201" formatCode="_-* #,##0.000_р_._-;\-* #,##0.000_р_._-;_-* &quot;-&quot;??_р_._-;_-@_-"/>
    <numFmt numFmtId="202" formatCode="_-* #,##0.0000_р_._-;\-* #,##0.0000_р_._-;_-* &quot;-&quot;??_р_._-;_-@_-"/>
    <numFmt numFmtId="203" formatCode="_-* #,##0.0_р_._-;\-* #,##0.0_р_._-;_-* &quot;-&quot;?_р_._-;_-@_-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2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theme="1"/>
      <name val="Arial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54" fillId="33" borderId="0" xfId="0" applyNumberFormat="1" applyFont="1" applyFill="1" applyAlignment="1">
      <alignment horizontal="right" vertical="center" wrapText="1"/>
    </xf>
    <xf numFmtId="0" fontId="54" fillId="33" borderId="0" xfId="0" applyNumberFormat="1" applyFont="1" applyFill="1" applyAlignment="1">
      <alignment wrapText="1"/>
    </xf>
    <xf numFmtId="0" fontId="3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55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6" fillId="33" borderId="0" xfId="0" applyNumberFormat="1" applyFont="1" applyFill="1" applyBorder="1" applyAlignment="1">
      <alignment horizontal="center" wrapText="1"/>
    </xf>
    <xf numFmtId="0" fontId="56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7" fillId="33" borderId="0" xfId="0" applyNumberFormat="1" applyFont="1" applyFill="1" applyAlignment="1">
      <alignment/>
    </xf>
    <xf numFmtId="0" fontId="8" fillId="33" borderId="10" xfId="0" applyNumberFormat="1" applyFont="1" applyFill="1" applyBorder="1" applyAlignment="1">
      <alignment horizontal="center" vertical="center" wrapText="1"/>
    </xf>
    <xf numFmtId="0" fontId="7" fillId="34" borderId="0" xfId="0" applyNumberFormat="1" applyFont="1" applyFill="1" applyAlignment="1">
      <alignment/>
    </xf>
    <xf numFmtId="0" fontId="55" fillId="34" borderId="0" xfId="0" applyNumberFormat="1" applyFont="1" applyFill="1" applyAlignment="1">
      <alignment/>
    </xf>
    <xf numFmtId="2" fontId="55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2" fontId="5" fillId="34" borderId="0" xfId="0" applyNumberFormat="1" applyFont="1" applyFill="1" applyAlignment="1">
      <alignment/>
    </xf>
    <xf numFmtId="0" fontId="57" fillId="33" borderId="0" xfId="0" applyNumberFormat="1" applyFont="1" applyFill="1" applyAlignment="1">
      <alignment/>
    </xf>
    <xf numFmtId="0" fontId="58" fillId="33" borderId="0" xfId="0" applyNumberFormat="1" applyFont="1" applyFill="1" applyBorder="1" applyAlignment="1">
      <alignment horizontal="center" wrapText="1"/>
    </xf>
    <xf numFmtId="0" fontId="57" fillId="33" borderId="0" xfId="0" applyNumberFormat="1" applyFont="1" applyFill="1" applyAlignment="1" applyProtection="1">
      <alignment/>
      <protection locked="0"/>
    </xf>
    <xf numFmtId="0" fontId="57" fillId="33" borderId="0" xfId="0" applyNumberFormat="1" applyFont="1" applyFill="1" applyAlignment="1" applyProtection="1">
      <alignment horizontal="left"/>
      <protection locked="0"/>
    </xf>
    <xf numFmtId="0" fontId="59" fillId="0" borderId="0" xfId="0" applyNumberFormat="1" applyFont="1" applyFill="1" applyBorder="1" applyAlignment="1">
      <alignment horizontal="center" wrapText="1"/>
    </xf>
    <xf numFmtId="0" fontId="58" fillId="0" borderId="0" xfId="0" applyNumberFormat="1" applyFont="1" applyFill="1" applyBorder="1" applyAlignment="1">
      <alignment horizontal="center" wrapText="1"/>
    </xf>
    <xf numFmtId="0" fontId="10" fillId="33" borderId="11" xfId="0" applyNumberFormat="1" applyFont="1" applyFill="1" applyBorder="1" applyAlignment="1">
      <alignment horizontal="center" wrapText="1"/>
    </xf>
    <xf numFmtId="0" fontId="60" fillId="33" borderId="11" xfId="0" applyNumberFormat="1" applyFont="1" applyFill="1" applyBorder="1" applyAlignment="1">
      <alignment horizontal="center" wrapText="1"/>
    </xf>
    <xf numFmtId="0" fontId="10" fillId="33" borderId="11" xfId="0" applyNumberFormat="1" applyFont="1" applyFill="1" applyBorder="1" applyAlignment="1" applyProtection="1">
      <alignment horizontal="center" wrapText="1"/>
      <protection locked="0"/>
    </xf>
    <xf numFmtId="0" fontId="10" fillId="34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11" xfId="0" applyNumberFormat="1" applyFont="1" applyFill="1" applyBorder="1" applyAlignment="1">
      <alignment horizontal="center" vertical="center" wrapText="1"/>
    </xf>
    <xf numFmtId="179" fontId="10" fillId="34" borderId="11" xfId="60" applyFont="1" applyFill="1" applyBorder="1" applyAlignment="1" applyProtection="1">
      <alignment vertical="center" wrapText="1"/>
      <protection locked="0"/>
    </xf>
    <xf numFmtId="179" fontId="60" fillId="34" borderId="11" xfId="60" applyFont="1" applyFill="1" applyBorder="1" applyAlignment="1">
      <alignment horizontal="center" vertical="center" wrapText="1"/>
    </xf>
    <xf numFmtId="179" fontId="10" fillId="34" borderId="11" xfId="60" applyFont="1" applyFill="1" applyBorder="1" applyAlignment="1">
      <alignment horizontal="center" vertical="center" wrapText="1"/>
    </xf>
    <xf numFmtId="179" fontId="10" fillId="34" borderId="11" xfId="60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>
      <alignment horizontal="center" vertical="center" wrapText="1"/>
    </xf>
    <xf numFmtId="179" fontId="11" fillId="33" borderId="11" xfId="60" applyFont="1" applyFill="1" applyBorder="1" applyAlignment="1" applyProtection="1">
      <alignment vertical="center" wrapText="1"/>
      <protection locked="0"/>
    </xf>
    <xf numFmtId="179" fontId="11" fillId="33" borderId="11" xfId="60" applyFont="1" applyFill="1" applyBorder="1" applyAlignment="1">
      <alignment horizontal="center" vertical="center" wrapText="1"/>
    </xf>
    <xf numFmtId="179" fontId="11" fillId="33" borderId="11" xfId="60" applyFont="1" applyFill="1" applyBorder="1" applyAlignment="1" applyProtection="1">
      <alignment horizontal="center" vertical="center" wrapText="1"/>
      <protection locked="0"/>
    </xf>
    <xf numFmtId="0" fontId="10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179" fontId="10" fillId="33" borderId="11" xfId="60" applyFont="1" applyFill="1" applyBorder="1" applyAlignment="1" applyProtection="1">
      <alignment horizontal="center" vertical="center" wrapText="1"/>
      <protection locked="0"/>
    </xf>
    <xf numFmtId="179" fontId="10" fillId="33" borderId="11" xfId="60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 applyProtection="1">
      <alignment wrapText="1"/>
      <protection/>
    </xf>
    <xf numFmtId="179" fontId="60" fillId="34" borderId="11" xfId="60" applyNumberFormat="1" applyFont="1" applyFill="1" applyBorder="1" applyAlignment="1">
      <alignment horizontal="center" vertical="center" wrapText="1"/>
    </xf>
    <xf numFmtId="4" fontId="10" fillId="34" borderId="11" xfId="60" applyNumberFormat="1" applyFont="1" applyFill="1" applyBorder="1" applyAlignment="1" applyProtection="1">
      <alignment vertical="center" wrapText="1"/>
      <protection locked="0"/>
    </xf>
    <xf numFmtId="4" fontId="11" fillId="33" borderId="11" xfId="60" applyNumberFormat="1" applyFont="1" applyFill="1" applyBorder="1" applyAlignment="1" applyProtection="1">
      <alignment vertical="center" wrapText="1"/>
      <protection locked="0"/>
    </xf>
    <xf numFmtId="4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4" fontId="10" fillId="34" borderId="11" xfId="60" applyNumberFormat="1" applyFont="1" applyFill="1" applyBorder="1" applyAlignment="1">
      <alignment horizontal="right" vertical="center" wrapText="1"/>
    </xf>
    <xf numFmtId="4" fontId="11" fillId="33" borderId="11" xfId="60" applyNumberFormat="1" applyFont="1" applyFill="1" applyBorder="1" applyAlignment="1">
      <alignment horizontal="right" vertical="center" wrapText="1"/>
    </xf>
    <xf numFmtId="4" fontId="10" fillId="34" borderId="11" xfId="60" applyNumberFormat="1" applyFont="1" applyFill="1" applyBorder="1" applyAlignment="1" applyProtection="1">
      <alignment horizontal="right" vertical="center" wrapText="1"/>
      <protection locked="0"/>
    </xf>
    <xf numFmtId="179" fontId="10" fillId="34" borderId="11" xfId="60" applyNumberFormat="1" applyFont="1" applyFill="1" applyBorder="1" applyAlignment="1">
      <alignment horizontal="center" vertical="center" wrapText="1"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Border="1" applyAlignment="1" applyProtection="1">
      <alignment horizontal="left" vertical="center"/>
      <protection/>
    </xf>
    <xf numFmtId="0" fontId="11" fillId="33" borderId="0" xfId="0" applyNumberFormat="1" applyFont="1" applyFill="1" applyBorder="1" applyAlignment="1" applyProtection="1">
      <alignment horizontal="left" vertical="center" wrapText="1"/>
      <protection/>
    </xf>
    <xf numFmtId="0" fontId="11" fillId="34" borderId="0" xfId="0" applyNumberFormat="1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 applyProtection="1">
      <alignment vertical="center" wrapText="1"/>
      <protection locked="0"/>
    </xf>
    <xf numFmtId="179" fontId="61" fillId="33" borderId="0" xfId="60" applyFont="1" applyFill="1" applyBorder="1" applyAlignment="1">
      <alignment horizontal="center" vertical="center" wrapText="1"/>
    </xf>
    <xf numFmtId="179" fontId="11" fillId="33" borderId="0" xfId="60" applyFont="1" applyFill="1" applyBorder="1" applyAlignment="1">
      <alignment horizontal="center" vertical="center" wrapText="1"/>
    </xf>
    <xf numFmtId="4" fontId="11" fillId="33" borderId="0" xfId="60" applyNumberFormat="1" applyFont="1" applyFill="1" applyBorder="1" applyAlignment="1" applyProtection="1">
      <alignment horizontal="right" vertical="center" wrapText="1"/>
      <protection locked="0"/>
    </xf>
    <xf numFmtId="179" fontId="61" fillId="33" borderId="0" xfId="60" applyNumberFormat="1" applyFont="1" applyFill="1" applyBorder="1" applyAlignment="1">
      <alignment horizontal="center" vertical="center" wrapText="1"/>
    </xf>
    <xf numFmtId="179" fontId="11" fillId="33" borderId="0" xfId="6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NumberFormat="1" applyFont="1" applyFill="1" applyBorder="1" applyAlignment="1">
      <alignment horizontal="center" vertical="center" wrapText="1"/>
    </xf>
    <xf numFmtId="179" fontId="10" fillId="33" borderId="0" xfId="60" applyFont="1" applyFill="1" applyBorder="1" applyAlignment="1" applyProtection="1">
      <alignment horizontal="center" vertical="center" wrapText="1"/>
      <protection locked="0"/>
    </xf>
    <xf numFmtId="179" fontId="60" fillId="33" borderId="0" xfId="60" applyFont="1" applyFill="1" applyBorder="1" applyAlignment="1">
      <alignment horizontal="center" vertical="center" wrapText="1"/>
    </xf>
    <xf numFmtId="179" fontId="10" fillId="33" borderId="0" xfId="60" applyFont="1" applyFill="1" applyBorder="1" applyAlignment="1">
      <alignment horizontal="center" vertical="center" wrapText="1"/>
    </xf>
    <xf numFmtId="179" fontId="60" fillId="33" borderId="0" xfId="6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 applyProtection="1">
      <alignment wrapText="1"/>
      <protection/>
    </xf>
    <xf numFmtId="0" fontId="5" fillId="33" borderId="0" xfId="0" applyNumberFormat="1" applyFont="1" applyFill="1" applyBorder="1" applyAlignment="1">
      <alignment/>
    </xf>
    <xf numFmtId="0" fontId="56" fillId="33" borderId="0" xfId="0" applyNumberFormat="1" applyFont="1" applyFill="1" applyBorder="1" applyAlignment="1">
      <alignment/>
    </xf>
    <xf numFmtId="195" fontId="11" fillId="33" borderId="11" xfId="60" applyNumberFormat="1" applyFont="1" applyFill="1" applyBorder="1" applyAlignment="1" applyProtection="1">
      <alignment vertical="center" wrapText="1"/>
      <protection locked="0"/>
    </xf>
    <xf numFmtId="195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179" fontId="10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0" applyNumberFormat="1" applyFont="1" applyFill="1" applyAlignment="1">
      <alignment/>
    </xf>
    <xf numFmtId="0" fontId="7" fillId="35" borderId="0" xfId="0" applyNumberFormat="1" applyFont="1" applyFill="1" applyAlignment="1">
      <alignment/>
    </xf>
    <xf numFmtId="2" fontId="5" fillId="35" borderId="0" xfId="0" applyNumberFormat="1" applyFont="1" applyFill="1" applyAlignment="1">
      <alignment/>
    </xf>
    <xf numFmtId="0" fontId="62" fillId="33" borderId="0" xfId="0" applyNumberFormat="1" applyFont="1" applyFill="1" applyBorder="1" applyAlignment="1">
      <alignment wrapText="1"/>
    </xf>
    <xf numFmtId="0" fontId="62" fillId="33" borderId="0" xfId="0" applyNumberFormat="1" applyFont="1" applyFill="1" applyBorder="1" applyAlignment="1">
      <alignment horizontal="left" wrapText="1"/>
    </xf>
    <xf numFmtId="0" fontId="62" fillId="0" borderId="0" xfId="0" applyNumberFormat="1" applyFont="1" applyFill="1" applyBorder="1" applyAlignment="1">
      <alignment horizontal="left" wrapText="1"/>
    </xf>
    <xf numFmtId="179" fontId="11" fillId="33" borderId="11" xfId="60" applyNumberFormat="1" applyFont="1" applyFill="1" applyBorder="1" applyAlignment="1">
      <alignment horizontal="center" vertical="center" wrapText="1"/>
    </xf>
    <xf numFmtId="179" fontId="11" fillId="33" borderId="11" xfId="60" applyNumberFormat="1" applyFont="1" applyFill="1" applyBorder="1" applyAlignment="1">
      <alignment horizontal="right" vertical="center" wrapText="1"/>
    </xf>
    <xf numFmtId="0" fontId="11" fillId="35" borderId="11" xfId="0" applyNumberFormat="1" applyFont="1" applyFill="1" applyBorder="1" applyAlignment="1">
      <alignment horizontal="center" vertical="center" wrapText="1"/>
    </xf>
    <xf numFmtId="179" fontId="11" fillId="35" borderId="11" xfId="60" applyFont="1" applyFill="1" applyBorder="1" applyAlignment="1">
      <alignment horizontal="center" vertical="center" wrapText="1"/>
    </xf>
    <xf numFmtId="4" fontId="11" fillId="33" borderId="11" xfId="60" applyNumberFormat="1" applyFont="1" applyFill="1" applyBorder="1" applyAlignment="1" applyProtection="1">
      <alignment horizontal="right" vertical="center" wrapText="1"/>
      <protection locked="0"/>
    </xf>
    <xf numFmtId="179" fontId="10" fillId="33" borderId="11" xfId="6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/>
    </xf>
    <xf numFmtId="179" fontId="11" fillId="33" borderId="11" xfId="60" applyNumberFormat="1" applyFont="1" applyFill="1" applyBorder="1" applyAlignment="1" applyProtection="1">
      <alignment vertical="center" wrapText="1"/>
      <protection locked="0"/>
    </xf>
    <xf numFmtId="179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193" fontId="11" fillId="33" borderId="11" xfId="6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NumberFormat="1" applyFont="1" applyFill="1" applyAlignment="1">
      <alignment vertical="center"/>
    </xf>
    <xf numFmtId="0" fontId="3" fillId="33" borderId="0" xfId="0" applyNumberFormat="1" applyFont="1" applyFill="1" applyAlignment="1">
      <alignment horizontal="center" wrapText="1"/>
    </xf>
    <xf numFmtId="0" fontId="3" fillId="33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horizontal="center" wrapText="1"/>
    </xf>
    <xf numFmtId="179" fontId="10" fillId="34" borderId="11" xfId="60" applyNumberFormat="1" applyFont="1" applyFill="1" applyBorder="1" applyAlignment="1" applyProtection="1">
      <alignment vertical="center" wrapText="1"/>
      <protection locked="0"/>
    </xf>
    <xf numFmtId="4" fontId="10" fillId="34" borderId="11" xfId="6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NumberFormat="1" applyFont="1" applyFill="1" applyAlignment="1">
      <alignment wrapText="1"/>
    </xf>
    <xf numFmtId="0" fontId="11" fillId="33" borderId="12" xfId="0" applyNumberFormat="1" applyFont="1" applyFill="1" applyBorder="1" applyAlignment="1" applyProtection="1">
      <alignment horizontal="left" vertical="center" wrapText="1"/>
      <protection/>
    </xf>
    <xf numFmtId="0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33" borderId="14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0" fillId="34" borderId="12" xfId="0" applyNumberFormat="1" applyFont="1" applyFill="1" applyBorder="1" applyAlignment="1" applyProtection="1">
      <alignment horizontal="left" vertical="center" wrapText="1"/>
      <protection/>
    </xf>
    <xf numFmtId="0" fontId="10" fillId="34" borderId="13" xfId="0" applyNumberFormat="1" applyFont="1" applyFill="1" applyBorder="1" applyAlignment="1" applyProtection="1">
      <alignment horizontal="left" vertical="center" wrapText="1"/>
      <protection/>
    </xf>
    <xf numFmtId="0" fontId="10" fillId="34" borderId="14" xfId="0" applyNumberFormat="1" applyFont="1" applyFill="1" applyBorder="1" applyAlignment="1" applyProtection="1">
      <alignment horizontal="left" vertical="center" wrapText="1"/>
      <protection/>
    </xf>
    <xf numFmtId="0" fontId="11" fillId="33" borderId="12" xfId="0" applyNumberFormat="1" applyFont="1" applyFill="1" applyBorder="1" applyAlignment="1" applyProtection="1">
      <alignment horizontal="left" wrapText="1"/>
      <protection/>
    </xf>
    <xf numFmtId="0" fontId="11" fillId="33" borderId="13" xfId="0" applyNumberFormat="1" applyFont="1" applyFill="1" applyBorder="1" applyAlignment="1" applyProtection="1">
      <alignment horizontal="left" wrapText="1"/>
      <protection/>
    </xf>
    <xf numFmtId="0" fontId="11" fillId="33" borderId="14" xfId="0" applyNumberFormat="1" applyFont="1" applyFill="1" applyBorder="1" applyAlignment="1" applyProtection="1">
      <alignment horizontal="left" wrapText="1"/>
      <protection/>
    </xf>
    <xf numFmtId="0" fontId="10" fillId="33" borderId="12" xfId="0" applyNumberFormat="1" applyFont="1" applyFill="1" applyBorder="1" applyAlignment="1">
      <alignment horizontal="center" wrapText="1"/>
    </xf>
    <xf numFmtId="0" fontId="10" fillId="33" borderId="13" xfId="0" applyNumberFormat="1" applyFont="1" applyFill="1" applyBorder="1" applyAlignment="1">
      <alignment horizontal="center" wrapText="1"/>
    </xf>
    <xf numFmtId="0" fontId="10" fillId="33" borderId="14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1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vertical="center"/>
    </xf>
    <xf numFmtId="0" fontId="10" fillId="33" borderId="18" xfId="0" applyNumberFormat="1" applyFont="1" applyFill="1" applyBorder="1" applyAlignment="1">
      <alignment horizontal="center" vertical="center"/>
    </xf>
    <xf numFmtId="0" fontId="10" fillId="33" borderId="19" xfId="0" applyNumberFormat="1" applyFont="1" applyFill="1" applyBorder="1" applyAlignment="1">
      <alignment horizontal="center" vertical="center"/>
    </xf>
    <xf numFmtId="0" fontId="10" fillId="33" borderId="15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 applyProtection="1">
      <alignment horizontal="left"/>
      <protection locked="0"/>
    </xf>
    <xf numFmtId="0" fontId="6" fillId="33" borderId="13" xfId="0" applyNumberFormat="1" applyFont="1" applyFill="1" applyBorder="1" applyAlignment="1" applyProtection="1">
      <alignment horizontal="center" wrapText="1"/>
      <protection locked="0"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11" fillId="33" borderId="16" xfId="0" applyNumberFormat="1" applyFont="1" applyFill="1" applyBorder="1" applyAlignment="1" applyProtection="1">
      <alignment horizontal="left" vertical="center" wrapText="1"/>
      <protection/>
    </xf>
    <xf numFmtId="0" fontId="11" fillId="33" borderId="17" xfId="0" applyNumberFormat="1" applyFont="1" applyFill="1" applyBorder="1" applyAlignment="1" applyProtection="1">
      <alignment horizontal="left" vertical="center" wrapText="1"/>
      <protection/>
    </xf>
    <xf numFmtId="0" fontId="11" fillId="33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10" fillId="33" borderId="21" xfId="0" applyNumberFormat="1" applyFont="1" applyFill="1" applyBorder="1" applyAlignment="1">
      <alignment horizontal="center" wrapText="1"/>
    </xf>
    <xf numFmtId="0" fontId="10" fillId="33" borderId="22" xfId="0" applyNumberFormat="1" applyFont="1" applyFill="1" applyBorder="1" applyAlignment="1">
      <alignment horizontal="center" wrapText="1"/>
    </xf>
    <xf numFmtId="0" fontId="10" fillId="33" borderId="12" xfId="0" applyNumberFormat="1" applyFont="1" applyFill="1" applyBorder="1" applyAlignment="1" applyProtection="1">
      <alignment horizontal="left"/>
      <protection/>
    </xf>
    <xf numFmtId="0" fontId="10" fillId="33" borderId="13" xfId="0" applyNumberFormat="1" applyFont="1" applyFill="1" applyBorder="1" applyAlignment="1" applyProtection="1">
      <alignment horizontal="left"/>
      <protection/>
    </xf>
    <xf numFmtId="0" fontId="10" fillId="33" borderId="14" xfId="0" applyNumberFormat="1" applyFont="1" applyFill="1" applyBorder="1" applyAlignment="1" applyProtection="1">
      <alignment horizontal="left"/>
      <protection/>
    </xf>
    <xf numFmtId="179" fontId="11" fillId="33" borderId="21" xfId="60" applyFont="1" applyFill="1" applyBorder="1" applyAlignment="1" applyProtection="1">
      <alignment horizontal="center" vertical="center" wrapText="1"/>
      <protection locked="0"/>
    </xf>
    <xf numFmtId="179" fontId="11" fillId="33" borderId="21" xfId="60" applyFont="1" applyFill="1" applyBorder="1" applyAlignment="1">
      <alignment horizontal="center" vertical="center" wrapText="1"/>
    </xf>
    <xf numFmtId="179" fontId="11" fillId="33" borderId="21" xfId="60" applyFont="1" applyFill="1" applyBorder="1" applyAlignment="1" applyProtection="1">
      <alignment vertical="center" wrapText="1"/>
      <protection locked="0"/>
    </xf>
    <xf numFmtId="0" fontId="0" fillId="0" borderId="22" xfId="0" applyFont="1" applyBorder="1" applyAlignment="1">
      <alignment vertical="center" wrapText="1"/>
    </xf>
    <xf numFmtId="179" fontId="11" fillId="33" borderId="21" xfId="60" applyNumberFormat="1" applyFont="1" applyFill="1" applyBorder="1" applyAlignment="1">
      <alignment horizontal="center" vertical="center" wrapText="1"/>
    </xf>
    <xf numFmtId="179" fontId="0" fillId="0" borderId="22" xfId="0" applyNumberFormat="1" applyFont="1" applyBorder="1" applyAlignment="1">
      <alignment horizontal="center" vertical="center" wrapText="1"/>
    </xf>
    <xf numFmtId="0" fontId="10" fillId="33" borderId="0" xfId="0" applyNumberFormat="1" applyFont="1" applyFill="1" applyBorder="1" applyAlignment="1" applyProtection="1">
      <alignment horizontal="left"/>
      <protection/>
    </xf>
    <xf numFmtId="0" fontId="11" fillId="33" borderId="0" xfId="0" applyNumberFormat="1" applyFont="1" applyFill="1" applyBorder="1" applyAlignment="1" applyProtection="1">
      <alignment horizontal="left" wrapText="1"/>
      <protection/>
    </xf>
    <xf numFmtId="0" fontId="10" fillId="33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60" zoomScaleNormal="85" workbookViewId="0" topLeftCell="A1">
      <selection activeCell="A6" sqref="A6:R6"/>
    </sheetView>
  </sheetViews>
  <sheetFormatPr defaultColWidth="9.140625" defaultRowHeight="12.75"/>
  <cols>
    <col min="1" max="1" width="9.00390625" style="4" customWidth="1"/>
    <col min="2" max="2" width="9.140625" style="4" customWidth="1"/>
    <col min="3" max="3" width="21.140625" style="4" customWidth="1"/>
    <col min="4" max="4" width="64.00390625" style="4" customWidth="1"/>
    <col min="5" max="5" width="14.421875" style="4" hidden="1" customWidth="1"/>
    <col min="6" max="6" width="28.7109375" style="4" customWidth="1"/>
    <col min="7" max="7" width="30.8515625" style="9" customWidth="1"/>
    <col min="8" max="8" width="0.2890625" style="4" hidden="1" customWidth="1"/>
    <col min="9" max="9" width="28.28125" style="4" customWidth="1"/>
    <col min="10" max="10" width="30.7109375" style="9" customWidth="1"/>
    <col min="11" max="11" width="9.8515625" style="4" hidden="1" customWidth="1"/>
    <col min="12" max="12" width="25.00390625" style="4" customWidth="1"/>
    <col min="13" max="13" width="27.8515625" style="9" customWidth="1"/>
    <col min="14" max="14" width="9.8515625" style="4" hidden="1" customWidth="1"/>
    <col min="15" max="15" width="25.57421875" style="4" customWidth="1"/>
    <col min="16" max="16" width="29.8515625" style="9" customWidth="1"/>
    <col min="17" max="17" width="28.421875" style="4" customWidth="1"/>
    <col min="18" max="18" width="32.8515625" style="9" customWidth="1"/>
    <col min="19" max="19" width="18.00390625" style="4" customWidth="1"/>
    <col min="20" max="20" width="22.28125" style="4" bestFit="1" customWidth="1"/>
    <col min="21" max="21" width="12.8515625" style="4" customWidth="1"/>
    <col min="22" max="16384" width="9.140625" style="4" customWidth="1"/>
  </cols>
  <sheetData>
    <row r="1" spans="1:22" ht="26.25">
      <c r="A1" s="3"/>
      <c r="B1" s="3"/>
      <c r="C1" s="3"/>
      <c r="D1" s="3"/>
      <c r="E1" s="3"/>
      <c r="F1" s="3"/>
      <c r="G1" s="19"/>
      <c r="H1" s="3"/>
      <c r="I1" s="3"/>
      <c r="J1" s="19"/>
      <c r="K1" s="3"/>
      <c r="L1" s="3"/>
      <c r="M1" s="19"/>
      <c r="N1" s="10"/>
      <c r="O1" s="10"/>
      <c r="P1" s="21" t="s">
        <v>33</v>
      </c>
      <c r="Q1" s="7"/>
      <c r="R1" s="22"/>
      <c r="T1" s="5"/>
      <c r="U1" s="5"/>
      <c r="V1" s="5"/>
    </row>
    <row r="2" spans="1:22" ht="15.75" customHeight="1">
      <c r="A2" s="3"/>
      <c r="B2" s="3"/>
      <c r="C2" s="3"/>
      <c r="D2" s="3"/>
      <c r="E2" s="3"/>
      <c r="F2" s="3"/>
      <c r="G2" s="19"/>
      <c r="H2" s="3"/>
      <c r="I2" s="3"/>
      <c r="J2" s="19"/>
      <c r="K2" s="3"/>
      <c r="L2" s="3"/>
      <c r="M2" s="19"/>
      <c r="N2" s="10"/>
      <c r="O2" s="10"/>
      <c r="P2" s="127" t="s">
        <v>12</v>
      </c>
      <c r="Q2" s="127"/>
      <c r="R2" s="127"/>
      <c r="T2" s="5"/>
      <c r="U2" s="5"/>
      <c r="V2" s="5"/>
    </row>
    <row r="3" spans="1:22" ht="18" customHeight="1">
      <c r="A3" s="3"/>
      <c r="B3" s="3"/>
      <c r="C3" s="3"/>
      <c r="D3" s="3"/>
      <c r="E3" s="3"/>
      <c r="F3" s="3"/>
      <c r="G3" s="19"/>
      <c r="H3" s="3"/>
      <c r="I3" s="3"/>
      <c r="J3" s="19"/>
      <c r="K3" s="3"/>
      <c r="L3" s="3"/>
      <c r="M3" s="19"/>
      <c r="N3" s="10"/>
      <c r="O3" s="10"/>
      <c r="P3" s="127" t="s">
        <v>32</v>
      </c>
      <c r="Q3" s="127"/>
      <c r="R3" s="127"/>
      <c r="T3" s="5"/>
      <c r="U3" s="5"/>
      <c r="V3" s="5"/>
    </row>
    <row r="4" spans="1:22" ht="30.75" customHeight="1">
      <c r="A4" s="3"/>
      <c r="B4" s="3"/>
      <c r="C4" s="3"/>
      <c r="D4" s="3"/>
      <c r="E4" s="3"/>
      <c r="F4" s="3"/>
      <c r="G4" s="19"/>
      <c r="H4" s="3"/>
      <c r="I4" s="3"/>
      <c r="J4" s="19"/>
      <c r="K4" s="3"/>
      <c r="L4" s="3"/>
      <c r="M4" s="19"/>
      <c r="N4" s="10"/>
      <c r="O4" s="10"/>
      <c r="P4" s="127" t="s">
        <v>52</v>
      </c>
      <c r="Q4" s="127"/>
      <c r="R4" s="127"/>
      <c r="T4" s="5"/>
      <c r="U4" s="5"/>
      <c r="V4" s="5"/>
    </row>
    <row r="5" spans="1:22" ht="26.25" hidden="1">
      <c r="A5" s="3"/>
      <c r="B5" s="3"/>
      <c r="C5" s="3"/>
      <c r="D5" s="3"/>
      <c r="E5" s="3"/>
      <c r="F5" s="3"/>
      <c r="G5" s="19"/>
      <c r="H5" s="3"/>
      <c r="I5" s="3"/>
      <c r="J5" s="19"/>
      <c r="K5" s="3"/>
      <c r="L5" s="3"/>
      <c r="M5" s="19"/>
      <c r="N5" s="10"/>
      <c r="O5" s="10"/>
      <c r="P5" s="22"/>
      <c r="Q5" s="11"/>
      <c r="R5" s="22"/>
      <c r="T5" s="5"/>
      <c r="U5" s="5"/>
      <c r="V5" s="5"/>
    </row>
    <row r="6" spans="1:22" ht="82.5" customHeight="1">
      <c r="A6" s="102" t="s">
        <v>48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T6" s="5"/>
      <c r="U6" s="5"/>
      <c r="V6" s="5"/>
    </row>
    <row r="7" spans="1:22" ht="33.75" customHeight="1">
      <c r="A7" s="128" t="s">
        <v>49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T7" s="5"/>
      <c r="U7" s="5"/>
      <c r="V7" s="5"/>
    </row>
    <row r="8" spans="1:22" ht="30.75" customHeight="1">
      <c r="A8" s="137" t="s">
        <v>10</v>
      </c>
      <c r="B8" s="121" t="s">
        <v>0</v>
      </c>
      <c r="C8" s="122"/>
      <c r="D8" s="123"/>
      <c r="E8" s="112" t="s">
        <v>1</v>
      </c>
      <c r="F8" s="113"/>
      <c r="G8" s="114"/>
      <c r="H8" s="112" t="s">
        <v>3</v>
      </c>
      <c r="I8" s="113"/>
      <c r="J8" s="114"/>
      <c r="K8" s="112" t="s">
        <v>4</v>
      </c>
      <c r="L8" s="113"/>
      <c r="M8" s="114"/>
      <c r="N8" s="112" t="s">
        <v>6</v>
      </c>
      <c r="O8" s="113"/>
      <c r="P8" s="114"/>
      <c r="Q8" s="112" t="s">
        <v>7</v>
      </c>
      <c r="R8" s="114"/>
      <c r="U8" s="5"/>
      <c r="V8" s="5"/>
    </row>
    <row r="9" spans="1:22" ht="25.5">
      <c r="A9" s="138"/>
      <c r="B9" s="124"/>
      <c r="C9" s="125"/>
      <c r="D9" s="126"/>
      <c r="E9" s="25"/>
      <c r="F9" s="25" t="s">
        <v>2</v>
      </c>
      <c r="G9" s="26" t="s">
        <v>5</v>
      </c>
      <c r="H9" s="25"/>
      <c r="I9" s="27" t="s">
        <v>2</v>
      </c>
      <c r="J9" s="26" t="s">
        <v>5</v>
      </c>
      <c r="K9" s="25"/>
      <c r="L9" s="25" t="s">
        <v>2</v>
      </c>
      <c r="M9" s="26" t="s">
        <v>5</v>
      </c>
      <c r="N9" s="25" t="s">
        <v>2</v>
      </c>
      <c r="O9" s="25" t="s">
        <v>2</v>
      </c>
      <c r="P9" s="26" t="s">
        <v>5</v>
      </c>
      <c r="Q9" s="25" t="s">
        <v>2</v>
      </c>
      <c r="R9" s="26" t="s">
        <v>5</v>
      </c>
      <c r="U9" s="5"/>
      <c r="V9" s="5"/>
    </row>
    <row r="10" spans="1:22" s="17" customFormat="1" ht="30" customHeight="1">
      <c r="A10" s="28">
        <v>1</v>
      </c>
      <c r="B10" s="106" t="s">
        <v>20</v>
      </c>
      <c r="C10" s="107"/>
      <c r="D10" s="108"/>
      <c r="E10" s="29"/>
      <c r="F10" s="30">
        <f>F11+F12+F13+F14+F15+F16</f>
        <v>2212</v>
      </c>
      <c r="G10" s="31">
        <f aca="true" t="shared" si="0" ref="G10:Q10">G11+G12+G13+G14+G15+G16</f>
        <v>12533899.84</v>
      </c>
      <c r="H10" s="32">
        <f t="shared" si="0"/>
        <v>1508.1</v>
      </c>
      <c r="I10" s="33">
        <f t="shared" si="0"/>
        <v>937.5</v>
      </c>
      <c r="J10" s="31">
        <f>J11+J12+J13+J14+J15+J16</f>
        <v>5312174.999999999</v>
      </c>
      <c r="K10" s="32">
        <f t="shared" si="0"/>
        <v>453.7</v>
      </c>
      <c r="L10" s="33">
        <f t="shared" si="0"/>
        <v>444</v>
      </c>
      <c r="M10" s="31">
        <f>M11+M12+M13+M14+M15+M16</f>
        <v>2543169.84</v>
      </c>
      <c r="N10" s="32">
        <f t="shared" si="0"/>
        <v>3033.1</v>
      </c>
      <c r="O10" s="33">
        <f t="shared" si="0"/>
        <v>1154</v>
      </c>
      <c r="P10" s="45">
        <f>P12+P11+P13+P14+P15+P16</f>
        <v>6609950.4399999995</v>
      </c>
      <c r="Q10" s="32">
        <f t="shared" si="0"/>
        <v>4747.5</v>
      </c>
      <c r="R10" s="31">
        <f>R11+R12+R13+R14+R15+R16</f>
        <v>26999195.119999997</v>
      </c>
      <c r="S10" s="14"/>
      <c r="T10" s="18"/>
      <c r="U10" s="16"/>
      <c r="V10" s="15"/>
    </row>
    <row r="11" spans="1:21" ht="29.25" customHeight="1">
      <c r="A11" s="38"/>
      <c r="B11" s="99" t="s">
        <v>13</v>
      </c>
      <c r="C11" s="100"/>
      <c r="D11" s="101"/>
      <c r="E11" s="34">
        <v>968.6</v>
      </c>
      <c r="F11" s="35">
        <v>390</v>
      </c>
      <c r="G11" s="81">
        <f>F11*F48</f>
        <v>2209864.8</v>
      </c>
      <c r="H11" s="36">
        <v>347.1</v>
      </c>
      <c r="I11" s="37">
        <v>132</v>
      </c>
      <c r="J11" s="81">
        <f>I11*F48</f>
        <v>747954.24</v>
      </c>
      <c r="K11" s="36">
        <v>138.9</v>
      </c>
      <c r="L11" s="37">
        <v>50</v>
      </c>
      <c r="M11" s="81">
        <f>L11*G48</f>
        <v>286393</v>
      </c>
      <c r="N11" s="36">
        <v>879.1</v>
      </c>
      <c r="O11" s="37">
        <v>240</v>
      </c>
      <c r="P11" s="81">
        <f>O11*G48</f>
        <v>1374686.4</v>
      </c>
      <c r="Q11" s="36">
        <f aca="true" t="shared" si="1" ref="Q11:R13">F11+I11+L11+O11</f>
        <v>812</v>
      </c>
      <c r="R11" s="36">
        <f t="shared" si="1"/>
        <v>4618898.4399999995</v>
      </c>
      <c r="S11" s="12"/>
      <c r="T11" s="6"/>
      <c r="U11" s="6"/>
    </row>
    <row r="12" spans="1:21" ht="25.5" customHeight="1">
      <c r="A12" s="38"/>
      <c r="B12" s="99" t="s">
        <v>14</v>
      </c>
      <c r="C12" s="100"/>
      <c r="D12" s="101"/>
      <c r="E12" s="34">
        <v>275.5</v>
      </c>
      <c r="F12" s="35">
        <v>205</v>
      </c>
      <c r="G12" s="82">
        <f>F12*F48</f>
        <v>1161595.5999999999</v>
      </c>
      <c r="H12" s="36">
        <v>101.3</v>
      </c>
      <c r="I12" s="37">
        <v>80</v>
      </c>
      <c r="J12" s="81">
        <f>I12*F48</f>
        <v>453305.6</v>
      </c>
      <c r="K12" s="36">
        <v>40.3</v>
      </c>
      <c r="L12" s="37">
        <v>10</v>
      </c>
      <c r="M12" s="81">
        <f>L12*G48</f>
        <v>57278.6</v>
      </c>
      <c r="N12" s="36">
        <v>245.5</v>
      </c>
      <c r="O12" s="37">
        <v>115</v>
      </c>
      <c r="P12" s="81">
        <f>O12*G48</f>
        <v>658703.8999999999</v>
      </c>
      <c r="Q12" s="36">
        <f t="shared" si="1"/>
        <v>410</v>
      </c>
      <c r="R12" s="36">
        <f t="shared" si="1"/>
        <v>2330883.6999999997</v>
      </c>
      <c r="S12" s="12"/>
      <c r="T12" s="6"/>
      <c r="U12" s="6"/>
    </row>
    <row r="13" spans="1:21" ht="27.75" customHeight="1">
      <c r="A13" s="38"/>
      <c r="B13" s="99" t="s">
        <v>15</v>
      </c>
      <c r="C13" s="100"/>
      <c r="D13" s="101"/>
      <c r="E13" s="34">
        <v>1020.1</v>
      </c>
      <c r="F13" s="35">
        <v>600</v>
      </c>
      <c r="G13" s="81">
        <f>F13*F48</f>
        <v>3399792</v>
      </c>
      <c r="H13" s="36">
        <v>343</v>
      </c>
      <c r="I13" s="37">
        <v>411</v>
      </c>
      <c r="J13" s="81">
        <f>I13*F48</f>
        <v>2328857.52</v>
      </c>
      <c r="K13" s="36">
        <v>122.2</v>
      </c>
      <c r="L13" s="37">
        <v>235</v>
      </c>
      <c r="M13" s="81">
        <f>L13*G48</f>
        <v>1346047.0999999999</v>
      </c>
      <c r="N13" s="36">
        <v>920.9</v>
      </c>
      <c r="O13" s="37">
        <v>235</v>
      </c>
      <c r="P13" s="81">
        <f>O13*G48</f>
        <v>1346047.0999999999</v>
      </c>
      <c r="Q13" s="36">
        <f t="shared" si="1"/>
        <v>1481</v>
      </c>
      <c r="R13" s="36">
        <f>G13+J13+M13+P13</f>
        <v>8420743.719999999</v>
      </c>
      <c r="S13" s="12"/>
      <c r="T13" s="6"/>
      <c r="U13" s="6"/>
    </row>
    <row r="14" spans="1:21" ht="27.75" customHeight="1">
      <c r="A14" s="39"/>
      <c r="B14" s="99" t="s">
        <v>16</v>
      </c>
      <c r="C14" s="100"/>
      <c r="D14" s="101"/>
      <c r="E14" s="40">
        <v>186.3</v>
      </c>
      <c r="F14" s="35">
        <v>210</v>
      </c>
      <c r="G14" s="81">
        <f>F14*F48</f>
        <v>1189927.2</v>
      </c>
      <c r="H14" s="36">
        <v>55.3</v>
      </c>
      <c r="I14" s="37">
        <v>74.5</v>
      </c>
      <c r="J14" s="81">
        <f>I14*F48</f>
        <v>422140.83999999997</v>
      </c>
      <c r="K14" s="36">
        <v>2.8</v>
      </c>
      <c r="L14" s="37">
        <v>99</v>
      </c>
      <c r="M14" s="81">
        <f>L14*G48</f>
        <v>567058.14</v>
      </c>
      <c r="N14" s="36">
        <v>158.5</v>
      </c>
      <c r="O14" s="37">
        <v>99</v>
      </c>
      <c r="P14" s="81">
        <f>O14*G48</f>
        <v>567058.14</v>
      </c>
      <c r="Q14" s="36">
        <f aca="true" t="shared" si="2" ref="Q14:R19">F14+I14+L14+O14</f>
        <v>482.5</v>
      </c>
      <c r="R14" s="36">
        <f>G14+J14+M14+P14</f>
        <v>2746184.3200000003</v>
      </c>
      <c r="S14" s="12"/>
      <c r="T14" s="6"/>
      <c r="U14" s="6"/>
    </row>
    <row r="15" spans="1:21" ht="30" customHeight="1">
      <c r="A15" s="39"/>
      <c r="B15" s="99" t="s">
        <v>17</v>
      </c>
      <c r="C15" s="100"/>
      <c r="D15" s="101"/>
      <c r="E15" s="40">
        <v>619</v>
      </c>
      <c r="F15" s="35">
        <v>557</v>
      </c>
      <c r="G15" s="81">
        <f>F15*F48</f>
        <v>3156140.2399999998</v>
      </c>
      <c r="H15" s="36">
        <v>532.4</v>
      </c>
      <c r="I15" s="37">
        <v>160</v>
      </c>
      <c r="J15" s="81">
        <f>I15*F48</f>
        <v>906611.2</v>
      </c>
      <c r="K15" s="36">
        <v>142.3</v>
      </c>
      <c r="L15" s="37">
        <v>35</v>
      </c>
      <c r="M15" s="81">
        <f>L15*G48</f>
        <v>200475.09999999998</v>
      </c>
      <c r="N15" s="36">
        <v>646.5</v>
      </c>
      <c r="O15" s="37">
        <v>320</v>
      </c>
      <c r="P15" s="81">
        <f>O15*G48</f>
        <v>1832915.2</v>
      </c>
      <c r="Q15" s="36">
        <f t="shared" si="2"/>
        <v>1072</v>
      </c>
      <c r="R15" s="36">
        <f t="shared" si="2"/>
        <v>6096141.739999999</v>
      </c>
      <c r="S15" s="12"/>
      <c r="T15" s="6"/>
      <c r="U15" s="6"/>
    </row>
    <row r="16" spans="1:21" ht="52.5" customHeight="1">
      <c r="A16" s="39"/>
      <c r="B16" s="99" t="s">
        <v>18</v>
      </c>
      <c r="C16" s="100"/>
      <c r="D16" s="101"/>
      <c r="E16" s="40">
        <v>277.52</v>
      </c>
      <c r="F16" s="88">
        <v>250</v>
      </c>
      <c r="G16" s="81">
        <f>F16*F48</f>
        <v>1416580</v>
      </c>
      <c r="H16" s="36">
        <v>129</v>
      </c>
      <c r="I16" s="89">
        <v>80</v>
      </c>
      <c r="J16" s="81">
        <f>I16*F48</f>
        <v>453305.6</v>
      </c>
      <c r="K16" s="36">
        <v>7.2</v>
      </c>
      <c r="L16" s="89">
        <v>15</v>
      </c>
      <c r="M16" s="81">
        <f>L16*G48</f>
        <v>85917.9</v>
      </c>
      <c r="N16" s="36">
        <v>182.6</v>
      </c>
      <c r="O16" s="90">
        <v>145</v>
      </c>
      <c r="P16" s="81">
        <f>O16*G48</f>
        <v>830539.7</v>
      </c>
      <c r="Q16" s="36">
        <f>F16+I16+L16+O16</f>
        <v>490</v>
      </c>
      <c r="R16" s="36">
        <f t="shared" si="2"/>
        <v>2786343.2</v>
      </c>
      <c r="S16" s="91"/>
      <c r="T16" s="6"/>
      <c r="U16" s="6"/>
    </row>
    <row r="17" spans="1:21" s="17" customFormat="1" ht="30.75" customHeight="1">
      <c r="A17" s="28">
        <v>2</v>
      </c>
      <c r="B17" s="106" t="s">
        <v>21</v>
      </c>
      <c r="C17" s="107"/>
      <c r="D17" s="108"/>
      <c r="E17" s="41"/>
      <c r="F17" s="46">
        <f>SUM(F18:F21)</f>
        <v>281.5</v>
      </c>
      <c r="G17" s="32">
        <f>SUM(G18:G21)</f>
        <v>1595069.0799999998</v>
      </c>
      <c r="H17" s="32">
        <f>SUM(H18:H19)</f>
        <v>0</v>
      </c>
      <c r="I17" s="51">
        <f aca="true" t="shared" si="3" ref="I17:R17">SUM(I18:I21)</f>
        <v>96</v>
      </c>
      <c r="J17" s="32">
        <f t="shared" si="3"/>
        <v>543966.72</v>
      </c>
      <c r="K17" s="32">
        <f t="shared" si="3"/>
        <v>0</v>
      </c>
      <c r="L17" s="97">
        <f t="shared" si="3"/>
        <v>49.5</v>
      </c>
      <c r="M17" s="32">
        <f t="shared" si="3"/>
        <v>283529.06999999995</v>
      </c>
      <c r="N17" s="32">
        <f t="shared" si="3"/>
        <v>0</v>
      </c>
      <c r="O17" s="97">
        <f t="shared" si="3"/>
        <v>169.5</v>
      </c>
      <c r="P17" s="52">
        <f t="shared" si="3"/>
        <v>970872.27</v>
      </c>
      <c r="Q17" s="49">
        <f t="shared" si="3"/>
        <v>596.5</v>
      </c>
      <c r="R17" s="32">
        <f t="shared" si="3"/>
        <v>3393437.1399999997</v>
      </c>
      <c r="S17" s="14"/>
      <c r="T17" s="18"/>
      <c r="U17" s="18"/>
    </row>
    <row r="18" spans="1:21" s="17" customFormat="1" ht="30.75" customHeight="1">
      <c r="A18" s="38"/>
      <c r="B18" s="99" t="s">
        <v>42</v>
      </c>
      <c r="C18" s="104"/>
      <c r="D18" s="105"/>
      <c r="E18" s="40"/>
      <c r="F18" s="47">
        <v>177</v>
      </c>
      <c r="G18" s="36">
        <f>F18*F48</f>
        <v>1002938.6399999999</v>
      </c>
      <c r="H18" s="36"/>
      <c r="I18" s="85">
        <v>30</v>
      </c>
      <c r="J18" s="36">
        <f>I18*F48</f>
        <v>169989.59999999998</v>
      </c>
      <c r="K18" s="36"/>
      <c r="L18" s="48">
        <v>11</v>
      </c>
      <c r="M18" s="36">
        <f>L18*G48</f>
        <v>63006.46</v>
      </c>
      <c r="N18" s="36"/>
      <c r="O18" s="85">
        <v>80</v>
      </c>
      <c r="P18" s="81">
        <f>O18*G48</f>
        <v>458228.8</v>
      </c>
      <c r="Q18" s="50">
        <f t="shared" si="2"/>
        <v>298</v>
      </c>
      <c r="R18" s="36">
        <f t="shared" si="2"/>
        <v>1694163.4999999998</v>
      </c>
      <c r="S18" s="14"/>
      <c r="T18" s="18"/>
      <c r="U18" s="18"/>
    </row>
    <row r="19" spans="1:21" s="17" customFormat="1" ht="30.75" customHeight="1">
      <c r="A19" s="38"/>
      <c r="B19" s="99" t="s">
        <v>43</v>
      </c>
      <c r="C19" s="104"/>
      <c r="D19" s="105"/>
      <c r="E19" s="40"/>
      <c r="F19" s="72">
        <v>17</v>
      </c>
      <c r="G19" s="36">
        <f>F19*F48</f>
        <v>96327.44</v>
      </c>
      <c r="H19" s="36"/>
      <c r="I19" s="85">
        <v>18</v>
      </c>
      <c r="J19" s="81">
        <f>I19*F48</f>
        <v>101993.76</v>
      </c>
      <c r="K19" s="36"/>
      <c r="L19" s="73">
        <v>17</v>
      </c>
      <c r="M19" s="36">
        <f>L19*G48</f>
        <v>97373.62</v>
      </c>
      <c r="N19" s="36"/>
      <c r="O19" s="85">
        <v>17</v>
      </c>
      <c r="P19" s="81">
        <f>O19*G48</f>
        <v>97373.62</v>
      </c>
      <c r="Q19" s="50">
        <f>F19+I19+L19+O19</f>
        <v>69</v>
      </c>
      <c r="R19" s="36">
        <f t="shared" si="2"/>
        <v>393068.44</v>
      </c>
      <c r="S19" s="14"/>
      <c r="T19" s="18"/>
      <c r="U19" s="18"/>
    </row>
    <row r="20" spans="1:21" s="17" customFormat="1" ht="24.75" customHeight="1">
      <c r="A20" s="38"/>
      <c r="B20" s="99" t="s">
        <v>45</v>
      </c>
      <c r="C20" s="104"/>
      <c r="D20" s="105"/>
      <c r="E20" s="40"/>
      <c r="F20" s="47">
        <v>17.5</v>
      </c>
      <c r="G20" s="36">
        <f>F20*F48</f>
        <v>99160.59999999999</v>
      </c>
      <c r="H20" s="36"/>
      <c r="I20" s="85">
        <v>18</v>
      </c>
      <c r="J20" s="81">
        <f>I20*F48</f>
        <v>101993.76</v>
      </c>
      <c r="K20" s="36"/>
      <c r="L20" s="48">
        <v>17.5</v>
      </c>
      <c r="M20" s="36">
        <f>L20*G48</f>
        <v>100237.54999999999</v>
      </c>
      <c r="N20" s="36"/>
      <c r="O20" s="85">
        <v>17.5</v>
      </c>
      <c r="P20" s="81">
        <f>O20*G48</f>
        <v>100237.54999999999</v>
      </c>
      <c r="Q20" s="50">
        <f>F20+I20+L20+O20</f>
        <v>70.5</v>
      </c>
      <c r="R20" s="36">
        <f>G20+J20+M20+P20</f>
        <v>401629.45999999996</v>
      </c>
      <c r="S20" s="14"/>
      <c r="T20" s="18"/>
      <c r="U20" s="18"/>
    </row>
    <row r="21" spans="1:21" s="17" customFormat="1" ht="23.25" customHeight="1">
      <c r="A21" s="38"/>
      <c r="B21" s="99" t="s">
        <v>44</v>
      </c>
      <c r="C21" s="104"/>
      <c r="D21" s="105"/>
      <c r="E21" s="40"/>
      <c r="F21" s="47">
        <v>70</v>
      </c>
      <c r="G21" s="36">
        <f>F21*F48</f>
        <v>396642.39999999997</v>
      </c>
      <c r="H21" s="36"/>
      <c r="I21" s="85">
        <v>30</v>
      </c>
      <c r="J21" s="36">
        <f>I21*F48</f>
        <v>169989.59999999998</v>
      </c>
      <c r="K21" s="36"/>
      <c r="L21" s="48">
        <v>4</v>
      </c>
      <c r="M21" s="36">
        <f>L21*G48</f>
        <v>22911.44</v>
      </c>
      <c r="N21" s="36"/>
      <c r="O21" s="85">
        <v>55</v>
      </c>
      <c r="P21" s="81">
        <f>O21*G48</f>
        <v>315032.3</v>
      </c>
      <c r="Q21" s="50">
        <f>F21+I21+L21+O21</f>
        <v>159</v>
      </c>
      <c r="R21" s="36">
        <f>G21+J21+M21+P21</f>
        <v>904575.74</v>
      </c>
      <c r="S21" s="14"/>
      <c r="T21" s="18"/>
      <c r="U21" s="18"/>
    </row>
    <row r="22" spans="1:21" s="17" customFormat="1" ht="39" customHeight="1">
      <c r="A22" s="28">
        <v>3</v>
      </c>
      <c r="B22" s="106" t="s">
        <v>22</v>
      </c>
      <c r="C22" s="107"/>
      <c r="D22" s="108"/>
      <c r="E22" s="41"/>
      <c r="F22" s="30">
        <f>SUM(F23:F27)</f>
        <v>872.5</v>
      </c>
      <c r="G22" s="32">
        <f aca="true" t="shared" si="4" ref="G22:R22">SUM(G23:G27)</f>
        <v>2161373.32</v>
      </c>
      <c r="H22" s="32">
        <f t="shared" si="4"/>
        <v>0</v>
      </c>
      <c r="I22" s="33">
        <f t="shared" si="4"/>
        <v>847</v>
      </c>
      <c r="J22" s="32">
        <f t="shared" si="4"/>
        <v>2016882.16</v>
      </c>
      <c r="K22" s="32">
        <f t="shared" si="4"/>
        <v>0</v>
      </c>
      <c r="L22" s="33">
        <f t="shared" si="4"/>
        <v>635</v>
      </c>
      <c r="M22" s="32">
        <f t="shared" si="4"/>
        <v>1520581.44</v>
      </c>
      <c r="N22" s="32">
        <f t="shared" si="4"/>
        <v>0</v>
      </c>
      <c r="O22" s="33">
        <f t="shared" si="4"/>
        <v>1063</v>
      </c>
      <c r="P22" s="52">
        <f t="shared" si="4"/>
        <v>2637919.38</v>
      </c>
      <c r="Q22" s="32">
        <f t="shared" si="4"/>
        <v>3417.5</v>
      </c>
      <c r="R22" s="32">
        <f t="shared" si="4"/>
        <v>8336756.3</v>
      </c>
      <c r="S22" s="14"/>
      <c r="T22" s="18"/>
      <c r="U22" s="18"/>
    </row>
    <row r="23" spans="1:21" s="75" customFormat="1" ht="24.75" customHeight="1">
      <c r="A23" s="129"/>
      <c r="B23" s="131" t="s">
        <v>23</v>
      </c>
      <c r="C23" s="132"/>
      <c r="D23" s="133"/>
      <c r="E23" s="83"/>
      <c r="F23" s="144">
        <v>38.5</v>
      </c>
      <c r="G23" s="143">
        <f>F23*F48</f>
        <v>218153.31999999998</v>
      </c>
      <c r="H23" s="84"/>
      <c r="I23" s="142">
        <v>13</v>
      </c>
      <c r="J23" s="143">
        <f>I23*F48</f>
        <v>73662.16</v>
      </c>
      <c r="K23" s="84"/>
      <c r="L23" s="142">
        <v>4</v>
      </c>
      <c r="M23" s="143">
        <f>L23*G48</f>
        <v>22911.44</v>
      </c>
      <c r="N23" s="84"/>
      <c r="O23" s="142">
        <v>33</v>
      </c>
      <c r="P23" s="146">
        <f>O23*G48</f>
        <v>189019.37999999998</v>
      </c>
      <c r="Q23" s="143">
        <f aca="true" t="shared" si="5" ref="Q23:R27">F23+I23+L23+O23</f>
        <v>88.5</v>
      </c>
      <c r="R23" s="143">
        <f>G23+J23+M23+P23</f>
        <v>503746.29999999993</v>
      </c>
      <c r="S23" s="76"/>
      <c r="T23" s="77"/>
      <c r="U23" s="77"/>
    </row>
    <row r="24" spans="1:21" ht="34.5" customHeight="1" hidden="1">
      <c r="A24" s="130"/>
      <c r="B24" s="134"/>
      <c r="C24" s="135"/>
      <c r="D24" s="136"/>
      <c r="E24" s="40"/>
      <c r="F24" s="145"/>
      <c r="G24" s="130"/>
      <c r="H24" s="36"/>
      <c r="I24" s="130"/>
      <c r="J24" s="130"/>
      <c r="K24" s="36"/>
      <c r="L24" s="130"/>
      <c r="M24" s="130"/>
      <c r="N24" s="36"/>
      <c r="O24" s="130"/>
      <c r="P24" s="147"/>
      <c r="Q24" s="130"/>
      <c r="R24" s="130"/>
      <c r="S24" s="12"/>
      <c r="T24" s="6"/>
      <c r="U24" s="6"/>
    </row>
    <row r="25" spans="1:21" ht="32.25" customHeight="1" hidden="1">
      <c r="A25" s="39"/>
      <c r="B25" s="99" t="s">
        <v>24</v>
      </c>
      <c r="C25" s="100"/>
      <c r="D25" s="101"/>
      <c r="E25" s="40"/>
      <c r="F25" s="35"/>
      <c r="G25" s="36">
        <f>F25*F48</f>
        <v>0</v>
      </c>
      <c r="H25" s="36"/>
      <c r="I25" s="37"/>
      <c r="J25" s="36">
        <f>I25*F48</f>
        <v>0</v>
      </c>
      <c r="K25" s="36"/>
      <c r="L25" s="37"/>
      <c r="M25" s="36">
        <f>L25*G48</f>
        <v>0</v>
      </c>
      <c r="N25" s="36"/>
      <c r="O25" s="37"/>
      <c r="P25" s="81">
        <f>O25*G48</f>
        <v>0</v>
      </c>
      <c r="Q25" s="36">
        <f t="shared" si="5"/>
        <v>0</v>
      </c>
      <c r="R25" s="36">
        <f t="shared" si="5"/>
        <v>0</v>
      </c>
      <c r="S25" s="12"/>
      <c r="T25" s="6"/>
      <c r="U25" s="6"/>
    </row>
    <row r="26" spans="1:21" ht="29.25" customHeight="1">
      <c r="A26" s="39"/>
      <c r="B26" s="99" t="s">
        <v>40</v>
      </c>
      <c r="C26" s="104"/>
      <c r="D26" s="105"/>
      <c r="E26" s="40"/>
      <c r="F26" s="35">
        <v>49</v>
      </c>
      <c r="G26" s="36">
        <f>F26*I48</f>
        <v>114170</v>
      </c>
      <c r="H26" s="36"/>
      <c r="I26" s="37">
        <v>49</v>
      </c>
      <c r="J26" s="36">
        <f>I26*I48</f>
        <v>114170</v>
      </c>
      <c r="K26" s="36"/>
      <c r="L26" s="37">
        <v>71</v>
      </c>
      <c r="M26" s="36">
        <f>L26*J48</f>
        <v>165430</v>
      </c>
      <c r="N26" s="36"/>
      <c r="O26" s="37">
        <v>30</v>
      </c>
      <c r="P26" s="81">
        <f>O26*J48</f>
        <v>69900</v>
      </c>
      <c r="Q26" s="36">
        <f t="shared" si="5"/>
        <v>199</v>
      </c>
      <c r="R26" s="36">
        <f t="shared" si="5"/>
        <v>463670</v>
      </c>
      <c r="S26" s="12"/>
      <c r="T26" s="6"/>
      <c r="U26" s="6"/>
    </row>
    <row r="27" spans="1:21" ht="29.25" customHeight="1">
      <c r="A27" s="39"/>
      <c r="B27" s="99" t="s">
        <v>41</v>
      </c>
      <c r="C27" s="104"/>
      <c r="D27" s="105"/>
      <c r="E27" s="40"/>
      <c r="F27" s="35">
        <v>785</v>
      </c>
      <c r="G27" s="36">
        <f>F27*L48</f>
        <v>1829050</v>
      </c>
      <c r="H27" s="36"/>
      <c r="I27" s="37">
        <v>785</v>
      </c>
      <c r="J27" s="36">
        <f>I27*L48</f>
        <v>1829050</v>
      </c>
      <c r="K27" s="36"/>
      <c r="L27" s="37">
        <v>560</v>
      </c>
      <c r="M27" s="36">
        <f>L27*M48</f>
        <v>1332240</v>
      </c>
      <c r="N27" s="36"/>
      <c r="O27" s="37">
        <v>1000</v>
      </c>
      <c r="P27" s="81">
        <f>O27*M48</f>
        <v>2379000</v>
      </c>
      <c r="Q27" s="36">
        <f t="shared" si="5"/>
        <v>3130</v>
      </c>
      <c r="R27" s="36">
        <f t="shared" si="5"/>
        <v>7369340</v>
      </c>
      <c r="S27" s="12"/>
      <c r="T27" s="6"/>
      <c r="U27" s="6"/>
    </row>
    <row r="28" spans="1:21" s="17" customFormat="1" ht="56.25" customHeight="1">
      <c r="A28" s="28">
        <v>4</v>
      </c>
      <c r="B28" s="106" t="s">
        <v>25</v>
      </c>
      <c r="C28" s="107"/>
      <c r="D28" s="108"/>
      <c r="E28" s="41"/>
      <c r="F28" s="96">
        <f>F29+F30+F31+F32+F33</f>
        <v>566</v>
      </c>
      <c r="G28" s="32">
        <f>G29+G30+G31+G32</f>
        <v>3150473.92</v>
      </c>
      <c r="H28" s="32"/>
      <c r="I28" s="33">
        <f>I29+I30+I31+I32+I33</f>
        <v>262</v>
      </c>
      <c r="J28" s="32">
        <f>J29+J30+J31+J32</f>
        <v>1444911.5999999999</v>
      </c>
      <c r="K28" s="32"/>
      <c r="L28" s="33">
        <f>L29+L30+L31+L32+L33</f>
        <v>161</v>
      </c>
      <c r="M28" s="32">
        <f>M29+M30+M31+M32</f>
        <v>882090.44</v>
      </c>
      <c r="N28" s="32"/>
      <c r="O28" s="33">
        <f>O29+O30+O31+O32+O33</f>
        <v>383</v>
      </c>
      <c r="P28" s="52">
        <f>P29+P30+P31+P32</f>
        <v>2153675.36</v>
      </c>
      <c r="Q28" s="32">
        <f>SUM(Q29:Q33)</f>
        <v>1372</v>
      </c>
      <c r="R28" s="32">
        <f>R29+R30+R31+R32+R33</f>
        <v>7807668.800000001</v>
      </c>
      <c r="S28" s="14"/>
      <c r="T28" s="18"/>
      <c r="U28" s="18"/>
    </row>
    <row r="29" spans="1:21" ht="33" customHeight="1">
      <c r="A29" s="39"/>
      <c r="B29" s="99" t="s">
        <v>26</v>
      </c>
      <c r="C29" s="100"/>
      <c r="D29" s="101"/>
      <c r="E29" s="40"/>
      <c r="F29" s="35">
        <v>28</v>
      </c>
      <c r="G29" s="36">
        <f>F29*F48</f>
        <v>158656.96</v>
      </c>
      <c r="H29" s="36"/>
      <c r="I29" s="37">
        <v>28</v>
      </c>
      <c r="J29" s="36">
        <f>I29*F48</f>
        <v>158656.96</v>
      </c>
      <c r="K29" s="36"/>
      <c r="L29" s="37">
        <v>38</v>
      </c>
      <c r="M29" s="36">
        <f>L29*G48</f>
        <v>217658.68</v>
      </c>
      <c r="N29" s="36"/>
      <c r="O29" s="37">
        <v>18</v>
      </c>
      <c r="P29" s="81">
        <f>O29*G48</f>
        <v>103101.48</v>
      </c>
      <c r="Q29" s="36">
        <f aca="true" t="shared" si="6" ref="Q29:R33">F29+I29+L29+O29</f>
        <v>112</v>
      </c>
      <c r="R29" s="36">
        <f t="shared" si="6"/>
        <v>638074.08</v>
      </c>
      <c r="S29" s="12"/>
      <c r="T29" s="6"/>
      <c r="U29" s="6"/>
    </row>
    <row r="30" spans="1:21" ht="28.5" customHeight="1">
      <c r="A30" s="39"/>
      <c r="B30" s="99" t="s">
        <v>27</v>
      </c>
      <c r="C30" s="100"/>
      <c r="D30" s="101"/>
      <c r="E30" s="40"/>
      <c r="F30" s="35">
        <v>360</v>
      </c>
      <c r="G30" s="36">
        <f>F30*F48</f>
        <v>2039875.2</v>
      </c>
      <c r="H30" s="36"/>
      <c r="I30" s="37">
        <v>110</v>
      </c>
      <c r="J30" s="36">
        <f>I30*F48</f>
        <v>623295.2</v>
      </c>
      <c r="K30" s="36"/>
      <c r="L30" s="37">
        <v>20</v>
      </c>
      <c r="M30" s="36">
        <f>L30*G48</f>
        <v>114557.2</v>
      </c>
      <c r="N30" s="36"/>
      <c r="O30" s="37">
        <v>210</v>
      </c>
      <c r="P30" s="81">
        <f>O30*G48</f>
        <v>1202850.5999999999</v>
      </c>
      <c r="Q30" s="36">
        <f t="shared" si="6"/>
        <v>700</v>
      </c>
      <c r="R30" s="36">
        <f t="shared" si="6"/>
        <v>3980578.2</v>
      </c>
      <c r="S30" s="12"/>
      <c r="T30" s="6"/>
      <c r="U30" s="6"/>
    </row>
    <row r="31" spans="1:21" ht="26.25" customHeight="1">
      <c r="A31" s="39"/>
      <c r="B31" s="99" t="s">
        <v>28</v>
      </c>
      <c r="C31" s="100"/>
      <c r="D31" s="101"/>
      <c r="E31" s="40"/>
      <c r="F31" s="35">
        <v>93</v>
      </c>
      <c r="G31" s="36">
        <f>F31*F48</f>
        <v>526967.76</v>
      </c>
      <c r="H31" s="36"/>
      <c r="I31" s="37">
        <v>92</v>
      </c>
      <c r="J31" s="36">
        <f>I31*F48</f>
        <v>521301.43999999994</v>
      </c>
      <c r="K31" s="36"/>
      <c r="L31" s="37">
        <v>92</v>
      </c>
      <c r="M31" s="36">
        <f>L31*G48</f>
        <v>526963.12</v>
      </c>
      <c r="N31" s="36"/>
      <c r="O31" s="37">
        <v>92</v>
      </c>
      <c r="P31" s="81">
        <f>O31*G48</f>
        <v>526963.12</v>
      </c>
      <c r="Q31" s="36">
        <f t="shared" si="6"/>
        <v>369</v>
      </c>
      <c r="R31" s="36">
        <f t="shared" si="6"/>
        <v>2102195.44</v>
      </c>
      <c r="S31" s="12"/>
      <c r="T31" s="6"/>
      <c r="U31" s="6"/>
    </row>
    <row r="32" spans="1:21" ht="25.5" customHeight="1">
      <c r="A32" s="39"/>
      <c r="B32" s="99" t="s">
        <v>19</v>
      </c>
      <c r="C32" s="100"/>
      <c r="D32" s="101"/>
      <c r="E32" s="40">
        <v>112.1</v>
      </c>
      <c r="F32" s="35">
        <v>75</v>
      </c>
      <c r="G32" s="36">
        <f>F32*F48</f>
        <v>424974</v>
      </c>
      <c r="H32" s="36"/>
      <c r="I32" s="37">
        <v>25</v>
      </c>
      <c r="J32" s="36">
        <f>I32*F48</f>
        <v>141658</v>
      </c>
      <c r="K32" s="36"/>
      <c r="L32" s="37">
        <v>4</v>
      </c>
      <c r="M32" s="36">
        <f>L32*G48</f>
        <v>22911.44</v>
      </c>
      <c r="N32" s="36"/>
      <c r="O32" s="37">
        <v>56</v>
      </c>
      <c r="P32" s="81">
        <f>O32*G48</f>
        <v>320760.16</v>
      </c>
      <c r="Q32" s="36">
        <f t="shared" si="6"/>
        <v>160</v>
      </c>
      <c r="R32" s="36">
        <f t="shared" si="6"/>
        <v>910303.5999999999</v>
      </c>
      <c r="S32" s="12"/>
      <c r="T32" s="6"/>
      <c r="U32" s="6"/>
    </row>
    <row r="33" spans="1:21" ht="25.5" customHeight="1">
      <c r="A33" s="39"/>
      <c r="B33" s="99" t="s">
        <v>51</v>
      </c>
      <c r="C33" s="100"/>
      <c r="D33" s="101"/>
      <c r="E33" s="40"/>
      <c r="F33" s="35">
        <v>10</v>
      </c>
      <c r="G33" s="36">
        <f>F33*F48</f>
        <v>56663.2</v>
      </c>
      <c r="H33" s="36"/>
      <c r="I33" s="37">
        <v>7</v>
      </c>
      <c r="J33" s="36">
        <f>I33*F48</f>
        <v>39664.24</v>
      </c>
      <c r="K33" s="36"/>
      <c r="L33" s="37">
        <v>7</v>
      </c>
      <c r="M33" s="36">
        <f>L33*G48</f>
        <v>40095.02</v>
      </c>
      <c r="N33" s="36"/>
      <c r="O33" s="37">
        <v>7</v>
      </c>
      <c r="P33" s="81">
        <f>O33*G48</f>
        <v>40095.02</v>
      </c>
      <c r="Q33" s="36">
        <f t="shared" si="6"/>
        <v>31</v>
      </c>
      <c r="R33" s="36">
        <f t="shared" si="6"/>
        <v>176517.47999999998</v>
      </c>
      <c r="S33" s="12"/>
      <c r="T33" s="6"/>
      <c r="U33" s="6"/>
    </row>
    <row r="34" spans="1:21" s="17" customFormat="1" ht="28.5" customHeight="1">
      <c r="A34" s="28">
        <v>5</v>
      </c>
      <c r="B34" s="106" t="s">
        <v>29</v>
      </c>
      <c r="C34" s="107"/>
      <c r="D34" s="108"/>
      <c r="E34" s="41"/>
      <c r="F34" s="30">
        <f>F35+F36+F37</f>
        <v>436</v>
      </c>
      <c r="G34" s="32">
        <f>G35+G36+G37</f>
        <v>2470515.52</v>
      </c>
      <c r="H34" s="32"/>
      <c r="I34" s="33">
        <f>I35+I36+I37</f>
        <v>225</v>
      </c>
      <c r="J34" s="32">
        <f>J35+J36+J37</f>
        <v>1274922</v>
      </c>
      <c r="K34" s="32"/>
      <c r="L34" s="33">
        <f>L35+L36+L37</f>
        <v>75</v>
      </c>
      <c r="M34" s="32">
        <f>M35+M36+M37</f>
        <v>429589.5</v>
      </c>
      <c r="N34" s="32"/>
      <c r="O34" s="33">
        <f>O35+O36+O37</f>
        <v>450</v>
      </c>
      <c r="P34" s="52">
        <f>P35+P36+P37</f>
        <v>2577537</v>
      </c>
      <c r="Q34" s="32">
        <f>Q35+Q36+Q37</f>
        <v>1186</v>
      </c>
      <c r="R34" s="32">
        <f>R35+R36+R37</f>
        <v>6752564.02</v>
      </c>
      <c r="S34" s="14"/>
      <c r="T34" s="18"/>
      <c r="U34" s="18"/>
    </row>
    <row r="35" spans="1:21" ht="27" customHeight="1">
      <c r="A35" s="39"/>
      <c r="B35" s="115" t="s">
        <v>46</v>
      </c>
      <c r="C35" s="116"/>
      <c r="D35" s="117"/>
      <c r="E35" s="40"/>
      <c r="F35" s="35">
        <v>16</v>
      </c>
      <c r="G35" s="36">
        <f>F35*F48</f>
        <v>90661.12</v>
      </c>
      <c r="H35" s="36"/>
      <c r="I35" s="37">
        <v>15</v>
      </c>
      <c r="J35" s="36">
        <f>I35*F48</f>
        <v>84994.79999999999</v>
      </c>
      <c r="K35" s="36"/>
      <c r="L35" s="37">
        <v>5</v>
      </c>
      <c r="M35" s="36">
        <f>L35*G48</f>
        <v>28639.3</v>
      </c>
      <c r="N35" s="36"/>
      <c r="O35" s="37">
        <v>70</v>
      </c>
      <c r="P35" s="81">
        <f>O35*G48</f>
        <v>400950.19999999995</v>
      </c>
      <c r="Q35" s="36">
        <f>F35+I35+L35+O35</f>
        <v>106</v>
      </c>
      <c r="R35" s="36">
        <f>G35+J35+M35+P35</f>
        <v>605245.4199999999</v>
      </c>
      <c r="S35" s="12"/>
      <c r="T35" s="6"/>
      <c r="U35" s="6"/>
    </row>
    <row r="36" spans="1:21" ht="27" customHeight="1">
      <c r="A36" s="39"/>
      <c r="B36" s="99" t="s">
        <v>30</v>
      </c>
      <c r="C36" s="100"/>
      <c r="D36" s="101"/>
      <c r="E36" s="40"/>
      <c r="F36" s="35">
        <v>160</v>
      </c>
      <c r="G36" s="81">
        <f>F36*F48</f>
        <v>906611.2</v>
      </c>
      <c r="H36" s="36"/>
      <c r="I36" s="37">
        <v>60</v>
      </c>
      <c r="J36" s="81">
        <f>I36*F48</f>
        <v>339979.19999999995</v>
      </c>
      <c r="K36" s="36"/>
      <c r="L36" s="37">
        <v>20</v>
      </c>
      <c r="M36" s="81">
        <f>L36*G48</f>
        <v>114557.2</v>
      </c>
      <c r="N36" s="36"/>
      <c r="O36" s="37">
        <v>140</v>
      </c>
      <c r="P36" s="81">
        <f>O36*G48</f>
        <v>801900.3999999999</v>
      </c>
      <c r="Q36" s="36">
        <f>F36+I36+L36+O36</f>
        <v>380</v>
      </c>
      <c r="R36" s="81">
        <f>G36+J36+M36+P36</f>
        <v>2163048</v>
      </c>
      <c r="S36" s="12"/>
      <c r="T36" s="6"/>
      <c r="U36" s="6"/>
    </row>
    <row r="37" spans="1:21" ht="27" customHeight="1">
      <c r="A37" s="39"/>
      <c r="B37" s="99" t="s">
        <v>34</v>
      </c>
      <c r="C37" s="100"/>
      <c r="D37" s="101"/>
      <c r="E37" s="40"/>
      <c r="F37" s="35">
        <v>260</v>
      </c>
      <c r="G37" s="36">
        <f>SUM(F37)*F48</f>
        <v>1473243.2</v>
      </c>
      <c r="H37" s="36"/>
      <c r="I37" s="37">
        <v>150</v>
      </c>
      <c r="J37" s="36">
        <f>SUM(I37)*F48</f>
        <v>849948</v>
      </c>
      <c r="K37" s="36"/>
      <c r="L37" s="37">
        <v>50</v>
      </c>
      <c r="M37" s="36">
        <f>SUM(L37)*G48</f>
        <v>286393</v>
      </c>
      <c r="N37" s="36"/>
      <c r="O37" s="37">
        <v>240</v>
      </c>
      <c r="P37" s="81">
        <f>SUM(O37)*G48</f>
        <v>1374686.4</v>
      </c>
      <c r="Q37" s="36">
        <f>F37+I37+L37+O37</f>
        <v>700</v>
      </c>
      <c r="R37" s="36">
        <f>SUM(G37)+J37+M37+P37</f>
        <v>3984270.6</v>
      </c>
      <c r="S37" s="12"/>
      <c r="T37" s="6"/>
      <c r="U37" s="6"/>
    </row>
    <row r="38" spans="1:21" s="17" customFormat="1" ht="27" customHeight="1">
      <c r="A38" s="28">
        <v>6</v>
      </c>
      <c r="B38" s="106" t="s">
        <v>31</v>
      </c>
      <c r="C38" s="107"/>
      <c r="D38" s="108"/>
      <c r="E38" s="41"/>
      <c r="F38" s="46">
        <f>SUM(F39:F40)</f>
        <v>192.53</v>
      </c>
      <c r="G38" s="32">
        <f>SUM(G39:G40)</f>
        <v>1090936.5895999998</v>
      </c>
      <c r="H38" s="32"/>
      <c r="I38" s="51">
        <f>SUM(I39:I40)</f>
        <v>130.65</v>
      </c>
      <c r="J38" s="32">
        <f>SUM(J39:J40)</f>
        <v>740304.708</v>
      </c>
      <c r="K38" s="32"/>
      <c r="L38" s="51">
        <f>SUM(L39:L40)</f>
        <v>96.437</v>
      </c>
      <c r="M38" s="32">
        <f>SUM(M39:M40)</f>
        <v>552377.6348199999</v>
      </c>
      <c r="N38" s="32"/>
      <c r="O38" s="51">
        <f>SUM(O39:O40)</f>
        <v>216.71</v>
      </c>
      <c r="P38" s="52">
        <f>P39+P40</f>
        <v>1241284.5406</v>
      </c>
      <c r="Q38" s="32">
        <f>SUM(Q39:Q40)</f>
        <v>636.327</v>
      </c>
      <c r="R38" s="32">
        <f>SUM(R39:R40)</f>
        <v>3624903.4730200004</v>
      </c>
      <c r="S38" s="14"/>
      <c r="T38" s="18"/>
      <c r="U38" s="18"/>
    </row>
    <row r="39" spans="1:21" s="17" customFormat="1" ht="27" customHeight="1">
      <c r="A39" s="39"/>
      <c r="B39" s="99" t="s">
        <v>39</v>
      </c>
      <c r="C39" s="104"/>
      <c r="D39" s="105"/>
      <c r="E39" s="40"/>
      <c r="F39" s="47">
        <v>186.53</v>
      </c>
      <c r="G39" s="36">
        <f>SUM(F39)*F48</f>
        <v>1056938.6696</v>
      </c>
      <c r="H39" s="36"/>
      <c r="I39" s="85">
        <v>124.65</v>
      </c>
      <c r="J39" s="36">
        <f>SUM(I39)*F48</f>
        <v>706306.788</v>
      </c>
      <c r="K39" s="36"/>
      <c r="L39" s="85">
        <v>90.437</v>
      </c>
      <c r="M39" s="36">
        <f>SUM(L39)*G48</f>
        <v>518010.47481999994</v>
      </c>
      <c r="N39" s="36"/>
      <c r="O39" s="85">
        <v>210.71</v>
      </c>
      <c r="P39" s="81">
        <f>SUM(O39)*G48</f>
        <v>1206917.3806</v>
      </c>
      <c r="Q39" s="36">
        <f>F39+I39+L39+O39</f>
        <v>612.327</v>
      </c>
      <c r="R39" s="36">
        <f>SUM(G39)+J39+M39+P39</f>
        <v>3488173.3130200002</v>
      </c>
      <c r="S39" s="14"/>
      <c r="T39" s="18"/>
      <c r="U39" s="18"/>
    </row>
    <row r="40" spans="1:21" s="17" customFormat="1" ht="27" customHeight="1">
      <c r="A40" s="39"/>
      <c r="B40" s="99" t="s">
        <v>38</v>
      </c>
      <c r="C40" s="104"/>
      <c r="D40" s="105"/>
      <c r="E40" s="40"/>
      <c r="F40" s="47">
        <v>6</v>
      </c>
      <c r="G40" s="36">
        <f>SUM(F40)*F48</f>
        <v>33997.92</v>
      </c>
      <c r="H40" s="36"/>
      <c r="I40" s="85">
        <v>6</v>
      </c>
      <c r="J40" s="36">
        <f>SUM(I40)*F48</f>
        <v>33997.92</v>
      </c>
      <c r="K40" s="36"/>
      <c r="L40" s="85">
        <v>6</v>
      </c>
      <c r="M40" s="36">
        <f>SUM(L40)*G48</f>
        <v>34367.159999999996</v>
      </c>
      <c r="N40" s="36"/>
      <c r="O40" s="85">
        <v>6</v>
      </c>
      <c r="P40" s="81">
        <f>SUM(O40)*G48</f>
        <v>34367.159999999996</v>
      </c>
      <c r="Q40" s="36">
        <f>F40+I40+L40+O40</f>
        <v>24</v>
      </c>
      <c r="R40" s="36">
        <f>SUM(G40)+J40+M40+P40</f>
        <v>136730.16</v>
      </c>
      <c r="S40" s="14"/>
      <c r="T40" s="18"/>
      <c r="U40" s="18"/>
    </row>
    <row r="41" spans="1:21" s="17" customFormat="1" ht="27" customHeight="1">
      <c r="A41" s="28">
        <v>7</v>
      </c>
      <c r="B41" s="118" t="s">
        <v>35</v>
      </c>
      <c r="C41" s="119"/>
      <c r="D41" s="120"/>
      <c r="E41" s="41"/>
      <c r="F41" s="46">
        <f>F42+F43+F44</f>
        <v>86</v>
      </c>
      <c r="G41" s="32">
        <f>G42+G43+G44</f>
        <v>804617.44</v>
      </c>
      <c r="H41" s="32">
        <f>SUM(H42:H43)</f>
        <v>0</v>
      </c>
      <c r="I41" s="51">
        <f>I42+I43+I44</f>
        <v>56.5</v>
      </c>
      <c r="J41" s="32">
        <f>J42+J43+J44</f>
        <v>320147.07999999996</v>
      </c>
      <c r="K41" s="32">
        <f>SUM(K42:K43)</f>
        <v>0</v>
      </c>
      <c r="L41" s="51">
        <f>L42+L43+L44</f>
        <v>45.5</v>
      </c>
      <c r="M41" s="32">
        <f>M42+M43+M44</f>
        <v>260617.63</v>
      </c>
      <c r="N41" s="32">
        <f>SUM(N42:N43)</f>
        <v>0</v>
      </c>
      <c r="O41" s="51">
        <f>O42+O43+O44</f>
        <v>140</v>
      </c>
      <c r="P41" s="52">
        <f>P42+P43+P44</f>
        <v>801900.3999999999</v>
      </c>
      <c r="Q41" s="52">
        <f>Q42+Q43+Q44</f>
        <v>328</v>
      </c>
      <c r="R41" s="32">
        <f>R42+R43+R44</f>
        <v>2187282.55</v>
      </c>
      <c r="S41" s="14"/>
      <c r="T41" s="18"/>
      <c r="U41" s="18"/>
    </row>
    <row r="42" spans="1:21" s="17" customFormat="1" ht="27" customHeight="1">
      <c r="A42" s="28"/>
      <c r="B42" s="99" t="s">
        <v>36</v>
      </c>
      <c r="C42" s="100"/>
      <c r="D42" s="101"/>
      <c r="E42" s="41"/>
      <c r="F42" s="47">
        <v>12</v>
      </c>
      <c r="G42" s="36">
        <f>SUM(F42)*F48</f>
        <v>67995.84</v>
      </c>
      <c r="H42" s="36"/>
      <c r="I42" s="85">
        <v>7.5</v>
      </c>
      <c r="J42" s="36">
        <f>SUM(I42)*F48</f>
        <v>42497.399999999994</v>
      </c>
      <c r="K42" s="36"/>
      <c r="L42" s="85">
        <v>5.5</v>
      </c>
      <c r="M42" s="36">
        <f>SUM(L42)*G48</f>
        <v>31503.23</v>
      </c>
      <c r="N42" s="36"/>
      <c r="O42" s="85">
        <v>11</v>
      </c>
      <c r="P42" s="81">
        <f>SUM(O42)*G48</f>
        <v>63006.46</v>
      </c>
      <c r="Q42" s="81">
        <f>F42+I42+L42+O42</f>
        <v>36</v>
      </c>
      <c r="R42" s="36">
        <f>SUM(G42)+J42+M42+P42</f>
        <v>205002.93</v>
      </c>
      <c r="S42" s="14"/>
      <c r="T42" s="18"/>
      <c r="U42" s="18"/>
    </row>
    <row r="43" spans="1:21" s="17" customFormat="1" ht="27" customHeight="1">
      <c r="A43" s="28"/>
      <c r="B43" s="99" t="s">
        <v>37</v>
      </c>
      <c r="C43" s="100"/>
      <c r="D43" s="101"/>
      <c r="E43" s="41"/>
      <c r="F43" s="47">
        <v>65</v>
      </c>
      <c r="G43" s="36">
        <f>SUM(F43)*F48</f>
        <v>368310.8</v>
      </c>
      <c r="H43" s="36"/>
      <c r="I43" s="85">
        <v>40</v>
      </c>
      <c r="J43" s="36">
        <f>SUM(I43)*F48</f>
        <v>226652.8</v>
      </c>
      <c r="K43" s="36"/>
      <c r="L43" s="85">
        <v>31</v>
      </c>
      <c r="M43" s="36">
        <f>SUM(L43)*G48</f>
        <v>177563.66</v>
      </c>
      <c r="N43" s="36"/>
      <c r="O43" s="85">
        <v>120</v>
      </c>
      <c r="P43" s="81">
        <f>SUM(O43)*G48</f>
        <v>687343.2</v>
      </c>
      <c r="Q43" s="81">
        <f>F43+I43+L43+O43</f>
        <v>256</v>
      </c>
      <c r="R43" s="36">
        <f>SUM(G43)+J43+M43+P43</f>
        <v>1459870.46</v>
      </c>
      <c r="S43" s="14"/>
      <c r="T43" s="18"/>
      <c r="U43" s="18"/>
    </row>
    <row r="44" spans="1:21" s="17" customFormat="1" ht="27" customHeight="1">
      <c r="A44" s="28"/>
      <c r="B44" s="99" t="s">
        <v>50</v>
      </c>
      <c r="C44" s="100"/>
      <c r="D44" s="101"/>
      <c r="E44" s="41"/>
      <c r="F44" s="47">
        <v>9</v>
      </c>
      <c r="G44" s="36">
        <f>F43*F48</f>
        <v>368310.8</v>
      </c>
      <c r="H44" s="36"/>
      <c r="I44" s="85">
        <v>9</v>
      </c>
      <c r="J44" s="36">
        <f>I44*F48</f>
        <v>50996.88</v>
      </c>
      <c r="K44" s="36"/>
      <c r="L44" s="85">
        <v>9</v>
      </c>
      <c r="M44" s="36">
        <f>L44*G48</f>
        <v>51550.74</v>
      </c>
      <c r="N44" s="36"/>
      <c r="O44" s="85">
        <v>9</v>
      </c>
      <c r="P44" s="81">
        <f>G48*O44</f>
        <v>51550.74</v>
      </c>
      <c r="Q44" s="81">
        <f>F44+I44+L44+O44</f>
        <v>36</v>
      </c>
      <c r="R44" s="36">
        <f>SUM(G44)+J44+M44+P44</f>
        <v>522409.16</v>
      </c>
      <c r="S44" s="14"/>
      <c r="T44" s="18"/>
      <c r="U44" s="18"/>
    </row>
    <row r="45" spans="1:20" ht="26.25" customHeight="1">
      <c r="A45" s="39"/>
      <c r="B45" s="139" t="s">
        <v>11</v>
      </c>
      <c r="C45" s="140"/>
      <c r="D45" s="141"/>
      <c r="E45" s="34" t="e">
        <f>#REF!+#REF!+#REF!+E11+E12+E13+E14+E15+E16+E32+#REF!+#REF!+#REF!</f>
        <v>#REF!</v>
      </c>
      <c r="F45" s="42">
        <f>F10+F17+F22+F28+F34+F38+F41</f>
        <v>4646.53</v>
      </c>
      <c r="G45" s="43">
        <f>G10+G17+G22+G28+G34+G38+G41</f>
        <v>23806885.7096</v>
      </c>
      <c r="H45" s="43" t="e">
        <f>#REF!+H10+H17+H22+H28+H34+H38+H41</f>
        <v>#REF!</v>
      </c>
      <c r="I45" s="42">
        <f>I10+I17+I22+I28+I34+I38+I41</f>
        <v>2554.65</v>
      </c>
      <c r="J45" s="43">
        <f>J10+J17+J22+J28+J34+J38+J41</f>
        <v>11653309.268</v>
      </c>
      <c r="K45" s="43" t="e">
        <f>#REF!+K10+K17+K22+K28+K34+K38+K41</f>
        <v>#REF!</v>
      </c>
      <c r="L45" s="42">
        <f>L10+L17+L22+L28+L34+L38+L41</f>
        <v>1506.437</v>
      </c>
      <c r="M45" s="43">
        <f>M10+M17+M22+M28+M34+M38+M41</f>
        <v>6471955.554819999</v>
      </c>
      <c r="N45" s="43" t="e">
        <f>#REF!+N10+N17+N22+N28+N34+N38+N41</f>
        <v>#REF!</v>
      </c>
      <c r="O45" s="74">
        <f>O10+O17+O22+O28+O34+O38+O41</f>
        <v>3576.21</v>
      </c>
      <c r="P45" s="86">
        <f>P10+P17+P22+P28+P34+P38+P41</f>
        <v>16993139.3906</v>
      </c>
      <c r="Q45" s="43">
        <f>Q10+Q17+Q22+Q28+Q34+Q38+Q41</f>
        <v>12283.827</v>
      </c>
      <c r="R45" s="43">
        <f>R10+R17+R22+R28+R34+R38+R41</f>
        <v>59101807.403019994</v>
      </c>
      <c r="S45" s="13"/>
      <c r="T45" s="87"/>
    </row>
    <row r="46" spans="1:18" ht="25.5" customHeight="1">
      <c r="A46" s="44"/>
      <c r="B46" s="109" t="s">
        <v>8</v>
      </c>
      <c r="C46" s="110"/>
      <c r="D46" s="111"/>
      <c r="E46" s="112" t="s">
        <v>47</v>
      </c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4"/>
    </row>
    <row r="47" spans="1:22" ht="15.75" customHeight="1">
      <c r="A47" s="78"/>
      <c r="B47" s="79"/>
      <c r="C47" s="80"/>
      <c r="D47" s="80"/>
      <c r="E47" s="23"/>
      <c r="F47" s="23"/>
      <c r="G47" s="23"/>
      <c r="H47" s="23"/>
      <c r="I47" s="23"/>
      <c r="J47" s="24"/>
      <c r="K47" s="8"/>
      <c r="L47" s="8"/>
      <c r="M47" s="20"/>
      <c r="N47" s="8"/>
      <c r="O47" s="8"/>
      <c r="P47" s="20"/>
      <c r="Q47" s="8"/>
      <c r="R47" s="20"/>
      <c r="T47" s="5"/>
      <c r="U47" s="5"/>
      <c r="V47" s="5"/>
    </row>
    <row r="48" spans="1:22" ht="60" customHeight="1">
      <c r="A48" s="92"/>
      <c r="B48" s="93"/>
      <c r="C48" s="94"/>
      <c r="D48" s="95"/>
      <c r="E48" s="94" t="s">
        <v>9</v>
      </c>
      <c r="F48" s="1">
        <v>5666.32</v>
      </c>
      <c r="G48" s="2">
        <v>5727.86</v>
      </c>
      <c r="H48" s="98"/>
      <c r="I48" s="98">
        <v>2330</v>
      </c>
      <c r="J48" s="98">
        <v>2330</v>
      </c>
      <c r="K48" s="2"/>
      <c r="L48" s="2">
        <v>2330</v>
      </c>
      <c r="M48" s="2">
        <v>2379</v>
      </c>
      <c r="N48" s="93"/>
      <c r="O48" s="93"/>
      <c r="P48" s="93"/>
      <c r="Q48" s="93"/>
      <c r="R48" s="93"/>
      <c r="T48" s="5"/>
      <c r="U48" s="5"/>
      <c r="V48" s="5"/>
    </row>
    <row r="49" ht="25.5" customHeight="1"/>
    <row r="50" ht="25.5" customHeight="1"/>
    <row r="51" spans="1:18" ht="25.5">
      <c r="A51" s="53"/>
      <c r="B51" s="54"/>
      <c r="C51" s="55"/>
      <c r="D51" s="55"/>
      <c r="E51" s="56"/>
      <c r="F51" s="57"/>
      <c r="G51" s="58"/>
      <c r="H51" s="59"/>
      <c r="I51" s="60"/>
      <c r="J51" s="58"/>
      <c r="K51" s="59"/>
      <c r="L51" s="60"/>
      <c r="M51" s="58"/>
      <c r="N51" s="59"/>
      <c r="O51" s="60"/>
      <c r="P51" s="61"/>
      <c r="Q51" s="62"/>
      <c r="R51" s="58"/>
    </row>
    <row r="52" spans="1:18" ht="25.5">
      <c r="A52" s="63"/>
      <c r="B52" s="148"/>
      <c r="C52" s="148"/>
      <c r="D52" s="148"/>
      <c r="E52" s="64"/>
      <c r="F52" s="65"/>
      <c r="G52" s="66"/>
      <c r="H52" s="67"/>
      <c r="I52" s="65"/>
      <c r="J52" s="66"/>
      <c r="K52" s="67"/>
      <c r="L52" s="65"/>
      <c r="M52" s="66"/>
      <c r="N52" s="67"/>
      <c r="O52" s="65"/>
      <c r="P52" s="68"/>
      <c r="Q52" s="67"/>
      <c r="R52" s="66"/>
    </row>
    <row r="53" spans="1:18" ht="25.5">
      <c r="A53" s="69"/>
      <c r="B53" s="149"/>
      <c r="C53" s="149"/>
      <c r="D53" s="149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1:18" ht="25.5">
      <c r="A54" s="70"/>
      <c r="B54" s="70"/>
      <c r="C54" s="70"/>
      <c r="D54" s="70"/>
      <c r="E54" s="70"/>
      <c r="F54" s="70"/>
      <c r="G54" s="71"/>
      <c r="H54" s="70"/>
      <c r="I54" s="70"/>
      <c r="J54" s="71"/>
      <c r="K54" s="70"/>
      <c r="L54" s="70"/>
      <c r="M54" s="71"/>
      <c r="N54" s="70"/>
      <c r="O54" s="70"/>
      <c r="P54" s="71"/>
      <c r="Q54" s="70"/>
      <c r="R54" s="71"/>
    </row>
    <row r="55" spans="1:18" ht="25.5">
      <c r="A55" s="70"/>
      <c r="B55" s="70"/>
      <c r="C55" s="70"/>
      <c r="D55" s="70"/>
      <c r="E55" s="70"/>
      <c r="F55" s="70"/>
      <c r="G55" s="71"/>
      <c r="H55" s="70"/>
      <c r="I55" s="70"/>
      <c r="J55" s="71"/>
      <c r="K55" s="70"/>
      <c r="L55" s="70"/>
      <c r="M55" s="71"/>
      <c r="N55" s="70"/>
      <c r="O55" s="70"/>
      <c r="P55" s="71"/>
      <c r="Q55" s="70"/>
      <c r="R55" s="71"/>
    </row>
    <row r="56" spans="1:18" ht="25.5">
      <c r="A56" s="70"/>
      <c r="B56" s="70"/>
      <c r="C56" s="70"/>
      <c r="D56" s="70"/>
      <c r="E56" s="70"/>
      <c r="F56" s="70"/>
      <c r="G56" s="71"/>
      <c r="H56" s="70"/>
      <c r="I56" s="70"/>
      <c r="J56" s="71"/>
      <c r="K56" s="70"/>
      <c r="L56" s="70"/>
      <c r="M56" s="71"/>
      <c r="N56" s="70"/>
      <c r="O56" s="70"/>
      <c r="P56" s="71"/>
      <c r="Q56" s="70"/>
      <c r="R56" s="71"/>
    </row>
    <row r="57" spans="1:18" ht="25.5">
      <c r="A57" s="70"/>
      <c r="B57" s="70"/>
      <c r="C57" s="70"/>
      <c r="D57" s="70"/>
      <c r="E57" s="70"/>
      <c r="F57" s="70"/>
      <c r="G57" s="71"/>
      <c r="H57" s="70"/>
      <c r="I57" s="70"/>
      <c r="J57" s="71"/>
      <c r="K57" s="70"/>
      <c r="L57" s="70"/>
      <c r="M57" s="71"/>
      <c r="N57" s="70"/>
      <c r="O57" s="70"/>
      <c r="P57" s="71"/>
      <c r="Q57" s="70"/>
      <c r="R57" s="71"/>
    </row>
  </sheetData>
  <sheetProtection/>
  <mergeCells count="63">
    <mergeCell ref="B52:D52"/>
    <mergeCell ref="B53:D53"/>
    <mergeCell ref="E53:R53"/>
    <mergeCell ref="P23:P24"/>
    <mergeCell ref="Q23:Q24"/>
    <mergeCell ref="B18:D18"/>
    <mergeCell ref="B19:D19"/>
    <mergeCell ref="B26:D26"/>
    <mergeCell ref="B27:D27"/>
    <mergeCell ref="O23:O24"/>
    <mergeCell ref="B14:D14"/>
    <mergeCell ref="B40:D40"/>
    <mergeCell ref="R23:R24"/>
    <mergeCell ref="F23:F24"/>
    <mergeCell ref="G23:G24"/>
    <mergeCell ref="I23:I24"/>
    <mergeCell ref="J23:J24"/>
    <mergeCell ref="L23:L24"/>
    <mergeCell ref="M23:M24"/>
    <mergeCell ref="A8:A9"/>
    <mergeCell ref="H8:J8"/>
    <mergeCell ref="B17:D17"/>
    <mergeCell ref="B22:D22"/>
    <mergeCell ref="B25:D25"/>
    <mergeCell ref="B45:D45"/>
    <mergeCell ref="B28:D28"/>
    <mergeCell ref="P2:R2"/>
    <mergeCell ref="P3:R3"/>
    <mergeCell ref="P4:R4"/>
    <mergeCell ref="A7:R7"/>
    <mergeCell ref="B42:D42"/>
    <mergeCell ref="B37:D37"/>
    <mergeCell ref="B10:D10"/>
    <mergeCell ref="B15:D15"/>
    <mergeCell ref="B16:D16"/>
    <mergeCell ref="A23:A24"/>
    <mergeCell ref="N8:P8"/>
    <mergeCell ref="Q8:R8"/>
    <mergeCell ref="B29:D29"/>
    <mergeCell ref="B30:D30"/>
    <mergeCell ref="B11:D11"/>
    <mergeCell ref="B12:D12"/>
    <mergeCell ref="B13:D13"/>
    <mergeCell ref="E8:G8"/>
    <mergeCell ref="B8:D9"/>
    <mergeCell ref="B23:D24"/>
    <mergeCell ref="B46:D46"/>
    <mergeCell ref="B31:D31"/>
    <mergeCell ref="E46:R46"/>
    <mergeCell ref="B32:D32"/>
    <mergeCell ref="B36:D36"/>
    <mergeCell ref="B35:D35"/>
    <mergeCell ref="B41:D41"/>
    <mergeCell ref="B33:D33"/>
    <mergeCell ref="A6:R6"/>
    <mergeCell ref="B20:D20"/>
    <mergeCell ref="B21:D21"/>
    <mergeCell ref="B34:D34"/>
    <mergeCell ref="B44:D44"/>
    <mergeCell ref="B38:D38"/>
    <mergeCell ref="B39:D39"/>
    <mergeCell ref="B43:D43"/>
    <mergeCell ref="K8:M8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37" r:id="rId1"/>
  <colBreaks count="1" manualBreakCount="1">
    <brk id="1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MashBur</cp:lastModifiedBy>
  <cp:lastPrinted>2020-07-07T03:43:26Z</cp:lastPrinted>
  <dcterms:created xsi:type="dcterms:W3CDTF">1996-10-08T23:32:33Z</dcterms:created>
  <dcterms:modified xsi:type="dcterms:W3CDTF">2020-07-14T04:03:19Z</dcterms:modified>
  <cp:category/>
  <cp:version/>
  <cp:contentType/>
  <cp:contentStatus/>
</cp:coreProperties>
</file>