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definedNames>
    <definedName name="_xlnm.Print_Area" localSheetId="0">Лист1!$B$1:$O$138</definedName>
  </definedNames>
  <calcPr calcId="145621"/>
</workbook>
</file>

<file path=xl/calcChain.xml><?xml version="1.0" encoding="utf-8"?>
<calcChain xmlns="http://schemas.openxmlformats.org/spreadsheetml/2006/main">
  <c r="M48" i="1" l="1"/>
  <c r="O20" i="1"/>
  <c r="N20" i="1"/>
  <c r="L20" i="1"/>
  <c r="K20" i="1"/>
  <c r="J20" i="1"/>
  <c r="I20" i="1"/>
  <c r="H20" i="1"/>
  <c r="M20" i="1"/>
  <c r="G23" i="1"/>
  <c r="O135" i="1" l="1"/>
  <c r="N135" i="1"/>
  <c r="M135" i="1"/>
  <c r="L135" i="1"/>
  <c r="K135" i="1"/>
  <c r="J135" i="1"/>
  <c r="I135" i="1"/>
  <c r="H135" i="1"/>
  <c r="O134" i="1"/>
  <c r="N134" i="1"/>
  <c r="M134" i="1"/>
  <c r="L134" i="1"/>
  <c r="K134" i="1"/>
  <c r="J134" i="1"/>
  <c r="I134" i="1"/>
  <c r="H134" i="1"/>
  <c r="O133" i="1"/>
  <c r="N133" i="1"/>
  <c r="M133" i="1"/>
  <c r="L133" i="1"/>
  <c r="K133" i="1"/>
  <c r="J133" i="1"/>
  <c r="I133" i="1"/>
  <c r="H133" i="1"/>
  <c r="O132" i="1"/>
  <c r="N132" i="1"/>
  <c r="M132" i="1"/>
  <c r="L132" i="1"/>
  <c r="K132" i="1"/>
  <c r="J132" i="1"/>
  <c r="I132" i="1"/>
  <c r="H132" i="1"/>
  <c r="O131" i="1"/>
  <c r="N131" i="1"/>
  <c r="M131" i="1"/>
  <c r="L131" i="1"/>
  <c r="K131" i="1"/>
  <c r="J131" i="1"/>
  <c r="G131" i="1" s="1"/>
  <c r="I131" i="1"/>
  <c r="H131" i="1"/>
  <c r="O128" i="1" l="1"/>
  <c r="N128" i="1"/>
  <c r="O124" i="1"/>
  <c r="N124" i="1"/>
  <c r="M124" i="1"/>
  <c r="L124" i="1"/>
  <c r="K124" i="1"/>
  <c r="J124" i="1"/>
  <c r="I124" i="1"/>
  <c r="H124" i="1"/>
  <c r="O119" i="1"/>
  <c r="N119" i="1"/>
  <c r="O116" i="1"/>
  <c r="N116" i="1"/>
  <c r="O111" i="1"/>
  <c r="N111" i="1"/>
  <c r="O106" i="1"/>
  <c r="N106" i="1"/>
  <c r="M106" i="1"/>
  <c r="L106" i="1"/>
  <c r="K106" i="1"/>
  <c r="J106" i="1"/>
  <c r="I106" i="1"/>
  <c r="H106" i="1"/>
  <c r="G133" i="1"/>
  <c r="G132" i="1"/>
  <c r="G129" i="1"/>
  <c r="G127" i="1"/>
  <c r="G126" i="1"/>
  <c r="G125" i="1"/>
  <c r="G123" i="1"/>
  <c r="G122" i="1"/>
  <c r="G121" i="1"/>
  <c r="G120" i="1"/>
  <c r="G118" i="1"/>
  <c r="G117" i="1"/>
  <c r="G115" i="1"/>
  <c r="G114" i="1"/>
  <c r="G113" i="1"/>
  <c r="G112" i="1"/>
  <c r="G110" i="1"/>
  <c r="G109" i="1"/>
  <c r="G108" i="1"/>
  <c r="G107" i="1"/>
  <c r="G106" i="1"/>
  <c r="O47" i="1"/>
  <c r="N47" i="1"/>
  <c r="M47" i="1"/>
  <c r="L47" i="1"/>
  <c r="K47" i="1"/>
  <c r="J47" i="1"/>
  <c r="I47" i="1"/>
  <c r="H47" i="1"/>
  <c r="O48" i="1"/>
  <c r="O145" i="1" s="1"/>
  <c r="N48" i="1"/>
  <c r="N145" i="1" s="1"/>
  <c r="L48" i="1"/>
  <c r="K48" i="1"/>
  <c r="J48" i="1"/>
  <c r="I48" i="1"/>
  <c r="H48" i="1"/>
  <c r="I46" i="1"/>
  <c r="O46" i="1"/>
  <c r="N46" i="1"/>
  <c r="M46" i="1"/>
  <c r="L46" i="1"/>
  <c r="K46" i="1"/>
  <c r="J46" i="1"/>
  <c r="H46" i="1"/>
  <c r="O44" i="1"/>
  <c r="N44" i="1"/>
  <c r="M44" i="1"/>
  <c r="L44" i="1"/>
  <c r="K44" i="1"/>
  <c r="J44" i="1"/>
  <c r="I44" i="1"/>
  <c r="H44" i="1"/>
  <c r="G48" i="1"/>
  <c r="G44" i="1"/>
  <c r="O40" i="1"/>
  <c r="N40" i="1"/>
  <c r="M40" i="1"/>
  <c r="L40" i="1"/>
  <c r="K40" i="1"/>
  <c r="J40" i="1"/>
  <c r="I40" i="1"/>
  <c r="H40" i="1"/>
  <c r="G42" i="1"/>
  <c r="G41" i="1"/>
  <c r="O37" i="1"/>
  <c r="N37" i="1"/>
  <c r="M37" i="1"/>
  <c r="L37" i="1"/>
  <c r="K37" i="1"/>
  <c r="J37" i="1"/>
  <c r="I37" i="1"/>
  <c r="H37" i="1"/>
  <c r="G39" i="1"/>
  <c r="G38" i="1"/>
  <c r="O45" i="1"/>
  <c r="N45" i="1"/>
  <c r="O34" i="1"/>
  <c r="N34" i="1"/>
  <c r="O31" i="1"/>
  <c r="N31" i="1"/>
  <c r="M31" i="1"/>
  <c r="L31" i="1"/>
  <c r="K31" i="1"/>
  <c r="J31" i="1"/>
  <c r="I31" i="1"/>
  <c r="O29" i="1"/>
  <c r="N29" i="1"/>
  <c r="O25" i="1"/>
  <c r="N25" i="1"/>
  <c r="M25" i="1"/>
  <c r="L25" i="1"/>
  <c r="K25" i="1"/>
  <c r="J25" i="1"/>
  <c r="I25" i="1"/>
  <c r="H25" i="1"/>
  <c r="O15" i="1"/>
  <c r="N15" i="1"/>
  <c r="M15" i="1"/>
  <c r="L15" i="1"/>
  <c r="K15" i="1"/>
  <c r="J15" i="1"/>
  <c r="I15" i="1"/>
  <c r="H15" i="1"/>
  <c r="G36" i="1"/>
  <c r="G35" i="1"/>
  <c r="G33" i="1"/>
  <c r="G32" i="1"/>
  <c r="G30" i="1"/>
  <c r="G28" i="1"/>
  <c r="G27" i="1"/>
  <c r="G26" i="1"/>
  <c r="G24" i="1"/>
  <c r="G22" i="1"/>
  <c r="G21" i="1"/>
  <c r="G19" i="1"/>
  <c r="G18" i="1"/>
  <c r="G17" i="1"/>
  <c r="G16" i="1"/>
  <c r="O90" i="1"/>
  <c r="N90" i="1"/>
  <c r="M90" i="1"/>
  <c r="M145" i="1" s="1"/>
  <c r="L90" i="1"/>
  <c r="L145" i="1" s="1"/>
  <c r="K90" i="1"/>
  <c r="J90" i="1"/>
  <c r="I90" i="1"/>
  <c r="H90" i="1"/>
  <c r="O89" i="1"/>
  <c r="N89" i="1"/>
  <c r="M89" i="1"/>
  <c r="L89" i="1"/>
  <c r="K89" i="1"/>
  <c r="J89" i="1"/>
  <c r="I89" i="1"/>
  <c r="H89" i="1"/>
  <c r="O88" i="1"/>
  <c r="N88" i="1"/>
  <c r="M88" i="1"/>
  <c r="L88" i="1"/>
  <c r="K88" i="1"/>
  <c r="J88" i="1"/>
  <c r="I88" i="1"/>
  <c r="H88" i="1"/>
  <c r="G88" i="1" s="1"/>
  <c r="O87" i="1"/>
  <c r="N87" i="1"/>
  <c r="M87" i="1"/>
  <c r="L87" i="1"/>
  <c r="K87" i="1"/>
  <c r="J87" i="1"/>
  <c r="I87" i="1"/>
  <c r="G90" i="1"/>
  <c r="H86" i="1"/>
  <c r="G86" i="1" s="1"/>
  <c r="H79" i="1"/>
  <c r="I86" i="1"/>
  <c r="O86" i="1"/>
  <c r="N86" i="1"/>
  <c r="M86" i="1"/>
  <c r="L86" i="1"/>
  <c r="K86" i="1"/>
  <c r="O83" i="1"/>
  <c r="N83" i="1"/>
  <c r="M83" i="1"/>
  <c r="L83" i="1"/>
  <c r="K83" i="1"/>
  <c r="J83" i="1"/>
  <c r="I83" i="1"/>
  <c r="H83" i="1"/>
  <c r="G84" i="1"/>
  <c r="O79" i="1"/>
  <c r="O85" i="1" s="1"/>
  <c r="N79" i="1"/>
  <c r="M79" i="1"/>
  <c r="L79" i="1"/>
  <c r="K79" i="1"/>
  <c r="J79" i="1"/>
  <c r="I79" i="1"/>
  <c r="G82" i="1"/>
  <c r="G81" i="1"/>
  <c r="G80" i="1"/>
  <c r="G78" i="1"/>
  <c r="G77" i="1"/>
  <c r="G76" i="1"/>
  <c r="O75" i="1"/>
  <c r="N75" i="1"/>
  <c r="G74" i="1"/>
  <c r="G73" i="1"/>
  <c r="G72" i="1"/>
  <c r="G71" i="1"/>
  <c r="O70" i="1"/>
  <c r="N70" i="1"/>
  <c r="G69" i="1"/>
  <c r="G68" i="1"/>
  <c r="G67" i="1"/>
  <c r="G66" i="1"/>
  <c r="O65" i="1"/>
  <c r="N65" i="1"/>
  <c r="N43" i="1" l="1"/>
  <c r="O143" i="1"/>
  <c r="O148" i="1" s="1"/>
  <c r="H145" i="1"/>
  <c r="J145" i="1"/>
  <c r="N130" i="1"/>
  <c r="H130" i="1"/>
  <c r="L130" i="1"/>
  <c r="N85" i="1"/>
  <c r="I145" i="1"/>
  <c r="K145" i="1"/>
  <c r="O130" i="1"/>
  <c r="G89" i="1"/>
  <c r="G25" i="1"/>
  <c r="G20" i="1"/>
  <c r="O43" i="1"/>
  <c r="G46" i="1"/>
  <c r="N143" i="1"/>
  <c r="N148" i="1" s="1"/>
  <c r="G145" i="1"/>
  <c r="G47" i="1"/>
  <c r="G124" i="1"/>
  <c r="G37" i="1"/>
  <c r="G15" i="1"/>
  <c r="G83" i="1"/>
  <c r="G79" i="1"/>
  <c r="G70" i="1"/>
  <c r="L65" i="1"/>
  <c r="K65" i="1"/>
  <c r="J65" i="1"/>
  <c r="I65" i="1"/>
  <c r="H65" i="1"/>
  <c r="M128" i="1"/>
  <c r="L128" i="1"/>
  <c r="K128" i="1"/>
  <c r="J128" i="1"/>
  <c r="I128" i="1"/>
  <c r="H128" i="1"/>
  <c r="G128" i="1" s="1"/>
  <c r="M116" i="1"/>
  <c r="L116" i="1"/>
  <c r="K116" i="1"/>
  <c r="J116" i="1"/>
  <c r="I116" i="1"/>
  <c r="H116" i="1"/>
  <c r="M111" i="1"/>
  <c r="L111" i="1"/>
  <c r="K111" i="1"/>
  <c r="K130" i="1" s="1"/>
  <c r="J111" i="1"/>
  <c r="J130" i="1" s="1"/>
  <c r="I111" i="1"/>
  <c r="I130" i="1" s="1"/>
  <c r="H111" i="1"/>
  <c r="M119" i="1"/>
  <c r="L119" i="1"/>
  <c r="K119" i="1"/>
  <c r="J119" i="1"/>
  <c r="I119" i="1"/>
  <c r="H119" i="1"/>
  <c r="M34" i="1"/>
  <c r="L34" i="1"/>
  <c r="K34" i="1"/>
  <c r="J34" i="1"/>
  <c r="I34" i="1"/>
  <c r="H34" i="1"/>
  <c r="M65" i="1"/>
  <c r="H87" i="1"/>
  <c r="G87" i="1" s="1"/>
  <c r="G111" i="1" l="1"/>
  <c r="G116" i="1"/>
  <c r="G135" i="1"/>
  <c r="M130" i="1"/>
  <c r="G119" i="1"/>
  <c r="G34" i="1"/>
  <c r="M70" i="1"/>
  <c r="L70" i="1"/>
  <c r="K70" i="1"/>
  <c r="J70" i="1"/>
  <c r="I70" i="1"/>
  <c r="H70" i="1"/>
  <c r="M75" i="1"/>
  <c r="L75" i="1"/>
  <c r="K75" i="1"/>
  <c r="J75" i="1"/>
  <c r="I75" i="1"/>
  <c r="H75" i="1"/>
  <c r="G65" i="1"/>
  <c r="M45" i="1"/>
  <c r="M143" i="1" s="1"/>
  <c r="M148" i="1" s="1"/>
  <c r="L45" i="1"/>
  <c r="L143" i="1" s="1"/>
  <c r="L148" i="1" s="1"/>
  <c r="K45" i="1"/>
  <c r="K143" i="1" s="1"/>
  <c r="K148" i="1" s="1"/>
  <c r="J45" i="1"/>
  <c r="J143" i="1" s="1"/>
  <c r="J148" i="1" s="1"/>
  <c r="I45" i="1"/>
  <c r="I143" i="1" s="1"/>
  <c r="I148" i="1" s="1"/>
  <c r="H45" i="1"/>
  <c r="H31" i="1"/>
  <c r="G31" i="1" s="1"/>
  <c r="M29" i="1"/>
  <c r="L29" i="1"/>
  <c r="K29" i="1"/>
  <c r="J29" i="1"/>
  <c r="I29" i="1"/>
  <c r="H29" i="1"/>
  <c r="G29" i="1" l="1"/>
  <c r="M43" i="1"/>
  <c r="G45" i="1"/>
  <c r="H143" i="1"/>
  <c r="G134" i="1"/>
  <c r="G130" i="1"/>
  <c r="G40" i="1"/>
  <c r="H85" i="1"/>
  <c r="M85" i="1"/>
  <c r="J85" i="1"/>
  <c r="I85" i="1"/>
  <c r="L85" i="1"/>
  <c r="K85" i="1"/>
  <c r="J43" i="1"/>
  <c r="K43" i="1"/>
  <c r="I43" i="1"/>
  <c r="H43" i="1"/>
  <c r="L43" i="1"/>
  <c r="G75" i="1"/>
  <c r="H148" i="1" l="1"/>
  <c r="G143" i="1"/>
  <c r="G148" i="1" s="1"/>
  <c r="G85" i="1"/>
  <c r="G43" i="1"/>
</calcChain>
</file>

<file path=xl/sharedStrings.xml><?xml version="1.0" encoding="utf-8"?>
<sst xmlns="http://schemas.openxmlformats.org/spreadsheetml/2006/main" count="319" uniqueCount="126">
  <si>
    <t xml:space="preserve">Мероприятия подпрограммы </t>
  </si>
  <si>
    <t>№ п/п</t>
  </si>
  <si>
    <t>Наименование мероприятия</t>
  </si>
  <si>
    <t>Срок исполнения</t>
  </si>
  <si>
    <t>Исполнители Программы</t>
  </si>
  <si>
    <t>Объемы финансирования (тыс.руб.)</t>
  </si>
  <si>
    <t>ВСЕГО:</t>
  </si>
  <si>
    <t>в том числе по годам:</t>
  </si>
  <si>
    <t>1.1.</t>
  </si>
  <si>
    <t>Приобретение оборудования</t>
  </si>
  <si>
    <t>1.2.</t>
  </si>
  <si>
    <t>2.1.</t>
  </si>
  <si>
    <t>Ремонтные работы</t>
  </si>
  <si>
    <t>3.1.</t>
  </si>
  <si>
    <t>Творческие поездки</t>
  </si>
  <si>
    <t>Проведение мероприятий городского округа и участие в областных национальных праздниках</t>
  </si>
  <si>
    <t>4.1.</t>
  </si>
  <si>
    <t>Оплата контейнера при выезде за пределы Магаданской области</t>
  </si>
  <si>
    <t>4.2.</t>
  </si>
  <si>
    <t>Оплата проезда к месту отдыха и обратно</t>
  </si>
  <si>
    <t>2018-2020</t>
  </si>
  <si>
    <t>5.1.</t>
  </si>
  <si>
    <t>Затраты на выполнение муниципальной услуги в сфере организации досуга населения</t>
  </si>
  <si>
    <t>6.1.</t>
  </si>
  <si>
    <t>ВСЕГО ПО ПОДПРОГРАММЕ:</t>
  </si>
  <si>
    <t>Пополнение библиотечных фондов</t>
  </si>
  <si>
    <t>3.2.</t>
  </si>
  <si>
    <t>Затраты на выполнение муниципальной услуги в сфере библиотечного обслуживания населения</t>
  </si>
  <si>
    <t>Приложение № 3</t>
  </si>
  <si>
    <t>к постановлению</t>
  </si>
  <si>
    <t>администрации</t>
  </si>
  <si>
    <t>городского округа</t>
  </si>
  <si>
    <t>Мероприятия подпрограммы</t>
  </si>
  <si>
    <t>Проведение внутренних ремонтных работ</t>
  </si>
  <si>
    <t>Культурно-массовые  мероприятия районного и областного уровня</t>
  </si>
  <si>
    <t>Выплата стипендии главы района</t>
  </si>
  <si>
    <t xml:space="preserve">Затраты на оказание муниципальной услуги по дополнительному образованию детей в области культуры </t>
  </si>
  <si>
    <t>Источник финансирования</t>
  </si>
  <si>
    <t>МБУК  ЦД и НТ ОГО</t>
  </si>
  <si>
    <t>бюджет ОГО</t>
  </si>
  <si>
    <t>МБУК  ЦД и НТ п.Омсукчан</t>
  </si>
  <si>
    <t>1.</t>
  </si>
  <si>
    <t>Основное мероприятие "Обеспечение деятельности подведомственных учреждений культуры"</t>
  </si>
  <si>
    <t>2.</t>
  </si>
  <si>
    <t>Выплата стипендии обучающимся казенных учреждений</t>
  </si>
  <si>
    <t>Основное мероприятие "Проведение мероприятий в области культуры и искусства"</t>
  </si>
  <si>
    <t>Проведение казенными учреждениями  мероприятий в области культуры и искусства</t>
  </si>
  <si>
    <t>3.</t>
  </si>
  <si>
    <t>Основное мероприятие "Осуществление государственных полномочий муниципальными учреждениями"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</si>
  <si>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</si>
  <si>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</si>
  <si>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 xml:space="preserve">Обеспечение деятельности казенных  учреждений </t>
  </si>
  <si>
    <t>5.</t>
  </si>
  <si>
    <t>4.</t>
  </si>
  <si>
    <t>6.</t>
  </si>
  <si>
    <t>7.</t>
  </si>
  <si>
    <t>иные источники</t>
  </si>
  <si>
    <t>2015-2018</t>
  </si>
  <si>
    <t>5.2.</t>
  </si>
  <si>
    <t>Приобретение костюмов и кинопродукции</t>
  </si>
  <si>
    <t>Основное мероприятие "Обеспечение гарантий работникам муниципальных учреждений"</t>
  </si>
  <si>
    <t xml:space="preserve">Компенсация расходов на оплату стоимости проезда и провоза багажа к месту использования отпуска и обратно </t>
  </si>
  <si>
    <t>МКУК ЦД и НТ ОГО</t>
  </si>
  <si>
    <t>МКУК ДК п.Дукат</t>
  </si>
  <si>
    <t>МКУК  ЦД и НТ ОГО</t>
  </si>
  <si>
    <t>2.2.</t>
  </si>
  <si>
    <t>2.3.</t>
  </si>
  <si>
    <t>3.3.</t>
  </si>
  <si>
    <t>2015-2016</t>
  </si>
  <si>
    <t>2017-2018</t>
  </si>
  <si>
    <t>МКУК «Библиотека п. Дукат»</t>
  </si>
  <si>
    <t>МКУК «ЦБС ОГО»</t>
  </si>
  <si>
    <t>МБУК  ЦБС ОГО</t>
  </si>
  <si>
    <t>МКУК ЦБС ОГО</t>
  </si>
  <si>
    <t>МКУК  ЦБС ОГО</t>
  </si>
  <si>
    <t>Основное мероприятие "Комплектование библиотечных фондов"</t>
  </si>
  <si>
    <t>МБУК ЦБС ОГО</t>
  </si>
  <si>
    <t xml:space="preserve"> МБУК ЦБС</t>
  </si>
  <si>
    <t>МБУК  ЦБС</t>
  </si>
  <si>
    <t>Основное мероприятие "Развитие библиотечного дела"</t>
  </si>
  <si>
    <t>Развитие библиотечного дела</t>
  </si>
  <si>
    <t>Приложение № 2</t>
  </si>
  <si>
    <t>Приложение № 1</t>
  </si>
  <si>
    <t>Основное мероприятие "Материально-техническое обеспечение учреждений культурно-досугового типа"</t>
  </si>
  <si>
    <t>Основное мероприятие "Проведение ремонта учреждений культурно-досугового типа"</t>
  </si>
  <si>
    <t>Основное мероприятие "Обеспечение деятельности подведомственных образовательных учреждений"</t>
  </si>
  <si>
    <t>МБУК ЦД и НТ ОГО</t>
  </si>
  <si>
    <t>МБУК ЦД и НТ п.Омсукчан</t>
  </si>
  <si>
    <t>Основное мероприятие  "Проведение ремонта  учреждений дополнительного образования детей"</t>
  </si>
  <si>
    <t>Основное мероприятие "Культурно-массовые мероприятия в   учреждениях дополнительного образования детей"</t>
  </si>
  <si>
    <t>4.3.</t>
  </si>
  <si>
    <t>Основное мероприятие "Поощрение лучших учеников учреждений дополнительного образования детей"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</si>
  <si>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</si>
  <si>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5.3.</t>
  </si>
  <si>
    <t>МБОУ ДОД ДШИ п.Омсукчан</t>
  </si>
  <si>
    <t>МБОУ ДОД ДМШ п.Дукат</t>
  </si>
  <si>
    <t>МБУДО ДШИ ОГО</t>
  </si>
  <si>
    <t>МКУДО ДШИ ОГО</t>
  </si>
  <si>
    <t xml:space="preserve"> МБУДО ДШИ ОГО</t>
  </si>
  <si>
    <t>МКУДО  ДШИ ОГО</t>
  </si>
  <si>
    <t>2019-2022</t>
  </si>
  <si>
    <t>2015-2022</t>
  </si>
  <si>
    <t>2020-2022</t>
  </si>
  <si>
    <t>Основное мероприятие "Развитие и укрепление материально-технической базы домов культуры"</t>
  </si>
  <si>
    <t xml:space="preserve">7.1. </t>
  </si>
  <si>
    <t>Развитие и укрепление материально-технической базы домов культур в населенных пунктах с числом жителей до 50 тыс. человек</t>
  </si>
  <si>
    <t>Основное мероприятие "Государственная поддержка отрасли культуры"</t>
  </si>
  <si>
    <t>8.</t>
  </si>
  <si>
    <t>8.1.</t>
  </si>
  <si>
    <t>2018-2022</t>
  </si>
  <si>
    <t>Подпрограмма "Развитие дополнительного образования детей в области культуры в Омсукчанском городском округе" на 2015-2022 г.г.</t>
  </si>
  <si>
    <t xml:space="preserve"> «Развитие дополнительного образования детей в области культуры в Омсукчанском городском округе" на 2015-2022 год</t>
  </si>
  <si>
    <t>Подпрограмма "Развитие библиотечного дела в Омсукчанского городском округе" на 2015-2022 годы</t>
  </si>
  <si>
    <t>"Развитие библиотечного дела в Омсукчанском городском округе" на 2015-2022 годы</t>
  </si>
  <si>
    <t xml:space="preserve">"Развитие  народного творчества и проведение культурного досуга населения в Омсукчанском городском округе" на 2015-2022 годы </t>
  </si>
  <si>
    <t>Подпрограмма "Развитие народного творчества и проведение культурного досуга населения в Омсукчанском городском округе" на 2015-2022 годы</t>
  </si>
  <si>
    <t>2021-2022</t>
  </si>
  <si>
    <t xml:space="preserve">всего по программе : </t>
  </si>
  <si>
    <t>бюджет ого</t>
  </si>
  <si>
    <t>иные ист.</t>
  </si>
  <si>
    <t>Всего:</t>
  </si>
  <si>
    <t xml:space="preserve">   городского округа</t>
  </si>
  <si>
    <t xml:space="preserve">    от 08.02.2021г. № 85</t>
  </si>
  <si>
    <t xml:space="preserve">                администрации</t>
  </si>
  <si>
    <t xml:space="preserve">от 08.02.2021г. № 85 </t>
  </si>
  <si>
    <t xml:space="preserve">                    от 08.02.2021г. № 85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</si>
</sst>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/>
    <xf numFmtId="0" fontId="3" fillId="0" borderId="5" xfId="0" applyFont="1" applyFill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" fontId="9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1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6" xfId="0" applyFont="1" applyBorder="1"/>
    <xf numFmtId="0" fontId="7" fillId="0" borderId="0" xfId="0" applyFont="1"/>
    <xf numFmtId="2" fontId="7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11" fillId="2" borderId="1" xfId="1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1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1" applyFont="1" applyFill="1" applyBorder="1" applyAlignment="1">
      <alignment vertical="center" wrapText="1"/>
    </xf>
    <xf numFmtId="0" fontId="11" fillId="2" borderId="1" xfId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2" fontId="13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50"/>
  <sheetViews>
    <sheetView tabSelected="1" view="pageBreakPreview" topLeftCell="B31" zoomScale="80" zoomScaleNormal="80" zoomScaleSheetLayoutView="80" workbookViewId="0">
      <selection activeCell="S127" sqref="S127"/>
    </sheetView>
  </sheetViews>
  <sheetFormatPr defaultRowHeight="15" x14ac:dyDescent="0.25"/>
  <cols>
    <col min="1" max="1" width="0" hidden="1" customWidth="1"/>
    <col min="2" max="2" width="6.28515625" style="11" customWidth="1"/>
    <col min="3" max="3" width="39.42578125" style="11" customWidth="1"/>
    <col min="4" max="4" width="9.42578125" style="11" bestFit="1" customWidth="1"/>
    <col min="5" max="5" width="12.7109375" style="11" customWidth="1"/>
    <col min="6" max="6" width="13" style="11" customWidth="1"/>
    <col min="7" max="7" width="12.7109375" style="11" customWidth="1"/>
    <col min="8" max="8" width="10.85546875" style="11" customWidth="1"/>
    <col min="9" max="12" width="10.5703125" style="11" bestFit="1" customWidth="1"/>
    <col min="13" max="13" width="10.28515625" style="11" customWidth="1"/>
    <col min="14" max="15" width="10.5703125" style="11" bestFit="1" customWidth="1"/>
    <col min="16" max="16" width="10.7109375" bestFit="1" customWidth="1"/>
  </cols>
  <sheetData>
    <row r="1" spans="2:15" ht="15.75" x14ac:dyDescent="0.25">
      <c r="L1" s="8" t="s">
        <v>82</v>
      </c>
      <c r="M1" s="8"/>
      <c r="N1" s="8"/>
      <c r="O1" s="8"/>
    </row>
    <row r="2" spans="2:15" ht="15.75" x14ac:dyDescent="0.25">
      <c r="L2" s="8" t="s">
        <v>29</v>
      </c>
      <c r="M2" s="8"/>
      <c r="N2" s="8"/>
      <c r="O2" s="8"/>
    </row>
    <row r="3" spans="2:15" ht="15.75" x14ac:dyDescent="0.25">
      <c r="L3" s="8" t="s">
        <v>123</v>
      </c>
      <c r="M3" s="8"/>
      <c r="N3" s="8"/>
      <c r="O3" s="9"/>
    </row>
    <row r="4" spans="2:15" ht="15.75" x14ac:dyDescent="0.25">
      <c r="L4" s="8" t="s">
        <v>121</v>
      </c>
      <c r="M4" s="8"/>
      <c r="N4" s="8"/>
      <c r="O4" s="8"/>
    </row>
    <row r="5" spans="2:15" ht="15.75" x14ac:dyDescent="0.25">
      <c r="L5" s="8" t="s">
        <v>122</v>
      </c>
      <c r="M5" s="8"/>
      <c r="N5" s="8"/>
      <c r="O5" s="8"/>
    </row>
    <row r="6" spans="2:15" x14ac:dyDescent="0.25">
      <c r="L6" s="12"/>
      <c r="M6" s="12"/>
      <c r="N6" s="12"/>
      <c r="O6" s="12"/>
    </row>
    <row r="7" spans="2:15" ht="18.75" x14ac:dyDescent="0.25">
      <c r="B7" s="6" t="s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2:15" ht="37.5" customHeight="1" x14ac:dyDescent="0.25">
      <c r="B8" s="7" t="s">
        <v>114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2:15" ht="21.75" customHeigh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5" ht="16.5" customHeight="1" x14ac:dyDescent="0.25">
      <c r="B10" s="19" t="s">
        <v>1</v>
      </c>
      <c r="C10" s="19" t="s">
        <v>2</v>
      </c>
      <c r="D10" s="19" t="s">
        <v>3</v>
      </c>
      <c r="E10" s="19" t="s">
        <v>4</v>
      </c>
      <c r="F10" s="19" t="s">
        <v>37</v>
      </c>
      <c r="G10" s="19" t="s">
        <v>5</v>
      </c>
      <c r="H10" s="19"/>
      <c r="I10" s="19"/>
      <c r="J10" s="19"/>
      <c r="K10" s="19"/>
      <c r="L10" s="19"/>
      <c r="M10" s="19"/>
      <c r="N10" s="19"/>
      <c r="O10" s="19"/>
    </row>
    <row r="11" spans="2:15" ht="15" customHeight="1" x14ac:dyDescent="0.25">
      <c r="B11" s="19"/>
      <c r="C11" s="19"/>
      <c r="D11" s="19"/>
      <c r="E11" s="19"/>
      <c r="F11" s="19"/>
      <c r="G11" s="19" t="s">
        <v>6</v>
      </c>
      <c r="H11" s="19" t="s">
        <v>7</v>
      </c>
      <c r="I11" s="19"/>
      <c r="J11" s="19"/>
      <c r="K11" s="19"/>
      <c r="L11" s="19"/>
      <c r="M11" s="19"/>
      <c r="N11" s="19"/>
      <c r="O11" s="19"/>
    </row>
    <row r="12" spans="2:15" x14ac:dyDescent="0.25">
      <c r="B12" s="19"/>
      <c r="C12" s="19"/>
      <c r="D12" s="19"/>
      <c r="E12" s="19"/>
      <c r="F12" s="19"/>
      <c r="G12" s="19"/>
      <c r="H12" s="20">
        <v>2015</v>
      </c>
      <c r="I12" s="20">
        <v>2016</v>
      </c>
      <c r="J12" s="20">
        <v>2017</v>
      </c>
      <c r="K12" s="20">
        <v>2018</v>
      </c>
      <c r="L12" s="20">
        <v>2019</v>
      </c>
      <c r="M12" s="20">
        <v>2020</v>
      </c>
      <c r="N12" s="21">
        <v>2021</v>
      </c>
      <c r="O12" s="21">
        <v>2022</v>
      </c>
    </row>
    <row r="13" spans="2:15" x14ac:dyDescent="0.25">
      <c r="B13" s="20">
        <v>1</v>
      </c>
      <c r="C13" s="20">
        <v>2</v>
      </c>
      <c r="D13" s="20">
        <v>3</v>
      </c>
      <c r="E13" s="20">
        <v>4</v>
      </c>
      <c r="F13" s="20">
        <v>5</v>
      </c>
      <c r="G13" s="20">
        <v>6</v>
      </c>
      <c r="H13" s="20">
        <v>7</v>
      </c>
      <c r="I13" s="20">
        <v>8</v>
      </c>
      <c r="J13" s="20">
        <v>9</v>
      </c>
      <c r="K13" s="20">
        <v>10</v>
      </c>
      <c r="L13" s="20">
        <v>11</v>
      </c>
      <c r="M13" s="20">
        <v>12</v>
      </c>
      <c r="N13" s="21">
        <v>13</v>
      </c>
      <c r="O13" s="21">
        <v>14</v>
      </c>
    </row>
    <row r="14" spans="2:15" ht="31.5" customHeight="1" x14ac:dyDescent="0.25">
      <c r="B14" s="22" t="s">
        <v>115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/>
    </row>
    <row r="15" spans="2:15" ht="31.5" customHeight="1" x14ac:dyDescent="0.25">
      <c r="B15" s="25" t="s">
        <v>41</v>
      </c>
      <c r="C15" s="26" t="s">
        <v>42</v>
      </c>
      <c r="D15" s="26"/>
      <c r="E15" s="26"/>
      <c r="F15" s="27" t="s">
        <v>120</v>
      </c>
      <c r="G15" s="28">
        <f>SUM(H15:O15)</f>
        <v>201174.99</v>
      </c>
      <c r="H15" s="28">
        <f>H16+H17+H18+H19</f>
        <v>30766.489999999998</v>
      </c>
      <c r="I15" s="28">
        <f t="shared" ref="I15:O15" si="0">I16+I17+I18+I19</f>
        <v>26161.3</v>
      </c>
      <c r="J15" s="28">
        <f t="shared" si="0"/>
        <v>23705</v>
      </c>
      <c r="K15" s="28">
        <f t="shared" si="0"/>
        <v>22748.799999999999</v>
      </c>
      <c r="L15" s="28">
        <f t="shared" si="0"/>
        <v>23777.8</v>
      </c>
      <c r="M15" s="28">
        <f t="shared" si="0"/>
        <v>26447.599999999999</v>
      </c>
      <c r="N15" s="28">
        <f t="shared" si="0"/>
        <v>23784</v>
      </c>
      <c r="O15" s="28">
        <f t="shared" si="0"/>
        <v>23784</v>
      </c>
    </row>
    <row r="16" spans="2:15" ht="43.5" customHeight="1" x14ac:dyDescent="0.25">
      <c r="B16" s="19" t="s">
        <v>8</v>
      </c>
      <c r="C16" s="29" t="s">
        <v>22</v>
      </c>
      <c r="D16" s="19" t="s">
        <v>57</v>
      </c>
      <c r="E16" s="20" t="s">
        <v>40</v>
      </c>
      <c r="F16" s="19" t="s">
        <v>39</v>
      </c>
      <c r="G16" s="30">
        <f>SUM(H16:O16)</f>
        <v>36327</v>
      </c>
      <c r="H16" s="10">
        <v>19172</v>
      </c>
      <c r="I16" s="10">
        <v>17155</v>
      </c>
      <c r="J16" s="10">
        <v>0</v>
      </c>
      <c r="K16" s="10">
        <v>0</v>
      </c>
      <c r="L16" s="10">
        <v>0</v>
      </c>
      <c r="M16" s="10">
        <v>0</v>
      </c>
      <c r="N16" s="31">
        <v>0</v>
      </c>
      <c r="O16" s="31">
        <v>0</v>
      </c>
    </row>
    <row r="17" spans="2:15" ht="27.75" customHeight="1" x14ac:dyDescent="0.25">
      <c r="B17" s="19"/>
      <c r="C17" s="29"/>
      <c r="D17" s="19"/>
      <c r="E17" s="20" t="s">
        <v>38</v>
      </c>
      <c r="F17" s="19"/>
      <c r="G17" s="30">
        <f>SUM(H17:O17)</f>
        <v>46453.8</v>
      </c>
      <c r="H17" s="10">
        <v>0</v>
      </c>
      <c r="I17" s="10">
        <v>0</v>
      </c>
      <c r="J17" s="10">
        <v>23705</v>
      </c>
      <c r="K17" s="10">
        <v>22748.799999999999</v>
      </c>
      <c r="L17" s="10">
        <v>0</v>
      </c>
      <c r="M17" s="10">
        <v>0</v>
      </c>
      <c r="N17" s="31">
        <v>0</v>
      </c>
      <c r="O17" s="31">
        <v>0</v>
      </c>
    </row>
    <row r="18" spans="2:15" ht="33.75" customHeight="1" x14ac:dyDescent="0.25">
      <c r="B18" s="19" t="s">
        <v>10</v>
      </c>
      <c r="C18" s="32" t="s">
        <v>51</v>
      </c>
      <c r="D18" s="20" t="s">
        <v>68</v>
      </c>
      <c r="E18" s="20" t="s">
        <v>63</v>
      </c>
      <c r="F18" s="19" t="s">
        <v>39</v>
      </c>
      <c r="G18" s="30">
        <f t="shared" ref="G18:G43" si="1">SUM(H18:O18)</f>
        <v>20600.79</v>
      </c>
      <c r="H18" s="10">
        <v>11594.49</v>
      </c>
      <c r="I18" s="10">
        <v>9006.2999999999993</v>
      </c>
      <c r="J18" s="10">
        <v>0</v>
      </c>
      <c r="K18" s="10">
        <v>0</v>
      </c>
      <c r="L18" s="10">
        <v>0</v>
      </c>
      <c r="M18" s="10">
        <v>0</v>
      </c>
      <c r="N18" s="31">
        <v>0</v>
      </c>
      <c r="O18" s="31">
        <v>0</v>
      </c>
    </row>
    <row r="19" spans="2:15" ht="32.25" customHeight="1" x14ac:dyDescent="0.25">
      <c r="B19" s="19"/>
      <c r="C19" s="32"/>
      <c r="D19" s="20" t="s">
        <v>100</v>
      </c>
      <c r="E19" s="20" t="s">
        <v>64</v>
      </c>
      <c r="F19" s="19"/>
      <c r="G19" s="30">
        <f t="shared" si="1"/>
        <v>97793.4</v>
      </c>
      <c r="H19" s="10">
        <v>0</v>
      </c>
      <c r="I19" s="10">
        <v>0</v>
      </c>
      <c r="J19" s="10">
        <v>0</v>
      </c>
      <c r="K19" s="10">
        <v>0</v>
      </c>
      <c r="L19" s="10">
        <v>23777.8</v>
      </c>
      <c r="M19" s="10">
        <v>26447.599999999999</v>
      </c>
      <c r="N19" s="31">
        <v>23784</v>
      </c>
      <c r="O19" s="31">
        <v>23784</v>
      </c>
    </row>
    <row r="20" spans="2:15" ht="35.25" customHeight="1" x14ac:dyDescent="0.25">
      <c r="B20" s="25" t="s">
        <v>43</v>
      </c>
      <c r="C20" s="33" t="s">
        <v>45</v>
      </c>
      <c r="D20" s="33"/>
      <c r="E20" s="33"/>
      <c r="F20" s="27" t="s">
        <v>120</v>
      </c>
      <c r="G20" s="28">
        <f t="shared" si="1"/>
        <v>6029.5</v>
      </c>
      <c r="H20" s="28">
        <f t="shared" ref="H20:L20" si="2">H21+H22+H23+H24</f>
        <v>0</v>
      </c>
      <c r="I20" s="28">
        <f t="shared" si="2"/>
        <v>0</v>
      </c>
      <c r="J20" s="28">
        <f t="shared" si="2"/>
        <v>96.1</v>
      </c>
      <c r="K20" s="28">
        <f t="shared" si="2"/>
        <v>1402.1</v>
      </c>
      <c r="L20" s="28">
        <f t="shared" si="2"/>
        <v>2020.3</v>
      </c>
      <c r="M20" s="28">
        <f>M21+M22+M23+M24</f>
        <v>2011</v>
      </c>
      <c r="N20" s="28">
        <f t="shared" ref="N20:O20" si="3">N21+N22+N23+N24</f>
        <v>250</v>
      </c>
      <c r="O20" s="28">
        <f t="shared" si="3"/>
        <v>250</v>
      </c>
    </row>
    <row r="21" spans="2:15" ht="21" customHeight="1" x14ac:dyDescent="0.25">
      <c r="B21" s="20" t="s">
        <v>11</v>
      </c>
      <c r="C21" s="34" t="s">
        <v>14</v>
      </c>
      <c r="D21" s="19" t="s">
        <v>69</v>
      </c>
      <c r="E21" s="19" t="s">
        <v>38</v>
      </c>
      <c r="F21" s="19" t="s">
        <v>39</v>
      </c>
      <c r="G21" s="30">
        <f t="shared" si="1"/>
        <v>374</v>
      </c>
      <c r="H21" s="10">
        <v>0</v>
      </c>
      <c r="I21" s="10">
        <v>0</v>
      </c>
      <c r="J21" s="10">
        <v>96.1</v>
      </c>
      <c r="K21" s="10">
        <v>277.89999999999998</v>
      </c>
      <c r="L21" s="10">
        <v>0</v>
      </c>
      <c r="M21" s="10">
        <v>0</v>
      </c>
      <c r="N21" s="10">
        <v>0</v>
      </c>
      <c r="O21" s="10">
        <v>0</v>
      </c>
    </row>
    <row r="22" spans="2:15" ht="36" customHeight="1" x14ac:dyDescent="0.25">
      <c r="B22" s="20" t="s">
        <v>65</v>
      </c>
      <c r="C22" s="34" t="s">
        <v>15</v>
      </c>
      <c r="D22" s="19"/>
      <c r="E22" s="19"/>
      <c r="F22" s="19"/>
      <c r="G22" s="30">
        <f t="shared" si="1"/>
        <v>1124.2</v>
      </c>
      <c r="H22" s="10">
        <v>0</v>
      </c>
      <c r="I22" s="10">
        <v>0</v>
      </c>
      <c r="J22" s="10">
        <v>0</v>
      </c>
      <c r="K22" s="10">
        <v>1124.2</v>
      </c>
      <c r="L22" s="10">
        <v>0</v>
      </c>
      <c r="M22" s="10">
        <v>0</v>
      </c>
      <c r="N22" s="10">
        <v>0</v>
      </c>
      <c r="O22" s="10">
        <v>0</v>
      </c>
    </row>
    <row r="23" spans="2:15" ht="36" customHeight="1" x14ac:dyDescent="0.25">
      <c r="B23" s="20"/>
      <c r="C23" s="35" t="s">
        <v>46</v>
      </c>
      <c r="D23" s="20" t="s">
        <v>102</v>
      </c>
      <c r="E23" s="19" t="s">
        <v>62</v>
      </c>
      <c r="F23" s="20" t="s">
        <v>56</v>
      </c>
      <c r="G23" s="30">
        <f t="shared" si="1"/>
        <v>500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36">
        <v>500</v>
      </c>
      <c r="N23" s="31">
        <v>0</v>
      </c>
      <c r="O23" s="31">
        <v>0</v>
      </c>
    </row>
    <row r="24" spans="2:15" ht="36" customHeight="1" x14ac:dyDescent="0.25">
      <c r="B24" s="20" t="s">
        <v>66</v>
      </c>
      <c r="C24" s="35"/>
      <c r="D24" s="20" t="s">
        <v>102</v>
      </c>
      <c r="E24" s="19"/>
      <c r="F24" s="20" t="s">
        <v>39</v>
      </c>
      <c r="G24" s="30">
        <f t="shared" si="1"/>
        <v>4031.3</v>
      </c>
      <c r="H24" s="10">
        <v>0</v>
      </c>
      <c r="I24" s="10">
        <v>0</v>
      </c>
      <c r="J24" s="10">
        <v>0</v>
      </c>
      <c r="K24" s="10">
        <v>0</v>
      </c>
      <c r="L24" s="10">
        <v>2020.3</v>
      </c>
      <c r="M24" s="36">
        <v>1511</v>
      </c>
      <c r="N24" s="31">
        <v>250</v>
      </c>
      <c r="O24" s="31">
        <v>250</v>
      </c>
    </row>
    <row r="25" spans="2:15" ht="33.75" customHeight="1" x14ac:dyDescent="0.25">
      <c r="B25" s="25" t="s">
        <v>47</v>
      </c>
      <c r="C25" s="37" t="s">
        <v>60</v>
      </c>
      <c r="D25" s="37"/>
      <c r="E25" s="37"/>
      <c r="F25" s="27" t="s">
        <v>120</v>
      </c>
      <c r="G25" s="28">
        <f t="shared" si="1"/>
        <v>1821</v>
      </c>
      <c r="H25" s="28">
        <f>H26+H27+H28</f>
        <v>0</v>
      </c>
      <c r="I25" s="28">
        <f t="shared" ref="I25:O25" si="4">I26+I27+I28</f>
        <v>0</v>
      </c>
      <c r="J25" s="28">
        <f t="shared" si="4"/>
        <v>0</v>
      </c>
      <c r="K25" s="28">
        <f t="shared" si="4"/>
        <v>309.60000000000002</v>
      </c>
      <c r="L25" s="28">
        <f t="shared" si="4"/>
        <v>0</v>
      </c>
      <c r="M25" s="28">
        <f t="shared" si="4"/>
        <v>335.4</v>
      </c>
      <c r="N25" s="28">
        <f t="shared" si="4"/>
        <v>588</v>
      </c>
      <c r="O25" s="28">
        <f t="shared" si="4"/>
        <v>588</v>
      </c>
    </row>
    <row r="26" spans="2:15" ht="32.25" customHeight="1" x14ac:dyDescent="0.25">
      <c r="B26" s="20" t="s">
        <v>13</v>
      </c>
      <c r="C26" s="38" t="s">
        <v>17</v>
      </c>
      <c r="D26" s="20" t="s">
        <v>101</v>
      </c>
      <c r="E26" s="20" t="s">
        <v>62</v>
      </c>
      <c r="F26" s="19" t="s">
        <v>39</v>
      </c>
      <c r="G26" s="30">
        <f t="shared" si="1"/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31">
        <v>0</v>
      </c>
      <c r="O26" s="31">
        <v>0</v>
      </c>
    </row>
    <row r="27" spans="2:15" ht="33.75" customHeight="1" x14ac:dyDescent="0.25">
      <c r="B27" s="20" t="s">
        <v>26</v>
      </c>
      <c r="C27" s="34" t="s">
        <v>19</v>
      </c>
      <c r="D27" s="20" t="s">
        <v>109</v>
      </c>
      <c r="E27" s="20" t="s">
        <v>86</v>
      </c>
      <c r="F27" s="19"/>
      <c r="G27" s="30">
        <f t="shared" si="1"/>
        <v>309.60000000000002</v>
      </c>
      <c r="H27" s="10">
        <v>0</v>
      </c>
      <c r="I27" s="10">
        <v>0</v>
      </c>
      <c r="J27" s="10">
        <v>0</v>
      </c>
      <c r="K27" s="10">
        <v>309.60000000000002</v>
      </c>
      <c r="L27" s="10">
        <v>0</v>
      </c>
      <c r="M27" s="10">
        <v>0</v>
      </c>
      <c r="N27" s="31">
        <v>0</v>
      </c>
      <c r="O27" s="31">
        <v>0</v>
      </c>
    </row>
    <row r="28" spans="2:15" ht="65.25" customHeight="1" x14ac:dyDescent="0.25">
      <c r="B28" s="20" t="s">
        <v>67</v>
      </c>
      <c r="C28" s="39" t="s">
        <v>61</v>
      </c>
      <c r="D28" s="20" t="s">
        <v>102</v>
      </c>
      <c r="E28" s="20" t="s">
        <v>62</v>
      </c>
      <c r="F28" s="20" t="s">
        <v>39</v>
      </c>
      <c r="G28" s="30">
        <f t="shared" si="1"/>
        <v>1511.4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36">
        <v>335.4</v>
      </c>
      <c r="N28" s="31">
        <v>588</v>
      </c>
      <c r="O28" s="31">
        <v>588</v>
      </c>
    </row>
    <row r="29" spans="2:15" ht="57" customHeight="1" x14ac:dyDescent="0.25">
      <c r="B29" s="25" t="s">
        <v>53</v>
      </c>
      <c r="C29" s="37" t="s">
        <v>48</v>
      </c>
      <c r="D29" s="37"/>
      <c r="E29" s="37"/>
      <c r="F29" s="27" t="s">
        <v>120</v>
      </c>
      <c r="G29" s="27">
        <f t="shared" si="1"/>
        <v>2472.8999999999996</v>
      </c>
      <c r="H29" s="27">
        <f>H30</f>
        <v>0</v>
      </c>
      <c r="I29" s="27">
        <f t="shared" ref="I29:O29" si="5">I30</f>
        <v>0</v>
      </c>
      <c r="J29" s="27">
        <f t="shared" si="5"/>
        <v>0</v>
      </c>
      <c r="K29" s="27">
        <f t="shared" si="5"/>
        <v>0</v>
      </c>
      <c r="L29" s="27">
        <f t="shared" si="5"/>
        <v>0</v>
      </c>
      <c r="M29" s="27">
        <f t="shared" si="5"/>
        <v>824.3</v>
      </c>
      <c r="N29" s="27">
        <f t="shared" si="5"/>
        <v>824.3</v>
      </c>
      <c r="O29" s="27">
        <f t="shared" si="5"/>
        <v>824.3</v>
      </c>
    </row>
    <row r="30" spans="2:15" ht="143.25" customHeight="1" x14ac:dyDescent="0.25">
      <c r="B30" s="20" t="s">
        <v>16</v>
      </c>
      <c r="C30" s="40" t="s">
        <v>50</v>
      </c>
      <c r="D30" s="20" t="s">
        <v>102</v>
      </c>
      <c r="E30" s="20" t="s">
        <v>62</v>
      </c>
      <c r="F30" s="20" t="s">
        <v>56</v>
      </c>
      <c r="G30" s="25">
        <f t="shared" si="1"/>
        <v>2472.8999999999996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41">
        <v>824.3</v>
      </c>
      <c r="N30" s="21">
        <v>824.3</v>
      </c>
      <c r="O30" s="21">
        <v>824.3</v>
      </c>
    </row>
    <row r="31" spans="2:15" ht="34.5" customHeight="1" x14ac:dyDescent="0.25">
      <c r="B31" s="25" t="s">
        <v>52</v>
      </c>
      <c r="C31" s="26" t="s">
        <v>83</v>
      </c>
      <c r="D31" s="26"/>
      <c r="E31" s="26"/>
      <c r="F31" s="27" t="s">
        <v>120</v>
      </c>
      <c r="G31" s="27">
        <f t="shared" si="1"/>
        <v>2017.8000000000002</v>
      </c>
      <c r="H31" s="27">
        <f>H32+H33</f>
        <v>0</v>
      </c>
      <c r="I31" s="27">
        <f t="shared" ref="I31:O31" si="6">I32+I33</f>
        <v>0</v>
      </c>
      <c r="J31" s="27">
        <f t="shared" si="6"/>
        <v>1995.4</v>
      </c>
      <c r="K31" s="27">
        <f t="shared" si="6"/>
        <v>22.4</v>
      </c>
      <c r="L31" s="27">
        <f t="shared" si="6"/>
        <v>0</v>
      </c>
      <c r="M31" s="27">
        <f t="shared" si="6"/>
        <v>0</v>
      </c>
      <c r="N31" s="27">
        <f t="shared" si="6"/>
        <v>0</v>
      </c>
      <c r="O31" s="27">
        <f t="shared" si="6"/>
        <v>0</v>
      </c>
    </row>
    <row r="32" spans="2:15" ht="24" customHeight="1" x14ac:dyDescent="0.25">
      <c r="B32" s="20" t="s">
        <v>21</v>
      </c>
      <c r="C32" s="34" t="s">
        <v>9</v>
      </c>
      <c r="D32" s="19" t="s">
        <v>57</v>
      </c>
      <c r="E32" s="19" t="s">
        <v>38</v>
      </c>
      <c r="F32" s="19" t="s">
        <v>39</v>
      </c>
      <c r="G32" s="25">
        <f t="shared" si="1"/>
        <v>2017.8000000000002</v>
      </c>
      <c r="H32" s="20">
        <v>0</v>
      </c>
      <c r="I32" s="20">
        <v>0</v>
      </c>
      <c r="J32" s="20">
        <v>1995.4</v>
      </c>
      <c r="K32" s="20">
        <v>22.4</v>
      </c>
      <c r="L32" s="20">
        <v>0</v>
      </c>
      <c r="M32" s="20">
        <v>0</v>
      </c>
      <c r="N32" s="21">
        <v>0</v>
      </c>
      <c r="O32" s="21">
        <v>0</v>
      </c>
    </row>
    <row r="33" spans="2:15" ht="30" x14ac:dyDescent="0.25">
      <c r="B33" s="20" t="s">
        <v>58</v>
      </c>
      <c r="C33" s="34" t="s">
        <v>59</v>
      </c>
      <c r="D33" s="19"/>
      <c r="E33" s="19"/>
      <c r="F33" s="19"/>
      <c r="G33" s="25">
        <f t="shared" si="1"/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v>0</v>
      </c>
      <c r="O33" s="21">
        <v>0</v>
      </c>
    </row>
    <row r="34" spans="2:15" ht="30.75" customHeight="1" x14ac:dyDescent="0.25">
      <c r="B34" s="25" t="s">
        <v>54</v>
      </c>
      <c r="C34" s="26" t="s">
        <v>84</v>
      </c>
      <c r="D34" s="26"/>
      <c r="E34" s="26"/>
      <c r="F34" s="27" t="s">
        <v>120</v>
      </c>
      <c r="G34" s="27">
        <f t="shared" si="1"/>
        <v>267.7</v>
      </c>
      <c r="H34" s="27">
        <f t="shared" ref="H34:O34" si="7">H35+H36</f>
        <v>0</v>
      </c>
      <c r="I34" s="27">
        <f t="shared" si="7"/>
        <v>125.6</v>
      </c>
      <c r="J34" s="27">
        <f t="shared" si="7"/>
        <v>142.1</v>
      </c>
      <c r="K34" s="27">
        <f t="shared" si="7"/>
        <v>0</v>
      </c>
      <c r="L34" s="27">
        <f t="shared" si="7"/>
        <v>0</v>
      </c>
      <c r="M34" s="27">
        <f t="shared" si="7"/>
        <v>0</v>
      </c>
      <c r="N34" s="27">
        <f t="shared" si="7"/>
        <v>0</v>
      </c>
      <c r="O34" s="27">
        <f t="shared" si="7"/>
        <v>0</v>
      </c>
    </row>
    <row r="35" spans="2:15" ht="30" x14ac:dyDescent="0.25">
      <c r="B35" s="19" t="s">
        <v>23</v>
      </c>
      <c r="C35" s="42" t="s">
        <v>12</v>
      </c>
      <c r="D35" s="20" t="s">
        <v>69</v>
      </c>
      <c r="E35" s="20" t="s">
        <v>38</v>
      </c>
      <c r="F35" s="19" t="s">
        <v>39</v>
      </c>
      <c r="G35" s="25">
        <f t="shared" si="1"/>
        <v>142.1</v>
      </c>
      <c r="H35" s="20">
        <v>0</v>
      </c>
      <c r="I35" s="20">
        <v>0</v>
      </c>
      <c r="J35" s="20">
        <v>142.1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</row>
    <row r="36" spans="2:15" ht="45" x14ac:dyDescent="0.25">
      <c r="B36" s="19"/>
      <c r="C36" s="42"/>
      <c r="D36" s="20" t="s">
        <v>68</v>
      </c>
      <c r="E36" s="20" t="s">
        <v>87</v>
      </c>
      <c r="F36" s="19"/>
      <c r="G36" s="25">
        <f t="shared" si="1"/>
        <v>125.6</v>
      </c>
      <c r="H36" s="20">
        <v>0</v>
      </c>
      <c r="I36" s="20">
        <v>125.6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</row>
    <row r="37" spans="2:15" ht="39" customHeight="1" x14ac:dyDescent="0.25">
      <c r="B37" s="20" t="s">
        <v>55</v>
      </c>
      <c r="C37" s="26" t="s">
        <v>103</v>
      </c>
      <c r="D37" s="26"/>
      <c r="E37" s="26"/>
      <c r="F37" s="27" t="s">
        <v>120</v>
      </c>
      <c r="G37" s="27">
        <f>SUM(H37:O37)</f>
        <v>1330.923</v>
      </c>
      <c r="H37" s="27">
        <f>H38+H39</f>
        <v>0</v>
      </c>
      <c r="I37" s="27">
        <f t="shared" ref="I37:O37" si="8">I38+I39</f>
        <v>0</v>
      </c>
      <c r="J37" s="27">
        <f t="shared" si="8"/>
        <v>0</v>
      </c>
      <c r="K37" s="27">
        <f t="shared" si="8"/>
        <v>0</v>
      </c>
      <c r="L37" s="27">
        <f t="shared" si="8"/>
        <v>0</v>
      </c>
      <c r="M37" s="27">
        <f t="shared" si="8"/>
        <v>1330.923</v>
      </c>
      <c r="N37" s="27">
        <f t="shared" si="8"/>
        <v>0</v>
      </c>
      <c r="O37" s="27">
        <f t="shared" si="8"/>
        <v>0</v>
      </c>
    </row>
    <row r="38" spans="2:15" ht="37.5" customHeight="1" x14ac:dyDescent="0.25">
      <c r="B38" s="19" t="s">
        <v>104</v>
      </c>
      <c r="C38" s="43" t="s">
        <v>105</v>
      </c>
      <c r="D38" s="43">
        <v>2020</v>
      </c>
      <c r="E38" s="43" t="s">
        <v>62</v>
      </c>
      <c r="F38" s="41" t="s">
        <v>39</v>
      </c>
      <c r="G38" s="44">
        <f t="shared" ref="G38:G39" si="9">SUM(H38:O38)</f>
        <v>77.423000000000002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77.423000000000002</v>
      </c>
      <c r="N38" s="41">
        <v>0</v>
      </c>
      <c r="O38" s="41">
        <v>0</v>
      </c>
    </row>
    <row r="39" spans="2:15" ht="30.75" customHeight="1" x14ac:dyDescent="0.25">
      <c r="B39" s="19"/>
      <c r="C39" s="43"/>
      <c r="D39" s="43"/>
      <c r="E39" s="43"/>
      <c r="F39" s="20" t="s">
        <v>56</v>
      </c>
      <c r="G39" s="44">
        <f t="shared" si="9"/>
        <v>1253.5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20">
        <v>1253.5</v>
      </c>
      <c r="N39" s="41">
        <v>0</v>
      </c>
      <c r="O39" s="41">
        <v>0</v>
      </c>
    </row>
    <row r="40" spans="2:15" ht="37.5" customHeight="1" x14ac:dyDescent="0.25">
      <c r="B40" s="25" t="s">
        <v>107</v>
      </c>
      <c r="C40" s="26" t="s">
        <v>106</v>
      </c>
      <c r="D40" s="26"/>
      <c r="E40" s="26"/>
      <c r="F40" s="27" t="s">
        <v>120</v>
      </c>
      <c r="G40" s="27">
        <f t="shared" si="1"/>
        <v>2296.558</v>
      </c>
      <c r="H40" s="27">
        <f>H41+H42</f>
        <v>0</v>
      </c>
      <c r="I40" s="27">
        <f t="shared" ref="I40:O40" si="10">I41+I42</f>
        <v>0</v>
      </c>
      <c r="J40" s="27">
        <f t="shared" si="10"/>
        <v>0</v>
      </c>
      <c r="K40" s="27">
        <f t="shared" si="10"/>
        <v>0</v>
      </c>
      <c r="L40" s="27">
        <f t="shared" si="10"/>
        <v>0</v>
      </c>
      <c r="M40" s="27">
        <f t="shared" si="10"/>
        <v>0</v>
      </c>
      <c r="N40" s="45">
        <f t="shared" si="10"/>
        <v>2296.558</v>
      </c>
      <c r="O40" s="27">
        <f t="shared" si="10"/>
        <v>0</v>
      </c>
    </row>
    <row r="41" spans="2:15" ht="35.25" customHeight="1" x14ac:dyDescent="0.25">
      <c r="B41" s="20" t="s">
        <v>108</v>
      </c>
      <c r="C41" s="19" t="s">
        <v>105</v>
      </c>
      <c r="D41" s="19" t="s">
        <v>116</v>
      </c>
      <c r="E41" s="19" t="s">
        <v>64</v>
      </c>
      <c r="F41" s="20" t="s">
        <v>39</v>
      </c>
      <c r="G41" s="44">
        <f t="shared" si="1"/>
        <v>94.158000000000001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v>94.158000000000001</v>
      </c>
      <c r="O41" s="21">
        <v>0</v>
      </c>
    </row>
    <row r="42" spans="2:15" ht="29.25" customHeight="1" x14ac:dyDescent="0.25">
      <c r="B42" s="20"/>
      <c r="C42" s="19"/>
      <c r="D42" s="19"/>
      <c r="E42" s="19"/>
      <c r="F42" s="20" t="s">
        <v>56</v>
      </c>
      <c r="G42" s="44">
        <f t="shared" si="1"/>
        <v>2202.4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v>2202.4</v>
      </c>
      <c r="O42" s="21">
        <v>0</v>
      </c>
    </row>
    <row r="43" spans="2:15" x14ac:dyDescent="0.25">
      <c r="B43" s="20"/>
      <c r="C43" s="46" t="s">
        <v>24</v>
      </c>
      <c r="D43" s="46"/>
      <c r="E43" s="46"/>
      <c r="F43" s="46"/>
      <c r="G43" s="47">
        <f t="shared" si="1"/>
        <v>217411.37099999998</v>
      </c>
      <c r="H43" s="47">
        <f t="shared" ref="H43:O43" si="11">H15+H20+H25+H29+H31+H34+H40</f>
        <v>30766.489999999998</v>
      </c>
      <c r="I43" s="47">
        <f t="shared" si="11"/>
        <v>26286.899999999998</v>
      </c>
      <c r="J43" s="47">
        <f t="shared" si="11"/>
        <v>25938.6</v>
      </c>
      <c r="K43" s="47">
        <f t="shared" si="11"/>
        <v>24482.899999999998</v>
      </c>
      <c r="L43" s="47">
        <f t="shared" si="11"/>
        <v>25798.1</v>
      </c>
      <c r="M43" s="48">
        <f>M15+M20+M25+M29+M31+M34+M40+M37</f>
        <v>30949.222999999998</v>
      </c>
      <c r="N43" s="48">
        <f>N15+N20+N25+N29+N31+N34+N40</f>
        <v>27742.858</v>
      </c>
      <c r="O43" s="47">
        <f t="shared" si="11"/>
        <v>25446.3</v>
      </c>
    </row>
    <row r="44" spans="2:15" ht="16.5" customHeight="1" x14ac:dyDescent="0.25">
      <c r="B44" s="49" t="s">
        <v>40</v>
      </c>
      <c r="C44" s="49"/>
      <c r="D44" s="49"/>
      <c r="E44" s="49"/>
      <c r="F44" s="20" t="s">
        <v>39</v>
      </c>
      <c r="G44" s="30">
        <f>SUM(H44:O44)</f>
        <v>36452.6</v>
      </c>
      <c r="H44" s="30">
        <f>H16+H36</f>
        <v>19172</v>
      </c>
      <c r="I44" s="30">
        <f t="shared" ref="I44:O44" si="12">I16+I36</f>
        <v>17280.599999999999</v>
      </c>
      <c r="J44" s="30">
        <f t="shared" si="12"/>
        <v>0</v>
      </c>
      <c r="K44" s="30">
        <f t="shared" si="12"/>
        <v>0</v>
      </c>
      <c r="L44" s="30">
        <f t="shared" si="12"/>
        <v>0</v>
      </c>
      <c r="M44" s="30">
        <f t="shared" si="12"/>
        <v>0</v>
      </c>
      <c r="N44" s="30">
        <f t="shared" si="12"/>
        <v>0</v>
      </c>
      <c r="O44" s="30">
        <f t="shared" si="12"/>
        <v>0</v>
      </c>
    </row>
    <row r="45" spans="2:15" ht="15.75" customHeight="1" x14ac:dyDescent="0.25">
      <c r="B45" s="49" t="s">
        <v>63</v>
      </c>
      <c r="C45" s="49"/>
      <c r="D45" s="49"/>
      <c r="E45" s="49"/>
      <c r="F45" s="20" t="s">
        <v>39</v>
      </c>
      <c r="G45" s="30">
        <f t="shared" ref="G45:G48" si="13">SUM(H45:O45)</f>
        <v>20600.79</v>
      </c>
      <c r="H45" s="30">
        <f t="shared" ref="H45:O45" si="14">H18</f>
        <v>11594.49</v>
      </c>
      <c r="I45" s="30">
        <f t="shared" si="14"/>
        <v>9006.2999999999993</v>
      </c>
      <c r="J45" s="30">
        <f t="shared" si="14"/>
        <v>0</v>
      </c>
      <c r="K45" s="30">
        <f t="shared" si="14"/>
        <v>0</v>
      </c>
      <c r="L45" s="30">
        <f t="shared" si="14"/>
        <v>0</v>
      </c>
      <c r="M45" s="30">
        <f t="shared" si="14"/>
        <v>0</v>
      </c>
      <c r="N45" s="30">
        <f t="shared" si="14"/>
        <v>0</v>
      </c>
      <c r="O45" s="30">
        <f t="shared" si="14"/>
        <v>0</v>
      </c>
    </row>
    <row r="46" spans="2:15" ht="30" x14ac:dyDescent="0.25">
      <c r="B46" s="49" t="s">
        <v>38</v>
      </c>
      <c r="C46" s="49"/>
      <c r="D46" s="49"/>
      <c r="E46" s="49"/>
      <c r="F46" s="20" t="s">
        <v>39</v>
      </c>
      <c r="G46" s="30">
        <f t="shared" si="13"/>
        <v>50421.5</v>
      </c>
      <c r="H46" s="30">
        <f>H17+H21+H22+H27+H32+H33+H35</f>
        <v>0</v>
      </c>
      <c r="I46" s="30">
        <f>I17+I21+I22+I27+I32+I33+I35</f>
        <v>0</v>
      </c>
      <c r="J46" s="30">
        <f t="shared" ref="J46:O46" si="15">J17+J21+J22+J27+J32+J33+J35</f>
        <v>25938.6</v>
      </c>
      <c r="K46" s="30">
        <f t="shared" si="15"/>
        <v>24482.9</v>
      </c>
      <c r="L46" s="30">
        <f t="shared" si="15"/>
        <v>0</v>
      </c>
      <c r="M46" s="30">
        <f t="shared" si="15"/>
        <v>0</v>
      </c>
      <c r="N46" s="30">
        <f t="shared" si="15"/>
        <v>0</v>
      </c>
      <c r="O46" s="30">
        <f t="shared" si="15"/>
        <v>0</v>
      </c>
    </row>
    <row r="47" spans="2:15" ht="19.5" customHeight="1" x14ac:dyDescent="0.25">
      <c r="B47" s="49" t="s">
        <v>64</v>
      </c>
      <c r="C47" s="49"/>
      <c r="D47" s="49"/>
      <c r="E47" s="49"/>
      <c r="F47" s="20" t="s">
        <v>39</v>
      </c>
      <c r="G47" s="30">
        <f t="shared" si="13"/>
        <v>103507.681</v>
      </c>
      <c r="H47" s="30">
        <f>H19+H24+H26+H28+H38+H41</f>
        <v>0</v>
      </c>
      <c r="I47" s="30">
        <f t="shared" ref="I47:O47" si="16">I19+I24+I26+I28+I38+I41</f>
        <v>0</v>
      </c>
      <c r="J47" s="30">
        <f t="shared" si="16"/>
        <v>0</v>
      </c>
      <c r="K47" s="30">
        <f t="shared" si="16"/>
        <v>0</v>
      </c>
      <c r="L47" s="30">
        <f t="shared" si="16"/>
        <v>25798.1</v>
      </c>
      <c r="M47" s="30">
        <f t="shared" si="16"/>
        <v>28371.422999999999</v>
      </c>
      <c r="N47" s="50">
        <f t="shared" si="16"/>
        <v>24716.157999999999</v>
      </c>
      <c r="O47" s="30">
        <f t="shared" si="16"/>
        <v>24622</v>
      </c>
    </row>
    <row r="48" spans="2:15" ht="30" customHeight="1" x14ac:dyDescent="0.25">
      <c r="B48" s="49"/>
      <c r="C48" s="49"/>
      <c r="D48" s="49"/>
      <c r="E48" s="49"/>
      <c r="F48" s="20" t="s">
        <v>56</v>
      </c>
      <c r="G48" s="30">
        <f t="shared" si="13"/>
        <v>6428.8</v>
      </c>
      <c r="H48" s="30">
        <f>H30+H39+H42</f>
        <v>0</v>
      </c>
      <c r="I48" s="30">
        <f t="shared" ref="I48:O48" si="17">I30+I39+I42</f>
        <v>0</v>
      </c>
      <c r="J48" s="30">
        <f t="shared" si="17"/>
        <v>0</v>
      </c>
      <c r="K48" s="30">
        <f t="shared" si="17"/>
        <v>0</v>
      </c>
      <c r="L48" s="30">
        <f t="shared" si="17"/>
        <v>0</v>
      </c>
      <c r="M48" s="30">
        <f>M30+M39+M42+M23</f>
        <v>2577.8000000000002</v>
      </c>
      <c r="N48" s="30">
        <f t="shared" si="17"/>
        <v>3026.7</v>
      </c>
      <c r="O48" s="30">
        <f t="shared" si="17"/>
        <v>824.3</v>
      </c>
    </row>
    <row r="49" spans="2:16" x14ac:dyDescent="0.25">
      <c r="B49" s="51"/>
      <c r="C49" s="51"/>
      <c r="D49" s="51"/>
      <c r="E49" s="51"/>
      <c r="F49" s="51"/>
      <c r="G49" s="52"/>
      <c r="H49" s="52"/>
      <c r="I49" s="52"/>
      <c r="J49" s="52"/>
      <c r="K49" s="52"/>
      <c r="L49" s="52"/>
      <c r="M49" s="52"/>
    </row>
    <row r="50" spans="2:16" x14ac:dyDescent="0.25">
      <c r="B50" s="51"/>
      <c r="C50" s="51"/>
      <c r="D50" s="51"/>
      <c r="E50" s="51"/>
      <c r="F50" s="51"/>
      <c r="G50" s="53"/>
      <c r="H50" s="52"/>
      <c r="I50" s="52"/>
      <c r="J50" s="52"/>
      <c r="K50" s="52"/>
      <c r="L50" s="52"/>
      <c r="M50" s="52"/>
    </row>
    <row r="51" spans="2:16" x14ac:dyDescent="0.25">
      <c r="B51" s="51"/>
      <c r="C51" s="51"/>
      <c r="D51" s="51"/>
      <c r="E51" s="51"/>
      <c r="F51" s="51"/>
      <c r="G51" s="52"/>
      <c r="H51" s="52"/>
      <c r="I51" s="52"/>
      <c r="J51" s="52"/>
      <c r="K51" s="52"/>
      <c r="L51" s="54"/>
      <c r="M51" s="55" t="s">
        <v>81</v>
      </c>
      <c r="N51" s="12"/>
    </row>
    <row r="52" spans="2:16" x14ac:dyDescent="0.25">
      <c r="B52" s="51"/>
      <c r="C52" s="51"/>
      <c r="D52" s="51"/>
      <c r="E52" s="51"/>
      <c r="F52" s="51"/>
      <c r="G52" s="52"/>
      <c r="H52" s="52"/>
      <c r="I52" s="52"/>
      <c r="J52" s="52"/>
      <c r="K52" s="52"/>
      <c r="L52" s="54"/>
      <c r="M52" s="55" t="s">
        <v>29</v>
      </c>
      <c r="N52" s="12"/>
    </row>
    <row r="53" spans="2:16" x14ac:dyDescent="0.25">
      <c r="B53" s="51"/>
      <c r="C53" s="51"/>
      <c r="D53" s="51"/>
      <c r="E53" s="51"/>
      <c r="F53" s="51"/>
      <c r="G53" s="52"/>
      <c r="H53" s="52"/>
      <c r="I53" s="52"/>
      <c r="J53" s="52"/>
      <c r="K53" s="52"/>
      <c r="L53" s="54"/>
      <c r="M53" s="55" t="s">
        <v>30</v>
      </c>
      <c r="N53" s="12"/>
    </row>
    <row r="54" spans="2:16" x14ac:dyDescent="0.25">
      <c r="B54" s="51"/>
      <c r="C54" s="51"/>
      <c r="D54" s="51"/>
      <c r="E54" s="51"/>
      <c r="F54" s="51"/>
      <c r="G54" s="52"/>
      <c r="H54" s="52"/>
      <c r="I54" s="52"/>
      <c r="J54" s="52"/>
      <c r="K54" s="52"/>
      <c r="L54" s="54"/>
      <c r="M54" s="55" t="s">
        <v>31</v>
      </c>
      <c r="N54" s="12"/>
    </row>
    <row r="55" spans="2:16" x14ac:dyDescent="0.25">
      <c r="B55" s="51"/>
      <c r="C55" s="56"/>
      <c r="D55" s="51"/>
      <c r="E55" s="51"/>
      <c r="F55" s="57"/>
      <c r="G55" s="52"/>
      <c r="H55" s="52"/>
      <c r="I55" s="52"/>
      <c r="J55" s="52"/>
      <c r="K55" s="52"/>
      <c r="L55" s="58" t="s">
        <v>125</v>
      </c>
      <c r="M55" s="58"/>
      <c r="N55" s="58"/>
    </row>
    <row r="56" spans="2:16" x14ac:dyDescent="0.25">
      <c r="B56" s="51"/>
      <c r="C56" s="56"/>
      <c r="D56" s="51"/>
      <c r="E56" s="51"/>
      <c r="F56" s="57"/>
      <c r="G56" s="52"/>
      <c r="H56" s="52"/>
      <c r="I56" s="52"/>
      <c r="J56" s="52"/>
      <c r="K56" s="52"/>
      <c r="L56" s="52"/>
      <c r="M56" s="52"/>
    </row>
    <row r="57" spans="2:16" x14ac:dyDescent="0.25">
      <c r="B57" s="59" t="s">
        <v>0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2:16" x14ac:dyDescent="0.25">
      <c r="B58" s="59" t="s">
        <v>113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2:16" x14ac:dyDescent="0.25">
      <c r="B59" s="6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6" ht="16.5" customHeight="1" x14ac:dyDescent="0.25">
      <c r="B60" s="19" t="s">
        <v>1</v>
      </c>
      <c r="C60" s="19" t="s">
        <v>2</v>
      </c>
      <c r="D60" s="19" t="s">
        <v>3</v>
      </c>
      <c r="E60" s="19" t="s">
        <v>4</v>
      </c>
      <c r="F60" s="19" t="s">
        <v>37</v>
      </c>
      <c r="G60" s="19" t="s">
        <v>5</v>
      </c>
      <c r="H60" s="19"/>
      <c r="I60" s="19"/>
      <c r="J60" s="19"/>
      <c r="K60" s="19"/>
      <c r="L60" s="19"/>
      <c r="M60" s="19"/>
      <c r="N60" s="19"/>
      <c r="O60" s="19"/>
    </row>
    <row r="61" spans="2:16" ht="15" customHeight="1" x14ac:dyDescent="0.25">
      <c r="B61" s="19"/>
      <c r="C61" s="19"/>
      <c r="D61" s="19"/>
      <c r="E61" s="19"/>
      <c r="F61" s="19"/>
      <c r="G61" s="19" t="s">
        <v>6</v>
      </c>
      <c r="H61" s="19" t="s">
        <v>7</v>
      </c>
      <c r="I61" s="19"/>
      <c r="J61" s="19"/>
      <c r="K61" s="19"/>
      <c r="L61" s="19"/>
      <c r="M61" s="19"/>
      <c r="N61" s="19"/>
      <c r="O61" s="19"/>
    </row>
    <row r="62" spans="2:16" x14ac:dyDescent="0.25">
      <c r="B62" s="19"/>
      <c r="C62" s="19"/>
      <c r="D62" s="19"/>
      <c r="E62" s="19"/>
      <c r="F62" s="19"/>
      <c r="G62" s="19"/>
      <c r="H62" s="20">
        <v>2015</v>
      </c>
      <c r="I62" s="20">
        <v>2016</v>
      </c>
      <c r="J62" s="20">
        <v>2017</v>
      </c>
      <c r="K62" s="20">
        <v>2018</v>
      </c>
      <c r="L62" s="20">
        <v>2019</v>
      </c>
      <c r="M62" s="20">
        <v>2020</v>
      </c>
      <c r="N62" s="61">
        <v>2021</v>
      </c>
      <c r="O62" s="61">
        <v>2022</v>
      </c>
      <c r="P62" s="2"/>
    </row>
    <row r="63" spans="2:16" x14ac:dyDescent="0.25">
      <c r="B63" s="20">
        <v>1</v>
      </c>
      <c r="C63" s="20">
        <v>2</v>
      </c>
      <c r="D63" s="20">
        <v>3</v>
      </c>
      <c r="E63" s="20">
        <v>4</v>
      </c>
      <c r="F63" s="20">
        <v>5</v>
      </c>
      <c r="G63" s="20">
        <v>6</v>
      </c>
      <c r="H63" s="20">
        <v>7</v>
      </c>
      <c r="I63" s="20">
        <v>8</v>
      </c>
      <c r="J63" s="20">
        <v>9</v>
      </c>
      <c r="K63" s="20">
        <v>10</v>
      </c>
      <c r="L63" s="20">
        <v>11</v>
      </c>
      <c r="M63" s="20">
        <v>12</v>
      </c>
      <c r="N63" s="61">
        <v>13</v>
      </c>
      <c r="O63" s="61">
        <v>14</v>
      </c>
      <c r="P63" s="2"/>
    </row>
    <row r="64" spans="2:16" ht="21.75" customHeight="1" x14ac:dyDescent="0.25">
      <c r="B64" s="22" t="s">
        <v>112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4"/>
      <c r="N64" s="13"/>
      <c r="O64" s="13"/>
    </row>
    <row r="65" spans="2:17" ht="39" customHeight="1" x14ac:dyDescent="0.25">
      <c r="B65" s="25" t="s">
        <v>41</v>
      </c>
      <c r="C65" s="26" t="s">
        <v>42</v>
      </c>
      <c r="D65" s="26"/>
      <c r="E65" s="26"/>
      <c r="F65" s="27" t="s">
        <v>120</v>
      </c>
      <c r="G65" s="27">
        <f>SUM(G66:G69)</f>
        <v>163337.62</v>
      </c>
      <c r="H65" s="27">
        <f t="shared" ref="H65:O65" si="18">SUM(H66:H69)</f>
        <v>22603.72</v>
      </c>
      <c r="I65" s="27">
        <f t="shared" si="18"/>
        <v>17875.400000000001</v>
      </c>
      <c r="J65" s="27">
        <f t="shared" si="18"/>
        <v>17957.2</v>
      </c>
      <c r="K65" s="27">
        <f t="shared" si="18"/>
        <v>17901.2</v>
      </c>
      <c r="L65" s="27">
        <f t="shared" si="18"/>
        <v>21115</v>
      </c>
      <c r="M65" s="27">
        <f t="shared" si="18"/>
        <v>21497.1</v>
      </c>
      <c r="N65" s="27">
        <f t="shared" si="18"/>
        <v>22194</v>
      </c>
      <c r="O65" s="27">
        <f t="shared" si="18"/>
        <v>22194</v>
      </c>
      <c r="P65" s="4"/>
      <c r="Q65" s="2"/>
    </row>
    <row r="66" spans="2:17" ht="22.5" customHeight="1" x14ac:dyDescent="0.25">
      <c r="B66" s="19" t="s">
        <v>8</v>
      </c>
      <c r="C66" s="29" t="s">
        <v>27</v>
      </c>
      <c r="D66" s="19" t="s">
        <v>57</v>
      </c>
      <c r="E66" s="20" t="s">
        <v>77</v>
      </c>
      <c r="F66" s="19" t="s">
        <v>39</v>
      </c>
      <c r="G66" s="25">
        <f>SUM(H66:O66)</f>
        <v>31006.370000000003</v>
      </c>
      <c r="H66" s="20">
        <v>17091.97</v>
      </c>
      <c r="I66" s="20">
        <v>13914.4</v>
      </c>
      <c r="J66" s="20">
        <v>0</v>
      </c>
      <c r="K66" s="20">
        <v>0</v>
      </c>
      <c r="L66" s="20">
        <v>0</v>
      </c>
      <c r="M66" s="20">
        <v>0</v>
      </c>
      <c r="N66" s="61">
        <v>0</v>
      </c>
      <c r="O66" s="61">
        <v>0</v>
      </c>
    </row>
    <row r="67" spans="2:17" ht="44.25" customHeight="1" x14ac:dyDescent="0.25">
      <c r="B67" s="19"/>
      <c r="C67" s="29"/>
      <c r="D67" s="19"/>
      <c r="E67" s="20" t="s">
        <v>76</v>
      </c>
      <c r="F67" s="19"/>
      <c r="G67" s="25">
        <f t="shared" ref="G67:G69" si="19">SUM(H67:O67)</f>
        <v>35858.400000000001</v>
      </c>
      <c r="H67" s="20">
        <v>0</v>
      </c>
      <c r="I67" s="20">
        <v>0</v>
      </c>
      <c r="J67" s="20">
        <v>17957.2</v>
      </c>
      <c r="K67" s="20">
        <v>17901.2</v>
      </c>
      <c r="L67" s="20">
        <v>0</v>
      </c>
      <c r="M67" s="20">
        <v>0</v>
      </c>
      <c r="N67" s="61">
        <v>0</v>
      </c>
      <c r="O67" s="61">
        <v>0</v>
      </c>
    </row>
    <row r="68" spans="2:17" ht="40.5" customHeight="1" x14ac:dyDescent="0.25">
      <c r="B68" s="19" t="s">
        <v>10</v>
      </c>
      <c r="C68" s="32" t="s">
        <v>51</v>
      </c>
      <c r="D68" s="20" t="s">
        <v>68</v>
      </c>
      <c r="E68" s="20" t="s">
        <v>70</v>
      </c>
      <c r="F68" s="19" t="s">
        <v>39</v>
      </c>
      <c r="G68" s="25">
        <f t="shared" si="19"/>
        <v>9472.75</v>
      </c>
      <c r="H68" s="20">
        <v>5511.75</v>
      </c>
      <c r="I68" s="20">
        <v>3961</v>
      </c>
      <c r="J68" s="20">
        <v>0</v>
      </c>
      <c r="K68" s="20">
        <v>0</v>
      </c>
      <c r="L68" s="20">
        <v>0</v>
      </c>
      <c r="M68" s="20">
        <v>0</v>
      </c>
      <c r="N68" s="61">
        <v>0</v>
      </c>
      <c r="O68" s="61">
        <v>0</v>
      </c>
    </row>
    <row r="69" spans="2:17" ht="34.5" customHeight="1" x14ac:dyDescent="0.25">
      <c r="B69" s="19"/>
      <c r="C69" s="32"/>
      <c r="D69" s="20" t="s">
        <v>100</v>
      </c>
      <c r="E69" s="20" t="s">
        <v>71</v>
      </c>
      <c r="F69" s="19"/>
      <c r="G69" s="25">
        <f t="shared" si="19"/>
        <v>87000.1</v>
      </c>
      <c r="H69" s="20">
        <v>0</v>
      </c>
      <c r="I69" s="20">
        <v>0</v>
      </c>
      <c r="J69" s="20">
        <v>0</v>
      </c>
      <c r="K69" s="20">
        <v>0</v>
      </c>
      <c r="L69" s="20">
        <v>21115</v>
      </c>
      <c r="M69" s="20">
        <v>21497.1</v>
      </c>
      <c r="N69" s="61">
        <v>22194</v>
      </c>
      <c r="O69" s="61">
        <v>22194</v>
      </c>
    </row>
    <row r="70" spans="2:17" ht="39.75" customHeight="1" x14ac:dyDescent="0.25">
      <c r="B70" s="25" t="s">
        <v>43</v>
      </c>
      <c r="C70" s="33" t="s">
        <v>75</v>
      </c>
      <c r="D70" s="33"/>
      <c r="E70" s="33"/>
      <c r="F70" s="27" t="s">
        <v>120</v>
      </c>
      <c r="G70" s="27">
        <f>G71+G72+G73+G74</f>
        <v>324.8</v>
      </c>
      <c r="H70" s="27">
        <f>SUM(H71:H74)</f>
        <v>10</v>
      </c>
      <c r="I70" s="27">
        <f t="shared" ref="I70:O70" si="20">SUM(I71:I74)</f>
        <v>7</v>
      </c>
      <c r="J70" s="27">
        <f t="shared" si="20"/>
        <v>0</v>
      </c>
      <c r="K70" s="27">
        <f t="shared" si="20"/>
        <v>180</v>
      </c>
      <c r="L70" s="27">
        <f t="shared" si="20"/>
        <v>0</v>
      </c>
      <c r="M70" s="27">
        <f t="shared" si="20"/>
        <v>50</v>
      </c>
      <c r="N70" s="27">
        <f t="shared" si="20"/>
        <v>27.8</v>
      </c>
      <c r="O70" s="27">
        <f t="shared" si="20"/>
        <v>50</v>
      </c>
    </row>
    <row r="71" spans="2:17" ht="16.5" customHeight="1" x14ac:dyDescent="0.25">
      <c r="B71" s="19" t="s">
        <v>11</v>
      </c>
      <c r="C71" s="42" t="s">
        <v>25</v>
      </c>
      <c r="D71" s="19" t="s">
        <v>101</v>
      </c>
      <c r="E71" s="20" t="s">
        <v>78</v>
      </c>
      <c r="F71" s="20" t="s">
        <v>39</v>
      </c>
      <c r="G71" s="25">
        <f>SUM(H71:O71)</f>
        <v>12.4</v>
      </c>
      <c r="H71" s="20">
        <v>7</v>
      </c>
      <c r="I71" s="20">
        <v>5.4</v>
      </c>
      <c r="J71" s="20">
        <v>0</v>
      </c>
      <c r="K71" s="20">
        <v>0</v>
      </c>
      <c r="L71" s="20">
        <v>0</v>
      </c>
      <c r="M71" s="20">
        <v>0</v>
      </c>
      <c r="N71" s="21">
        <v>0</v>
      </c>
      <c r="O71" s="21">
        <v>0</v>
      </c>
    </row>
    <row r="72" spans="2:17" ht="44.25" customHeight="1" x14ac:dyDescent="0.25">
      <c r="B72" s="19"/>
      <c r="C72" s="42"/>
      <c r="D72" s="19"/>
      <c r="E72" s="20" t="s">
        <v>70</v>
      </c>
      <c r="F72" s="20" t="s">
        <v>39</v>
      </c>
      <c r="G72" s="25">
        <f t="shared" ref="G72:G74" si="21">SUM(H72:O72)</f>
        <v>4.5999999999999996</v>
      </c>
      <c r="H72" s="20">
        <v>3</v>
      </c>
      <c r="I72" s="20">
        <v>1.6</v>
      </c>
      <c r="J72" s="20">
        <v>0</v>
      </c>
      <c r="K72" s="20">
        <v>0</v>
      </c>
      <c r="L72" s="20">
        <v>0</v>
      </c>
      <c r="M72" s="20">
        <v>0</v>
      </c>
      <c r="N72" s="21">
        <v>0</v>
      </c>
      <c r="O72" s="21">
        <v>0</v>
      </c>
    </row>
    <row r="73" spans="2:17" ht="18.75" customHeight="1" x14ac:dyDescent="0.25">
      <c r="B73" s="19"/>
      <c r="C73" s="42"/>
      <c r="D73" s="19"/>
      <c r="E73" s="19" t="s">
        <v>74</v>
      </c>
      <c r="F73" s="20" t="s">
        <v>39</v>
      </c>
      <c r="G73" s="25">
        <f t="shared" si="21"/>
        <v>307.8</v>
      </c>
      <c r="H73" s="20">
        <v>0</v>
      </c>
      <c r="I73" s="20">
        <v>0</v>
      </c>
      <c r="J73" s="20">
        <v>0</v>
      </c>
      <c r="K73" s="20">
        <v>180</v>
      </c>
      <c r="L73" s="20">
        <v>0</v>
      </c>
      <c r="M73" s="20">
        <v>50</v>
      </c>
      <c r="N73" s="21">
        <v>27.8</v>
      </c>
      <c r="O73" s="21">
        <v>50</v>
      </c>
    </row>
    <row r="74" spans="2:17" ht="27" customHeight="1" x14ac:dyDescent="0.25">
      <c r="B74" s="19"/>
      <c r="C74" s="42"/>
      <c r="D74" s="19"/>
      <c r="E74" s="19"/>
      <c r="F74" s="20" t="s">
        <v>56</v>
      </c>
      <c r="G74" s="25">
        <f t="shared" si="21"/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62"/>
      <c r="N74" s="21"/>
      <c r="O74" s="21"/>
    </row>
    <row r="75" spans="2:17" ht="42" customHeight="1" x14ac:dyDescent="0.25">
      <c r="B75" s="25" t="s">
        <v>47</v>
      </c>
      <c r="C75" s="37" t="s">
        <v>60</v>
      </c>
      <c r="D75" s="37"/>
      <c r="E75" s="37"/>
      <c r="F75" s="27" t="s">
        <v>120</v>
      </c>
      <c r="G75" s="27">
        <f>SUM(G76:G78)</f>
        <v>1753.9</v>
      </c>
      <c r="H75" s="27">
        <f t="shared" ref="H75:O75" si="22">SUM(H76:H78)</f>
        <v>0</v>
      </c>
      <c r="I75" s="27">
        <f t="shared" si="22"/>
        <v>0</v>
      </c>
      <c r="J75" s="27">
        <f t="shared" si="22"/>
        <v>0</v>
      </c>
      <c r="K75" s="27">
        <f t="shared" si="22"/>
        <v>407</v>
      </c>
      <c r="L75" s="27">
        <f t="shared" si="22"/>
        <v>0</v>
      </c>
      <c r="M75" s="27">
        <f t="shared" si="22"/>
        <v>332.9</v>
      </c>
      <c r="N75" s="27">
        <f t="shared" si="22"/>
        <v>507</v>
      </c>
      <c r="O75" s="27">
        <f t="shared" si="22"/>
        <v>507</v>
      </c>
    </row>
    <row r="76" spans="2:17" ht="33.75" customHeight="1" x14ac:dyDescent="0.25">
      <c r="B76" s="20" t="s">
        <v>13</v>
      </c>
      <c r="C76" s="34" t="s">
        <v>19</v>
      </c>
      <c r="D76" s="20" t="s">
        <v>20</v>
      </c>
      <c r="E76" s="20" t="s">
        <v>72</v>
      </c>
      <c r="F76" s="20" t="s">
        <v>39</v>
      </c>
      <c r="G76" s="25">
        <f>SUM(H76:O76)</f>
        <v>407</v>
      </c>
      <c r="H76" s="20">
        <v>0</v>
      </c>
      <c r="I76" s="20">
        <v>0</v>
      </c>
      <c r="J76" s="20">
        <v>0</v>
      </c>
      <c r="K76" s="20">
        <v>407</v>
      </c>
      <c r="L76" s="20">
        <v>0</v>
      </c>
      <c r="M76" s="20">
        <v>0</v>
      </c>
      <c r="N76" s="21">
        <v>0</v>
      </c>
      <c r="O76" s="21">
        <v>0</v>
      </c>
    </row>
    <row r="77" spans="2:17" ht="63" customHeight="1" x14ac:dyDescent="0.25">
      <c r="B77" s="20" t="s">
        <v>26</v>
      </c>
      <c r="C77" s="39" t="s">
        <v>61</v>
      </c>
      <c r="D77" s="19" t="s">
        <v>102</v>
      </c>
      <c r="E77" s="19" t="s">
        <v>73</v>
      </c>
      <c r="F77" s="19" t="s">
        <v>39</v>
      </c>
      <c r="G77" s="25">
        <f t="shared" ref="G77:G78" si="23">SUM(H77:O77)</f>
        <v>1346.9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41">
        <v>332.9</v>
      </c>
      <c r="N77" s="21">
        <v>507</v>
      </c>
      <c r="O77" s="21">
        <v>507</v>
      </c>
    </row>
    <row r="78" spans="2:17" ht="41.25" customHeight="1" x14ac:dyDescent="0.25">
      <c r="B78" s="20" t="s">
        <v>67</v>
      </c>
      <c r="C78" s="34" t="s">
        <v>17</v>
      </c>
      <c r="D78" s="19"/>
      <c r="E78" s="19"/>
      <c r="F78" s="19"/>
      <c r="G78" s="25">
        <f t="shared" si="23"/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41">
        <v>0</v>
      </c>
      <c r="N78" s="21">
        <v>0</v>
      </c>
      <c r="O78" s="21">
        <v>0</v>
      </c>
    </row>
    <row r="79" spans="2:17" ht="22.5" customHeight="1" x14ac:dyDescent="0.25">
      <c r="B79" s="25" t="s">
        <v>53</v>
      </c>
      <c r="C79" s="33" t="s">
        <v>79</v>
      </c>
      <c r="D79" s="33"/>
      <c r="E79" s="33"/>
      <c r="F79" s="27" t="s">
        <v>120</v>
      </c>
      <c r="G79" s="27">
        <f>SUM(H79:O79)</f>
        <v>456.29999999999995</v>
      </c>
      <c r="H79" s="27">
        <f>H80+H81</f>
        <v>0</v>
      </c>
      <c r="I79" s="27">
        <f t="shared" ref="I79:O79" si="24">I80+I81+I82</f>
        <v>5</v>
      </c>
      <c r="J79" s="27">
        <f t="shared" si="24"/>
        <v>5.4</v>
      </c>
      <c r="K79" s="27">
        <f t="shared" si="24"/>
        <v>8.8000000000000007</v>
      </c>
      <c r="L79" s="27">
        <f t="shared" si="24"/>
        <v>231</v>
      </c>
      <c r="M79" s="27">
        <f t="shared" si="24"/>
        <v>68.7</v>
      </c>
      <c r="N79" s="27">
        <f t="shared" si="24"/>
        <v>68.7</v>
      </c>
      <c r="O79" s="27">
        <f t="shared" si="24"/>
        <v>68.7</v>
      </c>
    </row>
    <row r="80" spans="2:17" ht="27" customHeight="1" x14ac:dyDescent="0.25">
      <c r="B80" s="19" t="s">
        <v>16</v>
      </c>
      <c r="C80" s="42" t="s">
        <v>80</v>
      </c>
      <c r="D80" s="19" t="s">
        <v>101</v>
      </c>
      <c r="E80" s="20" t="s">
        <v>72</v>
      </c>
      <c r="F80" s="20" t="s">
        <v>39</v>
      </c>
      <c r="G80" s="63">
        <f t="shared" ref="G80:G82" si="25">SUM(H80:O80)</f>
        <v>10.4</v>
      </c>
      <c r="H80" s="20">
        <v>0</v>
      </c>
      <c r="I80" s="20">
        <v>5</v>
      </c>
      <c r="J80" s="20">
        <v>5.4</v>
      </c>
      <c r="K80" s="20">
        <v>0</v>
      </c>
      <c r="L80" s="20">
        <v>0</v>
      </c>
      <c r="M80" s="41">
        <v>0</v>
      </c>
      <c r="N80" s="21">
        <v>0</v>
      </c>
      <c r="O80" s="21">
        <v>0</v>
      </c>
    </row>
    <row r="81" spans="2:15" ht="21" customHeight="1" x14ac:dyDescent="0.25">
      <c r="B81" s="19"/>
      <c r="C81" s="42"/>
      <c r="D81" s="19"/>
      <c r="E81" s="19" t="s">
        <v>74</v>
      </c>
      <c r="F81" s="20" t="s">
        <v>39</v>
      </c>
      <c r="G81" s="63">
        <f t="shared" si="25"/>
        <v>250.3</v>
      </c>
      <c r="H81" s="20">
        <v>0</v>
      </c>
      <c r="I81" s="20">
        <v>0</v>
      </c>
      <c r="J81" s="20">
        <v>0</v>
      </c>
      <c r="K81" s="20">
        <v>8.8000000000000007</v>
      </c>
      <c r="L81" s="20">
        <v>231</v>
      </c>
      <c r="M81" s="41">
        <v>3.5</v>
      </c>
      <c r="N81" s="21">
        <v>3.5</v>
      </c>
      <c r="O81" s="21">
        <v>3.5</v>
      </c>
    </row>
    <row r="82" spans="2:15" ht="27" customHeight="1" x14ac:dyDescent="0.25">
      <c r="B82" s="19"/>
      <c r="C82" s="42"/>
      <c r="D82" s="19"/>
      <c r="E82" s="19"/>
      <c r="F82" s="20" t="s">
        <v>56</v>
      </c>
      <c r="G82" s="63">
        <f t="shared" si="25"/>
        <v>195.60000000000002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41">
        <v>65.2</v>
      </c>
      <c r="N82" s="21">
        <v>65.2</v>
      </c>
      <c r="O82" s="21">
        <v>65.2</v>
      </c>
    </row>
    <row r="83" spans="2:15" ht="32.25" customHeight="1" x14ac:dyDescent="0.25">
      <c r="B83" s="25" t="s">
        <v>52</v>
      </c>
      <c r="C83" s="37" t="s">
        <v>48</v>
      </c>
      <c r="D83" s="37"/>
      <c r="E83" s="37"/>
      <c r="F83" s="27" t="s">
        <v>120</v>
      </c>
      <c r="G83" s="27">
        <f>SUM(H83:O83)</f>
        <v>4788</v>
      </c>
      <c r="H83" s="27">
        <f>H84</f>
        <v>0</v>
      </c>
      <c r="I83" s="27">
        <f t="shared" ref="I83:O83" si="26">I84</f>
        <v>0</v>
      </c>
      <c r="J83" s="27">
        <f t="shared" si="26"/>
        <v>0</v>
      </c>
      <c r="K83" s="27">
        <f t="shared" si="26"/>
        <v>0</v>
      </c>
      <c r="L83" s="27">
        <f t="shared" si="26"/>
        <v>0</v>
      </c>
      <c r="M83" s="27">
        <f t="shared" si="26"/>
        <v>1596</v>
      </c>
      <c r="N83" s="27">
        <f t="shared" si="26"/>
        <v>1596</v>
      </c>
      <c r="O83" s="27">
        <f t="shared" si="26"/>
        <v>1596</v>
      </c>
    </row>
    <row r="84" spans="2:15" ht="141.75" customHeight="1" x14ac:dyDescent="0.25">
      <c r="B84" s="20" t="s">
        <v>21</v>
      </c>
      <c r="C84" s="40" t="s">
        <v>50</v>
      </c>
      <c r="D84" s="20" t="s">
        <v>102</v>
      </c>
      <c r="E84" s="20" t="s">
        <v>73</v>
      </c>
      <c r="F84" s="20" t="s">
        <v>56</v>
      </c>
      <c r="G84" s="25">
        <f>SUM(H84:O84)</f>
        <v>4788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41">
        <v>1596</v>
      </c>
      <c r="N84" s="21">
        <v>1596</v>
      </c>
      <c r="O84" s="21">
        <v>1596</v>
      </c>
    </row>
    <row r="85" spans="2:15" ht="21" customHeight="1" x14ac:dyDescent="0.25">
      <c r="B85" s="46" t="s">
        <v>24</v>
      </c>
      <c r="C85" s="46"/>
      <c r="D85" s="46"/>
      <c r="E85" s="46"/>
      <c r="F85" s="46"/>
      <c r="G85" s="47">
        <f>SUM(H85:O85)</f>
        <v>170660.62</v>
      </c>
      <c r="H85" s="47">
        <f>H65+H70+H75+H79+H83</f>
        <v>22613.72</v>
      </c>
      <c r="I85" s="47">
        <f t="shared" ref="I85:L85" si="27">I65+I70+I75+I79+I83</f>
        <v>17887.400000000001</v>
      </c>
      <c r="J85" s="47">
        <f t="shared" si="27"/>
        <v>17962.600000000002</v>
      </c>
      <c r="K85" s="47">
        <f t="shared" si="27"/>
        <v>18497</v>
      </c>
      <c r="L85" s="47">
        <f t="shared" si="27"/>
        <v>21346</v>
      </c>
      <c r="M85" s="47">
        <f>M65+M70+M75+M79+M83</f>
        <v>23544.7</v>
      </c>
      <c r="N85" s="47">
        <f>N65+N70+N75+N79+N83</f>
        <v>24393.5</v>
      </c>
      <c r="O85" s="47">
        <f>O65+O70+O75+O79+O83</f>
        <v>24415.7</v>
      </c>
    </row>
    <row r="86" spans="2:15" ht="30" x14ac:dyDescent="0.25">
      <c r="B86" s="49" t="s">
        <v>78</v>
      </c>
      <c r="C86" s="49"/>
      <c r="D86" s="49"/>
      <c r="E86" s="49"/>
      <c r="F86" s="20" t="s">
        <v>39</v>
      </c>
      <c r="G86" s="30">
        <f>SUM(H86:O86)</f>
        <v>31018.77</v>
      </c>
      <c r="H86" s="30">
        <f>H66+H71</f>
        <v>17098.97</v>
      </c>
      <c r="I86" s="30">
        <f>I66+I71</f>
        <v>13919.8</v>
      </c>
      <c r="J86" s="30">
        <v>0</v>
      </c>
      <c r="K86" s="30">
        <f t="shared" ref="K86:O86" si="28">K66+K71+K80</f>
        <v>0</v>
      </c>
      <c r="L86" s="30">
        <f t="shared" si="28"/>
        <v>0</v>
      </c>
      <c r="M86" s="30">
        <f t="shared" si="28"/>
        <v>0</v>
      </c>
      <c r="N86" s="30">
        <f t="shared" si="28"/>
        <v>0</v>
      </c>
      <c r="O86" s="30">
        <f t="shared" si="28"/>
        <v>0</v>
      </c>
    </row>
    <row r="87" spans="2:15" ht="15.75" customHeight="1" x14ac:dyDescent="0.25">
      <c r="B87" s="49" t="s">
        <v>70</v>
      </c>
      <c r="C87" s="49"/>
      <c r="D87" s="49"/>
      <c r="E87" s="49"/>
      <c r="F87" s="20" t="s">
        <v>39</v>
      </c>
      <c r="G87" s="30">
        <f t="shared" ref="G87:G90" si="29">SUM(H87:O87)</f>
        <v>9477.35</v>
      </c>
      <c r="H87" s="30">
        <f t="shared" ref="H87:O87" si="30">H68+H72</f>
        <v>5514.75</v>
      </c>
      <c r="I87" s="30">
        <f t="shared" si="30"/>
        <v>3962.6</v>
      </c>
      <c r="J87" s="30">
        <f t="shared" si="30"/>
        <v>0</v>
      </c>
      <c r="K87" s="30">
        <f t="shared" si="30"/>
        <v>0</v>
      </c>
      <c r="L87" s="30">
        <f t="shared" si="30"/>
        <v>0</v>
      </c>
      <c r="M87" s="30">
        <f t="shared" si="30"/>
        <v>0</v>
      </c>
      <c r="N87" s="30">
        <f t="shared" si="30"/>
        <v>0</v>
      </c>
      <c r="O87" s="30">
        <f t="shared" si="30"/>
        <v>0</v>
      </c>
    </row>
    <row r="88" spans="2:15" ht="18" customHeight="1" x14ac:dyDescent="0.25">
      <c r="B88" s="49" t="s">
        <v>72</v>
      </c>
      <c r="C88" s="49"/>
      <c r="D88" s="49"/>
      <c r="E88" s="49"/>
      <c r="F88" s="20" t="s">
        <v>39</v>
      </c>
      <c r="G88" s="30">
        <f t="shared" si="29"/>
        <v>36275.800000000003</v>
      </c>
      <c r="H88" s="30">
        <f>H67+H76+H80</f>
        <v>0</v>
      </c>
      <c r="I88" s="30">
        <f t="shared" ref="I88:O88" si="31">I67+I76+I80</f>
        <v>5</v>
      </c>
      <c r="J88" s="30">
        <f t="shared" si="31"/>
        <v>17962.600000000002</v>
      </c>
      <c r="K88" s="30">
        <f t="shared" si="31"/>
        <v>18308.2</v>
      </c>
      <c r="L88" s="30">
        <f t="shared" si="31"/>
        <v>0</v>
      </c>
      <c r="M88" s="30">
        <f t="shared" si="31"/>
        <v>0</v>
      </c>
      <c r="N88" s="30">
        <f t="shared" si="31"/>
        <v>0</v>
      </c>
      <c r="O88" s="30">
        <f t="shared" si="31"/>
        <v>0</v>
      </c>
    </row>
    <row r="89" spans="2:15" x14ac:dyDescent="0.25">
      <c r="B89" s="64" t="s">
        <v>73</v>
      </c>
      <c r="C89" s="64"/>
      <c r="D89" s="64"/>
      <c r="E89" s="64"/>
      <c r="F89" s="65" t="s">
        <v>39</v>
      </c>
      <c r="G89" s="30">
        <f t="shared" si="29"/>
        <v>88905.1</v>
      </c>
      <c r="H89" s="66">
        <f>H69+H73+H77+H78+H81</f>
        <v>0</v>
      </c>
      <c r="I89" s="66">
        <f t="shared" ref="I89:O89" si="32">I69+I73+I77+I78+I81</f>
        <v>0</v>
      </c>
      <c r="J89" s="66">
        <f t="shared" si="32"/>
        <v>0</v>
      </c>
      <c r="K89" s="66">
        <f t="shared" si="32"/>
        <v>188.8</v>
      </c>
      <c r="L89" s="66">
        <f t="shared" si="32"/>
        <v>21346</v>
      </c>
      <c r="M89" s="66">
        <f t="shared" si="32"/>
        <v>21883.5</v>
      </c>
      <c r="N89" s="66">
        <f t="shared" si="32"/>
        <v>22732.3</v>
      </c>
      <c r="O89" s="66">
        <f t="shared" si="32"/>
        <v>22754.5</v>
      </c>
    </row>
    <row r="90" spans="2:15" ht="30" customHeight="1" x14ac:dyDescent="0.25">
      <c r="B90" s="64"/>
      <c r="C90" s="64"/>
      <c r="D90" s="64"/>
      <c r="E90" s="64"/>
      <c r="F90" s="67" t="s">
        <v>56</v>
      </c>
      <c r="G90" s="30">
        <f t="shared" si="29"/>
        <v>4983.6000000000004</v>
      </c>
      <c r="H90" s="68">
        <f>H74+H82+H84</f>
        <v>0</v>
      </c>
      <c r="I90" s="68">
        <f t="shared" ref="I90:O90" si="33">I74+I82+I84</f>
        <v>0</v>
      </c>
      <c r="J90" s="68">
        <f t="shared" si="33"/>
        <v>0</v>
      </c>
      <c r="K90" s="68">
        <f t="shared" si="33"/>
        <v>0</v>
      </c>
      <c r="L90" s="68">
        <f t="shared" si="33"/>
        <v>0</v>
      </c>
      <c r="M90" s="68">
        <f t="shared" si="33"/>
        <v>1661.2</v>
      </c>
      <c r="N90" s="68">
        <f t="shared" si="33"/>
        <v>1661.2</v>
      </c>
      <c r="O90" s="68">
        <f t="shared" si="33"/>
        <v>1661.2</v>
      </c>
    </row>
    <row r="91" spans="2:15" ht="30" customHeight="1" x14ac:dyDescent="0.25">
      <c r="B91" s="14"/>
      <c r="C91" s="14"/>
      <c r="D91" s="14"/>
      <c r="E91" s="14"/>
      <c r="F91" s="69"/>
      <c r="G91" s="3"/>
      <c r="H91" s="3"/>
      <c r="I91" s="3"/>
      <c r="J91" s="3"/>
      <c r="K91" s="3"/>
      <c r="L91" s="3"/>
      <c r="M91" s="3"/>
    </row>
    <row r="92" spans="2:15" x14ac:dyDescent="0.25">
      <c r="B92" s="3"/>
      <c r="C92" s="3"/>
      <c r="D92" s="3"/>
      <c r="E92" s="3"/>
      <c r="F92" s="3"/>
      <c r="G92" s="3"/>
      <c r="H92" s="3"/>
      <c r="I92" s="3"/>
      <c r="J92" s="3"/>
      <c r="L92" s="15"/>
      <c r="M92" s="55" t="s">
        <v>28</v>
      </c>
    </row>
    <row r="93" spans="2:15" x14ac:dyDescent="0.25">
      <c r="B93" s="3"/>
      <c r="C93" s="3"/>
      <c r="D93" s="3"/>
      <c r="E93" s="3"/>
      <c r="F93" s="3"/>
      <c r="G93" s="3"/>
      <c r="H93" s="3"/>
      <c r="I93" s="3"/>
      <c r="J93" s="3"/>
      <c r="L93" s="15"/>
      <c r="M93" s="55" t="s">
        <v>29</v>
      </c>
    </row>
    <row r="94" spans="2:15" x14ac:dyDescent="0.25">
      <c r="B94" s="3"/>
      <c r="C94" s="3"/>
      <c r="D94" s="3"/>
      <c r="E94" s="3"/>
      <c r="F94" s="3"/>
      <c r="G94" s="3"/>
      <c r="H94" s="3"/>
      <c r="I94" s="3"/>
      <c r="J94" s="3"/>
      <c r="L94" s="15"/>
      <c r="M94" s="55" t="s">
        <v>30</v>
      </c>
    </row>
    <row r="95" spans="2:15" x14ac:dyDescent="0.25">
      <c r="B95" s="3"/>
      <c r="C95" s="3"/>
      <c r="D95" s="3"/>
      <c r="E95" s="3"/>
      <c r="F95" s="3"/>
      <c r="G95" s="3"/>
      <c r="H95" s="3"/>
      <c r="I95" s="3"/>
      <c r="J95" s="3"/>
      <c r="L95" s="15"/>
      <c r="M95" s="55" t="s">
        <v>31</v>
      </c>
    </row>
    <row r="96" spans="2:15" x14ac:dyDescent="0.25">
      <c r="B96" s="3"/>
      <c r="C96" s="3"/>
      <c r="D96" s="3"/>
      <c r="E96" s="3"/>
      <c r="F96" s="3"/>
      <c r="G96" s="3"/>
      <c r="H96" s="3"/>
      <c r="I96" s="3"/>
      <c r="J96" s="3"/>
      <c r="L96" s="70" t="s">
        <v>124</v>
      </c>
      <c r="M96" s="70"/>
      <c r="N96" s="70"/>
      <c r="O96" s="70"/>
    </row>
    <row r="97" spans="2:15" x14ac:dyDescent="0.25">
      <c r="B97" s="71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2:15" x14ac:dyDescent="0.25">
      <c r="B98" s="72" t="s">
        <v>32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2:15" x14ac:dyDescent="0.25">
      <c r="B99" s="72" t="s">
        <v>111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5" x14ac:dyDescent="0.25">
      <c r="B100" s="7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2:15" ht="16.5" customHeight="1" x14ac:dyDescent="0.25">
      <c r="B101" s="19" t="s">
        <v>1</v>
      </c>
      <c r="C101" s="19" t="s">
        <v>2</v>
      </c>
      <c r="D101" s="19" t="s">
        <v>3</v>
      </c>
      <c r="E101" s="19" t="s">
        <v>4</v>
      </c>
      <c r="F101" s="19" t="s">
        <v>37</v>
      </c>
      <c r="G101" s="19" t="s">
        <v>5</v>
      </c>
      <c r="H101" s="19"/>
      <c r="I101" s="19"/>
      <c r="J101" s="19"/>
      <c r="K101" s="19"/>
      <c r="L101" s="19"/>
      <c r="M101" s="19"/>
      <c r="N101" s="19"/>
      <c r="O101" s="19"/>
    </row>
    <row r="102" spans="2:15" ht="15" customHeight="1" x14ac:dyDescent="0.25">
      <c r="B102" s="19"/>
      <c r="C102" s="19"/>
      <c r="D102" s="19"/>
      <c r="E102" s="19"/>
      <c r="F102" s="19"/>
      <c r="G102" s="19" t="s">
        <v>6</v>
      </c>
      <c r="H102" s="19" t="s">
        <v>7</v>
      </c>
      <c r="I102" s="19"/>
      <c r="J102" s="19"/>
      <c r="K102" s="19"/>
      <c r="L102" s="19"/>
      <c r="M102" s="19"/>
      <c r="N102" s="19"/>
      <c r="O102" s="19"/>
    </row>
    <row r="103" spans="2:15" x14ac:dyDescent="0.25">
      <c r="B103" s="19"/>
      <c r="C103" s="19"/>
      <c r="D103" s="19"/>
      <c r="E103" s="19"/>
      <c r="F103" s="19"/>
      <c r="G103" s="19"/>
      <c r="H103" s="20">
        <v>2015</v>
      </c>
      <c r="I103" s="20">
        <v>2016</v>
      </c>
      <c r="J103" s="20">
        <v>2017</v>
      </c>
      <c r="K103" s="20">
        <v>2018</v>
      </c>
      <c r="L103" s="20">
        <v>2019</v>
      </c>
      <c r="M103" s="20">
        <v>2020</v>
      </c>
      <c r="N103" s="61">
        <v>2021</v>
      </c>
      <c r="O103" s="61">
        <v>2022</v>
      </c>
    </row>
    <row r="104" spans="2:15" x14ac:dyDescent="0.25">
      <c r="B104" s="20">
        <v>1</v>
      </c>
      <c r="C104" s="20">
        <v>2</v>
      </c>
      <c r="D104" s="20">
        <v>3</v>
      </c>
      <c r="E104" s="20">
        <v>4</v>
      </c>
      <c r="F104" s="20">
        <v>5</v>
      </c>
      <c r="G104" s="20">
        <v>6</v>
      </c>
      <c r="H104" s="20">
        <v>7</v>
      </c>
      <c r="I104" s="20">
        <v>8</v>
      </c>
      <c r="J104" s="20">
        <v>9</v>
      </c>
      <c r="K104" s="20">
        <v>10</v>
      </c>
      <c r="L104" s="20">
        <v>11</v>
      </c>
      <c r="M104" s="20">
        <v>12</v>
      </c>
      <c r="N104" s="61">
        <v>13</v>
      </c>
      <c r="O104" s="61">
        <v>14</v>
      </c>
    </row>
    <row r="105" spans="2:15" ht="31.5" customHeight="1" x14ac:dyDescent="0.25">
      <c r="B105" s="22" t="s">
        <v>110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4"/>
    </row>
    <row r="106" spans="2:15" ht="31.5" customHeight="1" x14ac:dyDescent="0.25">
      <c r="B106" s="25" t="s">
        <v>41</v>
      </c>
      <c r="C106" s="26" t="s">
        <v>85</v>
      </c>
      <c r="D106" s="26"/>
      <c r="E106" s="26"/>
      <c r="F106" s="27" t="s">
        <v>120</v>
      </c>
      <c r="G106" s="27">
        <f>SUM(H106:O106)</f>
        <v>119315.31000000001</v>
      </c>
      <c r="H106" s="27">
        <f>SUM(H107:H110)</f>
        <v>17020.61</v>
      </c>
      <c r="I106" s="27">
        <f t="shared" ref="I106:O106" si="34">SUM(I107:I110)</f>
        <v>15572</v>
      </c>
      <c r="J106" s="27">
        <f t="shared" si="34"/>
        <v>13607.1</v>
      </c>
      <c r="K106" s="27">
        <f t="shared" si="34"/>
        <v>13608.7</v>
      </c>
      <c r="L106" s="27">
        <f t="shared" si="34"/>
        <v>14892.3</v>
      </c>
      <c r="M106" s="27">
        <f t="shared" si="34"/>
        <v>14592.6</v>
      </c>
      <c r="N106" s="74">
        <f t="shared" si="34"/>
        <v>15011</v>
      </c>
      <c r="O106" s="74">
        <f t="shared" si="34"/>
        <v>15011</v>
      </c>
    </row>
    <row r="107" spans="2:15" ht="36" customHeight="1" x14ac:dyDescent="0.25">
      <c r="B107" s="19" t="s">
        <v>8</v>
      </c>
      <c r="C107" s="42" t="s">
        <v>36</v>
      </c>
      <c r="D107" s="20" t="s">
        <v>68</v>
      </c>
      <c r="E107" s="20" t="s">
        <v>94</v>
      </c>
      <c r="F107" s="19" t="s">
        <v>39</v>
      </c>
      <c r="G107" s="25">
        <f t="shared" ref="G107:G135" si="35">SUM(H107:O107)</f>
        <v>19204.379999999997</v>
      </c>
      <c r="H107" s="20">
        <v>9486.3799999999992</v>
      </c>
      <c r="I107" s="20">
        <v>9718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</row>
    <row r="108" spans="2:15" ht="36.75" customHeight="1" x14ac:dyDescent="0.25">
      <c r="B108" s="19"/>
      <c r="C108" s="42"/>
      <c r="D108" s="20" t="s">
        <v>68</v>
      </c>
      <c r="E108" s="20" t="s">
        <v>95</v>
      </c>
      <c r="F108" s="19"/>
      <c r="G108" s="25">
        <f t="shared" si="35"/>
        <v>13388.23</v>
      </c>
      <c r="H108" s="20">
        <v>7534.23</v>
      </c>
      <c r="I108" s="20">
        <v>5854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</row>
    <row r="109" spans="2:15" ht="31.5" customHeight="1" x14ac:dyDescent="0.25">
      <c r="B109" s="19"/>
      <c r="C109" s="42"/>
      <c r="D109" s="20" t="s">
        <v>69</v>
      </c>
      <c r="E109" s="20" t="s">
        <v>96</v>
      </c>
      <c r="F109" s="19"/>
      <c r="G109" s="25">
        <f t="shared" si="35"/>
        <v>27215.800000000003</v>
      </c>
      <c r="H109" s="20">
        <v>0</v>
      </c>
      <c r="I109" s="20">
        <v>0</v>
      </c>
      <c r="J109" s="20">
        <v>13607.1</v>
      </c>
      <c r="K109" s="20">
        <v>13608.7</v>
      </c>
      <c r="L109" s="20">
        <v>0</v>
      </c>
      <c r="M109" s="20">
        <v>0</v>
      </c>
      <c r="N109" s="20">
        <v>0</v>
      </c>
      <c r="O109" s="20">
        <v>0</v>
      </c>
    </row>
    <row r="110" spans="2:15" ht="31.5" customHeight="1" x14ac:dyDescent="0.25">
      <c r="B110" s="20" t="s">
        <v>10</v>
      </c>
      <c r="C110" s="75" t="s">
        <v>51</v>
      </c>
      <c r="D110" s="20" t="s">
        <v>100</v>
      </c>
      <c r="E110" s="20" t="s">
        <v>97</v>
      </c>
      <c r="F110" s="20" t="s">
        <v>39</v>
      </c>
      <c r="G110" s="25">
        <f t="shared" si="35"/>
        <v>59506.9</v>
      </c>
      <c r="H110" s="20">
        <v>0</v>
      </c>
      <c r="I110" s="20">
        <v>0</v>
      </c>
      <c r="J110" s="20">
        <v>0</v>
      </c>
      <c r="K110" s="20">
        <v>0</v>
      </c>
      <c r="L110" s="20">
        <v>14892.3</v>
      </c>
      <c r="M110" s="20">
        <v>14592.6</v>
      </c>
      <c r="N110" s="21">
        <v>15011</v>
      </c>
      <c r="O110" s="21">
        <v>15011</v>
      </c>
    </row>
    <row r="111" spans="2:15" ht="31.5" customHeight="1" x14ac:dyDescent="0.25">
      <c r="B111" s="25" t="s">
        <v>43</v>
      </c>
      <c r="C111" s="26" t="s">
        <v>91</v>
      </c>
      <c r="D111" s="26"/>
      <c r="E111" s="26"/>
      <c r="F111" s="27" t="s">
        <v>120</v>
      </c>
      <c r="G111" s="27">
        <f t="shared" si="35"/>
        <v>373.9</v>
      </c>
      <c r="H111" s="27">
        <f>SUM(H112:H115)</f>
        <v>45</v>
      </c>
      <c r="I111" s="27">
        <f t="shared" ref="I111:O111" si="36">SUM(I112:I115)</f>
        <v>54.5</v>
      </c>
      <c r="J111" s="27">
        <f t="shared" si="36"/>
        <v>50</v>
      </c>
      <c r="K111" s="27">
        <f t="shared" si="36"/>
        <v>44.4</v>
      </c>
      <c r="L111" s="27">
        <f t="shared" si="36"/>
        <v>45</v>
      </c>
      <c r="M111" s="27">
        <f t="shared" si="36"/>
        <v>45</v>
      </c>
      <c r="N111" s="27">
        <f t="shared" si="36"/>
        <v>45</v>
      </c>
      <c r="O111" s="27">
        <f t="shared" si="36"/>
        <v>45</v>
      </c>
    </row>
    <row r="112" spans="2:15" ht="39.75" customHeight="1" x14ac:dyDescent="0.25">
      <c r="B112" s="19" t="s">
        <v>11</v>
      </c>
      <c r="C112" s="42" t="s">
        <v>35</v>
      </c>
      <c r="D112" s="19" t="s">
        <v>68</v>
      </c>
      <c r="E112" s="20" t="s">
        <v>94</v>
      </c>
      <c r="F112" s="19" t="s">
        <v>39</v>
      </c>
      <c r="G112" s="25">
        <f t="shared" si="35"/>
        <v>94.5</v>
      </c>
      <c r="H112" s="20">
        <v>45</v>
      </c>
      <c r="I112" s="20">
        <v>49.5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</row>
    <row r="113" spans="2:15" ht="39.75" customHeight="1" x14ac:dyDescent="0.25">
      <c r="B113" s="19"/>
      <c r="C113" s="42"/>
      <c r="D113" s="19"/>
      <c r="E113" s="20" t="s">
        <v>95</v>
      </c>
      <c r="F113" s="19"/>
      <c r="G113" s="25">
        <f t="shared" si="35"/>
        <v>5</v>
      </c>
      <c r="H113" s="20">
        <v>0</v>
      </c>
      <c r="I113" s="20">
        <v>5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</row>
    <row r="114" spans="2:15" ht="31.5" customHeight="1" x14ac:dyDescent="0.25">
      <c r="B114" s="19"/>
      <c r="C114" s="42"/>
      <c r="D114" s="20" t="s">
        <v>69</v>
      </c>
      <c r="E114" s="20" t="s">
        <v>96</v>
      </c>
      <c r="F114" s="19"/>
      <c r="G114" s="25">
        <f t="shared" si="35"/>
        <v>94.4</v>
      </c>
      <c r="H114" s="20">
        <v>0</v>
      </c>
      <c r="I114" s="20">
        <v>0</v>
      </c>
      <c r="J114" s="20">
        <v>50</v>
      </c>
      <c r="K114" s="20">
        <v>44.4</v>
      </c>
      <c r="L114" s="20">
        <v>0</v>
      </c>
      <c r="M114" s="20">
        <v>0</v>
      </c>
      <c r="N114" s="20">
        <v>0</v>
      </c>
      <c r="O114" s="20">
        <v>0</v>
      </c>
    </row>
    <row r="115" spans="2:15" ht="31.5" customHeight="1" x14ac:dyDescent="0.25">
      <c r="B115" s="19"/>
      <c r="C115" s="34" t="s">
        <v>44</v>
      </c>
      <c r="D115" s="20" t="s">
        <v>100</v>
      </c>
      <c r="E115" s="20" t="s">
        <v>97</v>
      </c>
      <c r="F115" s="19"/>
      <c r="G115" s="25">
        <f t="shared" si="35"/>
        <v>180</v>
      </c>
      <c r="H115" s="20">
        <v>0</v>
      </c>
      <c r="I115" s="20">
        <v>0</v>
      </c>
      <c r="J115" s="20">
        <v>0</v>
      </c>
      <c r="K115" s="20">
        <v>0</v>
      </c>
      <c r="L115" s="20">
        <v>45</v>
      </c>
      <c r="M115" s="20">
        <v>45</v>
      </c>
      <c r="N115" s="21">
        <v>45</v>
      </c>
      <c r="O115" s="21">
        <v>45</v>
      </c>
    </row>
    <row r="116" spans="2:15" ht="51.75" customHeight="1" x14ac:dyDescent="0.25">
      <c r="B116" s="25" t="s">
        <v>47</v>
      </c>
      <c r="C116" s="26" t="s">
        <v>89</v>
      </c>
      <c r="D116" s="26"/>
      <c r="E116" s="26"/>
      <c r="F116" s="27" t="s">
        <v>120</v>
      </c>
      <c r="G116" s="27">
        <f t="shared" si="35"/>
        <v>857.6</v>
      </c>
      <c r="H116" s="27">
        <f>SUM(H117:H118)</f>
        <v>0</v>
      </c>
      <c r="I116" s="27">
        <f t="shared" ref="I116:O116" si="37">SUM(I117:I118)</f>
        <v>0</v>
      </c>
      <c r="J116" s="27">
        <f t="shared" si="37"/>
        <v>0</v>
      </c>
      <c r="K116" s="27">
        <f t="shared" si="37"/>
        <v>26.1</v>
      </c>
      <c r="L116" s="27">
        <f t="shared" si="37"/>
        <v>264.60000000000002</v>
      </c>
      <c r="M116" s="27">
        <f t="shared" si="37"/>
        <v>66.900000000000006</v>
      </c>
      <c r="N116" s="27">
        <f t="shared" si="37"/>
        <v>250</v>
      </c>
      <c r="O116" s="27">
        <f t="shared" si="37"/>
        <v>250</v>
      </c>
    </row>
    <row r="117" spans="2:15" ht="31.5" customHeight="1" x14ac:dyDescent="0.25">
      <c r="B117" s="19" t="s">
        <v>13</v>
      </c>
      <c r="C117" s="34" t="s">
        <v>34</v>
      </c>
      <c r="D117" s="20" t="s">
        <v>69</v>
      </c>
      <c r="E117" s="20" t="s">
        <v>98</v>
      </c>
      <c r="F117" s="19" t="s">
        <v>39</v>
      </c>
      <c r="G117" s="25">
        <f t="shared" si="35"/>
        <v>26.1</v>
      </c>
      <c r="H117" s="20">
        <v>0</v>
      </c>
      <c r="I117" s="20">
        <v>0</v>
      </c>
      <c r="J117" s="20">
        <v>0</v>
      </c>
      <c r="K117" s="20">
        <v>26.1</v>
      </c>
      <c r="L117" s="20">
        <v>0</v>
      </c>
      <c r="M117" s="20">
        <v>0</v>
      </c>
      <c r="N117" s="21">
        <v>0</v>
      </c>
      <c r="O117" s="21">
        <v>0</v>
      </c>
    </row>
    <row r="118" spans="2:15" ht="51" customHeight="1" x14ac:dyDescent="0.25">
      <c r="B118" s="19"/>
      <c r="C118" s="40" t="s">
        <v>46</v>
      </c>
      <c r="D118" s="20" t="s">
        <v>100</v>
      </c>
      <c r="E118" s="20" t="s">
        <v>97</v>
      </c>
      <c r="F118" s="19"/>
      <c r="G118" s="25">
        <f t="shared" si="35"/>
        <v>831.5</v>
      </c>
      <c r="H118" s="20">
        <v>0</v>
      </c>
      <c r="I118" s="20">
        <v>0</v>
      </c>
      <c r="J118" s="20">
        <v>0</v>
      </c>
      <c r="K118" s="20">
        <v>0</v>
      </c>
      <c r="L118" s="20">
        <v>264.60000000000002</v>
      </c>
      <c r="M118" s="20">
        <v>66.900000000000006</v>
      </c>
      <c r="N118" s="21">
        <v>250</v>
      </c>
      <c r="O118" s="21">
        <v>250</v>
      </c>
    </row>
    <row r="119" spans="2:15" ht="31.5" customHeight="1" x14ac:dyDescent="0.25">
      <c r="B119" s="25" t="s">
        <v>53</v>
      </c>
      <c r="C119" s="37" t="s">
        <v>60</v>
      </c>
      <c r="D119" s="37"/>
      <c r="E119" s="37"/>
      <c r="F119" s="27" t="s">
        <v>120</v>
      </c>
      <c r="G119" s="27">
        <f t="shared" si="35"/>
        <v>1314.9</v>
      </c>
      <c r="H119" s="27">
        <f>SUM(H120:H123)</f>
        <v>0</v>
      </c>
      <c r="I119" s="27">
        <f t="shared" ref="I119:O119" si="38">SUM(I120:I123)</f>
        <v>0</v>
      </c>
      <c r="J119" s="27">
        <f t="shared" si="38"/>
        <v>0</v>
      </c>
      <c r="K119" s="27">
        <f t="shared" si="38"/>
        <v>353.59999999999997</v>
      </c>
      <c r="L119" s="27">
        <f t="shared" si="38"/>
        <v>0</v>
      </c>
      <c r="M119" s="27">
        <f t="shared" si="38"/>
        <v>289.3</v>
      </c>
      <c r="N119" s="27">
        <f t="shared" si="38"/>
        <v>336</v>
      </c>
      <c r="O119" s="27">
        <f t="shared" si="38"/>
        <v>336</v>
      </c>
    </row>
    <row r="120" spans="2:15" ht="31.5" customHeight="1" x14ac:dyDescent="0.25">
      <c r="B120" s="20" t="s">
        <v>16</v>
      </c>
      <c r="C120" s="34" t="s">
        <v>19</v>
      </c>
      <c r="D120" s="20" t="s">
        <v>20</v>
      </c>
      <c r="E120" s="20" t="s">
        <v>96</v>
      </c>
      <c r="F120" s="19" t="s">
        <v>39</v>
      </c>
      <c r="G120" s="25">
        <f t="shared" si="35"/>
        <v>315.7</v>
      </c>
      <c r="H120" s="20">
        <v>0</v>
      </c>
      <c r="I120" s="20">
        <v>0</v>
      </c>
      <c r="J120" s="20">
        <v>0</v>
      </c>
      <c r="K120" s="20">
        <v>315.7</v>
      </c>
      <c r="L120" s="20">
        <v>0</v>
      </c>
      <c r="M120" s="20">
        <v>0</v>
      </c>
      <c r="N120" s="21">
        <v>0</v>
      </c>
      <c r="O120" s="21">
        <v>0</v>
      </c>
    </row>
    <row r="121" spans="2:15" ht="71.25" customHeight="1" x14ac:dyDescent="0.25">
      <c r="B121" s="20" t="s">
        <v>18</v>
      </c>
      <c r="C121" s="39" t="s">
        <v>61</v>
      </c>
      <c r="D121" s="20" t="s">
        <v>102</v>
      </c>
      <c r="E121" s="20" t="s">
        <v>97</v>
      </c>
      <c r="F121" s="19"/>
      <c r="G121" s="25">
        <f t="shared" si="35"/>
        <v>961.3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41">
        <v>289.3</v>
      </c>
      <c r="N121" s="21">
        <v>336</v>
      </c>
      <c r="O121" s="21">
        <v>336</v>
      </c>
    </row>
    <row r="122" spans="2:15" ht="31.5" customHeight="1" x14ac:dyDescent="0.25">
      <c r="B122" s="19" t="s">
        <v>90</v>
      </c>
      <c r="C122" s="42" t="s">
        <v>17</v>
      </c>
      <c r="D122" s="20" t="s">
        <v>69</v>
      </c>
      <c r="E122" s="20" t="s">
        <v>96</v>
      </c>
      <c r="F122" s="19"/>
      <c r="G122" s="25">
        <f t="shared" si="35"/>
        <v>37.9</v>
      </c>
      <c r="H122" s="20">
        <v>0</v>
      </c>
      <c r="I122" s="20">
        <v>0</v>
      </c>
      <c r="J122" s="20">
        <v>0</v>
      </c>
      <c r="K122" s="20">
        <v>37.9</v>
      </c>
      <c r="L122" s="20">
        <v>0</v>
      </c>
      <c r="M122" s="41">
        <v>0</v>
      </c>
      <c r="N122" s="41">
        <v>0</v>
      </c>
      <c r="O122" s="41">
        <v>0</v>
      </c>
    </row>
    <row r="123" spans="2:15" ht="31.5" customHeight="1" x14ac:dyDescent="0.25">
      <c r="B123" s="19"/>
      <c r="C123" s="42"/>
      <c r="D123" s="20" t="s">
        <v>102</v>
      </c>
      <c r="E123" s="20" t="s">
        <v>99</v>
      </c>
      <c r="F123" s="19"/>
      <c r="G123" s="25">
        <f t="shared" si="35"/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41">
        <v>0</v>
      </c>
      <c r="O123" s="41">
        <v>0</v>
      </c>
    </row>
    <row r="124" spans="2:15" ht="31.5" customHeight="1" x14ac:dyDescent="0.25">
      <c r="B124" s="25" t="s">
        <v>52</v>
      </c>
      <c r="C124" s="37" t="s">
        <v>48</v>
      </c>
      <c r="D124" s="37"/>
      <c r="E124" s="37"/>
      <c r="F124" s="27" t="s">
        <v>120</v>
      </c>
      <c r="G124" s="27">
        <f t="shared" si="35"/>
        <v>3005.1</v>
      </c>
      <c r="H124" s="27">
        <f>H125+H126+H127</f>
        <v>0</v>
      </c>
      <c r="I124" s="27">
        <f t="shared" ref="I124:O124" si="39">I125+I126+I127</f>
        <v>0</v>
      </c>
      <c r="J124" s="27">
        <f t="shared" si="39"/>
        <v>0</v>
      </c>
      <c r="K124" s="27">
        <f t="shared" si="39"/>
        <v>0</v>
      </c>
      <c r="L124" s="27">
        <f t="shared" si="39"/>
        <v>0</v>
      </c>
      <c r="M124" s="27">
        <f t="shared" si="39"/>
        <v>1001.6999999999999</v>
      </c>
      <c r="N124" s="27">
        <f t="shared" si="39"/>
        <v>1001.6999999999999</v>
      </c>
      <c r="O124" s="27">
        <f t="shared" si="39"/>
        <v>1001.6999999999999</v>
      </c>
    </row>
    <row r="125" spans="2:15" ht="139.5" customHeight="1" x14ac:dyDescent="0.25">
      <c r="B125" s="20" t="s">
        <v>21</v>
      </c>
      <c r="C125" s="40" t="s">
        <v>50</v>
      </c>
      <c r="D125" s="19" t="s">
        <v>102</v>
      </c>
      <c r="E125" s="19" t="s">
        <v>99</v>
      </c>
      <c r="F125" s="19" t="s">
        <v>56</v>
      </c>
      <c r="G125" s="25">
        <f t="shared" si="35"/>
        <v>1807.5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41">
        <v>602.5</v>
      </c>
      <c r="N125" s="21">
        <v>602.5</v>
      </c>
      <c r="O125" s="21">
        <v>602.5</v>
      </c>
    </row>
    <row r="126" spans="2:15" ht="105.75" customHeight="1" x14ac:dyDescent="0.25">
      <c r="B126" s="20" t="s">
        <v>58</v>
      </c>
      <c r="C126" s="40" t="s">
        <v>49</v>
      </c>
      <c r="D126" s="19"/>
      <c r="E126" s="19"/>
      <c r="F126" s="19"/>
      <c r="G126" s="25">
        <f t="shared" si="35"/>
        <v>302.39999999999998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41">
        <v>100.8</v>
      </c>
      <c r="N126" s="21">
        <v>100.8</v>
      </c>
      <c r="O126" s="21">
        <v>100.8</v>
      </c>
    </row>
    <row r="127" spans="2:15" ht="98.25" customHeight="1" x14ac:dyDescent="0.25">
      <c r="B127" s="20" t="s">
        <v>93</v>
      </c>
      <c r="C127" s="40" t="s">
        <v>92</v>
      </c>
      <c r="D127" s="19"/>
      <c r="E127" s="19"/>
      <c r="F127" s="19"/>
      <c r="G127" s="25">
        <f t="shared" si="35"/>
        <v>895.19999999999993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1">
        <v>298.39999999999998</v>
      </c>
      <c r="N127" s="21">
        <v>298.39999999999998</v>
      </c>
      <c r="O127" s="21">
        <v>298.39999999999998</v>
      </c>
    </row>
    <row r="128" spans="2:15" ht="40.5" customHeight="1" x14ac:dyDescent="0.25">
      <c r="B128" s="25" t="s">
        <v>52</v>
      </c>
      <c r="C128" s="26" t="s">
        <v>88</v>
      </c>
      <c r="D128" s="26"/>
      <c r="E128" s="26"/>
      <c r="F128" s="27" t="s">
        <v>120</v>
      </c>
      <c r="G128" s="27">
        <f t="shared" si="35"/>
        <v>127.4</v>
      </c>
      <c r="H128" s="27">
        <f>H129</f>
        <v>0</v>
      </c>
      <c r="I128" s="27">
        <f t="shared" ref="I128:O128" si="40">I129</f>
        <v>0</v>
      </c>
      <c r="J128" s="27">
        <f t="shared" si="40"/>
        <v>0</v>
      </c>
      <c r="K128" s="27">
        <f t="shared" si="40"/>
        <v>127.4</v>
      </c>
      <c r="L128" s="27">
        <f t="shared" si="40"/>
        <v>0</v>
      </c>
      <c r="M128" s="27">
        <f t="shared" si="40"/>
        <v>0</v>
      </c>
      <c r="N128" s="27">
        <f t="shared" si="40"/>
        <v>0</v>
      </c>
      <c r="O128" s="27">
        <f t="shared" si="40"/>
        <v>0</v>
      </c>
    </row>
    <row r="129" spans="2:16" ht="36" customHeight="1" x14ac:dyDescent="0.25">
      <c r="B129" s="20" t="s">
        <v>21</v>
      </c>
      <c r="C129" s="34" t="s">
        <v>33</v>
      </c>
      <c r="D129" s="20" t="s">
        <v>109</v>
      </c>
      <c r="E129" s="20" t="s">
        <v>96</v>
      </c>
      <c r="F129" s="20" t="s">
        <v>39</v>
      </c>
      <c r="G129" s="25">
        <f t="shared" si="35"/>
        <v>127.4</v>
      </c>
      <c r="H129" s="20">
        <v>0</v>
      </c>
      <c r="I129" s="20">
        <v>0</v>
      </c>
      <c r="J129" s="20">
        <v>0</v>
      </c>
      <c r="K129" s="20">
        <v>127.4</v>
      </c>
      <c r="L129" s="20">
        <v>0</v>
      </c>
      <c r="M129" s="20">
        <v>0</v>
      </c>
      <c r="N129" s="21">
        <v>0</v>
      </c>
      <c r="O129" s="21">
        <v>0</v>
      </c>
    </row>
    <row r="130" spans="2:16" ht="15.75" customHeight="1" x14ac:dyDescent="0.25">
      <c r="B130" s="46" t="s">
        <v>24</v>
      </c>
      <c r="C130" s="46"/>
      <c r="D130" s="46"/>
      <c r="E130" s="46"/>
      <c r="F130" s="46"/>
      <c r="G130" s="76">
        <f t="shared" si="35"/>
        <v>124994.20999999999</v>
      </c>
      <c r="H130" s="76">
        <f>H106+H111+H116+H119+H124+H128</f>
        <v>17065.61</v>
      </c>
      <c r="I130" s="76">
        <f t="shared" ref="I130:O130" si="41">I106+I111+I116+I119+I124+I128</f>
        <v>15626.5</v>
      </c>
      <c r="J130" s="76">
        <f t="shared" si="41"/>
        <v>13657.1</v>
      </c>
      <c r="K130" s="76">
        <f t="shared" si="41"/>
        <v>14160.2</v>
      </c>
      <c r="L130" s="76">
        <f t="shared" si="41"/>
        <v>15201.9</v>
      </c>
      <c r="M130" s="76">
        <f t="shared" si="41"/>
        <v>15995.5</v>
      </c>
      <c r="N130" s="76">
        <f t="shared" si="41"/>
        <v>16643.7</v>
      </c>
      <c r="O130" s="76">
        <f t="shared" si="41"/>
        <v>16643.7</v>
      </c>
    </row>
    <row r="131" spans="2:16" ht="21" customHeight="1" x14ac:dyDescent="0.25">
      <c r="B131" s="49" t="s">
        <v>94</v>
      </c>
      <c r="C131" s="49"/>
      <c r="D131" s="49"/>
      <c r="E131" s="49"/>
      <c r="F131" s="20" t="s">
        <v>39</v>
      </c>
      <c r="G131" s="25">
        <f t="shared" si="35"/>
        <v>19298.879999999997</v>
      </c>
      <c r="H131" s="25">
        <f>H107+H112</f>
        <v>9531.3799999999992</v>
      </c>
      <c r="I131" s="25">
        <f t="shared" ref="I131:O131" si="42">I107+I112</f>
        <v>9767.5</v>
      </c>
      <c r="J131" s="25">
        <f t="shared" si="42"/>
        <v>0</v>
      </c>
      <c r="K131" s="25">
        <f t="shared" si="42"/>
        <v>0</v>
      </c>
      <c r="L131" s="25">
        <f t="shared" si="42"/>
        <v>0</v>
      </c>
      <c r="M131" s="25">
        <f t="shared" si="42"/>
        <v>0</v>
      </c>
      <c r="N131" s="25">
        <f t="shared" si="42"/>
        <v>0</v>
      </c>
      <c r="O131" s="25">
        <f t="shared" si="42"/>
        <v>0</v>
      </c>
    </row>
    <row r="132" spans="2:16" ht="18" customHeight="1" x14ac:dyDescent="0.25">
      <c r="B132" s="49" t="s">
        <v>95</v>
      </c>
      <c r="C132" s="49"/>
      <c r="D132" s="49"/>
      <c r="E132" s="49"/>
      <c r="F132" s="20" t="s">
        <v>39</v>
      </c>
      <c r="G132" s="25">
        <f t="shared" si="35"/>
        <v>13393.23</v>
      </c>
      <c r="H132" s="25">
        <f>H108+H113</f>
        <v>7534.23</v>
      </c>
      <c r="I132" s="25">
        <f t="shared" ref="I132:O132" si="43">I108+I113</f>
        <v>5859</v>
      </c>
      <c r="J132" s="25">
        <f t="shared" si="43"/>
        <v>0</v>
      </c>
      <c r="K132" s="25">
        <f t="shared" si="43"/>
        <v>0</v>
      </c>
      <c r="L132" s="25">
        <f t="shared" si="43"/>
        <v>0</v>
      </c>
      <c r="M132" s="25">
        <f t="shared" si="43"/>
        <v>0</v>
      </c>
      <c r="N132" s="25">
        <f t="shared" si="43"/>
        <v>0</v>
      </c>
      <c r="O132" s="25">
        <f t="shared" si="43"/>
        <v>0</v>
      </c>
    </row>
    <row r="133" spans="2:16" ht="19.5" customHeight="1" x14ac:dyDescent="0.25">
      <c r="B133" s="49" t="s">
        <v>96</v>
      </c>
      <c r="C133" s="49"/>
      <c r="D133" s="49"/>
      <c r="E133" s="49"/>
      <c r="F133" s="20" t="s">
        <v>39</v>
      </c>
      <c r="G133" s="25">
        <f t="shared" si="35"/>
        <v>27817.300000000003</v>
      </c>
      <c r="H133" s="25">
        <f>H109+H114+H117+H120+H122+H129</f>
        <v>0</v>
      </c>
      <c r="I133" s="25">
        <f t="shared" ref="I133:O133" si="44">I109+I114+I117+I120+I122+I129</f>
        <v>0</v>
      </c>
      <c r="J133" s="25">
        <f t="shared" si="44"/>
        <v>13657.1</v>
      </c>
      <c r="K133" s="25">
        <f t="shared" si="44"/>
        <v>14160.2</v>
      </c>
      <c r="L133" s="25">
        <f t="shared" si="44"/>
        <v>0</v>
      </c>
      <c r="M133" s="25">
        <f t="shared" si="44"/>
        <v>0</v>
      </c>
      <c r="N133" s="25">
        <f t="shared" si="44"/>
        <v>0</v>
      </c>
      <c r="O133" s="25">
        <f t="shared" si="44"/>
        <v>0</v>
      </c>
    </row>
    <row r="134" spans="2:16" ht="21" customHeight="1" x14ac:dyDescent="0.25">
      <c r="B134" s="49" t="s">
        <v>97</v>
      </c>
      <c r="C134" s="49"/>
      <c r="D134" s="49"/>
      <c r="E134" s="49"/>
      <c r="F134" s="77" t="s">
        <v>39</v>
      </c>
      <c r="G134" s="25">
        <f t="shared" si="35"/>
        <v>61479.7</v>
      </c>
      <c r="H134" s="78">
        <f>H110+H115+H118+H121+H123</f>
        <v>0</v>
      </c>
      <c r="I134" s="78">
        <f t="shared" ref="I134:O134" si="45">I110+I115+I118+I121+I123</f>
        <v>0</v>
      </c>
      <c r="J134" s="78">
        <f t="shared" si="45"/>
        <v>0</v>
      </c>
      <c r="K134" s="78">
        <f t="shared" si="45"/>
        <v>0</v>
      </c>
      <c r="L134" s="78">
        <f t="shared" si="45"/>
        <v>15201.9</v>
      </c>
      <c r="M134" s="78">
        <f t="shared" si="45"/>
        <v>14993.8</v>
      </c>
      <c r="N134" s="78">
        <f t="shared" si="45"/>
        <v>15642</v>
      </c>
      <c r="O134" s="78">
        <f t="shared" si="45"/>
        <v>15642</v>
      </c>
    </row>
    <row r="135" spans="2:16" ht="28.5" customHeight="1" x14ac:dyDescent="0.25">
      <c r="B135" s="49"/>
      <c r="C135" s="49"/>
      <c r="D135" s="49"/>
      <c r="E135" s="49"/>
      <c r="F135" s="77" t="s">
        <v>56</v>
      </c>
      <c r="G135" s="25">
        <f t="shared" si="35"/>
        <v>3005.1</v>
      </c>
      <c r="H135" s="78">
        <f>H125+H126+H127</f>
        <v>0</v>
      </c>
      <c r="I135" s="78">
        <f t="shared" ref="I135:O135" si="46">I125+I126+I127</f>
        <v>0</v>
      </c>
      <c r="J135" s="78">
        <f t="shared" si="46"/>
        <v>0</v>
      </c>
      <c r="K135" s="78">
        <f t="shared" si="46"/>
        <v>0</v>
      </c>
      <c r="L135" s="78">
        <f t="shared" si="46"/>
        <v>0</v>
      </c>
      <c r="M135" s="78">
        <f t="shared" si="46"/>
        <v>1001.6999999999999</v>
      </c>
      <c r="N135" s="78">
        <f t="shared" si="46"/>
        <v>1001.6999999999999</v>
      </c>
      <c r="O135" s="78">
        <f t="shared" si="46"/>
        <v>1001.6999999999999</v>
      </c>
    </row>
    <row r="137" spans="2:16" x14ac:dyDescent="0.25">
      <c r="G137" s="16"/>
      <c r="H137" s="16"/>
    </row>
    <row r="143" spans="2:16" ht="15.75" x14ac:dyDescent="0.25">
      <c r="C143" s="11" t="s">
        <v>117</v>
      </c>
      <c r="F143" s="17" t="s">
        <v>118</v>
      </c>
      <c r="G143" s="18">
        <f>SUM(H143:O144)</f>
        <v>498648.701</v>
      </c>
      <c r="H143" s="18">
        <f>H44+H45+H46+H47+H86+H87+H88+H89+H131+H132+H133+H134</f>
        <v>70445.819999999992</v>
      </c>
      <c r="I143" s="18">
        <f t="shared" ref="I143:O143" si="47">I44+I45+I46+I47+I86+I87+I88+I89+I131+I132+I133+I134</f>
        <v>59800.799999999996</v>
      </c>
      <c r="J143" s="18">
        <f t="shared" si="47"/>
        <v>57558.299999999996</v>
      </c>
      <c r="K143" s="18">
        <f t="shared" si="47"/>
        <v>57140.100000000006</v>
      </c>
      <c r="L143" s="18">
        <f t="shared" si="47"/>
        <v>62346</v>
      </c>
      <c r="M143" s="18">
        <f t="shared" si="47"/>
        <v>65248.722999999998</v>
      </c>
      <c r="N143" s="18">
        <f t="shared" si="47"/>
        <v>63090.457999999999</v>
      </c>
      <c r="O143" s="18">
        <f t="shared" si="47"/>
        <v>63018.5</v>
      </c>
      <c r="P143" s="5"/>
    </row>
    <row r="144" spans="2:16" ht="15.75" x14ac:dyDescent="0.25"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5"/>
    </row>
    <row r="145" spans="6:16" ht="15.75" x14ac:dyDescent="0.25">
      <c r="F145" s="17" t="s">
        <v>119</v>
      </c>
      <c r="G145" s="17">
        <f>SUM(H145:O145)</f>
        <v>14417.5</v>
      </c>
      <c r="H145" s="18">
        <f>H48+H90+H135</f>
        <v>0</v>
      </c>
      <c r="I145" s="18">
        <f t="shared" ref="I145:O145" si="48">I48+I90+I135</f>
        <v>0</v>
      </c>
      <c r="J145" s="18">
        <f t="shared" si="48"/>
        <v>0</v>
      </c>
      <c r="K145" s="18">
        <f t="shared" si="48"/>
        <v>0</v>
      </c>
      <c r="L145" s="18">
        <f t="shared" si="48"/>
        <v>0</v>
      </c>
      <c r="M145" s="18">
        <f>M48+M90+M135</f>
        <v>5240.7</v>
      </c>
      <c r="N145" s="18">
        <f t="shared" si="48"/>
        <v>5689.5999999999995</v>
      </c>
      <c r="O145" s="18">
        <f t="shared" si="48"/>
        <v>3487.2</v>
      </c>
      <c r="P145" s="5"/>
    </row>
    <row r="146" spans="6:16" ht="15.75" x14ac:dyDescent="0.25"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5"/>
    </row>
    <row r="147" spans="6:16" ht="15.75" x14ac:dyDescent="0.25"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5"/>
    </row>
    <row r="148" spans="6:16" ht="15.75" x14ac:dyDescent="0.25">
      <c r="F148" s="17"/>
      <c r="G148" s="18">
        <f>G143+G145</f>
        <v>513066.201</v>
      </c>
      <c r="H148" s="18">
        <f t="shared" ref="H148:O148" si="49">H143+H145</f>
        <v>70445.819999999992</v>
      </c>
      <c r="I148" s="18">
        <f t="shared" si="49"/>
        <v>59800.799999999996</v>
      </c>
      <c r="J148" s="18">
        <f t="shared" si="49"/>
        <v>57558.299999999996</v>
      </c>
      <c r="K148" s="18">
        <f t="shared" si="49"/>
        <v>57140.100000000006</v>
      </c>
      <c r="L148" s="18">
        <f t="shared" si="49"/>
        <v>62346</v>
      </c>
      <c r="M148" s="18">
        <f t="shared" si="49"/>
        <v>70489.422999999995</v>
      </c>
      <c r="N148" s="18">
        <f t="shared" si="49"/>
        <v>68780.058000000005</v>
      </c>
      <c r="O148" s="18">
        <f t="shared" si="49"/>
        <v>66505.7</v>
      </c>
      <c r="P148" s="5"/>
    </row>
    <row r="149" spans="6:16" ht="15.75" x14ac:dyDescent="0.25"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5"/>
    </row>
    <row r="150" spans="6:16" ht="15.75" x14ac:dyDescent="0.25"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5"/>
    </row>
  </sheetData>
  <mergeCells count="132">
    <mergeCell ref="L96:O96"/>
    <mergeCell ref="L5:O5"/>
    <mergeCell ref="L4:O4"/>
    <mergeCell ref="L2:O2"/>
    <mergeCell ref="L1:O1"/>
    <mergeCell ref="L3:N3"/>
    <mergeCell ref="B68:B69"/>
    <mergeCell ref="C68:C69"/>
    <mergeCell ref="F68:F69"/>
    <mergeCell ref="B64:M64"/>
    <mergeCell ref="B60:B62"/>
    <mergeCell ref="C60:C62"/>
    <mergeCell ref="D60:D62"/>
    <mergeCell ref="E60:E62"/>
    <mergeCell ref="G61:G62"/>
    <mergeCell ref="F60:F62"/>
    <mergeCell ref="G60:O60"/>
    <mergeCell ref="C65:E65"/>
    <mergeCell ref="E125:E127"/>
    <mergeCell ref="F125:F127"/>
    <mergeCell ref="F117:F118"/>
    <mergeCell ref="F120:F123"/>
    <mergeCell ref="D66:D67"/>
    <mergeCell ref="C79:E79"/>
    <mergeCell ref="F77:F78"/>
    <mergeCell ref="C83:E83"/>
    <mergeCell ref="C107:C109"/>
    <mergeCell ref="F107:F109"/>
    <mergeCell ref="C70:E70"/>
    <mergeCell ref="F66:F67"/>
    <mergeCell ref="B98:M98"/>
    <mergeCell ref="B99:M99"/>
    <mergeCell ref="D101:D103"/>
    <mergeCell ref="C101:C103"/>
    <mergeCell ref="B66:B67"/>
    <mergeCell ref="C66:C67"/>
    <mergeCell ref="B105:O105"/>
    <mergeCell ref="B122:B123"/>
    <mergeCell ref="C122:C123"/>
    <mergeCell ref="B85:F85"/>
    <mergeCell ref="B71:B74"/>
    <mergeCell ref="C71:C74"/>
    <mergeCell ref="C35:C36"/>
    <mergeCell ref="B47:E48"/>
    <mergeCell ref="C18:C19"/>
    <mergeCell ref="B10:B12"/>
    <mergeCell ref="D10:D12"/>
    <mergeCell ref="E10:E12"/>
    <mergeCell ref="G11:G12"/>
    <mergeCell ref="B7:M7"/>
    <mergeCell ref="B8:M8"/>
    <mergeCell ref="C10:C12"/>
    <mergeCell ref="F10:F12"/>
    <mergeCell ref="C15:E15"/>
    <mergeCell ref="B18:B19"/>
    <mergeCell ref="F18:F19"/>
    <mergeCell ref="F16:F17"/>
    <mergeCell ref="G10:O10"/>
    <mergeCell ref="H11:O11"/>
    <mergeCell ref="B14:O14"/>
    <mergeCell ref="E73:E74"/>
    <mergeCell ref="B58:M58"/>
    <mergeCell ref="C25:E25"/>
    <mergeCell ref="C29:E29"/>
    <mergeCell ref="B16:B17"/>
    <mergeCell ref="C16:C17"/>
    <mergeCell ref="D16:D17"/>
    <mergeCell ref="H61:O61"/>
    <mergeCell ref="C43:F43"/>
    <mergeCell ref="B57:M57"/>
    <mergeCell ref="C34:E34"/>
    <mergeCell ref="C31:E31"/>
    <mergeCell ref="C20:E20"/>
    <mergeCell ref="F32:F33"/>
    <mergeCell ref="E32:E33"/>
    <mergeCell ref="F21:F22"/>
    <mergeCell ref="D32:D33"/>
    <mergeCell ref="D21:D22"/>
    <mergeCell ref="E21:E22"/>
    <mergeCell ref="F26:F27"/>
    <mergeCell ref="B44:E44"/>
    <mergeCell ref="B45:E45"/>
    <mergeCell ref="B46:E46"/>
    <mergeCell ref="B35:B36"/>
    <mergeCell ref="D125:D127"/>
    <mergeCell ref="E101:E103"/>
    <mergeCell ref="C40:E40"/>
    <mergeCell ref="F35:F36"/>
    <mergeCell ref="C37:E37"/>
    <mergeCell ref="B38:B39"/>
    <mergeCell ref="C38:C39"/>
    <mergeCell ref="D38:D39"/>
    <mergeCell ref="G102:G103"/>
    <mergeCell ref="F101:F103"/>
    <mergeCell ref="B80:B82"/>
    <mergeCell ref="C80:C82"/>
    <mergeCell ref="D80:D82"/>
    <mergeCell ref="E81:E82"/>
    <mergeCell ref="C75:E75"/>
    <mergeCell ref="D77:D78"/>
    <mergeCell ref="E77:E78"/>
    <mergeCell ref="G101:O101"/>
    <mergeCell ref="H102:O102"/>
    <mergeCell ref="E38:E39"/>
    <mergeCell ref="C41:C42"/>
    <mergeCell ref="D41:D42"/>
    <mergeCell ref="E41:E42"/>
    <mergeCell ref="D71:D74"/>
    <mergeCell ref="C23:C24"/>
    <mergeCell ref="E23:E24"/>
    <mergeCell ref="B131:E131"/>
    <mergeCell ref="B132:E132"/>
    <mergeCell ref="B133:E133"/>
    <mergeCell ref="B134:E135"/>
    <mergeCell ref="B130:F130"/>
    <mergeCell ref="B107:B109"/>
    <mergeCell ref="B86:E86"/>
    <mergeCell ref="B87:E87"/>
    <mergeCell ref="B88:E88"/>
    <mergeCell ref="B89:E90"/>
    <mergeCell ref="C106:E106"/>
    <mergeCell ref="C111:E111"/>
    <mergeCell ref="B112:B115"/>
    <mergeCell ref="C119:E119"/>
    <mergeCell ref="B101:B103"/>
    <mergeCell ref="C124:E124"/>
    <mergeCell ref="C128:E128"/>
    <mergeCell ref="C116:E116"/>
    <mergeCell ref="C112:C114"/>
    <mergeCell ref="D112:D113"/>
    <mergeCell ref="F112:F115"/>
    <mergeCell ref="B117:B118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3" manualBreakCount="3">
    <brk id="26" min="1" max="14" man="1"/>
    <brk id="48" min="1" max="14" man="1"/>
    <brk id="90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2021-02-11T05:23:41Z</dcterms:modified>
</cp:coreProperties>
</file>