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Приожение" sheetId="2" r:id="rId1"/>
    <sheet name="Лист1" sheetId="1" r:id="rId2"/>
  </sheets>
  <definedNames>
    <definedName name="_xlnm.Print_Area" localSheetId="1">Лист1!$A$1:$J$135</definedName>
    <definedName name="_xlnm.Print_Area" localSheetId="0">Приожение!$A$1:$J$135</definedName>
  </definedNames>
  <calcPr calcId="125725"/>
</workbook>
</file>

<file path=xl/calcChain.xml><?xml version="1.0" encoding="utf-8"?>
<calcChain xmlns="http://schemas.openxmlformats.org/spreadsheetml/2006/main">
  <c r="E131" i="2"/>
  <c r="E128"/>
  <c r="E127"/>
  <c r="E126"/>
  <c r="E125"/>
  <c r="J124"/>
  <c r="J111" s="1"/>
  <c r="I124"/>
  <c r="I111" s="1"/>
  <c r="I10" s="1"/>
  <c r="H124"/>
  <c r="E124" s="1"/>
  <c r="E123"/>
  <c r="E122"/>
  <c r="E121"/>
  <c r="E120"/>
  <c r="E119"/>
  <c r="E118"/>
  <c r="E117"/>
  <c r="E116"/>
  <c r="E115"/>
  <c r="E114"/>
  <c r="J113"/>
  <c r="I113"/>
  <c r="H113"/>
  <c r="E113" s="1"/>
  <c r="H111"/>
  <c r="E111" s="1"/>
  <c r="E110"/>
  <c r="E109"/>
  <c r="E108"/>
  <c r="J107"/>
  <c r="J10" s="1"/>
  <c r="I107"/>
  <c r="H107"/>
  <c r="E107"/>
  <c r="E106"/>
  <c r="E105"/>
  <c r="E104"/>
  <c r="E103"/>
  <c r="E102"/>
  <c r="E101"/>
  <c r="E100"/>
  <c r="E99"/>
  <c r="E98"/>
  <c r="E97"/>
  <c r="J96"/>
  <c r="I96"/>
  <c r="H96"/>
  <c r="E96" s="1"/>
  <c r="E92"/>
  <c r="J91"/>
  <c r="I91"/>
  <c r="H91"/>
  <c r="E91" s="1"/>
  <c r="E90"/>
  <c r="E89"/>
  <c r="E88"/>
  <c r="E87"/>
  <c r="E86"/>
  <c r="E85"/>
  <c r="E84"/>
  <c r="J83"/>
  <c r="I83"/>
  <c r="H83"/>
  <c r="E83" s="1"/>
  <c r="E82"/>
  <c r="J81"/>
  <c r="I81"/>
  <c r="H81"/>
  <c r="E81" s="1"/>
  <c r="E79"/>
  <c r="E77"/>
  <c r="E76"/>
  <c r="J75"/>
  <c r="I75"/>
  <c r="H75"/>
  <c r="E75" s="1"/>
  <c r="E74"/>
  <c r="E73"/>
  <c r="E72"/>
  <c r="E71"/>
  <c r="E70"/>
  <c r="E69"/>
  <c r="E68"/>
  <c r="E67"/>
  <c r="E66"/>
  <c r="E65"/>
  <c r="J64"/>
  <c r="I64"/>
  <c r="H64"/>
  <c r="E64"/>
  <c r="E63"/>
  <c r="E62"/>
  <c r="E61"/>
  <c r="E60"/>
  <c r="E59"/>
  <c r="E58"/>
  <c r="E57"/>
  <c r="E56"/>
  <c r="E55"/>
  <c r="E54"/>
  <c r="E53"/>
  <c r="E52"/>
  <c r="J51"/>
  <c r="I51"/>
  <c r="H51"/>
  <c r="E51"/>
  <c r="E50"/>
  <c r="E49"/>
  <c r="E48"/>
  <c r="J47"/>
  <c r="J9" s="1"/>
  <c r="I47"/>
  <c r="E46"/>
  <c r="E45"/>
  <c r="E44"/>
  <c r="E43"/>
  <c r="E42"/>
  <c r="E41"/>
  <c r="E40"/>
  <c r="E39"/>
  <c r="E38"/>
  <c r="E37"/>
  <c r="E36"/>
  <c r="J35"/>
  <c r="I35"/>
  <c r="H35"/>
  <c r="E35" s="1"/>
  <c r="H34"/>
  <c r="E34"/>
  <c r="E33"/>
  <c r="H32"/>
  <c r="E32" s="1"/>
  <c r="D32"/>
  <c r="H31"/>
  <c r="E31" s="1"/>
  <c r="D31"/>
  <c r="H30"/>
  <c r="H17" s="1"/>
  <c r="D30"/>
  <c r="E29"/>
  <c r="E28"/>
  <c r="E27"/>
  <c r="E26"/>
  <c r="E25"/>
  <c r="E24"/>
  <c r="E23"/>
  <c r="E22"/>
  <c r="E21"/>
  <c r="E20"/>
  <c r="E19"/>
  <c r="E18"/>
  <c r="J17"/>
  <c r="I17"/>
  <c r="H15"/>
  <c r="E15"/>
  <c r="J14"/>
  <c r="I14"/>
  <c r="H14"/>
  <c r="E14"/>
  <c r="J13"/>
  <c r="I13"/>
  <c r="J12"/>
  <c r="I12"/>
  <c r="H12"/>
  <c r="E12"/>
  <c r="H10"/>
  <c r="I9"/>
  <c r="H10" i="1"/>
  <c r="H9"/>
  <c r="H15"/>
  <c r="H8"/>
  <c r="E79"/>
  <c r="E131"/>
  <c r="I12"/>
  <c r="E12" s="1"/>
  <c r="J12"/>
  <c r="H12"/>
  <c r="E15"/>
  <c r="H35"/>
  <c r="I14"/>
  <c r="J14"/>
  <c r="H14"/>
  <c r="E14" s="1"/>
  <c r="I13"/>
  <c r="J13"/>
  <c r="I124"/>
  <c r="J124"/>
  <c r="H124"/>
  <c r="I113"/>
  <c r="J113"/>
  <c r="H113"/>
  <c r="I96"/>
  <c r="J96"/>
  <c r="H96"/>
  <c r="I83"/>
  <c r="J83"/>
  <c r="H83"/>
  <c r="I75"/>
  <c r="J75"/>
  <c r="I51"/>
  <c r="J51"/>
  <c r="H51"/>
  <c r="I35"/>
  <c r="J35"/>
  <c r="I17"/>
  <c r="J17"/>
  <c r="E90"/>
  <c r="E89"/>
  <c r="E88"/>
  <c r="E50"/>
  <c r="E36"/>
  <c r="E98"/>
  <c r="E97"/>
  <c r="E114"/>
  <c r="E40"/>
  <c r="E37"/>
  <c r="E38"/>
  <c r="E39"/>
  <c r="E49"/>
  <c r="E48"/>
  <c r="E17" i="2" l="1"/>
  <c r="E10"/>
  <c r="I8"/>
  <c r="J8"/>
  <c r="E30"/>
  <c r="H47"/>
  <c r="H13"/>
  <c r="E13" s="1"/>
  <c r="E106" i="1"/>
  <c r="E105"/>
  <c r="E104"/>
  <c r="E103"/>
  <c r="E102"/>
  <c r="E101"/>
  <c r="E100"/>
  <c r="E99"/>
  <c r="J81"/>
  <c r="I81"/>
  <c r="H81"/>
  <c r="I64"/>
  <c r="I47" s="1"/>
  <c r="J64"/>
  <c r="J47" s="1"/>
  <c r="H64"/>
  <c r="H47" s="1"/>
  <c r="H75"/>
  <c r="I107"/>
  <c r="J107"/>
  <c r="H107"/>
  <c r="E47" i="2" l="1"/>
  <c r="H11"/>
  <c r="E11" s="1"/>
  <c r="H9"/>
  <c r="H31" i="1"/>
  <c r="E31" s="1"/>
  <c r="H32"/>
  <c r="E32" s="1"/>
  <c r="H30"/>
  <c r="H13" s="1"/>
  <c r="E13" s="1"/>
  <c r="H34"/>
  <c r="E34" s="1"/>
  <c r="D32"/>
  <c r="D31"/>
  <c r="D30"/>
  <c r="E33"/>
  <c r="E29"/>
  <c r="E24"/>
  <c r="E25"/>
  <c r="E26"/>
  <c r="E21"/>
  <c r="E22"/>
  <c r="E23"/>
  <c r="E27"/>
  <c r="E20"/>
  <c r="E28"/>
  <c r="E19"/>
  <c r="H8" i="2" l="1"/>
  <c r="E8" s="1"/>
  <c r="E9"/>
  <c r="E30" i="1"/>
  <c r="H17"/>
  <c r="I91" l="1"/>
  <c r="I9" s="1"/>
  <c r="J91"/>
  <c r="J9" s="1"/>
  <c r="H91"/>
  <c r="E87"/>
  <c r="E84"/>
  <c r="E85"/>
  <c r="E86"/>
  <c r="E91" l="1"/>
  <c r="E81"/>
  <c r="E109" l="1"/>
  <c r="E110"/>
  <c r="E108"/>
  <c r="E126"/>
  <c r="E127"/>
  <c r="E128"/>
  <c r="E125"/>
  <c r="I111"/>
  <c r="I10" s="1"/>
  <c r="E116"/>
  <c r="E117"/>
  <c r="E118"/>
  <c r="E119"/>
  <c r="E120"/>
  <c r="E121"/>
  <c r="E122"/>
  <c r="E123"/>
  <c r="E115"/>
  <c r="E92"/>
  <c r="E82"/>
  <c r="E42"/>
  <c r="E43"/>
  <c r="E44"/>
  <c r="E45"/>
  <c r="E46"/>
  <c r="E77"/>
  <c r="E76"/>
  <c r="E66"/>
  <c r="E67"/>
  <c r="E68"/>
  <c r="E69"/>
  <c r="E70"/>
  <c r="E71"/>
  <c r="E72"/>
  <c r="E73"/>
  <c r="E74"/>
  <c r="E65"/>
  <c r="E53"/>
  <c r="E54"/>
  <c r="E55"/>
  <c r="E56"/>
  <c r="E57"/>
  <c r="E58"/>
  <c r="E59"/>
  <c r="E60"/>
  <c r="E61"/>
  <c r="E62"/>
  <c r="E63"/>
  <c r="E52"/>
  <c r="E18"/>
  <c r="E17" l="1"/>
  <c r="H111"/>
  <c r="E64"/>
  <c r="H11" l="1"/>
  <c r="E11" s="1"/>
  <c r="E107"/>
  <c r="E41"/>
  <c r="J111" l="1"/>
  <c r="J10" s="1"/>
  <c r="J8" s="1"/>
  <c r="E124"/>
  <c r="E75"/>
  <c r="E83"/>
  <c r="E96"/>
  <c r="E35"/>
  <c r="E51"/>
  <c r="E113"/>
  <c r="E10" l="1"/>
  <c r="I8"/>
  <c r="E111"/>
  <c r="E47"/>
  <c r="E9" l="1"/>
  <c r="E8" l="1"/>
</calcChain>
</file>

<file path=xl/sharedStrings.xml><?xml version="1.0" encoding="utf-8"?>
<sst xmlns="http://schemas.openxmlformats.org/spreadsheetml/2006/main" count="976" uniqueCount="141">
  <si>
    <t>№</t>
  </si>
  <si>
    <t>Наименование мероприятий</t>
  </si>
  <si>
    <t>Количество</t>
  </si>
  <si>
    <t>Срок исполнения</t>
  </si>
  <si>
    <t>Ответственный исполнитель</t>
  </si>
  <si>
    <t>Источник финансирования</t>
  </si>
  <si>
    <t>Средства предприятий</t>
  </si>
  <si>
    <t>Местный бюджет</t>
  </si>
  <si>
    <t>Областной бюджет</t>
  </si>
  <si>
    <t>Ремонт и подготовка жилфонда</t>
  </si>
  <si>
    <t>В том числе:</t>
  </si>
  <si>
    <t xml:space="preserve">Подготовка тепловых сетей </t>
  </si>
  <si>
    <t>Подготовка и ремонт котельных</t>
  </si>
  <si>
    <t>Управление ЖКХ и градостроительства АОГО (подрядная организация)</t>
  </si>
  <si>
    <t>Трансформаторные подстанции</t>
  </si>
  <si>
    <t>Подготовка линий электропередач</t>
  </si>
  <si>
    <t>Подготовка и ремонт водопроводных сетей с сооружениями на них</t>
  </si>
  <si>
    <t>Подготовка и ремонт канализационных сетей</t>
  </si>
  <si>
    <t>Подготовка и ремонт канализационных насосных станций</t>
  </si>
  <si>
    <t>Подготовка и ремонт очистных сооружений</t>
  </si>
  <si>
    <t>Подготовка и ремонт водозаборов</t>
  </si>
  <si>
    <t>Стоимость (тыс.руб.)</t>
  </si>
  <si>
    <t>Ед. измер.</t>
  </si>
  <si>
    <t>ООО "РЭС"</t>
  </si>
  <si>
    <t>ООО "Исток"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</si>
  <si>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</si>
  <si>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</si>
  <si>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</si>
  <si>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</si>
  <si>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</si>
  <si>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</si>
  <si>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</si>
  <si>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</si>
  <si>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</si>
  <si>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ООО "Наш Дом"</t>
  </si>
  <si>
    <t>Приложение № 1</t>
  </si>
  <si>
    <t>Квартальная котельная п.Омсукчан</t>
  </si>
  <si>
    <t>ООО "ВМСС"</t>
  </si>
  <si>
    <t>Котельная "Энергетик" п.Омсукчан</t>
  </si>
  <si>
    <t>Электрокотельная п.Омсукчан</t>
  </si>
  <si>
    <t>МО "Омсукчанский городской округ" в т.ч.</t>
  </si>
  <si>
    <t>п. Омсукчан</t>
  </si>
  <si>
    <t>п. Дукат</t>
  </si>
  <si>
    <t>Угольная котельная п.Дукат</t>
  </si>
  <si>
    <t>Электрокотельная п.Дукат</t>
  </si>
  <si>
    <t>Подготовка водозаборов</t>
  </si>
  <si>
    <t>п.м.</t>
  </si>
  <si>
    <t>до 01.09.2017г.</t>
  </si>
  <si>
    <t>м2</t>
  </si>
  <si>
    <t>шт.</t>
  </si>
  <si>
    <t>Ремонт подъездов</t>
  </si>
  <si>
    <t>м</t>
  </si>
  <si>
    <t>ООО "МКС"</t>
  </si>
  <si>
    <t>Календарный план-график мероприятий по подготовке объектов жилищно-коммунального, энергетического хозяйства, социальной сферы муниципального образования «Омсукчанский городской округ» к работе в осенне-зимний период 2018-2019годов</t>
  </si>
  <si>
    <t>Замена запорной арматуры</t>
  </si>
  <si>
    <t>до 01.09.2018г.</t>
  </si>
  <si>
    <t>Замена трубы d50</t>
  </si>
  <si>
    <t>Замена кранов</t>
  </si>
  <si>
    <t>Ремонт входных козырьков</t>
  </si>
  <si>
    <t>Установка новых козырьков</t>
  </si>
  <si>
    <t>Ремонт ступенек</t>
  </si>
  <si>
    <t>Заделка межпанельных швов</t>
  </si>
  <si>
    <t>Ремонт крыши</t>
  </si>
  <si>
    <t>Установка металических дверей в подвалы</t>
  </si>
  <si>
    <t>Покраска входных дверей</t>
  </si>
  <si>
    <t>Ремонт тамбура</t>
  </si>
  <si>
    <t>Ремонт балконых козырьков</t>
  </si>
  <si>
    <t>Ремонт подъезда</t>
  </si>
  <si>
    <t>Замена канализационных труб</t>
  </si>
  <si>
    <t>Ремонт кровли</t>
  </si>
  <si>
    <t>Ремонт отопления</t>
  </si>
  <si>
    <t>Замена изоляции из асбокартона на задних дверцах котлов №1,5,8 цехов № 1,2</t>
  </si>
  <si>
    <t>Ревизия электродвигателя привода ленточного конвейера и дробилки с заменой подшипников и смазкой</t>
  </si>
  <si>
    <t>Ревизия и ремонт дымососов ДН-11,2 и ДН-12,5 с заменой подшипников и смазкой</t>
  </si>
  <si>
    <t>Частичный ремонт топочных камер котлов № 1,5 с заменой решеток из рельса Р-24 и металлоконструкций для поддува воздуха и передних дверок</t>
  </si>
  <si>
    <t>Частичный ремонт обмуровки котла № 1,5</t>
  </si>
  <si>
    <t>Ревизия и ремонт задвижек со смазкой, заменой прокладок цехов № 1,2</t>
  </si>
  <si>
    <t>Ревизия и ремонт тельферов цеха № 1,2 с заменой тросса d=12 мм и смазкой</t>
  </si>
  <si>
    <t>Ревизия и ремонт вентиляторов ВДН-11,2 № 1,2,3 и ВДН-12,5 №4 с заменой подшипников и смазкой</t>
  </si>
  <si>
    <t>Ревизия и ремонт крышных вентиляторов СВМ 6М № 1,2,3 с заменой и смазкой подшипников</t>
  </si>
  <si>
    <t>Капитальный ремонт фундаментов 4-х колонн галереи углеподачи</t>
  </si>
  <si>
    <t>Ревизия контакторов и замена магнитных пускателей</t>
  </si>
  <si>
    <t>Ревизия и ремонт насоса ТС 1Д500-63 № 7,8 с заменой подшипников и смазкой</t>
  </si>
  <si>
    <t>кг</t>
  </si>
  <si>
    <t>тн</t>
  </si>
  <si>
    <t>м³</t>
  </si>
  <si>
    <t>Ревизия и ремонт циклонов</t>
  </si>
  <si>
    <t>Ревизия и ремонт дымососов ДН-11,2 с заменой подшипников и смазкой</t>
  </si>
  <si>
    <t>Ревизия и ремонт вентилятора ВДН-10 с заменой подшипников и смазкой</t>
  </si>
  <si>
    <t>Ревизия и ремонт тельферов г/п 2 тн</t>
  </si>
  <si>
    <t>Частичный ремонт обмуровки котлов и внутренней перегородки котлов № 1,3</t>
  </si>
  <si>
    <t>Ревизия и ремонт запорной арматуры с заменой прокладок</t>
  </si>
  <si>
    <t>Ревизия и ремонт насоса Д200-36 № 1,2,  ТСД200-90 и дренажного насоса с заменой подшипников и смазкой</t>
  </si>
  <si>
    <t>Частичный ремонт топки котлов № 1,3 с заменой металлоконструкций поддува воздуха, колосниковых решеток из рельс Р-24 со сверлением отверстий d=6 мм в топочной камере котлов</t>
  </si>
  <si>
    <t>Ревизия и замена магнитных пускателей в электрощитовой котельной</t>
  </si>
  <si>
    <t>Ревизия и ремонт котлов ЭКВ-1</t>
  </si>
  <si>
    <t>Замена задвижек d=50, 80, 100, 150, 200</t>
  </si>
  <si>
    <t>Замена вентилей d=20, 25, 32, 40, 50</t>
  </si>
  <si>
    <t>Ревизия и ремонт задвижек со смазкой, заменой прокладок d=50, 80, 100, 125, 150, 200, 250</t>
  </si>
  <si>
    <t>Частичный ремонт ТК с заменой лестниц</t>
  </si>
  <si>
    <t>Гидравлическое испытание ТС и ГВС с промывкой трубопроводов после окончания отопительного сезона</t>
  </si>
  <si>
    <t>Замена вентилей на задвижки d=50 мм  30С41НЖ</t>
  </si>
  <si>
    <t>Ревизия и ремонт электродвигателя конвейера 2СР-70М со смазкой и заменой подшипников</t>
  </si>
  <si>
    <t>Ревизия и ремонт вентиляторов ВДН-12,5 № 1,2 со смазкой и заменой подшипников</t>
  </si>
  <si>
    <t>Ревизия и ремонт дымососа ДН-11,2</t>
  </si>
  <si>
    <t>Капитальный ремонт дымососа ДН-11,2 (замена)</t>
  </si>
  <si>
    <t>Ревизия и ремонт задвижек котлов № 1,3</t>
  </si>
  <si>
    <t>Замена задвижек котлов № 4,5</t>
  </si>
  <si>
    <t>Изготовление и замена передних дверок котлов № 1,2,4</t>
  </si>
  <si>
    <t>Частичный ремонт обмуровки котлов</t>
  </si>
  <si>
    <t>Ревизия и ремонт контакторов и магнитных пускателей</t>
  </si>
  <si>
    <t>Ревизия и ремонт сетевых насосов и электродвигателей со смазкой и заменой подшипников</t>
  </si>
  <si>
    <t>Ревизия и ремонт электрокотла № 1 КЭВ 400/0,4 с заменой прокладок, чисткой экрана</t>
  </si>
  <si>
    <t>Ревизия и ремонт тельфера</t>
  </si>
  <si>
    <t>Ревизия и ремонт контакторов и автоматов в электрощитах № 1,2,3; ЩСУ № 1,2,3,4; ЩО № 1,2</t>
  </si>
  <si>
    <t>Частичный ремонт колодцев, замена крышек и лестниц</t>
  </si>
  <si>
    <t>Замена задвижек d=50, 100</t>
  </si>
  <si>
    <t>Замена трубы d25</t>
  </si>
  <si>
    <t>Ремонт балконов</t>
  </si>
  <si>
    <t>Замена крыш</t>
  </si>
  <si>
    <t>м3</t>
  </si>
  <si>
    <t>Модернизация газодутьевого оборудования на объектах теплоснабжения</t>
  </si>
  <si>
    <t>Модернизация скребкового конвейерного оборудования  на угольных  котельных Омсукчанского городского округа</t>
  </si>
  <si>
    <t xml:space="preserve">Модернизация запорной арматуры на сетях тепло-водоснабжения Омсукчанского городского округа </t>
  </si>
  <si>
    <t>Модернизация электроприводного хозяйства на котельных Омсукчанского городского округа</t>
  </si>
  <si>
    <t>Модернизация насосного парка в Омсукчанском городском округе</t>
  </si>
  <si>
    <t>Модернизация участка канализационной сети по ул. Транспортная д.6 п. Омсукчан в соответствии с утвержденной схемой водоснабжения и водоотведения</t>
  </si>
  <si>
    <t>Модернизация участка канализационной сети по ул. Ленина д.18-22 п. Омсукчан в соответствии с утвержденной схемой водоснабжения и водоотведения</t>
  </si>
  <si>
    <t>Модернизация участка канализационной сети по ул. Ленина д.23 п. Омсукчан в соответствии с утвержденной схемой водоснабжения и водоотведения</t>
  </si>
  <si>
    <t>Модернизация участка канализационной сети по ул. Ленина д.20-23 (переход) п. Омсукчан в соответствии с утвержденной схемой водоснабжения и водоотведения</t>
  </si>
  <si>
    <t>Модернизация участка наружной сети тепло-водоснабжения от ТК 13 до жилого дома по ул. Транспортная 2 64м п. Омсукчан согласно утвержденной схемы теплоснабжения</t>
  </si>
  <si>
    <t>Капитальный ремонт кровли эл. Котельной п. Дукат</t>
  </si>
  <si>
    <t>Ремонт нижней разводки системы отопления по Победы д.15</t>
  </si>
  <si>
    <t>Ремонт  системы отопления по Победы д.15</t>
  </si>
  <si>
    <t>Приобретение тепловизора</t>
  </si>
  <si>
    <t>Проект по ремонту несущих конструкций квартальной котельной</t>
  </si>
  <si>
    <t>Промывка и прочистка, ремонт участков системы канализации</t>
  </si>
  <si>
    <t>Модернизация участка канализационной сети по ул. Транспортная д.2 п. Омсукчан в соответствии с утвержденной схемой водоснабжения и водоотведения</t>
  </si>
  <si>
    <t>Модернизацияучастка канализационной сети по ул. Ленина д.43 п. Омсукчан в соответствии с утвержденной схемой водоснабжения и водоотведения</t>
  </si>
  <si>
    <t>Замена линии "Ячейка 5 "Новый Дукат""</t>
  </si>
  <si>
    <t>Капитальный ремонт ТП-2 (Дукат); ТП-10А, ТП-11, ТП-ЦРП, ТП-8 (Омсукчан)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</si>
</sst>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/>
    <xf numFmtId="0" fontId="0" fillId="0" borderId="0" xfId="0" applyFill="1"/>
    <xf numFmtId="0" fontId="4" fillId="0" borderId="0" xfId="0" applyFont="1" applyFill="1"/>
    <xf numFmtId="1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1" fontId="3" fillId="0" borderId="0" xfId="0" applyNumberFormat="1" applyFont="1" applyFill="1"/>
    <xf numFmtId="0" fontId="1" fillId="0" borderId="4" xfId="0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justify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/>
    </xf>
    <xf numFmtId="0" fontId="1" fillId="6" borderId="4" xfId="0" applyFont="1" applyFill="1" applyBorder="1" applyAlignment="1">
      <alignment horizontal="center" vertical="top"/>
    </xf>
    <xf numFmtId="1" fontId="1" fillId="6" borderId="1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center" vertical="top" wrapText="1"/>
    </xf>
    <xf numFmtId="1" fontId="1" fillId="7" borderId="1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 vertical="top" wrapText="1"/>
    </xf>
    <xf numFmtId="1" fontId="1" fillId="5" borderId="4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8"/>
  <sheetViews>
    <sheetView tabSelected="1" view="pageBreakPreview" zoomScale="55" zoomScaleNormal="55" zoomScaleSheetLayoutView="55" workbookViewId="0">
      <selection activeCell="A96" sqref="A96"/>
    </sheetView>
  </sheetViews>
  <sheetFormatPr defaultRowHeight="15"/>
  <cols>
    <col min="2" max="2" width="65.85546875" customWidth="1"/>
    <col min="4" max="4" width="11.5703125" customWidth="1"/>
    <col min="5" max="5" width="17.5703125" customWidth="1"/>
    <col min="6" max="6" width="19" customWidth="1"/>
    <col min="7" max="7" width="45" customWidth="1"/>
    <col min="8" max="8" width="14.5703125" customWidth="1"/>
    <col min="9" max="9" width="14.140625" customWidth="1"/>
    <col min="10" max="10" width="20.42578125" customWidth="1"/>
  </cols>
  <sheetData>
    <row r="1" spans="1:29" ht="15.75">
      <c r="A1" s="5"/>
      <c r="B1" s="5"/>
      <c r="C1" s="5"/>
      <c r="D1" s="5"/>
      <c r="E1" s="5"/>
      <c r="F1" s="5"/>
      <c r="G1" s="5"/>
      <c r="H1" s="63" t="s">
        <v>35</v>
      </c>
      <c r="I1" s="63"/>
      <c r="J1" s="63"/>
    </row>
    <row r="2" spans="1:29">
      <c r="A2" s="5"/>
      <c r="B2" s="5"/>
      <c r="C2" s="5"/>
      <c r="D2" s="5"/>
      <c r="E2" s="5"/>
      <c r="F2" s="5"/>
      <c r="G2" s="5"/>
      <c r="H2" s="5"/>
      <c r="I2" s="5"/>
      <c r="J2" s="5"/>
    </row>
    <row r="3" spans="1:29" ht="37.5" customHeight="1">
      <c r="A3" s="66" t="s">
        <v>53</v>
      </c>
      <c r="B3" s="66"/>
      <c r="C3" s="66"/>
      <c r="D3" s="66"/>
      <c r="E3" s="66"/>
      <c r="F3" s="66"/>
      <c r="G3" s="66"/>
      <c r="H3" s="66"/>
      <c r="I3" s="66"/>
      <c r="J3" s="66"/>
    </row>
    <row r="4" spans="1:29" ht="15.7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29" ht="18" customHeight="1">
      <c r="A5" s="60" t="s">
        <v>0</v>
      </c>
      <c r="B5" s="60" t="s">
        <v>1</v>
      </c>
      <c r="C5" s="64" t="s">
        <v>22</v>
      </c>
      <c r="D5" s="60" t="s">
        <v>2</v>
      </c>
      <c r="E5" s="64" t="s">
        <v>21</v>
      </c>
      <c r="F5" s="60" t="s">
        <v>3</v>
      </c>
      <c r="G5" s="60" t="s">
        <v>4</v>
      </c>
      <c r="H5" s="60" t="s">
        <v>5</v>
      </c>
      <c r="I5" s="60"/>
      <c r="J5" s="61"/>
    </row>
    <row r="6" spans="1:29" ht="34.5" customHeight="1">
      <c r="A6" s="60"/>
      <c r="B6" s="60"/>
      <c r="C6" s="65"/>
      <c r="D6" s="60"/>
      <c r="E6" s="65"/>
      <c r="F6" s="60"/>
      <c r="G6" s="60"/>
      <c r="H6" s="56" t="s">
        <v>6</v>
      </c>
      <c r="I6" s="56" t="s">
        <v>7</v>
      </c>
      <c r="J6" s="57" t="s">
        <v>8</v>
      </c>
    </row>
    <row r="7" spans="1:29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7">
        <v>10</v>
      </c>
    </row>
    <row r="8" spans="1:29" ht="19.5" customHeight="1">
      <c r="A8" s="13"/>
      <c r="B8" s="56" t="s">
        <v>40</v>
      </c>
      <c r="C8" s="13"/>
      <c r="D8" s="13"/>
      <c r="E8" s="13">
        <f>H8+I8+J8</f>
        <v>46028.3</v>
      </c>
      <c r="F8" s="13"/>
      <c r="G8" s="13"/>
      <c r="H8" s="4">
        <f>H9+H10+H15</f>
        <v>21025.8</v>
      </c>
      <c r="I8" s="4">
        <f>I9+I10</f>
        <v>5002.5</v>
      </c>
      <c r="J8" s="8">
        <f>J9+J10</f>
        <v>20000</v>
      </c>
    </row>
    <row r="9" spans="1:29" ht="15.75">
      <c r="A9" s="13"/>
      <c r="B9" s="56" t="s">
        <v>41</v>
      </c>
      <c r="C9" s="13"/>
      <c r="D9" s="13"/>
      <c r="E9" s="4">
        <f>H9+I9+J9</f>
        <v>34034.1</v>
      </c>
      <c r="F9" s="13"/>
      <c r="G9" s="13"/>
      <c r="H9" s="4">
        <f>H17+H35+H47+H81+H83+H91+H79</f>
        <v>11099.6</v>
      </c>
      <c r="I9" s="4">
        <f>I17+I35+I47+I81+I83+I91</f>
        <v>2934.5</v>
      </c>
      <c r="J9" s="4">
        <f>J17+J35+J47+J81+J83+J91</f>
        <v>20000</v>
      </c>
    </row>
    <row r="10" spans="1:29" ht="15.75">
      <c r="A10" s="13"/>
      <c r="B10" s="56" t="s">
        <v>42</v>
      </c>
      <c r="C10" s="13"/>
      <c r="D10" s="13"/>
      <c r="E10" s="4">
        <f>H10+I10+J10</f>
        <v>5575.2</v>
      </c>
      <c r="F10" s="13"/>
      <c r="G10" s="13"/>
      <c r="H10" s="4">
        <f>H96+H107+H111+H131</f>
        <v>3507.2</v>
      </c>
      <c r="I10" s="4">
        <f t="shared" ref="I10:J10" si="0">I96+I107+I111</f>
        <v>2068</v>
      </c>
      <c r="J10" s="4">
        <f t="shared" si="0"/>
        <v>0</v>
      </c>
    </row>
    <row r="11" spans="1:29" ht="15.75">
      <c r="A11" s="13"/>
      <c r="B11" s="56" t="s">
        <v>37</v>
      </c>
      <c r="C11" s="13"/>
      <c r="D11" s="13"/>
      <c r="E11" s="4">
        <f t="shared" ref="E11:E14" si="1">H11+I11+J11</f>
        <v>5202.7</v>
      </c>
      <c r="F11" s="13"/>
      <c r="G11" s="13"/>
      <c r="H11" s="13">
        <f>H35+H47+H107+H111</f>
        <v>5202.7</v>
      </c>
      <c r="I11" s="13">
        <v>0</v>
      </c>
      <c r="J11" s="13">
        <v>0</v>
      </c>
    </row>
    <row r="12" spans="1:29" ht="15.75">
      <c r="A12" s="13"/>
      <c r="B12" s="56" t="s">
        <v>24</v>
      </c>
      <c r="C12" s="13"/>
      <c r="D12" s="13"/>
      <c r="E12" s="4">
        <f t="shared" si="1"/>
        <v>1000</v>
      </c>
      <c r="F12" s="13"/>
      <c r="G12" s="13"/>
      <c r="H12" s="4">
        <f>H82+H92</f>
        <v>1000</v>
      </c>
      <c r="I12" s="4">
        <f t="shared" ref="I12:J12" si="2">I82+I92</f>
        <v>0</v>
      </c>
      <c r="J12" s="4">
        <f t="shared" si="2"/>
        <v>0</v>
      </c>
    </row>
    <row r="13" spans="1:29" ht="15.75">
      <c r="A13" s="13"/>
      <c r="B13" s="56" t="s">
        <v>34</v>
      </c>
      <c r="C13" s="13"/>
      <c r="D13" s="13"/>
      <c r="E13" s="4">
        <f t="shared" si="1"/>
        <v>1021.1</v>
      </c>
      <c r="F13" s="13"/>
      <c r="G13" s="13"/>
      <c r="H13" s="13">
        <f>H30+H31+H32+H33+H34</f>
        <v>1021.1</v>
      </c>
      <c r="I13" s="13">
        <f t="shared" ref="I13:J13" si="3">I30+I31+I32+I33+I34</f>
        <v>0</v>
      </c>
      <c r="J13" s="13">
        <f t="shared" si="3"/>
        <v>0</v>
      </c>
    </row>
    <row r="14" spans="1:29" ht="15.75">
      <c r="A14" s="13"/>
      <c r="B14" s="56" t="s">
        <v>52</v>
      </c>
      <c r="C14" s="13"/>
      <c r="D14" s="13"/>
      <c r="E14" s="4">
        <f t="shared" si="1"/>
        <v>964</v>
      </c>
      <c r="F14" s="13"/>
      <c r="G14" s="13"/>
      <c r="H14" s="4">
        <f>H18+H19+H20+H21+H22+H23+H24+H25+H26+H27+H28+H29+H99+H100+H101+H102+H103+H104+H105+H106</f>
        <v>964</v>
      </c>
      <c r="I14" s="4">
        <f>I18+I19+I20+I21+I22+I23+I24+I25+I26+I27+I28+I29+I99+I100+I101+I102+I103+I104+I105+I106</f>
        <v>0</v>
      </c>
      <c r="J14" s="4">
        <f>J18+J19+J20+J21+J22+J23+J24+J25+J26+J27+J28+J29+J99+J100+J101+J102+J103+J104+J105+J106</f>
        <v>0</v>
      </c>
    </row>
    <row r="15" spans="1:29" ht="15.75">
      <c r="A15" s="13"/>
      <c r="B15" s="56" t="s">
        <v>23</v>
      </c>
      <c r="C15" s="13"/>
      <c r="D15" s="13"/>
      <c r="E15" s="4">
        <f>H15+I15+J15</f>
        <v>6419</v>
      </c>
      <c r="F15" s="13"/>
      <c r="G15" s="13"/>
      <c r="H15" s="13">
        <f>H79+H131</f>
        <v>6419</v>
      </c>
      <c r="I15" s="13">
        <v>0</v>
      </c>
      <c r="J15" s="7"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>
      <c r="A16" s="60" t="s">
        <v>41</v>
      </c>
      <c r="B16" s="60"/>
      <c r="C16" s="60"/>
      <c r="D16" s="60"/>
      <c r="E16" s="60"/>
      <c r="F16" s="60"/>
      <c r="G16" s="60"/>
      <c r="H16" s="60"/>
      <c r="I16" s="60"/>
      <c r="J16" s="6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>
      <c r="A17" s="56">
        <v>1</v>
      </c>
      <c r="B17" s="56" t="s">
        <v>9</v>
      </c>
      <c r="C17" s="56"/>
      <c r="D17" s="56"/>
      <c r="E17" s="13">
        <f>H17</f>
        <v>1593.1000000000001</v>
      </c>
      <c r="F17" s="56"/>
      <c r="G17" s="56"/>
      <c r="H17" s="56">
        <f>H18+H19+H20+H21+H22+H23+H24+H25+H26+H27+H28+H29+H30+H31+H32+H33+H34</f>
        <v>1593.1000000000001</v>
      </c>
      <c r="I17" s="56">
        <f t="shared" ref="I17:J17" si="4">I18+I19+I20+I21+I22+I23+I24+I25+I26+I27+I28+I29+I30+I31+I32+I33+I34</f>
        <v>0</v>
      </c>
      <c r="J17" s="56">
        <f t="shared" si="4"/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9.5" customHeight="1">
      <c r="A18" s="13"/>
      <c r="B18" s="67" t="s">
        <v>54</v>
      </c>
      <c r="C18" s="13" t="s">
        <v>49</v>
      </c>
      <c r="D18" s="13">
        <v>8</v>
      </c>
      <c r="E18" s="13">
        <f>H18</f>
        <v>35</v>
      </c>
      <c r="F18" s="13" t="s">
        <v>55</v>
      </c>
      <c r="G18" s="13" t="s">
        <v>52</v>
      </c>
      <c r="H18" s="13">
        <v>35</v>
      </c>
      <c r="I18" s="13">
        <v>0</v>
      </c>
      <c r="J18" s="7"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9.5" customHeight="1">
      <c r="A19" s="13"/>
      <c r="B19" s="67" t="s">
        <v>56</v>
      </c>
      <c r="C19" s="13" t="s">
        <v>51</v>
      </c>
      <c r="D19" s="13">
        <v>10</v>
      </c>
      <c r="E19" s="13">
        <f>H19</f>
        <v>10</v>
      </c>
      <c r="F19" s="13" t="s">
        <v>55</v>
      </c>
      <c r="G19" s="13" t="s">
        <v>52</v>
      </c>
      <c r="H19" s="13">
        <v>10</v>
      </c>
      <c r="I19" s="13">
        <v>0</v>
      </c>
      <c r="J19" s="7"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9.5" customHeight="1">
      <c r="A20" s="13"/>
      <c r="B20" s="67" t="s">
        <v>57</v>
      </c>
      <c r="C20" s="13" t="s">
        <v>49</v>
      </c>
      <c r="D20" s="13">
        <v>30</v>
      </c>
      <c r="E20" s="13">
        <f t="shared" ref="E20:E34" si="5">H20</f>
        <v>15</v>
      </c>
      <c r="F20" s="13" t="s">
        <v>55</v>
      </c>
      <c r="G20" s="13" t="s">
        <v>52</v>
      </c>
      <c r="H20" s="13">
        <v>15</v>
      </c>
      <c r="I20" s="13">
        <v>0</v>
      </c>
      <c r="J20" s="7"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9.5" customHeight="1">
      <c r="A21" s="13"/>
      <c r="B21" s="67" t="s">
        <v>58</v>
      </c>
      <c r="C21" s="13" t="s">
        <v>48</v>
      </c>
      <c r="D21" s="13">
        <v>25</v>
      </c>
      <c r="E21" s="13">
        <f t="shared" si="5"/>
        <v>35</v>
      </c>
      <c r="F21" s="13" t="s">
        <v>55</v>
      </c>
      <c r="G21" s="13" t="s">
        <v>52</v>
      </c>
      <c r="H21" s="13">
        <v>35</v>
      </c>
      <c r="I21" s="13">
        <v>0</v>
      </c>
      <c r="J21" s="7"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9.5" customHeight="1">
      <c r="A22" s="13"/>
      <c r="B22" s="67" t="s">
        <v>59</v>
      </c>
      <c r="C22" s="13" t="s">
        <v>49</v>
      </c>
      <c r="D22" s="13">
        <v>3</v>
      </c>
      <c r="E22" s="13">
        <f t="shared" si="5"/>
        <v>45</v>
      </c>
      <c r="F22" s="13" t="s">
        <v>55</v>
      </c>
      <c r="G22" s="13" t="s">
        <v>52</v>
      </c>
      <c r="H22" s="13">
        <v>45</v>
      </c>
      <c r="I22" s="13">
        <v>0</v>
      </c>
      <c r="J22" s="7"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9.5" customHeight="1">
      <c r="A23" s="13"/>
      <c r="B23" s="67" t="s">
        <v>60</v>
      </c>
      <c r="C23" s="13" t="s">
        <v>51</v>
      </c>
      <c r="D23" s="13">
        <v>10</v>
      </c>
      <c r="E23" s="13">
        <f t="shared" si="5"/>
        <v>15</v>
      </c>
      <c r="F23" s="13" t="s">
        <v>55</v>
      </c>
      <c r="G23" s="13" t="s">
        <v>52</v>
      </c>
      <c r="H23" s="13">
        <v>15</v>
      </c>
      <c r="I23" s="13">
        <v>0</v>
      </c>
      <c r="J23" s="7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9.5" customHeight="1">
      <c r="A24" s="13"/>
      <c r="B24" s="67" t="s">
        <v>61</v>
      </c>
      <c r="C24" s="13" t="s">
        <v>48</v>
      </c>
      <c r="D24" s="13">
        <v>15</v>
      </c>
      <c r="E24" s="13">
        <f t="shared" si="5"/>
        <v>20</v>
      </c>
      <c r="F24" s="13" t="s">
        <v>55</v>
      </c>
      <c r="G24" s="13" t="s">
        <v>52</v>
      </c>
      <c r="H24" s="13">
        <v>20</v>
      </c>
      <c r="I24" s="13">
        <v>0</v>
      </c>
      <c r="J24" s="7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9.5" customHeight="1">
      <c r="A25" s="13"/>
      <c r="B25" s="67" t="s">
        <v>62</v>
      </c>
      <c r="C25" s="13" t="s">
        <v>48</v>
      </c>
      <c r="D25" s="13">
        <v>15</v>
      </c>
      <c r="E25" s="13">
        <f t="shared" si="5"/>
        <v>15</v>
      </c>
      <c r="F25" s="13" t="s">
        <v>55</v>
      </c>
      <c r="G25" s="13" t="s">
        <v>52</v>
      </c>
      <c r="H25" s="13">
        <v>15</v>
      </c>
      <c r="I25" s="13">
        <v>0</v>
      </c>
      <c r="J25" s="7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9.5" customHeight="1">
      <c r="A26" s="13"/>
      <c r="B26" s="67" t="s">
        <v>63</v>
      </c>
      <c r="C26" s="13" t="s">
        <v>49</v>
      </c>
      <c r="D26" s="13">
        <v>2</v>
      </c>
      <c r="E26" s="13">
        <f t="shared" si="5"/>
        <v>10</v>
      </c>
      <c r="F26" s="13" t="s">
        <v>55</v>
      </c>
      <c r="G26" s="13" t="s">
        <v>52</v>
      </c>
      <c r="H26" s="13">
        <v>10</v>
      </c>
      <c r="I26" s="13">
        <v>0</v>
      </c>
      <c r="J26" s="7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9.5" customHeight="1">
      <c r="A27" s="13"/>
      <c r="B27" s="67" t="s">
        <v>64</v>
      </c>
      <c r="C27" s="13" t="s">
        <v>48</v>
      </c>
      <c r="D27" s="13">
        <v>20</v>
      </c>
      <c r="E27" s="13">
        <f t="shared" si="5"/>
        <v>7</v>
      </c>
      <c r="F27" s="13" t="s">
        <v>55</v>
      </c>
      <c r="G27" s="13" t="s">
        <v>52</v>
      </c>
      <c r="H27" s="13">
        <v>7</v>
      </c>
      <c r="I27" s="13">
        <v>0</v>
      </c>
      <c r="J27" s="7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9.5" customHeight="1">
      <c r="A28" s="13"/>
      <c r="B28" s="67" t="s">
        <v>65</v>
      </c>
      <c r="C28" s="13" t="s">
        <v>48</v>
      </c>
      <c r="D28" s="13">
        <v>10</v>
      </c>
      <c r="E28" s="13">
        <f t="shared" si="5"/>
        <v>15</v>
      </c>
      <c r="F28" s="13" t="s">
        <v>55</v>
      </c>
      <c r="G28" s="13" t="s">
        <v>52</v>
      </c>
      <c r="H28" s="13">
        <v>15</v>
      </c>
      <c r="I28" s="13">
        <v>0</v>
      </c>
      <c r="J28" s="7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9.5" customHeight="1">
      <c r="A29" s="13"/>
      <c r="B29" s="67" t="s">
        <v>50</v>
      </c>
      <c r="C29" s="13" t="s">
        <v>49</v>
      </c>
      <c r="D29" s="13">
        <v>4</v>
      </c>
      <c r="E29" s="13">
        <f t="shared" si="5"/>
        <v>350</v>
      </c>
      <c r="F29" s="13" t="s">
        <v>55</v>
      </c>
      <c r="G29" s="13" t="s">
        <v>52</v>
      </c>
      <c r="H29" s="13">
        <v>350</v>
      </c>
      <c r="I29" s="13">
        <v>0</v>
      </c>
      <c r="J29" s="7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9.5" customHeight="1">
      <c r="A30" s="13"/>
      <c r="B30" s="67" t="s">
        <v>66</v>
      </c>
      <c r="C30" s="13" t="s">
        <v>49</v>
      </c>
      <c r="D30" s="13">
        <f>6+2+4</f>
        <v>12</v>
      </c>
      <c r="E30" s="13">
        <f t="shared" si="5"/>
        <v>252</v>
      </c>
      <c r="F30" s="13" t="s">
        <v>55</v>
      </c>
      <c r="G30" s="13" t="s">
        <v>34</v>
      </c>
      <c r="H30" s="13">
        <f>50+50+34.2+17.8+100</f>
        <v>252</v>
      </c>
      <c r="I30" s="13">
        <v>0</v>
      </c>
      <c r="J30" s="7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9.5" customHeight="1">
      <c r="A31" s="13"/>
      <c r="B31" s="67" t="s">
        <v>67</v>
      </c>
      <c r="C31" s="13" t="s">
        <v>49</v>
      </c>
      <c r="D31" s="13">
        <f>1+2</f>
        <v>3</v>
      </c>
      <c r="E31" s="13">
        <f t="shared" si="5"/>
        <v>355</v>
      </c>
      <c r="F31" s="13" t="s">
        <v>55</v>
      </c>
      <c r="G31" s="13" t="s">
        <v>34</v>
      </c>
      <c r="H31" s="13">
        <f>75+140+140</f>
        <v>355</v>
      </c>
      <c r="I31" s="13">
        <v>0</v>
      </c>
      <c r="J31" s="7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9.5" customHeight="1">
      <c r="A32" s="13"/>
      <c r="B32" s="67" t="s">
        <v>68</v>
      </c>
      <c r="C32" s="13" t="s">
        <v>46</v>
      </c>
      <c r="D32" s="13">
        <f>60+20+20</f>
        <v>100</v>
      </c>
      <c r="E32" s="13">
        <f t="shared" si="5"/>
        <v>303.39999999999998</v>
      </c>
      <c r="F32" s="13" t="s">
        <v>55</v>
      </c>
      <c r="G32" s="13" t="s">
        <v>34</v>
      </c>
      <c r="H32" s="13">
        <f>82.7+59.4+101.9+59.4</f>
        <v>303.39999999999998</v>
      </c>
      <c r="I32" s="13">
        <v>0</v>
      </c>
      <c r="J32" s="7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9.5" customHeight="1">
      <c r="A33" s="13"/>
      <c r="B33" s="67" t="s">
        <v>69</v>
      </c>
      <c r="C33" s="13" t="s">
        <v>48</v>
      </c>
      <c r="D33" s="13">
        <v>15</v>
      </c>
      <c r="E33" s="13">
        <f t="shared" si="5"/>
        <v>14.7</v>
      </c>
      <c r="F33" s="13" t="s">
        <v>55</v>
      </c>
      <c r="G33" s="13" t="s">
        <v>34</v>
      </c>
      <c r="H33" s="13">
        <v>14.7</v>
      </c>
      <c r="I33" s="13">
        <v>0</v>
      </c>
      <c r="J33" s="7"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9.5" customHeight="1">
      <c r="A34" s="13"/>
      <c r="B34" s="67" t="s">
        <v>70</v>
      </c>
      <c r="C34" s="13" t="s">
        <v>46</v>
      </c>
      <c r="D34" s="13">
        <v>64</v>
      </c>
      <c r="E34" s="13">
        <f t="shared" si="5"/>
        <v>96</v>
      </c>
      <c r="F34" s="13" t="s">
        <v>55</v>
      </c>
      <c r="G34" s="13" t="s">
        <v>34</v>
      </c>
      <c r="H34" s="13">
        <f>48+48</f>
        <v>96</v>
      </c>
      <c r="I34" s="13">
        <v>0</v>
      </c>
      <c r="J34" s="7"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1" customFormat="1" ht="18.75">
      <c r="A35" s="56" t="s">
        <v>26</v>
      </c>
      <c r="B35" s="56" t="s">
        <v>11</v>
      </c>
      <c r="C35" s="56"/>
      <c r="D35" s="56"/>
      <c r="E35" s="56">
        <f t="shared" ref="E35:E51" si="6">H35+I35+J35</f>
        <v>9071.4000000000015</v>
      </c>
      <c r="F35" s="56"/>
      <c r="G35" s="56"/>
      <c r="H35" s="56">
        <f>H41+H42+H43+H44+H45+H46+H36+H37+H38+H39+H40</f>
        <v>2001.3000000000002</v>
      </c>
      <c r="I35" s="56">
        <f t="shared" ref="I35:J35" si="7">I41+I42+I43+I44+I45+I46+I36+I37+I38+I39+I40</f>
        <v>78.5</v>
      </c>
      <c r="J35" s="56">
        <f t="shared" si="7"/>
        <v>6991.6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1" customFormat="1" ht="47.25">
      <c r="A36" s="56"/>
      <c r="B36" s="67" t="s">
        <v>134</v>
      </c>
      <c r="C36" s="13"/>
      <c r="D36" s="13"/>
      <c r="E36" s="13">
        <f t="shared" si="6"/>
        <v>78.5</v>
      </c>
      <c r="F36" s="13" t="s">
        <v>55</v>
      </c>
      <c r="G36" s="13" t="s">
        <v>13</v>
      </c>
      <c r="H36" s="13">
        <v>0</v>
      </c>
      <c r="I36" s="13">
        <v>78.5</v>
      </c>
      <c r="J36" s="7">
        <v>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1" customFormat="1" ht="47.25">
      <c r="A37" s="56"/>
      <c r="B37" s="67" t="s">
        <v>123</v>
      </c>
      <c r="C37" s="13"/>
      <c r="D37" s="13"/>
      <c r="E37" s="13">
        <f t="shared" si="6"/>
        <v>2461.6999999999998</v>
      </c>
      <c r="F37" s="13" t="s">
        <v>55</v>
      </c>
      <c r="G37" s="13" t="s">
        <v>13</v>
      </c>
      <c r="H37" s="13">
        <v>0</v>
      </c>
      <c r="I37" s="13">
        <v>0</v>
      </c>
      <c r="J37" s="7">
        <v>2461.6999999999998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1" customFormat="1" ht="47.25">
      <c r="A38" s="56"/>
      <c r="B38" s="67" t="s">
        <v>124</v>
      </c>
      <c r="C38" s="13"/>
      <c r="D38" s="13"/>
      <c r="E38" s="13">
        <f t="shared" si="6"/>
        <v>420.8</v>
      </c>
      <c r="F38" s="13" t="s">
        <v>55</v>
      </c>
      <c r="G38" s="13" t="s">
        <v>13</v>
      </c>
      <c r="H38" s="13">
        <v>0</v>
      </c>
      <c r="I38" s="13">
        <v>0</v>
      </c>
      <c r="J38" s="7">
        <v>420.8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1" customFormat="1" ht="47.25">
      <c r="A39" s="56"/>
      <c r="B39" s="67" t="s">
        <v>125</v>
      </c>
      <c r="C39" s="13"/>
      <c r="D39" s="13"/>
      <c r="E39" s="13">
        <f t="shared" si="6"/>
        <v>1509.1</v>
      </c>
      <c r="F39" s="13" t="s">
        <v>55</v>
      </c>
      <c r="G39" s="13" t="s">
        <v>13</v>
      </c>
      <c r="H39" s="13">
        <v>0</v>
      </c>
      <c r="I39" s="13">
        <v>0</v>
      </c>
      <c r="J39" s="7">
        <v>1509.1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1" customFormat="1" ht="63">
      <c r="A40" s="56"/>
      <c r="B40" s="67" t="s">
        <v>130</v>
      </c>
      <c r="C40" s="13" t="s">
        <v>46</v>
      </c>
      <c r="D40" s="13">
        <v>64</v>
      </c>
      <c r="E40" s="13">
        <f t="shared" si="6"/>
        <v>2600</v>
      </c>
      <c r="F40" s="13" t="s">
        <v>55</v>
      </c>
      <c r="G40" s="13" t="s">
        <v>13</v>
      </c>
      <c r="H40" s="13">
        <v>0</v>
      </c>
      <c r="I40" s="13">
        <v>0</v>
      </c>
      <c r="J40" s="7">
        <v>2600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1" customFormat="1" ht="20.25" customHeight="1">
      <c r="A41" s="40"/>
      <c r="B41" s="68" t="s">
        <v>96</v>
      </c>
      <c r="C41" s="13" t="s">
        <v>49</v>
      </c>
      <c r="D41" s="13">
        <v>9</v>
      </c>
      <c r="E41" s="13">
        <f t="shared" si="6"/>
        <v>142.69999999999999</v>
      </c>
      <c r="F41" s="13" t="s">
        <v>55</v>
      </c>
      <c r="G41" s="13" t="s">
        <v>37</v>
      </c>
      <c r="H41" s="13">
        <v>142.69999999999999</v>
      </c>
      <c r="I41" s="40">
        <v>0</v>
      </c>
      <c r="J41" s="9">
        <v>0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1" customFormat="1" ht="20.25" customHeight="1">
      <c r="A42" s="40"/>
      <c r="B42" s="68" t="s">
        <v>97</v>
      </c>
      <c r="C42" s="13" t="s">
        <v>49</v>
      </c>
      <c r="D42" s="13">
        <v>20</v>
      </c>
      <c r="E42" s="13">
        <f t="shared" si="6"/>
        <v>221.9</v>
      </c>
      <c r="F42" s="13" t="s">
        <v>55</v>
      </c>
      <c r="G42" s="13" t="s">
        <v>37</v>
      </c>
      <c r="H42" s="13">
        <v>221.9</v>
      </c>
      <c r="I42" s="40">
        <v>0</v>
      </c>
      <c r="J42" s="9">
        <v>0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1" customFormat="1" ht="20.25" customHeight="1">
      <c r="A43" s="40"/>
      <c r="B43" s="68" t="s">
        <v>98</v>
      </c>
      <c r="C43" s="13" t="s">
        <v>49</v>
      </c>
      <c r="D43" s="13">
        <v>182</v>
      </c>
      <c r="E43" s="13">
        <f t="shared" si="6"/>
        <v>549.79999999999995</v>
      </c>
      <c r="F43" s="13" t="s">
        <v>55</v>
      </c>
      <c r="G43" s="13" t="s">
        <v>37</v>
      </c>
      <c r="H43" s="13">
        <v>549.79999999999995</v>
      </c>
      <c r="I43" s="40">
        <v>0</v>
      </c>
      <c r="J43" s="9">
        <v>0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1" customFormat="1" ht="20.25" customHeight="1">
      <c r="A44" s="40"/>
      <c r="B44" s="68" t="s">
        <v>99</v>
      </c>
      <c r="C44" s="13" t="s">
        <v>49</v>
      </c>
      <c r="D44" s="13">
        <v>10</v>
      </c>
      <c r="E44" s="13">
        <f t="shared" si="6"/>
        <v>407.5</v>
      </c>
      <c r="F44" s="13" t="s">
        <v>55</v>
      </c>
      <c r="G44" s="13" t="s">
        <v>37</v>
      </c>
      <c r="H44" s="13">
        <v>407.5</v>
      </c>
      <c r="I44" s="40">
        <v>0</v>
      </c>
      <c r="J44" s="9">
        <v>0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s="1" customFormat="1" ht="20.25" customHeight="1">
      <c r="A45" s="40"/>
      <c r="B45" s="68" t="s">
        <v>100</v>
      </c>
      <c r="C45" s="13" t="s">
        <v>51</v>
      </c>
      <c r="D45" s="13">
        <v>20176</v>
      </c>
      <c r="E45" s="13">
        <f t="shared" si="6"/>
        <v>615.9</v>
      </c>
      <c r="F45" s="13" t="s">
        <v>55</v>
      </c>
      <c r="G45" s="13" t="s">
        <v>37</v>
      </c>
      <c r="H45" s="13">
        <v>615.9</v>
      </c>
      <c r="I45" s="40">
        <v>0</v>
      </c>
      <c r="J45" s="9">
        <v>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1" customFormat="1" ht="20.25" customHeight="1">
      <c r="A46" s="40"/>
      <c r="B46" s="68" t="s">
        <v>101</v>
      </c>
      <c r="C46" s="13" t="s">
        <v>49</v>
      </c>
      <c r="D46" s="13">
        <v>4</v>
      </c>
      <c r="E46" s="13">
        <f t="shared" si="6"/>
        <v>63.5</v>
      </c>
      <c r="F46" s="13" t="s">
        <v>55</v>
      </c>
      <c r="G46" s="13" t="s">
        <v>37</v>
      </c>
      <c r="H46" s="13">
        <v>63.5</v>
      </c>
      <c r="I46" s="40">
        <v>0</v>
      </c>
      <c r="J46" s="9">
        <v>0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s="1" customFormat="1" ht="18.75">
      <c r="A47" s="56" t="s">
        <v>27</v>
      </c>
      <c r="B47" s="56" t="s">
        <v>12</v>
      </c>
      <c r="C47" s="56"/>
      <c r="D47" s="56"/>
      <c r="E47" s="56">
        <f t="shared" si="6"/>
        <v>10947.599999999999</v>
      </c>
      <c r="F47" s="56"/>
      <c r="G47" s="56"/>
      <c r="H47" s="56">
        <f>H51+H64+H75+H48+H49+H50</f>
        <v>2005.2</v>
      </c>
      <c r="I47" s="56">
        <f t="shared" ref="I47:J47" si="8">I51+I64+I75+I48+I49+I50</f>
        <v>300</v>
      </c>
      <c r="J47" s="56">
        <f t="shared" si="8"/>
        <v>8642.4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s="1" customFormat="1" ht="49.5" customHeight="1">
      <c r="A48" s="56"/>
      <c r="B48" s="68" t="s">
        <v>121</v>
      </c>
      <c r="C48" s="69"/>
      <c r="D48" s="13"/>
      <c r="E48" s="13">
        <f>H48+I48+J48</f>
        <v>1711.1</v>
      </c>
      <c r="F48" s="13" t="s">
        <v>55</v>
      </c>
      <c r="G48" s="13" t="s">
        <v>13</v>
      </c>
      <c r="H48" s="13">
        <v>0</v>
      </c>
      <c r="I48" s="10">
        <v>0</v>
      </c>
      <c r="J48" s="70">
        <v>1711.1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s="1" customFormat="1" ht="51" customHeight="1">
      <c r="A49" s="56"/>
      <c r="B49" s="67" t="s">
        <v>122</v>
      </c>
      <c r="C49" s="56"/>
      <c r="D49" s="56"/>
      <c r="E49" s="13">
        <f>H49+I49+J49</f>
        <v>6931.3</v>
      </c>
      <c r="F49" s="13" t="s">
        <v>55</v>
      </c>
      <c r="G49" s="13" t="s">
        <v>13</v>
      </c>
      <c r="H49" s="13">
        <v>0</v>
      </c>
      <c r="I49" s="13">
        <v>0</v>
      </c>
      <c r="J49" s="7">
        <v>6931.3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s="1" customFormat="1" ht="51" customHeight="1">
      <c r="A50" s="56"/>
      <c r="B50" s="67" t="s">
        <v>135</v>
      </c>
      <c r="C50" s="56"/>
      <c r="D50" s="56"/>
      <c r="E50" s="13">
        <f>H50+I50+J50</f>
        <v>300</v>
      </c>
      <c r="F50" s="13" t="s">
        <v>55</v>
      </c>
      <c r="G50" s="13" t="s">
        <v>13</v>
      </c>
      <c r="H50" s="13">
        <v>0</v>
      </c>
      <c r="I50" s="13">
        <v>300</v>
      </c>
      <c r="J50" s="7">
        <v>0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s="1" customFormat="1" ht="24" customHeight="1">
      <c r="A51" s="13"/>
      <c r="B51" s="41" t="s">
        <v>36</v>
      </c>
      <c r="C51" s="13"/>
      <c r="D51" s="13"/>
      <c r="E51" s="56">
        <f t="shared" si="6"/>
        <v>1397.7</v>
      </c>
      <c r="F51" s="13"/>
      <c r="G51" s="13"/>
      <c r="H51" s="56">
        <f>H52+H53+H54+H55+H56+H57+H58+H59+H60+H61+H62+H63</f>
        <v>1397.7</v>
      </c>
      <c r="I51" s="56">
        <f t="shared" ref="I51:J51" si="9">I52+I53+I54+I55+I56+I57+I58+I59+I60+I61+I62+I63</f>
        <v>0</v>
      </c>
      <c r="J51" s="56">
        <f t="shared" si="9"/>
        <v>0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s="1" customFormat="1" ht="18.75" customHeight="1">
      <c r="A52" s="13"/>
      <c r="B52" s="71" t="s">
        <v>71</v>
      </c>
      <c r="C52" s="13" t="s">
        <v>83</v>
      </c>
      <c r="D52" s="13">
        <v>38</v>
      </c>
      <c r="E52" s="13">
        <f t="shared" ref="E52:E77" si="10">H52</f>
        <v>10.199999999999999</v>
      </c>
      <c r="F52" s="13" t="s">
        <v>55</v>
      </c>
      <c r="G52" s="13" t="s">
        <v>37</v>
      </c>
      <c r="H52" s="13">
        <v>10.199999999999999</v>
      </c>
      <c r="I52" s="40">
        <v>0</v>
      </c>
      <c r="J52" s="40">
        <v>0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s="1" customFormat="1" ht="18.75" customHeight="1">
      <c r="A53" s="13"/>
      <c r="B53" s="71" t="s">
        <v>72</v>
      </c>
      <c r="C53" s="13" t="s">
        <v>49</v>
      </c>
      <c r="D53" s="13">
        <v>2</v>
      </c>
      <c r="E53" s="13">
        <f t="shared" si="10"/>
        <v>24.8</v>
      </c>
      <c r="F53" s="13" t="s">
        <v>55</v>
      </c>
      <c r="G53" s="13" t="s">
        <v>37</v>
      </c>
      <c r="H53" s="13">
        <v>24.8</v>
      </c>
      <c r="I53" s="40">
        <v>0</v>
      </c>
      <c r="J53" s="40">
        <v>0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s="1" customFormat="1" ht="18.75" customHeight="1">
      <c r="A54" s="13"/>
      <c r="B54" s="71" t="s">
        <v>73</v>
      </c>
      <c r="C54" s="13" t="s">
        <v>49</v>
      </c>
      <c r="D54" s="13">
        <v>9</v>
      </c>
      <c r="E54" s="13">
        <f t="shared" si="10"/>
        <v>193.9</v>
      </c>
      <c r="F54" s="13" t="s">
        <v>55</v>
      </c>
      <c r="G54" s="13" t="s">
        <v>37</v>
      </c>
      <c r="H54" s="13">
        <v>193.9</v>
      </c>
      <c r="I54" s="40">
        <v>0</v>
      </c>
      <c r="J54" s="40">
        <v>0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s="1" customFormat="1" ht="18.75" customHeight="1">
      <c r="A55" s="13"/>
      <c r="B55" s="71" t="s">
        <v>74</v>
      </c>
      <c r="C55" s="13" t="s">
        <v>84</v>
      </c>
      <c r="D55" s="13">
        <v>3.8</v>
      </c>
      <c r="E55" s="13">
        <f t="shared" si="10"/>
        <v>371.7</v>
      </c>
      <c r="F55" s="13" t="s">
        <v>55</v>
      </c>
      <c r="G55" s="13" t="s">
        <v>37</v>
      </c>
      <c r="H55" s="13">
        <v>371.7</v>
      </c>
      <c r="I55" s="40">
        <v>0</v>
      </c>
      <c r="J55" s="40">
        <v>0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s="1" customFormat="1" ht="18.75" customHeight="1">
      <c r="A56" s="13"/>
      <c r="B56" s="68" t="s">
        <v>75</v>
      </c>
      <c r="C56" s="13" t="s">
        <v>85</v>
      </c>
      <c r="D56" s="13">
        <v>2.2999999999999998</v>
      </c>
      <c r="E56" s="13">
        <f t="shared" si="10"/>
        <v>96.7</v>
      </c>
      <c r="F56" s="13" t="s">
        <v>55</v>
      </c>
      <c r="G56" s="13" t="s">
        <v>37</v>
      </c>
      <c r="H56" s="13">
        <v>96.7</v>
      </c>
      <c r="I56" s="40">
        <v>0</v>
      </c>
      <c r="J56" s="40">
        <v>0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s="1" customFormat="1" ht="18.75" customHeight="1">
      <c r="A57" s="13"/>
      <c r="B57" s="68" t="s">
        <v>76</v>
      </c>
      <c r="C57" s="13" t="s">
        <v>49</v>
      </c>
      <c r="D57" s="13">
        <v>132</v>
      </c>
      <c r="E57" s="13">
        <f t="shared" si="10"/>
        <v>398.6</v>
      </c>
      <c r="F57" s="13" t="s">
        <v>55</v>
      </c>
      <c r="G57" s="13" t="s">
        <v>37</v>
      </c>
      <c r="H57" s="13">
        <v>398.6</v>
      </c>
      <c r="I57" s="40">
        <v>0</v>
      </c>
      <c r="J57" s="40">
        <v>0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s="1" customFormat="1" ht="18.75" customHeight="1">
      <c r="A58" s="13"/>
      <c r="B58" s="68" t="s">
        <v>77</v>
      </c>
      <c r="C58" s="13" t="s">
        <v>49</v>
      </c>
      <c r="D58" s="13">
        <v>3</v>
      </c>
      <c r="E58" s="13">
        <f t="shared" si="10"/>
        <v>39.9</v>
      </c>
      <c r="F58" s="13" t="s">
        <v>55</v>
      </c>
      <c r="G58" s="13" t="s">
        <v>37</v>
      </c>
      <c r="H58" s="13">
        <v>39.9</v>
      </c>
      <c r="I58" s="40">
        <v>0</v>
      </c>
      <c r="J58" s="40">
        <v>0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s="1" customFormat="1" ht="18.75" customHeight="1">
      <c r="A59" s="13"/>
      <c r="B59" s="68" t="s">
        <v>78</v>
      </c>
      <c r="C59" s="13" t="s">
        <v>49</v>
      </c>
      <c r="D59" s="13">
        <v>4</v>
      </c>
      <c r="E59" s="13">
        <f t="shared" si="10"/>
        <v>83.1</v>
      </c>
      <c r="F59" s="13" t="s">
        <v>55</v>
      </c>
      <c r="G59" s="13" t="s">
        <v>37</v>
      </c>
      <c r="H59" s="13">
        <v>83.1</v>
      </c>
      <c r="I59" s="40">
        <v>0</v>
      </c>
      <c r="J59" s="40">
        <v>0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s="1" customFormat="1" ht="18.75" customHeight="1">
      <c r="A60" s="13"/>
      <c r="B60" s="68" t="s">
        <v>79</v>
      </c>
      <c r="C60" s="13" t="s">
        <v>49</v>
      </c>
      <c r="D60" s="13">
        <v>3</v>
      </c>
      <c r="E60" s="13">
        <f t="shared" si="10"/>
        <v>44.5</v>
      </c>
      <c r="F60" s="13" t="s">
        <v>55</v>
      </c>
      <c r="G60" s="13" t="s">
        <v>37</v>
      </c>
      <c r="H60" s="13">
        <v>44.5</v>
      </c>
      <c r="I60" s="40">
        <v>0</v>
      </c>
      <c r="J60" s="40">
        <v>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s="1" customFormat="1" ht="18.75" customHeight="1">
      <c r="A61" s="13"/>
      <c r="B61" s="68" t="s">
        <v>80</v>
      </c>
      <c r="C61" s="13" t="s">
        <v>85</v>
      </c>
      <c r="D61" s="13">
        <v>0.7</v>
      </c>
      <c r="E61" s="13">
        <f t="shared" si="10"/>
        <v>57.9</v>
      </c>
      <c r="F61" s="13" t="s">
        <v>55</v>
      </c>
      <c r="G61" s="13" t="s">
        <v>37</v>
      </c>
      <c r="H61" s="13">
        <v>57.9</v>
      </c>
      <c r="I61" s="40">
        <v>0</v>
      </c>
      <c r="J61" s="40">
        <v>0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s="1" customFormat="1" ht="18.75" customHeight="1">
      <c r="A62" s="13"/>
      <c r="B62" s="68" t="s">
        <v>81</v>
      </c>
      <c r="C62" s="13" t="s">
        <v>49</v>
      </c>
      <c r="D62" s="13">
        <v>58</v>
      </c>
      <c r="E62" s="13">
        <f t="shared" si="10"/>
        <v>47.6</v>
      </c>
      <c r="F62" s="13" t="s">
        <v>55</v>
      </c>
      <c r="G62" s="13" t="s">
        <v>37</v>
      </c>
      <c r="H62" s="13">
        <v>47.6</v>
      </c>
      <c r="I62" s="40">
        <v>0</v>
      </c>
      <c r="J62" s="40">
        <v>0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s="1" customFormat="1" ht="18.75" customHeight="1">
      <c r="A63" s="13"/>
      <c r="B63" s="68" t="s">
        <v>82</v>
      </c>
      <c r="C63" s="13" t="s">
        <v>49</v>
      </c>
      <c r="D63" s="13">
        <v>2</v>
      </c>
      <c r="E63" s="13">
        <f t="shared" si="10"/>
        <v>28.8</v>
      </c>
      <c r="F63" s="13" t="s">
        <v>55</v>
      </c>
      <c r="G63" s="13" t="s">
        <v>37</v>
      </c>
      <c r="H63" s="13">
        <v>28.8</v>
      </c>
      <c r="I63" s="40">
        <v>0</v>
      </c>
      <c r="J63" s="40">
        <v>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s="1" customFormat="1" ht="21" customHeight="1">
      <c r="A64" s="13"/>
      <c r="B64" s="42" t="s">
        <v>38</v>
      </c>
      <c r="C64" s="43"/>
      <c r="D64" s="10"/>
      <c r="E64" s="56">
        <f>H64+I64+J64</f>
        <v>587</v>
      </c>
      <c r="F64" s="13"/>
      <c r="G64" s="13"/>
      <c r="H64" s="44">
        <f>H65+H66+H67+H68+H69+H70+H71+H72+H73+H74</f>
        <v>587</v>
      </c>
      <c r="I64" s="44">
        <f t="shared" ref="I64:J64" si="11">I65+I66+I67+I68+I69+I70+I71+I72+I73+I74</f>
        <v>0</v>
      </c>
      <c r="J64" s="44">
        <f t="shared" si="11"/>
        <v>0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s="1" customFormat="1" ht="24" customHeight="1">
      <c r="A65" s="13"/>
      <c r="B65" s="68" t="s">
        <v>86</v>
      </c>
      <c r="C65" s="13" t="s">
        <v>49</v>
      </c>
      <c r="D65" s="13">
        <v>1</v>
      </c>
      <c r="E65" s="13">
        <f t="shared" si="10"/>
        <v>43.5</v>
      </c>
      <c r="F65" s="13" t="s">
        <v>55</v>
      </c>
      <c r="G65" s="13" t="s">
        <v>37</v>
      </c>
      <c r="H65" s="13">
        <v>43.5</v>
      </c>
      <c r="I65" s="10">
        <v>0</v>
      </c>
      <c r="J65" s="10">
        <v>0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s="1" customFormat="1" ht="30.75" customHeight="1">
      <c r="A66" s="13"/>
      <c r="B66" s="68" t="s">
        <v>87</v>
      </c>
      <c r="C66" s="13" t="s">
        <v>49</v>
      </c>
      <c r="D66" s="13">
        <v>4</v>
      </c>
      <c r="E66" s="13">
        <f t="shared" si="10"/>
        <v>85.8</v>
      </c>
      <c r="F66" s="13" t="s">
        <v>55</v>
      </c>
      <c r="G66" s="13" t="s">
        <v>37</v>
      </c>
      <c r="H66" s="13">
        <v>85.8</v>
      </c>
      <c r="I66" s="10">
        <v>0</v>
      </c>
      <c r="J66" s="10">
        <v>0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s="1" customFormat="1" ht="30.75" customHeight="1">
      <c r="A67" s="13"/>
      <c r="B67" s="68" t="s">
        <v>88</v>
      </c>
      <c r="C67" s="13" t="s">
        <v>49</v>
      </c>
      <c r="D67" s="13">
        <v>2</v>
      </c>
      <c r="E67" s="13">
        <f t="shared" si="10"/>
        <v>41.6</v>
      </c>
      <c r="F67" s="13" t="s">
        <v>55</v>
      </c>
      <c r="G67" s="13" t="s">
        <v>37</v>
      </c>
      <c r="H67" s="13">
        <v>41.6</v>
      </c>
      <c r="I67" s="10">
        <v>0</v>
      </c>
      <c r="J67" s="10">
        <v>0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s="1" customFormat="1" ht="18" customHeight="1">
      <c r="A68" s="13"/>
      <c r="B68" s="68" t="s">
        <v>89</v>
      </c>
      <c r="C68" s="13" t="s">
        <v>49</v>
      </c>
      <c r="D68" s="13">
        <v>2</v>
      </c>
      <c r="E68" s="13">
        <f t="shared" si="10"/>
        <v>27.7</v>
      </c>
      <c r="F68" s="13" t="s">
        <v>55</v>
      </c>
      <c r="G68" s="13" t="s">
        <v>37</v>
      </c>
      <c r="H68" s="13">
        <v>27.7</v>
      </c>
      <c r="I68" s="10">
        <v>0</v>
      </c>
      <c r="J68" s="10">
        <v>0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s="1" customFormat="1" ht="30.75" customHeight="1">
      <c r="A69" s="13"/>
      <c r="B69" s="68" t="s">
        <v>90</v>
      </c>
      <c r="C69" s="13" t="s">
        <v>85</v>
      </c>
      <c r="D69" s="13">
        <v>0.8</v>
      </c>
      <c r="E69" s="13">
        <f t="shared" si="10"/>
        <v>34.700000000000003</v>
      </c>
      <c r="F69" s="13" t="s">
        <v>55</v>
      </c>
      <c r="G69" s="13" t="s">
        <v>37</v>
      </c>
      <c r="H69" s="13">
        <v>34.700000000000003</v>
      </c>
      <c r="I69" s="10">
        <v>0</v>
      </c>
      <c r="J69" s="10">
        <v>0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s="1" customFormat="1" ht="30.75" customHeight="1">
      <c r="A70" s="13"/>
      <c r="B70" s="68" t="s">
        <v>91</v>
      </c>
      <c r="C70" s="13" t="s">
        <v>49</v>
      </c>
      <c r="D70" s="13">
        <v>43</v>
      </c>
      <c r="E70" s="13">
        <f t="shared" si="10"/>
        <v>129.9</v>
      </c>
      <c r="F70" s="13" t="s">
        <v>55</v>
      </c>
      <c r="G70" s="13" t="s">
        <v>37</v>
      </c>
      <c r="H70" s="13">
        <v>129.9</v>
      </c>
      <c r="I70" s="10">
        <v>0</v>
      </c>
      <c r="J70" s="10">
        <v>0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s="1" customFormat="1" ht="30.75" customHeight="1">
      <c r="A71" s="13"/>
      <c r="B71" s="68" t="s">
        <v>92</v>
      </c>
      <c r="C71" s="13" t="s">
        <v>49</v>
      </c>
      <c r="D71" s="13">
        <v>5</v>
      </c>
      <c r="E71" s="13">
        <f t="shared" si="10"/>
        <v>79.8</v>
      </c>
      <c r="F71" s="13" t="s">
        <v>55</v>
      </c>
      <c r="G71" s="13" t="s">
        <v>37</v>
      </c>
      <c r="H71" s="13">
        <v>79.8</v>
      </c>
      <c r="I71" s="10">
        <v>0</v>
      </c>
      <c r="J71" s="10">
        <v>0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s="1" customFormat="1" ht="30.75" customHeight="1">
      <c r="A72" s="13"/>
      <c r="B72" s="68" t="s">
        <v>93</v>
      </c>
      <c r="C72" s="13" t="s">
        <v>84</v>
      </c>
      <c r="D72" s="13">
        <v>0.39600000000000002</v>
      </c>
      <c r="E72" s="13">
        <f t="shared" si="10"/>
        <v>49.3</v>
      </c>
      <c r="F72" s="13" t="s">
        <v>55</v>
      </c>
      <c r="G72" s="13" t="s">
        <v>37</v>
      </c>
      <c r="H72" s="13">
        <v>49.3</v>
      </c>
      <c r="I72" s="10">
        <v>0</v>
      </c>
      <c r="J72" s="10">
        <v>0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s="1" customFormat="1" ht="30.75" customHeight="1">
      <c r="A73" s="13"/>
      <c r="B73" s="68" t="s">
        <v>94</v>
      </c>
      <c r="C73" s="13" t="s">
        <v>49</v>
      </c>
      <c r="D73" s="13">
        <v>11</v>
      </c>
      <c r="E73" s="13">
        <f t="shared" si="10"/>
        <v>19.2</v>
      </c>
      <c r="F73" s="13" t="s">
        <v>55</v>
      </c>
      <c r="G73" s="13" t="s">
        <v>37</v>
      </c>
      <c r="H73" s="13">
        <v>19.2</v>
      </c>
      <c r="I73" s="10">
        <v>0</v>
      </c>
      <c r="J73" s="10">
        <v>0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s="1" customFormat="1" ht="30.75" customHeight="1">
      <c r="A74" s="13"/>
      <c r="B74" s="68" t="s">
        <v>91</v>
      </c>
      <c r="C74" s="13" t="s">
        <v>49</v>
      </c>
      <c r="D74" s="13">
        <v>25</v>
      </c>
      <c r="E74" s="13">
        <f t="shared" si="10"/>
        <v>75.5</v>
      </c>
      <c r="F74" s="13" t="s">
        <v>55</v>
      </c>
      <c r="G74" s="13" t="s">
        <v>37</v>
      </c>
      <c r="H74" s="13">
        <v>75.5</v>
      </c>
      <c r="I74" s="10">
        <v>0</v>
      </c>
      <c r="J74" s="10">
        <v>0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s="1" customFormat="1" ht="18.75">
      <c r="A75" s="13"/>
      <c r="B75" s="42" t="s">
        <v>39</v>
      </c>
      <c r="C75" s="43"/>
      <c r="D75" s="10"/>
      <c r="E75" s="56">
        <f t="shared" ref="E75" si="12">H75+I75+J75</f>
        <v>20.5</v>
      </c>
      <c r="F75" s="13"/>
      <c r="G75" s="13"/>
      <c r="H75" s="44">
        <f>H76+H77</f>
        <v>20.5</v>
      </c>
      <c r="I75" s="44">
        <f t="shared" ref="I75:J75" si="13">I76+I77</f>
        <v>0</v>
      </c>
      <c r="J75" s="44">
        <f t="shared" si="13"/>
        <v>0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s="1" customFormat="1" ht="18.75">
      <c r="A76" s="13"/>
      <c r="B76" s="68" t="s">
        <v>95</v>
      </c>
      <c r="C76" s="13" t="s">
        <v>49</v>
      </c>
      <c r="D76" s="13">
        <v>2</v>
      </c>
      <c r="E76" s="13">
        <f t="shared" si="10"/>
        <v>14.8</v>
      </c>
      <c r="F76" s="13" t="s">
        <v>55</v>
      </c>
      <c r="G76" s="13" t="s">
        <v>37</v>
      </c>
      <c r="H76" s="13">
        <v>14.8</v>
      </c>
      <c r="I76" s="10">
        <v>0</v>
      </c>
      <c r="J76" s="10">
        <v>0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s="1" customFormat="1" ht="31.5">
      <c r="A77" s="13"/>
      <c r="B77" s="68" t="s">
        <v>94</v>
      </c>
      <c r="C77" s="13" t="s">
        <v>49</v>
      </c>
      <c r="D77" s="13">
        <v>3</v>
      </c>
      <c r="E77" s="13">
        <f t="shared" si="10"/>
        <v>5.7</v>
      </c>
      <c r="F77" s="13" t="s">
        <v>55</v>
      </c>
      <c r="G77" s="13" t="s">
        <v>37</v>
      </c>
      <c r="H77" s="13">
        <v>5.7</v>
      </c>
      <c r="I77" s="10">
        <v>0</v>
      </c>
      <c r="J77" s="10">
        <v>0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>
      <c r="A78" s="56" t="s">
        <v>28</v>
      </c>
      <c r="B78" s="56" t="s">
        <v>14</v>
      </c>
      <c r="C78" s="56"/>
      <c r="D78" s="56"/>
      <c r="E78" s="13" t="s">
        <v>25</v>
      </c>
      <c r="F78" s="13" t="s">
        <v>25</v>
      </c>
      <c r="G78" s="13" t="s">
        <v>25</v>
      </c>
      <c r="H78" s="13" t="s">
        <v>25</v>
      </c>
      <c r="I78" s="13" t="s">
        <v>25</v>
      </c>
      <c r="J78" s="13" t="s">
        <v>25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31.5">
      <c r="A79" s="56"/>
      <c r="B79" s="13" t="s">
        <v>140</v>
      </c>
      <c r="C79" s="13" t="s">
        <v>49</v>
      </c>
      <c r="D79" s="13">
        <v>5</v>
      </c>
      <c r="E79" s="13">
        <f t="shared" ref="E79" si="14">H79</f>
        <v>4500</v>
      </c>
      <c r="F79" s="13" t="s">
        <v>47</v>
      </c>
      <c r="G79" s="13" t="s">
        <v>23</v>
      </c>
      <c r="H79" s="13">
        <v>4500</v>
      </c>
      <c r="I79" s="13"/>
      <c r="J79" s="1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>
      <c r="A80" s="56" t="s">
        <v>29</v>
      </c>
      <c r="B80" s="56" t="s">
        <v>15</v>
      </c>
      <c r="C80" s="56"/>
      <c r="D80" s="56"/>
      <c r="E80" s="13" t="s">
        <v>25</v>
      </c>
      <c r="F80" s="13" t="s">
        <v>25</v>
      </c>
      <c r="G80" s="13" t="s">
        <v>25</v>
      </c>
      <c r="H80" s="13" t="s">
        <v>25</v>
      </c>
      <c r="I80" s="13" t="s">
        <v>25</v>
      </c>
      <c r="J80" s="13" t="s">
        <v>25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31.5">
      <c r="A81" s="56" t="s">
        <v>30</v>
      </c>
      <c r="B81" s="56" t="s">
        <v>16</v>
      </c>
      <c r="C81" s="56"/>
      <c r="D81" s="56"/>
      <c r="E81" s="56">
        <f>H81+I81+J81</f>
        <v>500</v>
      </c>
      <c r="F81" s="56"/>
      <c r="G81" s="56"/>
      <c r="H81" s="56">
        <f>H82</f>
        <v>500</v>
      </c>
      <c r="I81" s="56">
        <f>I82</f>
        <v>0</v>
      </c>
      <c r="J81" s="56">
        <f>J82</f>
        <v>0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>
      <c r="A82" s="13"/>
      <c r="B82" s="13" t="s">
        <v>45</v>
      </c>
      <c r="C82" s="13"/>
      <c r="D82" s="13"/>
      <c r="E82" s="13">
        <f t="shared" ref="E82" si="15">H82</f>
        <v>500</v>
      </c>
      <c r="F82" s="13" t="s">
        <v>55</v>
      </c>
      <c r="G82" s="13" t="s">
        <v>24</v>
      </c>
      <c r="H82" s="13">
        <v>500</v>
      </c>
      <c r="I82" s="13">
        <v>0</v>
      </c>
      <c r="J82" s="7">
        <v>0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s="1" customFormat="1" ht="25.5" customHeight="1">
      <c r="A83" s="56" t="s">
        <v>31</v>
      </c>
      <c r="B83" s="56" t="s">
        <v>17</v>
      </c>
      <c r="C83" s="56"/>
      <c r="D83" s="56"/>
      <c r="E83" s="56">
        <f>H83+I83+J83</f>
        <v>6922</v>
      </c>
      <c r="F83" s="56"/>
      <c r="G83" s="56"/>
      <c r="H83" s="45">
        <f>H84+H85+H86+H87+H88+H89+H90</f>
        <v>0</v>
      </c>
      <c r="I83" s="45">
        <f t="shared" ref="I83:J83" si="16">I84+I85+I86+I87+I88+I89+I90</f>
        <v>2556</v>
      </c>
      <c r="J83" s="45">
        <f t="shared" si="16"/>
        <v>4366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50.25" customHeight="1">
      <c r="A84" s="56"/>
      <c r="B84" s="67" t="s">
        <v>126</v>
      </c>
      <c r="C84" s="13"/>
      <c r="D84" s="13"/>
      <c r="E84" s="13">
        <f t="shared" ref="E84:E85" si="17">I84+H84+J84</f>
        <v>1115</v>
      </c>
      <c r="F84" s="13" t="s">
        <v>55</v>
      </c>
      <c r="G84" s="13" t="s">
        <v>13</v>
      </c>
      <c r="H84" s="13">
        <v>0</v>
      </c>
      <c r="I84" s="13">
        <v>0</v>
      </c>
      <c r="J84" s="7">
        <v>1115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51" customHeight="1">
      <c r="A85" s="56"/>
      <c r="B85" s="67" t="s">
        <v>127</v>
      </c>
      <c r="C85" s="13"/>
      <c r="D85" s="13"/>
      <c r="E85" s="13">
        <f t="shared" si="17"/>
        <v>637</v>
      </c>
      <c r="F85" s="13" t="s">
        <v>55</v>
      </c>
      <c r="G85" s="13" t="s">
        <v>13</v>
      </c>
      <c r="H85" s="13">
        <v>0</v>
      </c>
      <c r="I85" s="13">
        <v>0</v>
      </c>
      <c r="J85" s="7">
        <v>637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52.5" customHeight="1">
      <c r="A86" s="56"/>
      <c r="B86" s="67" t="s">
        <v>128</v>
      </c>
      <c r="C86" s="13"/>
      <c r="D86" s="13"/>
      <c r="E86" s="13">
        <f>I86+H86+J86</f>
        <v>1730</v>
      </c>
      <c r="F86" s="13" t="s">
        <v>55</v>
      </c>
      <c r="G86" s="13" t="s">
        <v>13</v>
      </c>
      <c r="H86" s="13">
        <v>0</v>
      </c>
      <c r="I86" s="13">
        <v>0</v>
      </c>
      <c r="J86" s="7">
        <v>1730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52.5" customHeight="1">
      <c r="A87" s="56"/>
      <c r="B87" s="67" t="s">
        <v>129</v>
      </c>
      <c r="C87" s="13"/>
      <c r="D87" s="13"/>
      <c r="E87" s="13">
        <f>I87+H87+J87</f>
        <v>884</v>
      </c>
      <c r="F87" s="13" t="s">
        <v>55</v>
      </c>
      <c r="G87" s="13" t="s">
        <v>13</v>
      </c>
      <c r="H87" s="13">
        <v>0</v>
      </c>
      <c r="I87" s="72">
        <v>0</v>
      </c>
      <c r="J87" s="9">
        <v>884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34.5" customHeight="1">
      <c r="A88" s="56"/>
      <c r="B88" s="67" t="s">
        <v>136</v>
      </c>
      <c r="C88" s="13"/>
      <c r="D88" s="13"/>
      <c r="E88" s="13">
        <f>I88+H88+J88</f>
        <v>1500</v>
      </c>
      <c r="F88" s="13" t="s">
        <v>55</v>
      </c>
      <c r="G88" s="13" t="s">
        <v>13</v>
      </c>
      <c r="H88" s="13">
        <v>0</v>
      </c>
      <c r="I88" s="72">
        <v>1500</v>
      </c>
      <c r="J88" s="9">
        <v>0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52.5" customHeight="1">
      <c r="A89" s="56"/>
      <c r="B89" s="67" t="s">
        <v>137</v>
      </c>
      <c r="C89" s="13"/>
      <c r="D89" s="13"/>
      <c r="E89" s="13">
        <f>I89+H89+J89</f>
        <v>861</v>
      </c>
      <c r="F89" s="13" t="s">
        <v>55</v>
      </c>
      <c r="G89" s="13" t="s">
        <v>13</v>
      </c>
      <c r="H89" s="13">
        <v>0</v>
      </c>
      <c r="I89" s="72">
        <v>861</v>
      </c>
      <c r="J89" s="9">
        <v>0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52.5" customHeight="1">
      <c r="A90" s="56"/>
      <c r="B90" s="67" t="s">
        <v>138</v>
      </c>
      <c r="C90" s="13"/>
      <c r="D90" s="13"/>
      <c r="E90" s="13">
        <f>I90+H90+J90</f>
        <v>195</v>
      </c>
      <c r="F90" s="13" t="s">
        <v>55</v>
      </c>
      <c r="G90" s="13" t="s">
        <v>13</v>
      </c>
      <c r="H90" s="13">
        <v>0</v>
      </c>
      <c r="I90" s="72">
        <v>195</v>
      </c>
      <c r="J90" s="9">
        <v>0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s="1" customFormat="1" ht="19.5" customHeight="1">
      <c r="A91" s="56" t="s">
        <v>32</v>
      </c>
      <c r="B91" s="56" t="s">
        <v>18</v>
      </c>
      <c r="C91" s="56"/>
      <c r="D91" s="56"/>
      <c r="E91" s="56">
        <f>H91+I91+J91</f>
        <v>500</v>
      </c>
      <c r="F91" s="13"/>
      <c r="G91" s="13"/>
      <c r="H91" s="45">
        <f>H92</f>
        <v>500</v>
      </c>
      <c r="I91" s="45">
        <f t="shared" ref="I91:J91" si="18">I92</f>
        <v>0</v>
      </c>
      <c r="J91" s="45">
        <f t="shared" si="18"/>
        <v>0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s="1" customFormat="1" ht="18.75" customHeight="1">
      <c r="A92" s="56"/>
      <c r="B92" s="13" t="s">
        <v>18</v>
      </c>
      <c r="C92" s="56"/>
      <c r="D92" s="56"/>
      <c r="E92" s="13">
        <f t="shared" ref="E92" si="19">H92+I92+J92</f>
        <v>500</v>
      </c>
      <c r="F92" s="13" t="s">
        <v>55</v>
      </c>
      <c r="G92" s="13" t="s">
        <v>24</v>
      </c>
      <c r="H92" s="4">
        <v>500</v>
      </c>
      <c r="I92" s="4">
        <v>0</v>
      </c>
      <c r="J92" s="8">
        <v>0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s="1" customFormat="1" ht="21" customHeight="1">
      <c r="A93" s="56" t="s">
        <v>33</v>
      </c>
      <c r="B93" s="56" t="s">
        <v>19</v>
      </c>
      <c r="C93" s="56"/>
      <c r="D93" s="56"/>
      <c r="E93" s="13" t="s">
        <v>25</v>
      </c>
      <c r="F93" s="13" t="s">
        <v>25</v>
      </c>
      <c r="G93" s="13" t="s">
        <v>25</v>
      </c>
      <c r="H93" s="13" t="s">
        <v>25</v>
      </c>
      <c r="I93" s="13" t="s">
        <v>25</v>
      </c>
      <c r="J93" s="13" t="s">
        <v>25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s="1" customFormat="1" ht="18.75">
      <c r="A94" s="56">
        <v>10</v>
      </c>
      <c r="B94" s="56" t="s">
        <v>20</v>
      </c>
      <c r="C94" s="56"/>
      <c r="D94" s="56"/>
      <c r="E94" s="13" t="s">
        <v>25</v>
      </c>
      <c r="F94" s="13" t="s">
        <v>25</v>
      </c>
      <c r="G94" s="13" t="s">
        <v>25</v>
      </c>
      <c r="H94" s="13" t="s">
        <v>25</v>
      </c>
      <c r="I94" s="13" t="s">
        <v>25</v>
      </c>
      <c r="J94" s="13" t="s">
        <v>25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>
      <c r="A95" s="61" t="s">
        <v>42</v>
      </c>
      <c r="B95" s="62"/>
      <c r="C95" s="62"/>
      <c r="D95" s="62"/>
      <c r="E95" s="62"/>
      <c r="F95" s="62"/>
      <c r="G95" s="62"/>
      <c r="H95" s="62"/>
      <c r="I95" s="62"/>
      <c r="J95" s="6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s="1" customFormat="1" ht="18.75">
      <c r="A96" s="56">
        <v>1</v>
      </c>
      <c r="B96" s="56" t="s">
        <v>9</v>
      </c>
      <c r="C96" s="56"/>
      <c r="D96" s="56"/>
      <c r="E96" s="49">
        <f t="shared" ref="E96" si="20">H96+I96+J96</f>
        <v>2210</v>
      </c>
      <c r="F96" s="56"/>
      <c r="G96" s="56"/>
      <c r="H96" s="56">
        <f>H97+H98+H99+H100+H101+H102+H103+H104+H105+H106</f>
        <v>392</v>
      </c>
      <c r="I96" s="56">
        <f t="shared" ref="I96:J96" si="21">I97+I98+I99+I100+I101+I102+I103+I104+I105+I106</f>
        <v>1818</v>
      </c>
      <c r="J96" s="56">
        <f t="shared" si="21"/>
        <v>0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s="1" customFormat="1" ht="36" customHeight="1">
      <c r="A97" s="56"/>
      <c r="B97" s="67" t="s">
        <v>132</v>
      </c>
      <c r="C97" s="13"/>
      <c r="D97" s="13"/>
      <c r="E97" s="13">
        <f t="shared" ref="E97:E98" si="22">I97+H97+J97</f>
        <v>1416</v>
      </c>
      <c r="F97" s="13" t="s">
        <v>55</v>
      </c>
      <c r="G97" s="13" t="s">
        <v>13</v>
      </c>
      <c r="H97" s="13">
        <v>0</v>
      </c>
      <c r="I97" s="13">
        <v>1416</v>
      </c>
      <c r="J97" s="7">
        <v>0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s="1" customFormat="1" ht="33.75" customHeight="1">
      <c r="A98" s="56"/>
      <c r="B98" s="67" t="s">
        <v>133</v>
      </c>
      <c r="C98" s="13"/>
      <c r="D98" s="13"/>
      <c r="E98" s="13">
        <f t="shared" si="22"/>
        <v>402</v>
      </c>
      <c r="F98" s="13" t="s">
        <v>55</v>
      </c>
      <c r="G98" s="13" t="s">
        <v>13</v>
      </c>
      <c r="H98" s="13">
        <v>0</v>
      </c>
      <c r="I98" s="13">
        <v>402</v>
      </c>
      <c r="J98" s="7">
        <v>0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s="1" customFormat="1" ht="18.75">
      <c r="A99" s="56"/>
      <c r="B99" s="67" t="s">
        <v>57</v>
      </c>
      <c r="C99" s="13" t="s">
        <v>49</v>
      </c>
      <c r="D99" s="13">
        <v>100</v>
      </c>
      <c r="E99" s="13">
        <f>H99</f>
        <v>50</v>
      </c>
      <c r="F99" s="13" t="s">
        <v>55</v>
      </c>
      <c r="G99" s="13" t="s">
        <v>52</v>
      </c>
      <c r="H99" s="13">
        <v>50</v>
      </c>
      <c r="I99" s="10">
        <v>0</v>
      </c>
      <c r="J99" s="10">
        <v>0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s="1" customFormat="1" ht="18.75">
      <c r="A100" s="56"/>
      <c r="B100" s="67" t="s">
        <v>56</v>
      </c>
      <c r="C100" s="13" t="s">
        <v>51</v>
      </c>
      <c r="D100" s="13">
        <v>20</v>
      </c>
      <c r="E100" s="13">
        <f>H100</f>
        <v>20</v>
      </c>
      <c r="F100" s="13" t="s">
        <v>55</v>
      </c>
      <c r="G100" s="13" t="s">
        <v>52</v>
      </c>
      <c r="H100" s="13">
        <v>20</v>
      </c>
      <c r="I100" s="10">
        <v>0</v>
      </c>
      <c r="J100" s="10">
        <v>0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s="1" customFormat="1" ht="18.75">
      <c r="A101" s="56"/>
      <c r="B101" s="67" t="s">
        <v>117</v>
      </c>
      <c r="C101" s="13" t="s">
        <v>49</v>
      </c>
      <c r="D101" s="13">
        <v>50</v>
      </c>
      <c r="E101" s="13">
        <f t="shared" ref="E101:E106" si="23">H101</f>
        <v>15</v>
      </c>
      <c r="F101" s="13" t="s">
        <v>55</v>
      </c>
      <c r="G101" s="13" t="s">
        <v>52</v>
      </c>
      <c r="H101" s="13">
        <v>15</v>
      </c>
      <c r="I101" s="10">
        <v>0</v>
      </c>
      <c r="J101" s="10">
        <v>0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s="1" customFormat="1" ht="18.75">
      <c r="A102" s="56"/>
      <c r="B102" s="67" t="s">
        <v>118</v>
      </c>
      <c r="C102" s="13" t="s">
        <v>48</v>
      </c>
      <c r="D102" s="13">
        <v>50</v>
      </c>
      <c r="E102" s="13">
        <f t="shared" si="23"/>
        <v>120</v>
      </c>
      <c r="F102" s="13" t="s">
        <v>55</v>
      </c>
      <c r="G102" s="13" t="s">
        <v>52</v>
      </c>
      <c r="H102" s="13">
        <v>120</v>
      </c>
      <c r="I102" s="10">
        <v>0</v>
      </c>
      <c r="J102" s="10">
        <v>0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s="1" customFormat="1" ht="18.75">
      <c r="A103" s="56"/>
      <c r="B103" s="67" t="s">
        <v>68</v>
      </c>
      <c r="C103" s="13" t="s">
        <v>46</v>
      </c>
      <c r="D103" s="13">
        <v>10</v>
      </c>
      <c r="E103" s="13">
        <f t="shared" si="23"/>
        <v>10</v>
      </c>
      <c r="F103" s="13" t="s">
        <v>55</v>
      </c>
      <c r="G103" s="13" t="s">
        <v>52</v>
      </c>
      <c r="H103" s="13">
        <v>10</v>
      </c>
      <c r="I103" s="10">
        <v>0</v>
      </c>
      <c r="J103" s="10">
        <v>0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s="1" customFormat="1" ht="18.75">
      <c r="A104" s="56"/>
      <c r="B104" s="67" t="s">
        <v>119</v>
      </c>
      <c r="C104" s="13" t="s">
        <v>48</v>
      </c>
      <c r="D104" s="13">
        <v>30</v>
      </c>
      <c r="E104" s="13">
        <f t="shared" si="23"/>
        <v>30</v>
      </c>
      <c r="F104" s="13" t="s">
        <v>55</v>
      </c>
      <c r="G104" s="13" t="s">
        <v>52</v>
      </c>
      <c r="H104" s="13">
        <v>30</v>
      </c>
      <c r="I104" s="10">
        <v>0</v>
      </c>
      <c r="J104" s="10">
        <v>0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75">
      <c r="A105" s="13"/>
      <c r="B105" s="73" t="s">
        <v>64</v>
      </c>
      <c r="C105" s="13" t="s">
        <v>120</v>
      </c>
      <c r="D105" s="13">
        <v>20</v>
      </c>
      <c r="E105" s="13">
        <f t="shared" si="23"/>
        <v>7</v>
      </c>
      <c r="F105" s="13" t="s">
        <v>55</v>
      </c>
      <c r="G105" s="13" t="s">
        <v>52</v>
      </c>
      <c r="H105" s="13">
        <v>7</v>
      </c>
      <c r="I105" s="10">
        <v>0</v>
      </c>
      <c r="J105" s="10">
        <v>0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>
      <c r="A106" s="13"/>
      <c r="B106" s="67" t="s">
        <v>50</v>
      </c>
      <c r="C106" s="13" t="s">
        <v>49</v>
      </c>
      <c r="D106" s="13">
        <v>2</v>
      </c>
      <c r="E106" s="13">
        <f t="shared" si="23"/>
        <v>140</v>
      </c>
      <c r="F106" s="13" t="s">
        <v>55</v>
      </c>
      <c r="G106" s="13" t="s">
        <v>52</v>
      </c>
      <c r="H106" s="13">
        <v>140</v>
      </c>
      <c r="I106" s="10">
        <v>0</v>
      </c>
      <c r="J106" s="10">
        <v>0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s="1" customFormat="1" ht="18.75">
      <c r="A107" s="56" t="s">
        <v>26</v>
      </c>
      <c r="B107" s="56" t="s">
        <v>11</v>
      </c>
      <c r="C107" s="56"/>
      <c r="D107" s="56"/>
      <c r="E107" s="49">
        <f t="shared" ref="E107" si="24">H107+I107+J107</f>
        <v>577.70000000000005</v>
      </c>
      <c r="F107" s="56"/>
      <c r="G107" s="56"/>
      <c r="H107" s="56">
        <f>H108+H109+H110</f>
        <v>577.70000000000005</v>
      </c>
      <c r="I107" s="56">
        <f t="shared" ref="I107:J107" si="25">I108+I109+I110</f>
        <v>0</v>
      </c>
      <c r="J107" s="56">
        <f t="shared" si="25"/>
        <v>0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s="1" customFormat="1" ht="18.75">
      <c r="A108" s="40"/>
      <c r="B108" s="68" t="s">
        <v>115</v>
      </c>
      <c r="C108" s="13" t="s">
        <v>49</v>
      </c>
      <c r="D108" s="13">
        <v>5</v>
      </c>
      <c r="E108" s="13">
        <f t="shared" ref="E108:E110" si="26">H108</f>
        <v>203.8</v>
      </c>
      <c r="F108" s="13" t="s">
        <v>47</v>
      </c>
      <c r="G108" s="13" t="s">
        <v>37</v>
      </c>
      <c r="H108" s="13">
        <v>203.8</v>
      </c>
      <c r="I108" s="10">
        <v>0</v>
      </c>
      <c r="J108" s="10">
        <v>0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s="1" customFormat="1" ht="18.75">
      <c r="A109" s="40"/>
      <c r="B109" s="68" t="s">
        <v>116</v>
      </c>
      <c r="C109" s="13" t="s">
        <v>49</v>
      </c>
      <c r="D109" s="13">
        <v>5</v>
      </c>
      <c r="E109" s="13">
        <f t="shared" si="26"/>
        <v>61.7</v>
      </c>
      <c r="F109" s="13" t="s">
        <v>47</v>
      </c>
      <c r="G109" s="13" t="s">
        <v>37</v>
      </c>
      <c r="H109" s="13">
        <v>61.7</v>
      </c>
      <c r="I109" s="10">
        <v>0</v>
      </c>
      <c r="J109" s="10">
        <v>0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s="1" customFormat="1" ht="31.5">
      <c r="A110" s="40"/>
      <c r="B110" s="68" t="s">
        <v>100</v>
      </c>
      <c r="C110" s="13" t="s">
        <v>51</v>
      </c>
      <c r="D110" s="13">
        <v>11173</v>
      </c>
      <c r="E110" s="13">
        <f t="shared" si="26"/>
        <v>312.2</v>
      </c>
      <c r="F110" s="13" t="s">
        <v>47</v>
      </c>
      <c r="G110" s="13" t="s">
        <v>37</v>
      </c>
      <c r="H110" s="13">
        <v>312.2</v>
      </c>
      <c r="I110" s="10">
        <v>0</v>
      </c>
      <c r="J110" s="10">
        <v>0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>
      <c r="A111" s="56" t="s">
        <v>27</v>
      </c>
      <c r="B111" s="56" t="s">
        <v>12</v>
      </c>
      <c r="C111" s="56"/>
      <c r="D111" s="56"/>
      <c r="E111" s="56">
        <f t="shared" ref="E111:E124" si="27">H111+I111+J111</f>
        <v>868.5</v>
      </c>
      <c r="F111" s="56"/>
      <c r="G111" s="56"/>
      <c r="H111" s="56">
        <f>H113+H124</f>
        <v>618.5</v>
      </c>
      <c r="I111" s="56">
        <f>I113+I124</f>
        <v>250</v>
      </c>
      <c r="J111" s="57">
        <f>J113+J124</f>
        <v>0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>
      <c r="A112" s="13"/>
      <c r="B112" s="13" t="s">
        <v>10</v>
      </c>
      <c r="C112" s="13"/>
      <c r="D112" s="13"/>
      <c r="E112" s="56"/>
      <c r="F112" s="13"/>
      <c r="G112" s="13"/>
      <c r="H112" s="13"/>
      <c r="I112" s="13"/>
      <c r="J112" s="7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>
      <c r="A113" s="13"/>
      <c r="B113" s="41" t="s">
        <v>43</v>
      </c>
      <c r="C113" s="13"/>
      <c r="D113" s="13"/>
      <c r="E113" s="56">
        <f t="shared" si="27"/>
        <v>761.09999999999991</v>
      </c>
      <c r="F113" s="13"/>
      <c r="G113" s="13"/>
      <c r="H113" s="56">
        <f>H115+H116+H117+H118+H119+H120+H121+H122+H123+H114</f>
        <v>511.09999999999997</v>
      </c>
      <c r="I113" s="56">
        <f t="shared" ref="I113:J113" si="28">I115+I116+I117+I118+I119+I120+I121+I122+I123+I114</f>
        <v>250</v>
      </c>
      <c r="J113" s="56">
        <f t="shared" si="28"/>
        <v>0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37.5" customHeight="1">
      <c r="A114" s="13"/>
      <c r="B114" s="67" t="s">
        <v>131</v>
      </c>
      <c r="C114" s="13"/>
      <c r="D114" s="13"/>
      <c r="E114" s="13">
        <f t="shared" ref="E114" si="29">I114+H114+J114</f>
        <v>250</v>
      </c>
      <c r="F114" s="13" t="s">
        <v>55</v>
      </c>
      <c r="G114" s="13" t="s">
        <v>13</v>
      </c>
      <c r="H114" s="13">
        <v>0</v>
      </c>
      <c r="I114" s="13">
        <v>250</v>
      </c>
      <c r="J114" s="7">
        <v>0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31.5" customHeight="1">
      <c r="A115" s="13"/>
      <c r="B115" s="68" t="s">
        <v>102</v>
      </c>
      <c r="C115" s="13" t="s">
        <v>49</v>
      </c>
      <c r="D115" s="13">
        <v>1</v>
      </c>
      <c r="E115" s="13">
        <f t="shared" ref="E115:E128" si="30">H115</f>
        <v>12.4</v>
      </c>
      <c r="F115" s="13" t="s">
        <v>47</v>
      </c>
      <c r="G115" s="13" t="s">
        <v>37</v>
      </c>
      <c r="H115" s="13">
        <v>12.4</v>
      </c>
      <c r="I115" s="10">
        <v>0</v>
      </c>
      <c r="J115" s="10">
        <v>0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31.5">
      <c r="A116" s="13"/>
      <c r="B116" s="68" t="s">
        <v>103</v>
      </c>
      <c r="C116" s="13" t="s">
        <v>49</v>
      </c>
      <c r="D116" s="13">
        <v>2</v>
      </c>
      <c r="E116" s="13">
        <f t="shared" si="30"/>
        <v>41.6</v>
      </c>
      <c r="F116" s="13" t="s">
        <v>47</v>
      </c>
      <c r="G116" s="13" t="s">
        <v>37</v>
      </c>
      <c r="H116" s="13">
        <v>41.6</v>
      </c>
      <c r="I116" s="10">
        <v>0</v>
      </c>
      <c r="J116" s="10">
        <v>0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>
      <c r="A117" s="13"/>
      <c r="B117" s="68" t="s">
        <v>104</v>
      </c>
      <c r="C117" s="13" t="s">
        <v>49</v>
      </c>
      <c r="D117" s="13">
        <v>3</v>
      </c>
      <c r="E117" s="13">
        <f t="shared" si="30"/>
        <v>64.7</v>
      </c>
      <c r="F117" s="13" t="s">
        <v>47</v>
      </c>
      <c r="G117" s="13" t="s">
        <v>37</v>
      </c>
      <c r="H117" s="13">
        <v>64.7</v>
      </c>
      <c r="I117" s="10">
        <v>0</v>
      </c>
      <c r="J117" s="10">
        <v>0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>
      <c r="A118" s="13"/>
      <c r="B118" s="68" t="s">
        <v>105</v>
      </c>
      <c r="C118" s="13" t="s">
        <v>49</v>
      </c>
      <c r="D118" s="13">
        <v>1</v>
      </c>
      <c r="E118" s="13">
        <f t="shared" si="30"/>
        <v>152</v>
      </c>
      <c r="F118" s="13" t="s">
        <v>47</v>
      </c>
      <c r="G118" s="13" t="s">
        <v>37</v>
      </c>
      <c r="H118" s="13">
        <v>152</v>
      </c>
      <c r="I118" s="10">
        <v>0</v>
      </c>
      <c r="J118" s="10">
        <v>0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>
      <c r="A119" s="13"/>
      <c r="B119" s="68" t="s">
        <v>106</v>
      </c>
      <c r="C119" s="13" t="s">
        <v>49</v>
      </c>
      <c r="D119" s="13">
        <v>2</v>
      </c>
      <c r="E119" s="13">
        <f t="shared" si="30"/>
        <v>6.1</v>
      </c>
      <c r="F119" s="13" t="s">
        <v>47</v>
      </c>
      <c r="G119" s="13" t="s">
        <v>37</v>
      </c>
      <c r="H119" s="13">
        <v>6.1</v>
      </c>
      <c r="I119" s="10">
        <v>0</v>
      </c>
      <c r="J119" s="10">
        <v>0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>
      <c r="A120" s="13"/>
      <c r="B120" s="68" t="s">
        <v>107</v>
      </c>
      <c r="C120" s="13" t="s">
        <v>49</v>
      </c>
      <c r="D120" s="13">
        <v>4</v>
      </c>
      <c r="E120" s="13">
        <f t="shared" si="30"/>
        <v>53.4</v>
      </c>
      <c r="F120" s="13" t="s">
        <v>47</v>
      </c>
      <c r="G120" s="13" t="s">
        <v>37</v>
      </c>
      <c r="H120" s="13">
        <v>53.4</v>
      </c>
      <c r="I120" s="10">
        <v>0</v>
      </c>
      <c r="J120" s="10">
        <v>0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>
      <c r="A121" s="13"/>
      <c r="B121" s="68" t="s">
        <v>108</v>
      </c>
      <c r="C121" s="13" t="s">
        <v>49</v>
      </c>
      <c r="D121" s="13">
        <v>6</v>
      </c>
      <c r="E121" s="13">
        <f t="shared" si="30"/>
        <v>81.2</v>
      </c>
      <c r="F121" s="13" t="s">
        <v>47</v>
      </c>
      <c r="G121" s="13" t="s">
        <v>37</v>
      </c>
      <c r="H121" s="13">
        <v>81.2</v>
      </c>
      <c r="I121" s="10">
        <v>0</v>
      </c>
      <c r="J121" s="10">
        <v>0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>
      <c r="A122" s="13"/>
      <c r="B122" s="68" t="s">
        <v>109</v>
      </c>
      <c r="C122" s="13" t="s">
        <v>85</v>
      </c>
      <c r="D122" s="13">
        <v>2.1</v>
      </c>
      <c r="E122" s="13">
        <f t="shared" si="30"/>
        <v>89.3</v>
      </c>
      <c r="F122" s="13" t="s">
        <v>47</v>
      </c>
      <c r="G122" s="13" t="s">
        <v>37</v>
      </c>
      <c r="H122" s="13">
        <v>89.3</v>
      </c>
      <c r="I122" s="10">
        <v>0</v>
      </c>
      <c r="J122" s="10">
        <v>0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>
      <c r="A123" s="13"/>
      <c r="B123" s="68" t="s">
        <v>110</v>
      </c>
      <c r="C123" s="13" t="s">
        <v>49</v>
      </c>
      <c r="D123" s="13">
        <v>12</v>
      </c>
      <c r="E123" s="13">
        <f t="shared" si="30"/>
        <v>10.4</v>
      </c>
      <c r="F123" s="13" t="s">
        <v>47</v>
      </c>
      <c r="G123" s="13" t="s">
        <v>37</v>
      </c>
      <c r="H123" s="13">
        <v>10.4</v>
      </c>
      <c r="I123" s="10">
        <v>0</v>
      </c>
      <c r="J123" s="10">
        <v>0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>
      <c r="A124" s="13"/>
      <c r="B124" s="42" t="s">
        <v>44</v>
      </c>
      <c r="C124" s="43"/>
      <c r="D124" s="10"/>
      <c r="E124" s="56">
        <f t="shared" si="27"/>
        <v>107.4</v>
      </c>
      <c r="F124" s="13"/>
      <c r="G124" s="13"/>
      <c r="H124" s="44">
        <f>H125+H126+H127+H128</f>
        <v>107.4</v>
      </c>
      <c r="I124" s="44">
        <f t="shared" ref="I124:J124" si="31">I125+I126+I127+I128</f>
        <v>0</v>
      </c>
      <c r="J124" s="44">
        <f t="shared" si="31"/>
        <v>0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31.5">
      <c r="A125" s="13"/>
      <c r="B125" s="68" t="s">
        <v>111</v>
      </c>
      <c r="C125" s="13" t="s">
        <v>49</v>
      </c>
      <c r="D125" s="13">
        <v>4</v>
      </c>
      <c r="E125" s="13">
        <f t="shared" si="30"/>
        <v>63.8</v>
      </c>
      <c r="F125" s="13" t="s">
        <v>47</v>
      </c>
      <c r="G125" s="13" t="s">
        <v>37</v>
      </c>
      <c r="H125" s="13">
        <v>63.8</v>
      </c>
      <c r="I125" s="10">
        <v>0</v>
      </c>
      <c r="J125" s="10">
        <v>0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34.5" customHeight="1">
      <c r="A126" s="13"/>
      <c r="B126" s="68" t="s">
        <v>112</v>
      </c>
      <c r="C126" s="13" t="s">
        <v>49</v>
      </c>
      <c r="D126" s="13">
        <v>1</v>
      </c>
      <c r="E126" s="13">
        <f t="shared" si="30"/>
        <v>9.1999999999999993</v>
      </c>
      <c r="F126" s="13" t="s">
        <v>47</v>
      </c>
      <c r="G126" s="13" t="s">
        <v>37</v>
      </c>
      <c r="H126" s="13">
        <v>9.1999999999999993</v>
      </c>
      <c r="I126" s="10">
        <v>0</v>
      </c>
      <c r="J126" s="10">
        <v>0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8.75" customHeight="1">
      <c r="A127" s="13"/>
      <c r="B127" s="68" t="s">
        <v>113</v>
      </c>
      <c r="C127" s="13" t="s">
        <v>49</v>
      </c>
      <c r="D127" s="13">
        <v>1</v>
      </c>
      <c r="E127" s="13">
        <f t="shared" si="30"/>
        <v>13.3</v>
      </c>
      <c r="F127" s="13" t="s">
        <v>47</v>
      </c>
      <c r="G127" s="13" t="s">
        <v>37</v>
      </c>
      <c r="H127" s="13">
        <v>13.3</v>
      </c>
      <c r="I127" s="10">
        <v>0</v>
      </c>
      <c r="J127" s="10">
        <v>0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33" customHeight="1">
      <c r="A128" s="13"/>
      <c r="B128" s="68" t="s">
        <v>114</v>
      </c>
      <c r="C128" s="13" t="s">
        <v>49</v>
      </c>
      <c r="D128" s="13">
        <v>9</v>
      </c>
      <c r="E128" s="13">
        <f t="shared" si="30"/>
        <v>21.1</v>
      </c>
      <c r="F128" s="13" t="s">
        <v>47</v>
      </c>
      <c r="G128" s="13" t="s">
        <v>37</v>
      </c>
      <c r="H128" s="13">
        <v>21.1</v>
      </c>
      <c r="I128" s="10">
        <v>0</v>
      </c>
      <c r="J128" s="10">
        <v>0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10" s="3" customFormat="1" ht="18.75">
      <c r="A129" s="56" t="s">
        <v>28</v>
      </c>
      <c r="B129" s="56" t="s">
        <v>14</v>
      </c>
      <c r="C129" s="13" t="s">
        <v>25</v>
      </c>
      <c r="D129" s="13" t="s">
        <v>25</v>
      </c>
      <c r="E129" s="13" t="s">
        <v>25</v>
      </c>
      <c r="F129" s="13" t="s">
        <v>25</v>
      </c>
      <c r="G129" s="13" t="s">
        <v>25</v>
      </c>
      <c r="H129" s="13" t="s">
        <v>25</v>
      </c>
      <c r="I129" s="13" t="s">
        <v>25</v>
      </c>
      <c r="J129" s="13" t="s">
        <v>25</v>
      </c>
    </row>
    <row r="130" spans="1:10" s="3" customFormat="1" ht="18.75">
      <c r="A130" s="56" t="s">
        <v>29</v>
      </c>
      <c r="B130" s="56" t="s">
        <v>15</v>
      </c>
      <c r="C130" s="13" t="s">
        <v>25</v>
      </c>
      <c r="D130" s="13" t="s">
        <v>25</v>
      </c>
      <c r="E130" s="13" t="s">
        <v>25</v>
      </c>
      <c r="F130" s="13" t="s">
        <v>25</v>
      </c>
      <c r="G130" s="13" t="s">
        <v>25</v>
      </c>
      <c r="H130" s="13" t="s">
        <v>25</v>
      </c>
      <c r="I130" s="13" t="s">
        <v>25</v>
      </c>
      <c r="J130" s="13" t="s">
        <v>25</v>
      </c>
    </row>
    <row r="131" spans="1:10" s="3" customFormat="1" ht="18.75">
      <c r="A131" s="56"/>
      <c r="B131" s="13" t="s">
        <v>139</v>
      </c>
      <c r="C131" s="13"/>
      <c r="D131" s="13"/>
      <c r="E131" s="13">
        <f t="shared" ref="E131" si="32">H131</f>
        <v>1919</v>
      </c>
      <c r="F131" s="13" t="s">
        <v>47</v>
      </c>
      <c r="G131" s="13" t="s">
        <v>23</v>
      </c>
      <c r="H131" s="13">
        <v>1919</v>
      </c>
      <c r="I131" s="13"/>
      <c r="J131" s="13"/>
    </row>
    <row r="132" spans="1:10" s="3" customFormat="1" ht="33" customHeight="1">
      <c r="A132" s="56" t="s">
        <v>30</v>
      </c>
      <c r="B132" s="56" t="s">
        <v>16</v>
      </c>
      <c r="C132" s="13" t="s">
        <v>25</v>
      </c>
      <c r="D132" s="13" t="s">
        <v>25</v>
      </c>
      <c r="E132" s="13" t="s">
        <v>25</v>
      </c>
      <c r="F132" s="13" t="s">
        <v>25</v>
      </c>
      <c r="G132" s="13" t="s">
        <v>25</v>
      </c>
      <c r="H132" s="13" t="s">
        <v>25</v>
      </c>
      <c r="I132" s="13" t="s">
        <v>25</v>
      </c>
      <c r="J132" s="13" t="s">
        <v>25</v>
      </c>
    </row>
    <row r="133" spans="1:10" s="3" customFormat="1" ht="18.75">
      <c r="A133" s="56" t="s">
        <v>31</v>
      </c>
      <c r="B133" s="56" t="s">
        <v>17</v>
      </c>
      <c r="C133" s="13" t="s">
        <v>25</v>
      </c>
      <c r="D133" s="13" t="s">
        <v>25</v>
      </c>
      <c r="E133" s="13" t="s">
        <v>25</v>
      </c>
      <c r="F133" s="13" t="s">
        <v>25</v>
      </c>
      <c r="G133" s="13" t="s">
        <v>25</v>
      </c>
      <c r="H133" s="13" t="s">
        <v>25</v>
      </c>
      <c r="I133" s="13" t="s">
        <v>25</v>
      </c>
      <c r="J133" s="13" t="s">
        <v>25</v>
      </c>
    </row>
    <row r="134" spans="1:10" s="3" customFormat="1" ht="32.25" customHeight="1">
      <c r="A134" s="56" t="s">
        <v>32</v>
      </c>
      <c r="B134" s="56" t="s">
        <v>18</v>
      </c>
      <c r="C134" s="13" t="s">
        <v>25</v>
      </c>
      <c r="D134" s="13" t="s">
        <v>25</v>
      </c>
      <c r="E134" s="13" t="s">
        <v>25</v>
      </c>
      <c r="F134" s="13" t="s">
        <v>25</v>
      </c>
      <c r="G134" s="13" t="s">
        <v>25</v>
      </c>
      <c r="H134" s="13" t="s">
        <v>25</v>
      </c>
      <c r="I134" s="13" t="s">
        <v>25</v>
      </c>
      <c r="J134" s="13" t="s">
        <v>25</v>
      </c>
    </row>
    <row r="135" spans="1:10" s="3" customFormat="1" ht="18.75">
      <c r="A135" s="56" t="s">
        <v>33</v>
      </c>
      <c r="B135" s="56" t="s">
        <v>20</v>
      </c>
      <c r="C135" s="13" t="s">
        <v>25</v>
      </c>
      <c r="D135" s="13" t="s">
        <v>25</v>
      </c>
      <c r="E135" s="13" t="s">
        <v>25</v>
      </c>
      <c r="F135" s="13" t="s">
        <v>25</v>
      </c>
      <c r="G135" s="13" t="s">
        <v>25</v>
      </c>
      <c r="H135" s="13" t="s">
        <v>25</v>
      </c>
      <c r="I135" s="13" t="s">
        <v>25</v>
      </c>
      <c r="J135" s="13" t="s">
        <v>25</v>
      </c>
    </row>
    <row r="136" spans="1:10" s="2" customFormat="1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2" customFormat="1">
      <c r="A137" s="5"/>
      <c r="B137" s="5"/>
      <c r="C137" s="5"/>
      <c r="D137" s="5"/>
      <c r="E137" s="5"/>
      <c r="F137" s="5"/>
      <c r="G137" s="5"/>
      <c r="H137" s="5"/>
      <c r="I137" s="5"/>
      <c r="J137" s="6"/>
    </row>
    <row r="138" spans="1:10" s="2" customFormat="1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2" customFormat="1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2" customFormat="1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s="2" customFormat="1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s="2" customFormat="1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s="2" customFormat="1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s="2" customFormat="1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s="2" customFormat="1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s="2" customFormat="1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s="2" customFormat="1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s="2" customFormat="1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s="2" customFormat="1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2" customFormat="1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2" customFormat="1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s="2" customFormat="1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s="2" customFormat="1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s="2" customFormat="1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s="2" customFormat="1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s="2" customFormat="1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s="2" customFormat="1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s="2" customFormat="1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s="2" customFormat="1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s="2" customFormat="1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s="2" customFormat="1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s="2" customFormat="1"/>
    <row r="163" spans="1:10" s="2" customFormat="1"/>
    <row r="164" spans="1:10" s="2" customFormat="1"/>
    <row r="165" spans="1:10" s="2" customFormat="1"/>
    <row r="166" spans="1:10" s="2" customFormat="1"/>
    <row r="167" spans="1:10" s="2" customFormat="1"/>
    <row r="168" spans="1:10" s="2" customFormat="1"/>
    <row r="169" spans="1:10" s="2" customFormat="1"/>
    <row r="170" spans="1:10" s="2" customFormat="1"/>
    <row r="171" spans="1:10" s="2" customFormat="1"/>
    <row r="172" spans="1:10" s="2" customFormat="1"/>
    <row r="173" spans="1:10" s="2" customFormat="1"/>
    <row r="174" spans="1:10" s="2" customFormat="1"/>
    <row r="175" spans="1:10" s="2" customFormat="1"/>
    <row r="176" spans="1:10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</sheetData>
  <mergeCells count="12">
    <mergeCell ref="A16:J16"/>
    <mergeCell ref="A95:J95"/>
    <mergeCell ref="H1:J1"/>
    <mergeCell ref="A3:J3"/>
    <mergeCell ref="A5:A6"/>
    <mergeCell ref="B5:B6"/>
    <mergeCell ref="C5:C6"/>
    <mergeCell ref="D5:D6"/>
    <mergeCell ref="E5:E6"/>
    <mergeCell ref="F5:F6"/>
    <mergeCell ref="G5:G6"/>
    <mergeCell ref="H5:J5"/>
  </mergeCells>
  <pageMargins left="0.43307086614173229" right="0.39370078740157483" top="0.46" bottom="0.74803149606299213" header="0.31496062992125984" footer="0.31496062992125984"/>
  <pageSetup paperSize="9" scale="54" orientation="landscape" horizontalDpi="180" verticalDpi="180" r:id="rId1"/>
  <rowBreaks count="4" manualBreakCount="4">
    <brk id="41" max="9" man="1"/>
    <brk id="80" max="9" man="1"/>
    <brk id="111" max="9" man="1"/>
    <brk id="13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8"/>
  <sheetViews>
    <sheetView view="pageBreakPreview" topLeftCell="A42" zoomScale="70" zoomScaleNormal="55" zoomScaleSheetLayoutView="70" workbookViewId="0">
      <selection activeCell="A17" sqref="A17:J72"/>
    </sheetView>
  </sheetViews>
  <sheetFormatPr defaultRowHeight="15"/>
  <cols>
    <col min="2" max="2" width="57.85546875" customWidth="1"/>
    <col min="4" max="4" width="11.5703125" customWidth="1"/>
    <col min="5" max="5" width="17.5703125" customWidth="1"/>
    <col min="6" max="6" width="19" customWidth="1"/>
    <col min="7" max="7" width="32" customWidth="1"/>
    <col min="8" max="8" width="14.5703125" customWidth="1"/>
    <col min="9" max="9" width="14.140625" customWidth="1"/>
    <col min="10" max="10" width="20.42578125" customWidth="1"/>
  </cols>
  <sheetData>
    <row r="1" spans="1:29" ht="15.75">
      <c r="A1" s="5"/>
      <c r="B1" s="5"/>
      <c r="C1" s="5"/>
      <c r="D1" s="5"/>
      <c r="E1" s="5"/>
      <c r="F1" s="5"/>
      <c r="G1" s="5"/>
      <c r="H1" s="63" t="s">
        <v>35</v>
      </c>
      <c r="I1" s="63"/>
      <c r="J1" s="63"/>
    </row>
    <row r="2" spans="1:29">
      <c r="A2" s="5"/>
      <c r="B2" s="5"/>
      <c r="C2" s="5"/>
      <c r="D2" s="5"/>
      <c r="E2" s="5"/>
      <c r="F2" s="5"/>
      <c r="G2" s="5"/>
      <c r="H2" s="5"/>
      <c r="I2" s="5"/>
      <c r="J2" s="5"/>
    </row>
    <row r="3" spans="1:29" ht="37.5" customHeight="1">
      <c r="A3" s="66" t="s">
        <v>53</v>
      </c>
      <c r="B3" s="66"/>
      <c r="C3" s="66"/>
      <c r="D3" s="66"/>
      <c r="E3" s="66"/>
      <c r="F3" s="66"/>
      <c r="G3" s="66"/>
      <c r="H3" s="66"/>
      <c r="I3" s="66"/>
      <c r="J3" s="66"/>
    </row>
    <row r="4" spans="1:29" ht="15.7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29" ht="18" customHeight="1">
      <c r="A5" s="60" t="s">
        <v>0</v>
      </c>
      <c r="B5" s="60" t="s">
        <v>1</v>
      </c>
      <c r="C5" s="64" t="s">
        <v>22</v>
      </c>
      <c r="D5" s="60" t="s">
        <v>2</v>
      </c>
      <c r="E5" s="64" t="s">
        <v>21</v>
      </c>
      <c r="F5" s="60" t="s">
        <v>3</v>
      </c>
      <c r="G5" s="60" t="s">
        <v>4</v>
      </c>
      <c r="H5" s="60" t="s">
        <v>5</v>
      </c>
      <c r="I5" s="60"/>
      <c r="J5" s="61"/>
    </row>
    <row r="6" spans="1:29" ht="34.5" customHeight="1">
      <c r="A6" s="60"/>
      <c r="B6" s="60"/>
      <c r="C6" s="65"/>
      <c r="D6" s="60"/>
      <c r="E6" s="65"/>
      <c r="F6" s="60"/>
      <c r="G6" s="60"/>
      <c r="H6" s="11" t="s">
        <v>6</v>
      </c>
      <c r="I6" s="11" t="s">
        <v>7</v>
      </c>
      <c r="J6" s="12" t="s">
        <v>8</v>
      </c>
    </row>
    <row r="7" spans="1:29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7">
        <v>10</v>
      </c>
    </row>
    <row r="8" spans="1:29" ht="19.5" customHeight="1">
      <c r="A8" s="13"/>
      <c r="B8" s="11" t="s">
        <v>40</v>
      </c>
      <c r="C8" s="13"/>
      <c r="D8" s="13"/>
      <c r="E8" s="13">
        <f>H8+I8+J8</f>
        <v>46028.3</v>
      </c>
      <c r="F8" s="13"/>
      <c r="G8" s="13"/>
      <c r="H8" s="4">
        <f>H9+H10+H15</f>
        <v>21025.8</v>
      </c>
      <c r="I8" s="4">
        <f>I9+I10</f>
        <v>5002.5</v>
      </c>
      <c r="J8" s="8">
        <f>J9+J10</f>
        <v>20000</v>
      </c>
    </row>
    <row r="9" spans="1:29" ht="15.75">
      <c r="A9" s="13"/>
      <c r="B9" s="11" t="s">
        <v>41</v>
      </c>
      <c r="C9" s="13"/>
      <c r="D9" s="13"/>
      <c r="E9" s="4">
        <f>H9+I9+J9</f>
        <v>34034.1</v>
      </c>
      <c r="F9" s="13"/>
      <c r="G9" s="13"/>
      <c r="H9" s="4">
        <f>H17+H35+H47+H81+H83+H91+H79</f>
        <v>11099.6</v>
      </c>
      <c r="I9" s="4">
        <f>I17+I35+I47+I81+I83+I91</f>
        <v>2934.5</v>
      </c>
      <c r="J9" s="4">
        <f>J17+J35+J47+J81+J83+J91</f>
        <v>20000</v>
      </c>
    </row>
    <row r="10" spans="1:29" ht="15.75">
      <c r="A10" s="13"/>
      <c r="B10" s="11" t="s">
        <v>42</v>
      </c>
      <c r="C10" s="13"/>
      <c r="D10" s="13"/>
      <c r="E10" s="4">
        <f>H10+I10+J10</f>
        <v>5575.2</v>
      </c>
      <c r="F10" s="13"/>
      <c r="G10" s="13"/>
      <c r="H10" s="4">
        <f>H96+H107+H111+H131</f>
        <v>3507.2</v>
      </c>
      <c r="I10" s="4">
        <f t="shared" ref="I10:J10" si="0">I96+I107+I111</f>
        <v>2068</v>
      </c>
      <c r="J10" s="4">
        <f t="shared" si="0"/>
        <v>0</v>
      </c>
    </row>
    <row r="11" spans="1:29" ht="15.75">
      <c r="A11" s="13"/>
      <c r="B11" s="11" t="s">
        <v>37</v>
      </c>
      <c r="C11" s="13"/>
      <c r="D11" s="13"/>
      <c r="E11" s="4">
        <f t="shared" ref="E11:E14" si="1">H11+I11+J11</f>
        <v>5202.7</v>
      </c>
      <c r="F11" s="13"/>
      <c r="G11" s="13"/>
      <c r="H11" s="13">
        <f>H35+H47+H107+H111</f>
        <v>5202.7</v>
      </c>
      <c r="I11" s="13">
        <v>0</v>
      </c>
      <c r="J11" s="13">
        <v>0</v>
      </c>
    </row>
    <row r="12" spans="1:29" ht="15.75">
      <c r="A12" s="13"/>
      <c r="B12" s="14" t="s">
        <v>24</v>
      </c>
      <c r="C12" s="13"/>
      <c r="D12" s="13"/>
      <c r="E12" s="4">
        <f t="shared" si="1"/>
        <v>1000</v>
      </c>
      <c r="F12" s="13"/>
      <c r="G12" s="13"/>
      <c r="H12" s="4">
        <f>H82+H92</f>
        <v>1000</v>
      </c>
      <c r="I12" s="4">
        <f t="shared" ref="I12:J12" si="2">I82+I92</f>
        <v>0</v>
      </c>
      <c r="J12" s="4">
        <f t="shared" si="2"/>
        <v>0</v>
      </c>
    </row>
    <row r="13" spans="1:29" ht="15.75">
      <c r="A13" s="13"/>
      <c r="B13" s="11" t="s">
        <v>34</v>
      </c>
      <c r="C13" s="13"/>
      <c r="D13" s="13"/>
      <c r="E13" s="4">
        <f t="shared" si="1"/>
        <v>1021.1</v>
      </c>
      <c r="F13" s="13"/>
      <c r="G13" s="13"/>
      <c r="H13" s="13">
        <f>H30+H31+H32+H33+H34</f>
        <v>1021.1</v>
      </c>
      <c r="I13" s="13">
        <f t="shared" ref="I13:J13" si="3">I30+I31+I32+I33+I34</f>
        <v>0</v>
      </c>
      <c r="J13" s="13">
        <f t="shared" si="3"/>
        <v>0</v>
      </c>
    </row>
    <row r="14" spans="1:29" ht="15.75">
      <c r="A14" s="13"/>
      <c r="B14" s="11" t="s">
        <v>52</v>
      </c>
      <c r="C14" s="13"/>
      <c r="D14" s="13"/>
      <c r="E14" s="4">
        <f t="shared" si="1"/>
        <v>964</v>
      </c>
      <c r="F14" s="13"/>
      <c r="G14" s="13"/>
      <c r="H14" s="4">
        <f>H18+H19+H20+H21+H22+H23+H24+H25+H26+H27+H28+H29+H99+H100+H101+H102+H103+H104+H105+H106</f>
        <v>964</v>
      </c>
      <c r="I14" s="4">
        <f>I18+I19+I20+I21+I22+I23+I24+I25+I26+I27+I28+I29+I99+I100+I101+I102+I103+I104+I105+I106</f>
        <v>0</v>
      </c>
      <c r="J14" s="4">
        <f>J18+J19+J20+J21+J22+J23+J24+J25+J26+J27+J28+J29+J99+J100+J101+J102+J103+J104+J105+J106</f>
        <v>0</v>
      </c>
    </row>
    <row r="15" spans="1:29" ht="15.75">
      <c r="A15" s="13"/>
      <c r="B15" s="11" t="s">
        <v>23</v>
      </c>
      <c r="C15" s="13"/>
      <c r="D15" s="13"/>
      <c r="E15" s="4">
        <f>H15+I15+J15</f>
        <v>6419</v>
      </c>
      <c r="F15" s="13"/>
      <c r="G15" s="13"/>
      <c r="H15" s="13">
        <f>H79+H131</f>
        <v>6419</v>
      </c>
      <c r="I15" s="13">
        <v>0</v>
      </c>
      <c r="J15" s="7"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>
      <c r="A16" s="60" t="s">
        <v>41</v>
      </c>
      <c r="B16" s="60"/>
      <c r="C16" s="60"/>
      <c r="D16" s="60"/>
      <c r="E16" s="60"/>
      <c r="F16" s="60"/>
      <c r="G16" s="60"/>
      <c r="H16" s="60"/>
      <c r="I16" s="60"/>
      <c r="J16" s="6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>
      <c r="A17" s="11">
        <v>1</v>
      </c>
      <c r="B17" s="11" t="s">
        <v>9</v>
      </c>
      <c r="C17" s="11"/>
      <c r="D17" s="11"/>
      <c r="E17" s="13">
        <f>H17</f>
        <v>1593.1000000000001</v>
      </c>
      <c r="F17" s="11"/>
      <c r="G17" s="11"/>
      <c r="H17" s="11">
        <f>H18+H19+H20+H21+H22+H23+H24+H25+H26+H27+H28+H29+H30+H31+H32+H33+H34</f>
        <v>1593.1000000000001</v>
      </c>
      <c r="I17" s="11">
        <f t="shared" ref="I17:J17" si="4">I18+I19+I20+I21+I22+I23+I24+I25+I26+I27+I28+I29+I30+I31+I32+I33+I34</f>
        <v>0</v>
      </c>
      <c r="J17" s="11">
        <f t="shared" si="4"/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9.5" customHeight="1">
      <c r="A18" s="13"/>
      <c r="B18" s="17" t="s">
        <v>54</v>
      </c>
      <c r="C18" s="18" t="s">
        <v>49</v>
      </c>
      <c r="D18" s="18">
        <v>8</v>
      </c>
      <c r="E18" s="18">
        <f>H18</f>
        <v>35</v>
      </c>
      <c r="F18" s="18" t="s">
        <v>55</v>
      </c>
      <c r="G18" s="18" t="s">
        <v>52</v>
      </c>
      <c r="H18" s="18">
        <v>35</v>
      </c>
      <c r="I18" s="13">
        <v>0</v>
      </c>
      <c r="J18" s="7"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9.5" customHeight="1">
      <c r="A19" s="13"/>
      <c r="B19" s="17" t="s">
        <v>56</v>
      </c>
      <c r="C19" s="18" t="s">
        <v>51</v>
      </c>
      <c r="D19" s="18">
        <v>10</v>
      </c>
      <c r="E19" s="18">
        <f>H19</f>
        <v>10</v>
      </c>
      <c r="F19" s="18" t="s">
        <v>55</v>
      </c>
      <c r="G19" s="18" t="s">
        <v>52</v>
      </c>
      <c r="H19" s="18">
        <v>10</v>
      </c>
      <c r="I19" s="13">
        <v>0</v>
      </c>
      <c r="J19" s="7"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9.5" customHeight="1">
      <c r="A20" s="13"/>
      <c r="B20" s="17" t="s">
        <v>57</v>
      </c>
      <c r="C20" s="18" t="s">
        <v>49</v>
      </c>
      <c r="D20" s="18">
        <v>30</v>
      </c>
      <c r="E20" s="18">
        <f t="shared" ref="E20:E28" si="5">H20</f>
        <v>15</v>
      </c>
      <c r="F20" s="18" t="s">
        <v>55</v>
      </c>
      <c r="G20" s="18" t="s">
        <v>52</v>
      </c>
      <c r="H20" s="18">
        <v>15</v>
      </c>
      <c r="I20" s="13">
        <v>0</v>
      </c>
      <c r="J20" s="7"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9.5" customHeight="1">
      <c r="A21" s="13"/>
      <c r="B21" s="17" t="s">
        <v>58</v>
      </c>
      <c r="C21" s="18" t="s">
        <v>48</v>
      </c>
      <c r="D21" s="18">
        <v>25</v>
      </c>
      <c r="E21" s="18">
        <f t="shared" ref="E21:E27" si="6">H21</f>
        <v>35</v>
      </c>
      <c r="F21" s="18" t="s">
        <v>55</v>
      </c>
      <c r="G21" s="18" t="s">
        <v>52</v>
      </c>
      <c r="H21" s="18">
        <v>35</v>
      </c>
      <c r="I21" s="13">
        <v>0</v>
      </c>
      <c r="J21" s="7"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9.5" customHeight="1">
      <c r="A22" s="13"/>
      <c r="B22" s="17" t="s">
        <v>59</v>
      </c>
      <c r="C22" s="18" t="s">
        <v>49</v>
      </c>
      <c r="D22" s="18">
        <v>3</v>
      </c>
      <c r="E22" s="18">
        <f t="shared" si="6"/>
        <v>45</v>
      </c>
      <c r="F22" s="18" t="s">
        <v>55</v>
      </c>
      <c r="G22" s="18" t="s">
        <v>52</v>
      </c>
      <c r="H22" s="18">
        <v>45</v>
      </c>
      <c r="I22" s="13">
        <v>0</v>
      </c>
      <c r="J22" s="7"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9.5" customHeight="1">
      <c r="A23" s="13"/>
      <c r="B23" s="17" t="s">
        <v>60</v>
      </c>
      <c r="C23" s="18" t="s">
        <v>51</v>
      </c>
      <c r="D23" s="18">
        <v>10</v>
      </c>
      <c r="E23" s="18">
        <f t="shared" si="6"/>
        <v>15</v>
      </c>
      <c r="F23" s="18" t="s">
        <v>55</v>
      </c>
      <c r="G23" s="18" t="s">
        <v>52</v>
      </c>
      <c r="H23" s="18">
        <v>15</v>
      </c>
      <c r="I23" s="13">
        <v>0</v>
      </c>
      <c r="J23" s="7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9.5" customHeight="1">
      <c r="A24" s="13"/>
      <c r="B24" s="17" t="s">
        <v>61</v>
      </c>
      <c r="C24" s="18" t="s">
        <v>48</v>
      </c>
      <c r="D24" s="18">
        <v>15</v>
      </c>
      <c r="E24" s="18">
        <f t="shared" ref="E24:E26" si="7">H24</f>
        <v>20</v>
      </c>
      <c r="F24" s="18" t="s">
        <v>55</v>
      </c>
      <c r="G24" s="18" t="s">
        <v>52</v>
      </c>
      <c r="H24" s="18">
        <v>20</v>
      </c>
      <c r="I24" s="13">
        <v>0</v>
      </c>
      <c r="J24" s="7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9.5" customHeight="1">
      <c r="A25" s="13"/>
      <c r="B25" s="17" t="s">
        <v>62</v>
      </c>
      <c r="C25" s="18" t="s">
        <v>48</v>
      </c>
      <c r="D25" s="18">
        <v>15</v>
      </c>
      <c r="E25" s="18">
        <f t="shared" si="7"/>
        <v>15</v>
      </c>
      <c r="F25" s="18" t="s">
        <v>55</v>
      </c>
      <c r="G25" s="18" t="s">
        <v>52</v>
      </c>
      <c r="H25" s="18">
        <v>15</v>
      </c>
      <c r="I25" s="13">
        <v>0</v>
      </c>
      <c r="J25" s="7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9.5" customHeight="1">
      <c r="A26" s="13"/>
      <c r="B26" s="17" t="s">
        <v>63</v>
      </c>
      <c r="C26" s="18" t="s">
        <v>49</v>
      </c>
      <c r="D26" s="18">
        <v>2</v>
      </c>
      <c r="E26" s="18">
        <f t="shared" si="7"/>
        <v>10</v>
      </c>
      <c r="F26" s="18" t="s">
        <v>55</v>
      </c>
      <c r="G26" s="18" t="s">
        <v>52</v>
      </c>
      <c r="H26" s="18">
        <v>10</v>
      </c>
      <c r="I26" s="13">
        <v>0</v>
      </c>
      <c r="J26" s="7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9.5" customHeight="1">
      <c r="A27" s="13"/>
      <c r="B27" s="17" t="s">
        <v>64</v>
      </c>
      <c r="C27" s="18" t="s">
        <v>48</v>
      </c>
      <c r="D27" s="18">
        <v>20</v>
      </c>
      <c r="E27" s="18">
        <f t="shared" si="6"/>
        <v>7</v>
      </c>
      <c r="F27" s="18" t="s">
        <v>55</v>
      </c>
      <c r="G27" s="18" t="s">
        <v>52</v>
      </c>
      <c r="H27" s="18">
        <v>7</v>
      </c>
      <c r="I27" s="13">
        <v>0</v>
      </c>
      <c r="J27" s="7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9.5" customHeight="1">
      <c r="A28" s="13"/>
      <c r="B28" s="17" t="s">
        <v>65</v>
      </c>
      <c r="C28" s="18" t="s">
        <v>48</v>
      </c>
      <c r="D28" s="18">
        <v>10</v>
      </c>
      <c r="E28" s="18">
        <f t="shared" si="5"/>
        <v>15</v>
      </c>
      <c r="F28" s="18" t="s">
        <v>55</v>
      </c>
      <c r="G28" s="18" t="s">
        <v>52</v>
      </c>
      <c r="H28" s="18">
        <v>15</v>
      </c>
      <c r="I28" s="13">
        <v>0</v>
      </c>
      <c r="J28" s="7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9.5" customHeight="1">
      <c r="A29" s="13"/>
      <c r="B29" s="17" t="s">
        <v>50</v>
      </c>
      <c r="C29" s="18" t="s">
        <v>49</v>
      </c>
      <c r="D29" s="18">
        <v>4</v>
      </c>
      <c r="E29" s="18">
        <f t="shared" ref="E29" si="8">H29</f>
        <v>350</v>
      </c>
      <c r="F29" s="18" t="s">
        <v>55</v>
      </c>
      <c r="G29" s="18" t="s">
        <v>52</v>
      </c>
      <c r="H29" s="18">
        <v>350</v>
      </c>
      <c r="I29" s="13">
        <v>0</v>
      </c>
      <c r="J29" s="7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9.5" customHeight="1">
      <c r="A30" s="13"/>
      <c r="B30" s="15" t="s">
        <v>66</v>
      </c>
      <c r="C30" s="16" t="s">
        <v>49</v>
      </c>
      <c r="D30" s="16">
        <f>6+2+4</f>
        <v>12</v>
      </c>
      <c r="E30" s="16">
        <f t="shared" ref="E30" si="9">H30</f>
        <v>252</v>
      </c>
      <c r="F30" s="16" t="s">
        <v>55</v>
      </c>
      <c r="G30" s="16" t="s">
        <v>34</v>
      </c>
      <c r="H30" s="16">
        <f>50+50+34.2+17.8+100</f>
        <v>252</v>
      </c>
      <c r="I30" s="13">
        <v>0</v>
      </c>
      <c r="J30" s="7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9.5" customHeight="1">
      <c r="A31" s="13"/>
      <c r="B31" s="15" t="s">
        <v>67</v>
      </c>
      <c r="C31" s="16" t="s">
        <v>49</v>
      </c>
      <c r="D31" s="16">
        <f>1+2</f>
        <v>3</v>
      </c>
      <c r="E31" s="16">
        <f t="shared" ref="E31:E34" si="10">H31</f>
        <v>355</v>
      </c>
      <c r="F31" s="16" t="s">
        <v>55</v>
      </c>
      <c r="G31" s="16" t="s">
        <v>34</v>
      </c>
      <c r="H31" s="16">
        <f>75+140+140</f>
        <v>355</v>
      </c>
      <c r="I31" s="13">
        <v>0</v>
      </c>
      <c r="J31" s="7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9.5" customHeight="1">
      <c r="A32" s="13"/>
      <c r="B32" s="15" t="s">
        <v>68</v>
      </c>
      <c r="C32" s="16" t="s">
        <v>46</v>
      </c>
      <c r="D32" s="16">
        <f>60+20+20</f>
        <v>100</v>
      </c>
      <c r="E32" s="16">
        <f t="shared" si="10"/>
        <v>303.39999999999998</v>
      </c>
      <c r="F32" s="16" t="s">
        <v>55</v>
      </c>
      <c r="G32" s="16" t="s">
        <v>34</v>
      </c>
      <c r="H32" s="16">
        <f>82.7+59.4+101.9+59.4</f>
        <v>303.39999999999998</v>
      </c>
      <c r="I32" s="13">
        <v>0</v>
      </c>
      <c r="J32" s="7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9.5" customHeight="1">
      <c r="A33" s="13"/>
      <c r="B33" s="15" t="s">
        <v>69</v>
      </c>
      <c r="C33" s="16" t="s">
        <v>48</v>
      </c>
      <c r="D33" s="16">
        <v>15</v>
      </c>
      <c r="E33" s="16">
        <f t="shared" si="10"/>
        <v>14.7</v>
      </c>
      <c r="F33" s="16" t="s">
        <v>55</v>
      </c>
      <c r="G33" s="16" t="s">
        <v>34</v>
      </c>
      <c r="H33" s="16">
        <v>14.7</v>
      </c>
      <c r="I33" s="13">
        <v>0</v>
      </c>
      <c r="J33" s="7"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9.5" customHeight="1">
      <c r="A34" s="13"/>
      <c r="B34" s="15" t="s">
        <v>70</v>
      </c>
      <c r="C34" s="16" t="s">
        <v>46</v>
      </c>
      <c r="D34" s="16">
        <v>64</v>
      </c>
      <c r="E34" s="16">
        <f t="shared" si="10"/>
        <v>96</v>
      </c>
      <c r="F34" s="16" t="s">
        <v>55</v>
      </c>
      <c r="G34" s="16" t="s">
        <v>34</v>
      </c>
      <c r="H34" s="16">
        <f>48+48</f>
        <v>96</v>
      </c>
      <c r="I34" s="13">
        <v>0</v>
      </c>
      <c r="J34" s="7"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1" customFormat="1" ht="18.75">
      <c r="A35" s="11" t="s">
        <v>26</v>
      </c>
      <c r="B35" s="11" t="s">
        <v>11</v>
      </c>
      <c r="C35" s="11"/>
      <c r="D35" s="11"/>
      <c r="E35" s="11">
        <f t="shared" ref="E35:E46" si="11">H35+I35+J35</f>
        <v>9071.4000000000015</v>
      </c>
      <c r="F35" s="11"/>
      <c r="G35" s="11"/>
      <c r="H35" s="11">
        <f>H41+H42+H43+H44+H45+H46+H36+H37+H38+H39+H40</f>
        <v>2001.3000000000002</v>
      </c>
      <c r="I35" s="11">
        <f t="shared" ref="I35:J35" si="12">I41+I42+I43+I44+I45+I46+I36+I37+I38+I39+I40</f>
        <v>78.5</v>
      </c>
      <c r="J35" s="11">
        <f t="shared" si="12"/>
        <v>6991.6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1" customFormat="1" ht="47.25">
      <c r="A36" s="11"/>
      <c r="B36" s="27" t="s">
        <v>134</v>
      </c>
      <c r="C36" s="26"/>
      <c r="D36" s="26"/>
      <c r="E36" s="26">
        <f t="shared" si="11"/>
        <v>78.5</v>
      </c>
      <c r="F36" s="26" t="s">
        <v>55</v>
      </c>
      <c r="G36" s="26" t="s">
        <v>13</v>
      </c>
      <c r="H36" s="26">
        <v>0</v>
      </c>
      <c r="I36" s="26">
        <v>78.5</v>
      </c>
      <c r="J36" s="29">
        <v>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1" customFormat="1" ht="47.25">
      <c r="A37" s="11"/>
      <c r="B37" s="27" t="s">
        <v>123</v>
      </c>
      <c r="C37" s="26"/>
      <c r="D37" s="26"/>
      <c r="E37" s="26">
        <f t="shared" ref="E37:E39" si="13">H37+I37+J37</f>
        <v>2461.6999999999998</v>
      </c>
      <c r="F37" s="26" t="s">
        <v>55</v>
      </c>
      <c r="G37" s="26" t="s">
        <v>13</v>
      </c>
      <c r="H37" s="26">
        <v>0</v>
      </c>
      <c r="I37" s="26">
        <v>0</v>
      </c>
      <c r="J37" s="29">
        <v>2461.6999999999998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1" customFormat="1" ht="47.25">
      <c r="A38" s="11"/>
      <c r="B38" s="27" t="s">
        <v>124</v>
      </c>
      <c r="C38" s="26"/>
      <c r="D38" s="26"/>
      <c r="E38" s="26">
        <f t="shared" si="13"/>
        <v>420.8</v>
      </c>
      <c r="F38" s="26" t="s">
        <v>55</v>
      </c>
      <c r="G38" s="26" t="s">
        <v>13</v>
      </c>
      <c r="H38" s="26">
        <v>0</v>
      </c>
      <c r="I38" s="26">
        <v>0</v>
      </c>
      <c r="J38" s="29">
        <v>420.8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1" customFormat="1" ht="47.25">
      <c r="A39" s="11"/>
      <c r="B39" s="27" t="s">
        <v>125</v>
      </c>
      <c r="C39" s="26"/>
      <c r="D39" s="26"/>
      <c r="E39" s="26">
        <f t="shared" si="13"/>
        <v>1509.1</v>
      </c>
      <c r="F39" s="26" t="s">
        <v>55</v>
      </c>
      <c r="G39" s="26" t="s">
        <v>13</v>
      </c>
      <c r="H39" s="26">
        <v>0</v>
      </c>
      <c r="I39" s="26">
        <v>0</v>
      </c>
      <c r="J39" s="29">
        <v>1509.1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1" customFormat="1" ht="63">
      <c r="A40" s="11"/>
      <c r="B40" s="27" t="s">
        <v>130</v>
      </c>
      <c r="C40" s="26" t="s">
        <v>46</v>
      </c>
      <c r="D40" s="26">
        <v>64</v>
      </c>
      <c r="E40" s="26">
        <f t="shared" ref="E40" si="14">H40+I40+J40</f>
        <v>2600</v>
      </c>
      <c r="F40" s="26" t="s">
        <v>55</v>
      </c>
      <c r="G40" s="26" t="s">
        <v>13</v>
      </c>
      <c r="H40" s="26">
        <v>0</v>
      </c>
      <c r="I40" s="26">
        <v>0</v>
      </c>
      <c r="J40" s="29">
        <v>2600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1" customFormat="1" ht="20.25" customHeight="1">
      <c r="A41" s="40"/>
      <c r="B41" s="21" t="s">
        <v>96</v>
      </c>
      <c r="C41" s="20" t="s">
        <v>49</v>
      </c>
      <c r="D41" s="20">
        <v>9</v>
      </c>
      <c r="E41" s="20">
        <f t="shared" si="11"/>
        <v>142.69999999999999</v>
      </c>
      <c r="F41" s="20" t="s">
        <v>55</v>
      </c>
      <c r="G41" s="20" t="s">
        <v>37</v>
      </c>
      <c r="H41" s="20">
        <v>142.69999999999999</v>
      </c>
      <c r="I41" s="40">
        <v>0</v>
      </c>
      <c r="J41" s="9">
        <v>0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1" customFormat="1" ht="20.25" customHeight="1">
      <c r="A42" s="40"/>
      <c r="B42" s="21" t="s">
        <v>97</v>
      </c>
      <c r="C42" s="20" t="s">
        <v>49</v>
      </c>
      <c r="D42" s="20">
        <v>20</v>
      </c>
      <c r="E42" s="20">
        <f t="shared" si="11"/>
        <v>221.9</v>
      </c>
      <c r="F42" s="20" t="s">
        <v>55</v>
      </c>
      <c r="G42" s="20" t="s">
        <v>37</v>
      </c>
      <c r="H42" s="20">
        <v>221.9</v>
      </c>
      <c r="I42" s="40">
        <v>0</v>
      </c>
      <c r="J42" s="9">
        <v>0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1" customFormat="1" ht="20.25" customHeight="1">
      <c r="A43" s="40"/>
      <c r="B43" s="21" t="s">
        <v>98</v>
      </c>
      <c r="C43" s="20" t="s">
        <v>49</v>
      </c>
      <c r="D43" s="20">
        <v>182</v>
      </c>
      <c r="E43" s="20">
        <f t="shared" si="11"/>
        <v>549.79999999999995</v>
      </c>
      <c r="F43" s="20" t="s">
        <v>55</v>
      </c>
      <c r="G43" s="20" t="s">
        <v>37</v>
      </c>
      <c r="H43" s="20">
        <v>549.79999999999995</v>
      </c>
      <c r="I43" s="40">
        <v>0</v>
      </c>
      <c r="J43" s="9">
        <v>0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1" customFormat="1" ht="20.25" customHeight="1">
      <c r="A44" s="40"/>
      <c r="B44" s="21" t="s">
        <v>99</v>
      </c>
      <c r="C44" s="20" t="s">
        <v>49</v>
      </c>
      <c r="D44" s="20">
        <v>10</v>
      </c>
      <c r="E44" s="20">
        <f t="shared" si="11"/>
        <v>407.5</v>
      </c>
      <c r="F44" s="20" t="s">
        <v>55</v>
      </c>
      <c r="G44" s="20" t="s">
        <v>37</v>
      </c>
      <c r="H44" s="20">
        <v>407.5</v>
      </c>
      <c r="I44" s="40">
        <v>0</v>
      </c>
      <c r="J44" s="9">
        <v>0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s="1" customFormat="1" ht="20.25" customHeight="1">
      <c r="A45" s="40"/>
      <c r="B45" s="21" t="s">
        <v>100</v>
      </c>
      <c r="C45" s="20" t="s">
        <v>51</v>
      </c>
      <c r="D45" s="20">
        <v>20176</v>
      </c>
      <c r="E45" s="20">
        <f t="shared" si="11"/>
        <v>615.9</v>
      </c>
      <c r="F45" s="20" t="s">
        <v>55</v>
      </c>
      <c r="G45" s="20" t="s">
        <v>37</v>
      </c>
      <c r="H45" s="20">
        <v>615.9</v>
      </c>
      <c r="I45" s="40">
        <v>0</v>
      </c>
      <c r="J45" s="9">
        <v>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1" customFormat="1" ht="20.25" customHeight="1">
      <c r="A46" s="40"/>
      <c r="B46" s="21" t="s">
        <v>101</v>
      </c>
      <c r="C46" s="20" t="s">
        <v>49</v>
      </c>
      <c r="D46" s="20">
        <v>4</v>
      </c>
      <c r="E46" s="20">
        <f t="shared" si="11"/>
        <v>63.5</v>
      </c>
      <c r="F46" s="20" t="s">
        <v>55</v>
      </c>
      <c r="G46" s="20" t="s">
        <v>37</v>
      </c>
      <c r="H46" s="20">
        <v>63.5</v>
      </c>
      <c r="I46" s="40">
        <v>0</v>
      </c>
      <c r="J46" s="9">
        <v>0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s="1" customFormat="1" ht="18.75">
      <c r="A47" s="11" t="s">
        <v>27</v>
      </c>
      <c r="B47" s="11" t="s">
        <v>12</v>
      </c>
      <c r="C47" s="11"/>
      <c r="D47" s="11"/>
      <c r="E47" s="11">
        <f t="shared" ref="E47:E51" si="15">H47+I47+J47</f>
        <v>10947.599999999999</v>
      </c>
      <c r="F47" s="11"/>
      <c r="G47" s="11"/>
      <c r="H47" s="11">
        <f>H51+H64+H75+H48+H49+H50</f>
        <v>2005.2</v>
      </c>
      <c r="I47" s="11">
        <f t="shared" ref="I47:J47" si="16">I51+I64+I75+I48+I49+I50</f>
        <v>300</v>
      </c>
      <c r="J47" s="11">
        <f t="shared" si="16"/>
        <v>8642.4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s="1" customFormat="1" ht="49.5" customHeight="1">
      <c r="A48" s="11"/>
      <c r="B48" s="24" t="s">
        <v>121</v>
      </c>
      <c r="C48" s="25"/>
      <c r="D48" s="26"/>
      <c r="E48" s="26">
        <f>H48+I48+J48</f>
        <v>1711.1</v>
      </c>
      <c r="F48" s="26" t="s">
        <v>55</v>
      </c>
      <c r="G48" s="26" t="s">
        <v>13</v>
      </c>
      <c r="H48" s="26">
        <v>0</v>
      </c>
      <c r="I48" s="30">
        <v>0</v>
      </c>
      <c r="J48" s="31">
        <v>1711.1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s="1" customFormat="1" ht="51" customHeight="1">
      <c r="A49" s="11"/>
      <c r="B49" s="27" t="s">
        <v>122</v>
      </c>
      <c r="C49" s="28"/>
      <c r="D49" s="28"/>
      <c r="E49" s="26">
        <f>H49+I49+J49</f>
        <v>6931.3</v>
      </c>
      <c r="F49" s="26" t="s">
        <v>55</v>
      </c>
      <c r="G49" s="26" t="s">
        <v>13</v>
      </c>
      <c r="H49" s="26">
        <v>0</v>
      </c>
      <c r="I49" s="26">
        <v>0</v>
      </c>
      <c r="J49" s="29">
        <v>6931.3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s="1" customFormat="1" ht="51" customHeight="1">
      <c r="A50" s="11"/>
      <c r="B50" s="27" t="s">
        <v>135</v>
      </c>
      <c r="C50" s="28"/>
      <c r="D50" s="28"/>
      <c r="E50" s="26">
        <f>H50+I50+J50</f>
        <v>300</v>
      </c>
      <c r="F50" s="26" t="s">
        <v>55</v>
      </c>
      <c r="G50" s="26" t="s">
        <v>13</v>
      </c>
      <c r="H50" s="26">
        <v>0</v>
      </c>
      <c r="I50" s="26">
        <v>300</v>
      </c>
      <c r="J50" s="29">
        <v>0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s="1" customFormat="1" ht="24" customHeight="1">
      <c r="A51" s="13"/>
      <c r="B51" s="41" t="s">
        <v>36</v>
      </c>
      <c r="C51" s="13"/>
      <c r="D51" s="13"/>
      <c r="E51" s="11">
        <f t="shared" si="15"/>
        <v>1397.7</v>
      </c>
      <c r="F51" s="13"/>
      <c r="G51" s="13"/>
      <c r="H51" s="11">
        <f>H52+H53+H54+H55+H56+H57+H58+H59+H60+H61+H62+H63</f>
        <v>1397.7</v>
      </c>
      <c r="I51" s="11">
        <f t="shared" ref="I51:J51" si="17">I52+I53+I54+I55+I56+I57+I58+I59+I60+I61+I62+I63</f>
        <v>0</v>
      </c>
      <c r="J51" s="11">
        <f t="shared" si="17"/>
        <v>0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s="1" customFormat="1" ht="18.75" customHeight="1">
      <c r="A52" s="13"/>
      <c r="B52" s="19" t="s">
        <v>71</v>
      </c>
      <c r="C52" s="20" t="s">
        <v>83</v>
      </c>
      <c r="D52" s="20">
        <v>38</v>
      </c>
      <c r="E52" s="20">
        <f t="shared" ref="E52:E77" si="18">H52</f>
        <v>10.199999999999999</v>
      </c>
      <c r="F52" s="20" t="s">
        <v>55</v>
      </c>
      <c r="G52" s="20" t="s">
        <v>37</v>
      </c>
      <c r="H52" s="20">
        <v>10.199999999999999</v>
      </c>
      <c r="I52" s="40">
        <v>0</v>
      </c>
      <c r="J52" s="40">
        <v>0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s="1" customFormat="1" ht="18.75" customHeight="1">
      <c r="A53" s="13"/>
      <c r="B53" s="19" t="s">
        <v>72</v>
      </c>
      <c r="C53" s="20" t="s">
        <v>49</v>
      </c>
      <c r="D53" s="20">
        <v>2</v>
      </c>
      <c r="E53" s="20">
        <f t="shared" si="18"/>
        <v>24.8</v>
      </c>
      <c r="F53" s="20" t="s">
        <v>55</v>
      </c>
      <c r="G53" s="20" t="s">
        <v>37</v>
      </c>
      <c r="H53" s="20">
        <v>24.8</v>
      </c>
      <c r="I53" s="40">
        <v>0</v>
      </c>
      <c r="J53" s="40">
        <v>0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s="1" customFormat="1" ht="18.75" customHeight="1">
      <c r="A54" s="13"/>
      <c r="B54" s="19" t="s">
        <v>73</v>
      </c>
      <c r="C54" s="20" t="s">
        <v>49</v>
      </c>
      <c r="D54" s="20">
        <v>9</v>
      </c>
      <c r="E54" s="20">
        <f t="shared" si="18"/>
        <v>193.9</v>
      </c>
      <c r="F54" s="20" t="s">
        <v>55</v>
      </c>
      <c r="G54" s="20" t="s">
        <v>37</v>
      </c>
      <c r="H54" s="20">
        <v>193.9</v>
      </c>
      <c r="I54" s="40">
        <v>0</v>
      </c>
      <c r="J54" s="40">
        <v>0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s="1" customFormat="1" ht="18.75" customHeight="1">
      <c r="A55" s="13"/>
      <c r="B55" s="19" t="s">
        <v>74</v>
      </c>
      <c r="C55" s="20" t="s">
        <v>84</v>
      </c>
      <c r="D55" s="20">
        <v>3.8</v>
      </c>
      <c r="E55" s="20">
        <f t="shared" si="18"/>
        <v>371.7</v>
      </c>
      <c r="F55" s="20" t="s">
        <v>55</v>
      </c>
      <c r="G55" s="20" t="s">
        <v>37</v>
      </c>
      <c r="H55" s="20">
        <v>371.7</v>
      </c>
      <c r="I55" s="40">
        <v>0</v>
      </c>
      <c r="J55" s="40">
        <v>0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s="1" customFormat="1" ht="18.75" customHeight="1">
      <c r="A56" s="13"/>
      <c r="B56" s="21" t="s">
        <v>75</v>
      </c>
      <c r="C56" s="20" t="s">
        <v>85</v>
      </c>
      <c r="D56" s="20">
        <v>2.2999999999999998</v>
      </c>
      <c r="E56" s="20">
        <f t="shared" si="18"/>
        <v>96.7</v>
      </c>
      <c r="F56" s="20" t="s">
        <v>55</v>
      </c>
      <c r="G56" s="20" t="s">
        <v>37</v>
      </c>
      <c r="H56" s="20">
        <v>96.7</v>
      </c>
      <c r="I56" s="40">
        <v>0</v>
      </c>
      <c r="J56" s="40">
        <v>0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s="1" customFormat="1" ht="18.75" customHeight="1">
      <c r="A57" s="13"/>
      <c r="B57" s="21" t="s">
        <v>76</v>
      </c>
      <c r="C57" s="20" t="s">
        <v>49</v>
      </c>
      <c r="D57" s="20">
        <v>132</v>
      </c>
      <c r="E57" s="20">
        <f t="shared" si="18"/>
        <v>398.6</v>
      </c>
      <c r="F57" s="20" t="s">
        <v>55</v>
      </c>
      <c r="G57" s="20" t="s">
        <v>37</v>
      </c>
      <c r="H57" s="20">
        <v>398.6</v>
      </c>
      <c r="I57" s="40">
        <v>0</v>
      </c>
      <c r="J57" s="40">
        <v>0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s="1" customFormat="1" ht="18.75" customHeight="1">
      <c r="A58" s="13"/>
      <c r="B58" s="21" t="s">
        <v>77</v>
      </c>
      <c r="C58" s="20" t="s">
        <v>49</v>
      </c>
      <c r="D58" s="20">
        <v>3</v>
      </c>
      <c r="E58" s="20">
        <f t="shared" si="18"/>
        <v>39.9</v>
      </c>
      <c r="F58" s="20" t="s">
        <v>55</v>
      </c>
      <c r="G58" s="20" t="s">
        <v>37</v>
      </c>
      <c r="H58" s="20">
        <v>39.9</v>
      </c>
      <c r="I58" s="40">
        <v>0</v>
      </c>
      <c r="J58" s="40">
        <v>0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s="1" customFormat="1" ht="18.75" customHeight="1">
      <c r="A59" s="13"/>
      <c r="B59" s="21" t="s">
        <v>78</v>
      </c>
      <c r="C59" s="20" t="s">
        <v>49</v>
      </c>
      <c r="D59" s="20">
        <v>4</v>
      </c>
      <c r="E59" s="20">
        <f t="shared" si="18"/>
        <v>83.1</v>
      </c>
      <c r="F59" s="20" t="s">
        <v>55</v>
      </c>
      <c r="G59" s="20" t="s">
        <v>37</v>
      </c>
      <c r="H59" s="20">
        <v>83.1</v>
      </c>
      <c r="I59" s="40">
        <v>0</v>
      </c>
      <c r="J59" s="40">
        <v>0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s="1" customFormat="1" ht="18.75" customHeight="1">
      <c r="A60" s="13"/>
      <c r="B60" s="21" t="s">
        <v>79</v>
      </c>
      <c r="C60" s="20" t="s">
        <v>49</v>
      </c>
      <c r="D60" s="20">
        <v>3</v>
      </c>
      <c r="E60" s="20">
        <f t="shared" si="18"/>
        <v>44.5</v>
      </c>
      <c r="F60" s="20" t="s">
        <v>55</v>
      </c>
      <c r="G60" s="20" t="s">
        <v>37</v>
      </c>
      <c r="H60" s="20">
        <v>44.5</v>
      </c>
      <c r="I60" s="40">
        <v>0</v>
      </c>
      <c r="J60" s="40">
        <v>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s="1" customFormat="1" ht="18.75" customHeight="1">
      <c r="A61" s="13"/>
      <c r="B61" s="21" t="s">
        <v>80</v>
      </c>
      <c r="C61" s="20" t="s">
        <v>85</v>
      </c>
      <c r="D61" s="20">
        <v>0.7</v>
      </c>
      <c r="E61" s="20">
        <f t="shared" si="18"/>
        <v>57.9</v>
      </c>
      <c r="F61" s="20" t="s">
        <v>55</v>
      </c>
      <c r="G61" s="20" t="s">
        <v>37</v>
      </c>
      <c r="H61" s="20">
        <v>57.9</v>
      </c>
      <c r="I61" s="40">
        <v>0</v>
      </c>
      <c r="J61" s="40">
        <v>0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s="1" customFormat="1" ht="18.75" customHeight="1">
      <c r="A62" s="13"/>
      <c r="B62" s="21" t="s">
        <v>81</v>
      </c>
      <c r="C62" s="20" t="s">
        <v>49</v>
      </c>
      <c r="D62" s="20">
        <v>58</v>
      </c>
      <c r="E62" s="20">
        <f t="shared" si="18"/>
        <v>47.6</v>
      </c>
      <c r="F62" s="20" t="s">
        <v>55</v>
      </c>
      <c r="G62" s="20" t="s">
        <v>37</v>
      </c>
      <c r="H62" s="20">
        <v>47.6</v>
      </c>
      <c r="I62" s="40">
        <v>0</v>
      </c>
      <c r="J62" s="40">
        <v>0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s="1" customFormat="1" ht="18.75" customHeight="1">
      <c r="A63" s="13"/>
      <c r="B63" s="21" t="s">
        <v>82</v>
      </c>
      <c r="C63" s="20" t="s">
        <v>49</v>
      </c>
      <c r="D63" s="20">
        <v>2</v>
      </c>
      <c r="E63" s="20">
        <f t="shared" si="18"/>
        <v>28.8</v>
      </c>
      <c r="F63" s="20" t="s">
        <v>55</v>
      </c>
      <c r="G63" s="20" t="s">
        <v>37</v>
      </c>
      <c r="H63" s="20">
        <v>28.8</v>
      </c>
      <c r="I63" s="40">
        <v>0</v>
      </c>
      <c r="J63" s="40">
        <v>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s="1" customFormat="1" ht="21" customHeight="1">
      <c r="A64" s="13"/>
      <c r="B64" s="42" t="s">
        <v>38</v>
      </c>
      <c r="C64" s="43"/>
      <c r="D64" s="10"/>
      <c r="E64" s="11">
        <f>H64+I64+J64</f>
        <v>587</v>
      </c>
      <c r="F64" s="13"/>
      <c r="G64" s="13"/>
      <c r="H64" s="44">
        <f>H65+H66+H67+H68+H69+H70+H71+H72+H73+H74</f>
        <v>587</v>
      </c>
      <c r="I64" s="44">
        <f t="shared" ref="I64:J64" si="19">I65+I66+I67+I68+I69+I70+I71+I72+I73+I74</f>
        <v>0</v>
      </c>
      <c r="J64" s="44">
        <f t="shared" si="19"/>
        <v>0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s="1" customFormat="1" ht="24" customHeight="1">
      <c r="A65" s="13"/>
      <c r="B65" s="21" t="s">
        <v>86</v>
      </c>
      <c r="C65" s="20" t="s">
        <v>49</v>
      </c>
      <c r="D65" s="20">
        <v>1</v>
      </c>
      <c r="E65" s="20">
        <f t="shared" si="18"/>
        <v>43.5</v>
      </c>
      <c r="F65" s="20" t="s">
        <v>55</v>
      </c>
      <c r="G65" s="20" t="s">
        <v>37</v>
      </c>
      <c r="H65" s="20">
        <v>43.5</v>
      </c>
      <c r="I65" s="10">
        <v>0</v>
      </c>
      <c r="J65" s="10">
        <v>0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s="1" customFormat="1" ht="30.75" customHeight="1">
      <c r="A66" s="13"/>
      <c r="B66" s="21" t="s">
        <v>87</v>
      </c>
      <c r="C66" s="20" t="s">
        <v>49</v>
      </c>
      <c r="D66" s="20">
        <v>4</v>
      </c>
      <c r="E66" s="20">
        <f t="shared" si="18"/>
        <v>85.8</v>
      </c>
      <c r="F66" s="20" t="s">
        <v>55</v>
      </c>
      <c r="G66" s="20" t="s">
        <v>37</v>
      </c>
      <c r="H66" s="20">
        <v>85.8</v>
      </c>
      <c r="I66" s="10">
        <v>0</v>
      </c>
      <c r="J66" s="10">
        <v>0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s="1" customFormat="1" ht="30.75" customHeight="1">
      <c r="A67" s="13"/>
      <c r="B67" s="21" t="s">
        <v>88</v>
      </c>
      <c r="C67" s="20" t="s">
        <v>49</v>
      </c>
      <c r="D67" s="20">
        <v>2</v>
      </c>
      <c r="E67" s="20">
        <f t="shared" si="18"/>
        <v>41.6</v>
      </c>
      <c r="F67" s="20" t="s">
        <v>55</v>
      </c>
      <c r="G67" s="20" t="s">
        <v>37</v>
      </c>
      <c r="H67" s="20">
        <v>41.6</v>
      </c>
      <c r="I67" s="10">
        <v>0</v>
      </c>
      <c r="J67" s="10">
        <v>0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s="1" customFormat="1" ht="18" customHeight="1">
      <c r="A68" s="13"/>
      <c r="B68" s="21" t="s">
        <v>89</v>
      </c>
      <c r="C68" s="20" t="s">
        <v>49</v>
      </c>
      <c r="D68" s="20">
        <v>2</v>
      </c>
      <c r="E68" s="20">
        <f t="shared" si="18"/>
        <v>27.7</v>
      </c>
      <c r="F68" s="20" t="s">
        <v>55</v>
      </c>
      <c r="G68" s="20" t="s">
        <v>37</v>
      </c>
      <c r="H68" s="20">
        <v>27.7</v>
      </c>
      <c r="I68" s="10">
        <v>0</v>
      </c>
      <c r="J68" s="10">
        <v>0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s="1" customFormat="1" ht="30.75" customHeight="1">
      <c r="A69" s="13"/>
      <c r="B69" s="21" t="s">
        <v>90</v>
      </c>
      <c r="C69" s="20" t="s">
        <v>85</v>
      </c>
      <c r="D69" s="20">
        <v>0.8</v>
      </c>
      <c r="E69" s="20">
        <f t="shared" si="18"/>
        <v>34.700000000000003</v>
      </c>
      <c r="F69" s="20" t="s">
        <v>55</v>
      </c>
      <c r="G69" s="20" t="s">
        <v>37</v>
      </c>
      <c r="H69" s="20">
        <v>34.700000000000003</v>
      </c>
      <c r="I69" s="10">
        <v>0</v>
      </c>
      <c r="J69" s="10">
        <v>0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s="1" customFormat="1" ht="30.75" customHeight="1">
      <c r="A70" s="13"/>
      <c r="B70" s="21" t="s">
        <v>91</v>
      </c>
      <c r="C70" s="20" t="s">
        <v>49</v>
      </c>
      <c r="D70" s="20">
        <v>43</v>
      </c>
      <c r="E70" s="20">
        <f t="shared" si="18"/>
        <v>129.9</v>
      </c>
      <c r="F70" s="20" t="s">
        <v>55</v>
      </c>
      <c r="G70" s="20" t="s">
        <v>37</v>
      </c>
      <c r="H70" s="20">
        <v>129.9</v>
      </c>
      <c r="I70" s="10">
        <v>0</v>
      </c>
      <c r="J70" s="10">
        <v>0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s="1" customFormat="1" ht="30.75" customHeight="1">
      <c r="A71" s="13"/>
      <c r="B71" s="21" t="s">
        <v>92</v>
      </c>
      <c r="C71" s="20" t="s">
        <v>49</v>
      </c>
      <c r="D71" s="20">
        <v>5</v>
      </c>
      <c r="E71" s="20">
        <f t="shared" si="18"/>
        <v>79.8</v>
      </c>
      <c r="F71" s="20" t="s">
        <v>55</v>
      </c>
      <c r="G71" s="20" t="s">
        <v>37</v>
      </c>
      <c r="H71" s="20">
        <v>79.8</v>
      </c>
      <c r="I71" s="10">
        <v>0</v>
      </c>
      <c r="J71" s="10">
        <v>0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s="1" customFormat="1" ht="30.75" customHeight="1">
      <c r="A72" s="13"/>
      <c r="B72" s="21" t="s">
        <v>93</v>
      </c>
      <c r="C72" s="20" t="s">
        <v>84</v>
      </c>
      <c r="D72" s="20">
        <v>0.39600000000000002</v>
      </c>
      <c r="E72" s="20">
        <f t="shared" si="18"/>
        <v>49.3</v>
      </c>
      <c r="F72" s="20" t="s">
        <v>55</v>
      </c>
      <c r="G72" s="20" t="s">
        <v>37</v>
      </c>
      <c r="H72" s="20">
        <v>49.3</v>
      </c>
      <c r="I72" s="10">
        <v>0</v>
      </c>
      <c r="J72" s="10">
        <v>0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s="1" customFormat="1" ht="30.75" customHeight="1">
      <c r="A73" s="13"/>
      <c r="B73" s="21" t="s">
        <v>94</v>
      </c>
      <c r="C73" s="20" t="s">
        <v>49</v>
      </c>
      <c r="D73" s="20">
        <v>11</v>
      </c>
      <c r="E73" s="20">
        <f t="shared" si="18"/>
        <v>19.2</v>
      </c>
      <c r="F73" s="20" t="s">
        <v>55</v>
      </c>
      <c r="G73" s="20" t="s">
        <v>37</v>
      </c>
      <c r="H73" s="20">
        <v>19.2</v>
      </c>
      <c r="I73" s="10">
        <v>0</v>
      </c>
      <c r="J73" s="10">
        <v>0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s="1" customFormat="1" ht="30.75" customHeight="1">
      <c r="A74" s="13"/>
      <c r="B74" s="21" t="s">
        <v>91</v>
      </c>
      <c r="C74" s="20" t="s">
        <v>49</v>
      </c>
      <c r="D74" s="20">
        <v>25</v>
      </c>
      <c r="E74" s="20">
        <f t="shared" si="18"/>
        <v>75.5</v>
      </c>
      <c r="F74" s="20" t="s">
        <v>55</v>
      </c>
      <c r="G74" s="20" t="s">
        <v>37</v>
      </c>
      <c r="H74" s="20">
        <v>75.5</v>
      </c>
      <c r="I74" s="10">
        <v>0</v>
      </c>
      <c r="J74" s="10">
        <v>0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s="1" customFormat="1" ht="18.75">
      <c r="A75" s="13"/>
      <c r="B75" s="42" t="s">
        <v>39</v>
      </c>
      <c r="C75" s="43"/>
      <c r="D75" s="10"/>
      <c r="E75" s="11">
        <f t="shared" ref="E75" si="20">H75+I75+J75</f>
        <v>20.5</v>
      </c>
      <c r="F75" s="13"/>
      <c r="G75" s="13"/>
      <c r="H75" s="44">
        <f>H76+H77</f>
        <v>20.5</v>
      </c>
      <c r="I75" s="44">
        <f t="shared" ref="I75:J75" si="21">I76+I77</f>
        <v>0</v>
      </c>
      <c r="J75" s="44">
        <f t="shared" si="21"/>
        <v>0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s="1" customFormat="1" ht="18.75">
      <c r="A76" s="13"/>
      <c r="B76" s="21" t="s">
        <v>95</v>
      </c>
      <c r="C76" s="20" t="s">
        <v>49</v>
      </c>
      <c r="D76" s="20">
        <v>2</v>
      </c>
      <c r="E76" s="20">
        <f t="shared" si="18"/>
        <v>14.8</v>
      </c>
      <c r="F76" s="20" t="s">
        <v>55</v>
      </c>
      <c r="G76" s="20" t="s">
        <v>37</v>
      </c>
      <c r="H76" s="20">
        <v>14.8</v>
      </c>
      <c r="I76" s="10">
        <v>0</v>
      </c>
      <c r="J76" s="10">
        <v>0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s="1" customFormat="1" ht="31.5">
      <c r="A77" s="13"/>
      <c r="B77" s="21" t="s">
        <v>94</v>
      </c>
      <c r="C77" s="20" t="s">
        <v>49</v>
      </c>
      <c r="D77" s="20">
        <v>3</v>
      </c>
      <c r="E77" s="20">
        <f t="shared" si="18"/>
        <v>5.7</v>
      </c>
      <c r="F77" s="20" t="s">
        <v>55</v>
      </c>
      <c r="G77" s="20" t="s">
        <v>37</v>
      </c>
      <c r="H77" s="20">
        <v>5.7</v>
      </c>
      <c r="I77" s="10">
        <v>0</v>
      </c>
      <c r="J77" s="10">
        <v>0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>
      <c r="A78" s="11" t="s">
        <v>28</v>
      </c>
      <c r="B78" s="11" t="s">
        <v>14</v>
      </c>
      <c r="C78" s="11"/>
      <c r="D78" s="11"/>
      <c r="E78" s="13" t="s">
        <v>25</v>
      </c>
      <c r="F78" s="13" t="s">
        <v>25</v>
      </c>
      <c r="G78" s="13" t="s">
        <v>25</v>
      </c>
      <c r="H78" s="13" t="s">
        <v>25</v>
      </c>
      <c r="I78" s="13" t="s">
        <v>25</v>
      </c>
      <c r="J78" s="13" t="s">
        <v>25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31.5">
      <c r="A79" s="55"/>
      <c r="B79" s="59" t="s">
        <v>140</v>
      </c>
      <c r="C79" s="59" t="s">
        <v>49</v>
      </c>
      <c r="D79" s="59">
        <v>5</v>
      </c>
      <c r="E79" s="59">
        <f t="shared" ref="E79" si="22">H79</f>
        <v>4500</v>
      </c>
      <c r="F79" s="59" t="s">
        <v>47</v>
      </c>
      <c r="G79" s="59" t="s">
        <v>23</v>
      </c>
      <c r="H79" s="59">
        <v>4500</v>
      </c>
      <c r="I79" s="13"/>
      <c r="J79" s="1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>
      <c r="A80" s="11" t="s">
        <v>29</v>
      </c>
      <c r="B80" s="11" t="s">
        <v>15</v>
      </c>
      <c r="C80" s="11"/>
      <c r="D80" s="11"/>
      <c r="E80" s="13" t="s">
        <v>25</v>
      </c>
      <c r="F80" s="13" t="s">
        <v>25</v>
      </c>
      <c r="G80" s="13" t="s">
        <v>25</v>
      </c>
      <c r="H80" s="13" t="s">
        <v>25</v>
      </c>
      <c r="I80" s="13" t="s">
        <v>25</v>
      </c>
      <c r="J80" s="13" t="s">
        <v>25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31.5">
      <c r="A81" s="11" t="s">
        <v>30</v>
      </c>
      <c r="B81" s="11" t="s">
        <v>16</v>
      </c>
      <c r="C81" s="11"/>
      <c r="D81" s="11"/>
      <c r="E81" s="11">
        <f>H81+I81+J81</f>
        <v>500</v>
      </c>
      <c r="F81" s="11"/>
      <c r="G81" s="11"/>
      <c r="H81" s="11">
        <f>H82</f>
        <v>500</v>
      </c>
      <c r="I81" s="11">
        <f>I82</f>
        <v>0</v>
      </c>
      <c r="J81" s="11">
        <f>J82</f>
        <v>0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>
      <c r="A82" s="13"/>
      <c r="B82" s="22" t="s">
        <v>45</v>
      </c>
      <c r="C82" s="22"/>
      <c r="D82" s="22"/>
      <c r="E82" s="22">
        <f t="shared" ref="E82" si="23">H82</f>
        <v>500</v>
      </c>
      <c r="F82" s="22" t="s">
        <v>55</v>
      </c>
      <c r="G82" s="22" t="s">
        <v>24</v>
      </c>
      <c r="H82" s="22">
        <v>500</v>
      </c>
      <c r="I82" s="13">
        <v>0</v>
      </c>
      <c r="J82" s="7">
        <v>0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s="1" customFormat="1" ht="25.5" customHeight="1">
      <c r="A83" s="11" t="s">
        <v>31</v>
      </c>
      <c r="B83" s="11" t="s">
        <v>17</v>
      </c>
      <c r="C83" s="11"/>
      <c r="D83" s="11"/>
      <c r="E83" s="11">
        <f>H83+I83+J83</f>
        <v>6922</v>
      </c>
      <c r="F83" s="11"/>
      <c r="G83" s="11"/>
      <c r="H83" s="45">
        <f>H84+H85+H86+H87+H88+H89+H90</f>
        <v>0</v>
      </c>
      <c r="I83" s="45">
        <f t="shared" ref="I83:J83" si="24">I84+I85+I86+I87+I88+I89+I90</f>
        <v>2556</v>
      </c>
      <c r="J83" s="45">
        <f t="shared" si="24"/>
        <v>4366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50.25" customHeight="1">
      <c r="A84" s="11"/>
      <c r="B84" s="27" t="s">
        <v>126</v>
      </c>
      <c r="C84" s="26"/>
      <c r="D84" s="26"/>
      <c r="E84" s="26">
        <f t="shared" ref="E84:E85" si="25">I84+H84+J84</f>
        <v>1115</v>
      </c>
      <c r="F84" s="26" t="s">
        <v>55</v>
      </c>
      <c r="G84" s="26" t="s">
        <v>13</v>
      </c>
      <c r="H84" s="26">
        <v>0</v>
      </c>
      <c r="I84" s="26">
        <v>0</v>
      </c>
      <c r="J84" s="29">
        <v>1115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51" customHeight="1">
      <c r="A85" s="11"/>
      <c r="B85" s="27" t="s">
        <v>127</v>
      </c>
      <c r="C85" s="26"/>
      <c r="D85" s="26"/>
      <c r="E85" s="26">
        <f t="shared" si="25"/>
        <v>637</v>
      </c>
      <c r="F85" s="26" t="s">
        <v>55</v>
      </c>
      <c r="G85" s="26" t="s">
        <v>13</v>
      </c>
      <c r="H85" s="26">
        <v>0</v>
      </c>
      <c r="I85" s="26">
        <v>0</v>
      </c>
      <c r="J85" s="29">
        <v>637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52.5" customHeight="1">
      <c r="A86" s="11"/>
      <c r="B86" s="27" t="s">
        <v>128</v>
      </c>
      <c r="C86" s="26"/>
      <c r="D86" s="26"/>
      <c r="E86" s="26">
        <f>I86+H86+J86</f>
        <v>1730</v>
      </c>
      <c r="F86" s="26" t="s">
        <v>55</v>
      </c>
      <c r="G86" s="26" t="s">
        <v>13</v>
      </c>
      <c r="H86" s="26">
        <v>0</v>
      </c>
      <c r="I86" s="26">
        <v>0</v>
      </c>
      <c r="J86" s="29">
        <v>1730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52.5" customHeight="1">
      <c r="A87" s="11"/>
      <c r="B87" s="27" t="s">
        <v>129</v>
      </c>
      <c r="C87" s="26"/>
      <c r="D87" s="26"/>
      <c r="E87" s="26">
        <f>I87+H87+J87</f>
        <v>884</v>
      </c>
      <c r="F87" s="26" t="s">
        <v>55</v>
      </c>
      <c r="G87" s="26" t="s">
        <v>13</v>
      </c>
      <c r="H87" s="26">
        <v>0</v>
      </c>
      <c r="I87" s="32">
        <v>0</v>
      </c>
      <c r="J87" s="33">
        <v>884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52.5" customHeight="1">
      <c r="A88" s="11"/>
      <c r="B88" s="34" t="s">
        <v>136</v>
      </c>
      <c r="C88" s="35"/>
      <c r="D88" s="35"/>
      <c r="E88" s="35">
        <f>I88+H88+J88</f>
        <v>1500</v>
      </c>
      <c r="F88" s="35" t="s">
        <v>55</v>
      </c>
      <c r="G88" s="35" t="s">
        <v>13</v>
      </c>
      <c r="H88" s="35">
        <v>0</v>
      </c>
      <c r="I88" s="36">
        <v>1500</v>
      </c>
      <c r="J88" s="37">
        <v>0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52.5" customHeight="1">
      <c r="A89" s="11"/>
      <c r="B89" s="34" t="s">
        <v>137</v>
      </c>
      <c r="C89" s="35"/>
      <c r="D89" s="35"/>
      <c r="E89" s="35">
        <f>I89+H89+J89</f>
        <v>861</v>
      </c>
      <c r="F89" s="35" t="s">
        <v>55</v>
      </c>
      <c r="G89" s="35" t="s">
        <v>13</v>
      </c>
      <c r="H89" s="35">
        <v>0</v>
      </c>
      <c r="I89" s="36">
        <v>861</v>
      </c>
      <c r="J89" s="37">
        <v>0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52.5" customHeight="1">
      <c r="A90" s="11"/>
      <c r="B90" s="34" t="s">
        <v>138</v>
      </c>
      <c r="C90" s="35"/>
      <c r="D90" s="35"/>
      <c r="E90" s="35">
        <f>I90+H90+J90</f>
        <v>195</v>
      </c>
      <c r="F90" s="35" t="s">
        <v>55</v>
      </c>
      <c r="G90" s="35" t="s">
        <v>13</v>
      </c>
      <c r="H90" s="35">
        <v>0</v>
      </c>
      <c r="I90" s="36">
        <v>195</v>
      </c>
      <c r="J90" s="37">
        <v>0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s="1" customFormat="1" ht="42.75" customHeight="1">
      <c r="A91" s="11" t="s">
        <v>32</v>
      </c>
      <c r="B91" s="11" t="s">
        <v>18</v>
      </c>
      <c r="C91" s="11"/>
      <c r="D91" s="11"/>
      <c r="E91" s="11">
        <f>H91+I91+J91</f>
        <v>500</v>
      </c>
      <c r="F91" s="13"/>
      <c r="G91" s="13"/>
      <c r="H91" s="45">
        <f>H92</f>
        <v>500</v>
      </c>
      <c r="I91" s="45">
        <f t="shared" ref="I91:J91" si="26">I92</f>
        <v>0</v>
      </c>
      <c r="J91" s="45">
        <f t="shared" si="26"/>
        <v>0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s="1" customFormat="1" ht="42.75" customHeight="1">
      <c r="A92" s="11"/>
      <c r="B92" s="22" t="s">
        <v>18</v>
      </c>
      <c r="C92" s="46"/>
      <c r="D92" s="46"/>
      <c r="E92" s="22">
        <f t="shared" ref="E92" si="27">H92+I92+J92</f>
        <v>500</v>
      </c>
      <c r="F92" s="22" t="s">
        <v>55</v>
      </c>
      <c r="G92" s="22" t="s">
        <v>24</v>
      </c>
      <c r="H92" s="47">
        <v>500</v>
      </c>
      <c r="I92" s="47">
        <v>0</v>
      </c>
      <c r="J92" s="48">
        <v>0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s="1" customFormat="1" ht="39.75" customHeight="1">
      <c r="A93" s="11" t="s">
        <v>33</v>
      </c>
      <c r="B93" s="11" t="s">
        <v>19</v>
      </c>
      <c r="C93" s="11"/>
      <c r="D93" s="11"/>
      <c r="E93" s="13" t="s">
        <v>25</v>
      </c>
      <c r="F93" s="13" t="s">
        <v>25</v>
      </c>
      <c r="G93" s="13" t="s">
        <v>25</v>
      </c>
      <c r="H93" s="13" t="s">
        <v>25</v>
      </c>
      <c r="I93" s="13" t="s">
        <v>25</v>
      </c>
      <c r="J93" s="13" t="s">
        <v>25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s="1" customFormat="1" ht="18.75">
      <c r="A94" s="11">
        <v>10</v>
      </c>
      <c r="B94" s="11" t="s">
        <v>20</v>
      </c>
      <c r="C94" s="11"/>
      <c r="D94" s="11"/>
      <c r="E94" s="13" t="s">
        <v>25</v>
      </c>
      <c r="F94" s="13" t="s">
        <v>25</v>
      </c>
      <c r="G94" s="13" t="s">
        <v>25</v>
      </c>
      <c r="H94" s="13" t="s">
        <v>25</v>
      </c>
      <c r="I94" s="13" t="s">
        <v>25</v>
      </c>
      <c r="J94" s="13" t="s">
        <v>25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>
      <c r="A95" s="61" t="s">
        <v>42</v>
      </c>
      <c r="B95" s="62"/>
      <c r="C95" s="62"/>
      <c r="D95" s="62"/>
      <c r="E95" s="62"/>
      <c r="F95" s="62"/>
      <c r="G95" s="62"/>
      <c r="H95" s="62"/>
      <c r="I95" s="62"/>
      <c r="J95" s="6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s="1" customFormat="1" ht="18.75">
      <c r="A96" s="11">
        <v>1</v>
      </c>
      <c r="B96" s="11" t="s">
        <v>9</v>
      </c>
      <c r="C96" s="11"/>
      <c r="D96" s="11"/>
      <c r="E96" s="49">
        <f t="shared" ref="E96" si="28">H96+I96+J96</f>
        <v>2210</v>
      </c>
      <c r="F96" s="11"/>
      <c r="G96" s="11"/>
      <c r="H96" s="11">
        <f>H97+H98+H99+H100+H101+H102+H103+H104+H105+H106</f>
        <v>392</v>
      </c>
      <c r="I96" s="11">
        <f t="shared" ref="I96:J96" si="29">I97+I98+I99+I100+I101+I102+I103+I104+I105+I106</f>
        <v>1818</v>
      </c>
      <c r="J96" s="11">
        <f t="shared" si="29"/>
        <v>0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s="1" customFormat="1" ht="47.25">
      <c r="A97" s="11"/>
      <c r="B97" s="34" t="s">
        <v>132</v>
      </c>
      <c r="C97" s="35"/>
      <c r="D97" s="35"/>
      <c r="E97" s="35">
        <f t="shared" ref="E97" si="30">I97+H97+J97</f>
        <v>1416</v>
      </c>
      <c r="F97" s="35" t="s">
        <v>55</v>
      </c>
      <c r="G97" s="35" t="s">
        <v>13</v>
      </c>
      <c r="H97" s="35">
        <v>0</v>
      </c>
      <c r="I97" s="35">
        <v>1416</v>
      </c>
      <c r="J97" s="38">
        <v>0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s="1" customFormat="1" ht="47.25">
      <c r="A98" s="11"/>
      <c r="B98" s="34" t="s">
        <v>133</v>
      </c>
      <c r="C98" s="35"/>
      <c r="D98" s="35"/>
      <c r="E98" s="35">
        <f t="shared" ref="E98" si="31">I98+H98+J98</f>
        <v>402</v>
      </c>
      <c r="F98" s="35" t="s">
        <v>55</v>
      </c>
      <c r="G98" s="35" t="s">
        <v>13</v>
      </c>
      <c r="H98" s="35">
        <v>0</v>
      </c>
      <c r="I98" s="35">
        <v>402</v>
      </c>
      <c r="J98" s="38">
        <v>0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s="1" customFormat="1" ht="18.75">
      <c r="A99" s="11"/>
      <c r="B99" s="17" t="s">
        <v>57</v>
      </c>
      <c r="C99" s="18" t="s">
        <v>49</v>
      </c>
      <c r="D99" s="18">
        <v>100</v>
      </c>
      <c r="E99" s="18">
        <f>H99</f>
        <v>50</v>
      </c>
      <c r="F99" s="18" t="s">
        <v>55</v>
      </c>
      <c r="G99" s="18" t="s">
        <v>52</v>
      </c>
      <c r="H99" s="18">
        <v>50</v>
      </c>
      <c r="I99" s="10">
        <v>0</v>
      </c>
      <c r="J99" s="10">
        <v>0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s="1" customFormat="1" ht="18.75">
      <c r="A100" s="11"/>
      <c r="B100" s="17" t="s">
        <v>56</v>
      </c>
      <c r="C100" s="18" t="s">
        <v>51</v>
      </c>
      <c r="D100" s="18">
        <v>20</v>
      </c>
      <c r="E100" s="18">
        <f>H100</f>
        <v>20</v>
      </c>
      <c r="F100" s="18" t="s">
        <v>55</v>
      </c>
      <c r="G100" s="18" t="s">
        <v>52</v>
      </c>
      <c r="H100" s="18">
        <v>20</v>
      </c>
      <c r="I100" s="10">
        <v>0</v>
      </c>
      <c r="J100" s="10">
        <v>0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s="1" customFormat="1" ht="18.75">
      <c r="A101" s="11"/>
      <c r="B101" s="17" t="s">
        <v>117</v>
      </c>
      <c r="C101" s="18" t="s">
        <v>49</v>
      </c>
      <c r="D101" s="18">
        <v>50</v>
      </c>
      <c r="E101" s="18">
        <f t="shared" ref="E101:E103" si="32">H101</f>
        <v>15</v>
      </c>
      <c r="F101" s="18" t="s">
        <v>55</v>
      </c>
      <c r="G101" s="18" t="s">
        <v>52</v>
      </c>
      <c r="H101" s="18">
        <v>15</v>
      </c>
      <c r="I101" s="10">
        <v>0</v>
      </c>
      <c r="J101" s="10">
        <v>0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s="1" customFormat="1" ht="18.75">
      <c r="A102" s="11"/>
      <c r="B102" s="17" t="s">
        <v>118</v>
      </c>
      <c r="C102" s="18" t="s">
        <v>48</v>
      </c>
      <c r="D102" s="18">
        <v>50</v>
      </c>
      <c r="E102" s="18">
        <f t="shared" si="32"/>
        <v>120</v>
      </c>
      <c r="F102" s="18" t="s">
        <v>55</v>
      </c>
      <c r="G102" s="18" t="s">
        <v>52</v>
      </c>
      <c r="H102" s="18">
        <v>120</v>
      </c>
      <c r="I102" s="10">
        <v>0</v>
      </c>
      <c r="J102" s="10">
        <v>0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s="1" customFormat="1" ht="18.75">
      <c r="A103" s="11"/>
      <c r="B103" s="17" t="s">
        <v>68</v>
      </c>
      <c r="C103" s="18" t="s">
        <v>46</v>
      </c>
      <c r="D103" s="18">
        <v>10</v>
      </c>
      <c r="E103" s="18">
        <f t="shared" si="32"/>
        <v>10</v>
      </c>
      <c r="F103" s="18" t="s">
        <v>55</v>
      </c>
      <c r="G103" s="18" t="s">
        <v>52</v>
      </c>
      <c r="H103" s="18">
        <v>10</v>
      </c>
      <c r="I103" s="10">
        <v>0</v>
      </c>
      <c r="J103" s="10">
        <v>0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s="1" customFormat="1" ht="18.75">
      <c r="A104" s="11"/>
      <c r="B104" s="17" t="s">
        <v>119</v>
      </c>
      <c r="C104" s="18" t="s">
        <v>48</v>
      </c>
      <c r="D104" s="18">
        <v>30</v>
      </c>
      <c r="E104" s="18">
        <f t="shared" ref="E104" si="33">H104</f>
        <v>30</v>
      </c>
      <c r="F104" s="18" t="s">
        <v>55</v>
      </c>
      <c r="G104" s="18" t="s">
        <v>52</v>
      </c>
      <c r="H104" s="18">
        <v>30</v>
      </c>
      <c r="I104" s="10">
        <v>0</v>
      </c>
      <c r="J104" s="10">
        <v>0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75">
      <c r="A105" s="13"/>
      <c r="B105" s="23" t="s">
        <v>64</v>
      </c>
      <c r="C105" s="18" t="s">
        <v>120</v>
      </c>
      <c r="D105" s="18">
        <v>20</v>
      </c>
      <c r="E105" s="18">
        <f t="shared" ref="E105:E106" si="34">H105</f>
        <v>7</v>
      </c>
      <c r="F105" s="18" t="s">
        <v>55</v>
      </c>
      <c r="G105" s="18" t="s">
        <v>52</v>
      </c>
      <c r="H105" s="18">
        <v>7</v>
      </c>
      <c r="I105" s="10">
        <v>0</v>
      </c>
      <c r="J105" s="10">
        <v>0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>
      <c r="A106" s="13"/>
      <c r="B106" s="17" t="s">
        <v>50</v>
      </c>
      <c r="C106" s="18" t="s">
        <v>49</v>
      </c>
      <c r="D106" s="18">
        <v>2</v>
      </c>
      <c r="E106" s="18">
        <f t="shared" si="34"/>
        <v>140</v>
      </c>
      <c r="F106" s="18" t="s">
        <v>55</v>
      </c>
      <c r="G106" s="18" t="s">
        <v>52</v>
      </c>
      <c r="H106" s="18">
        <v>140</v>
      </c>
      <c r="I106" s="10">
        <v>0</v>
      </c>
      <c r="J106" s="10">
        <v>0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s="1" customFormat="1" ht="18.75">
      <c r="A107" s="11" t="s">
        <v>26</v>
      </c>
      <c r="B107" s="11" t="s">
        <v>11</v>
      </c>
      <c r="C107" s="11"/>
      <c r="D107" s="11"/>
      <c r="E107" s="49">
        <f t="shared" ref="E107" si="35">H107+I107+J107</f>
        <v>577.70000000000005</v>
      </c>
      <c r="F107" s="11"/>
      <c r="G107" s="11"/>
      <c r="H107" s="11">
        <f>H108+H109+H110</f>
        <v>577.70000000000005</v>
      </c>
      <c r="I107" s="11">
        <f t="shared" ref="I107:J107" si="36">I108+I109+I110</f>
        <v>0</v>
      </c>
      <c r="J107" s="11">
        <f t="shared" si="36"/>
        <v>0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s="1" customFormat="1" ht="18.75">
      <c r="A108" s="40"/>
      <c r="B108" s="21" t="s">
        <v>115</v>
      </c>
      <c r="C108" s="20" t="s">
        <v>49</v>
      </c>
      <c r="D108" s="20">
        <v>5</v>
      </c>
      <c r="E108" s="20">
        <f t="shared" ref="E108:E110" si="37">H108</f>
        <v>203.8</v>
      </c>
      <c r="F108" s="20" t="s">
        <v>47</v>
      </c>
      <c r="G108" s="20" t="s">
        <v>37</v>
      </c>
      <c r="H108" s="20">
        <v>203.8</v>
      </c>
      <c r="I108" s="10">
        <v>0</v>
      </c>
      <c r="J108" s="10">
        <v>0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s="1" customFormat="1" ht="18.75">
      <c r="A109" s="40"/>
      <c r="B109" s="21" t="s">
        <v>116</v>
      </c>
      <c r="C109" s="20" t="s">
        <v>49</v>
      </c>
      <c r="D109" s="20">
        <v>5</v>
      </c>
      <c r="E109" s="20">
        <f t="shared" si="37"/>
        <v>61.7</v>
      </c>
      <c r="F109" s="20" t="s">
        <v>47</v>
      </c>
      <c r="G109" s="20" t="s">
        <v>37</v>
      </c>
      <c r="H109" s="20">
        <v>61.7</v>
      </c>
      <c r="I109" s="10">
        <v>0</v>
      </c>
      <c r="J109" s="10">
        <v>0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s="1" customFormat="1" ht="31.5">
      <c r="A110" s="40"/>
      <c r="B110" s="21" t="s">
        <v>100</v>
      </c>
      <c r="C110" s="20" t="s">
        <v>51</v>
      </c>
      <c r="D110" s="20">
        <v>11173</v>
      </c>
      <c r="E110" s="20">
        <f t="shared" si="37"/>
        <v>312.2</v>
      </c>
      <c r="F110" s="20" t="s">
        <v>47</v>
      </c>
      <c r="G110" s="20" t="s">
        <v>37</v>
      </c>
      <c r="H110" s="20">
        <v>312.2</v>
      </c>
      <c r="I110" s="10">
        <v>0</v>
      </c>
      <c r="J110" s="10">
        <v>0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>
      <c r="A111" s="11" t="s">
        <v>27</v>
      </c>
      <c r="B111" s="11" t="s">
        <v>12</v>
      </c>
      <c r="C111" s="11"/>
      <c r="D111" s="11"/>
      <c r="E111" s="11">
        <f t="shared" ref="E111:E124" si="38">H111+I111+J111</f>
        <v>868.5</v>
      </c>
      <c r="F111" s="11"/>
      <c r="G111" s="11"/>
      <c r="H111" s="11">
        <f>H113+H124</f>
        <v>618.5</v>
      </c>
      <c r="I111" s="11">
        <f>I113+I124</f>
        <v>250</v>
      </c>
      <c r="J111" s="12">
        <f>J113+J124</f>
        <v>0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>
      <c r="A112" s="13"/>
      <c r="B112" s="13" t="s">
        <v>10</v>
      </c>
      <c r="C112" s="13"/>
      <c r="D112" s="13"/>
      <c r="E112" s="11"/>
      <c r="F112" s="13"/>
      <c r="G112" s="13"/>
      <c r="H112" s="13"/>
      <c r="I112" s="13"/>
      <c r="J112" s="7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>
      <c r="A113" s="13"/>
      <c r="B113" s="41" t="s">
        <v>43</v>
      </c>
      <c r="C113" s="13"/>
      <c r="D113" s="13"/>
      <c r="E113" s="11">
        <f t="shared" si="38"/>
        <v>761.09999999999991</v>
      </c>
      <c r="F113" s="13"/>
      <c r="G113" s="13"/>
      <c r="H113" s="11">
        <f>H115+H116+H117+H118+H119+H120+H121+H122+H123+H114</f>
        <v>511.09999999999997</v>
      </c>
      <c r="I113" s="11">
        <f t="shared" ref="I113:J113" si="39">I115+I116+I117+I118+I119+I120+I121+I122+I123+I114</f>
        <v>250</v>
      </c>
      <c r="J113" s="11">
        <f t="shared" si="39"/>
        <v>0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47.25">
      <c r="A114" s="13"/>
      <c r="B114" s="34" t="s">
        <v>131</v>
      </c>
      <c r="C114" s="35"/>
      <c r="D114" s="35"/>
      <c r="E114" s="35">
        <f t="shared" ref="E114" si="40">I114+H114+J114</f>
        <v>250</v>
      </c>
      <c r="F114" s="35" t="s">
        <v>55</v>
      </c>
      <c r="G114" s="35" t="s">
        <v>13</v>
      </c>
      <c r="H114" s="35">
        <v>0</v>
      </c>
      <c r="I114" s="35">
        <v>250</v>
      </c>
      <c r="J114" s="38">
        <v>0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31.5" customHeight="1">
      <c r="A115" s="13"/>
      <c r="B115" s="21" t="s">
        <v>102</v>
      </c>
      <c r="C115" s="20" t="s">
        <v>49</v>
      </c>
      <c r="D115" s="20">
        <v>1</v>
      </c>
      <c r="E115" s="20">
        <f t="shared" ref="E115:E128" si="41">H115</f>
        <v>12.4</v>
      </c>
      <c r="F115" s="20" t="s">
        <v>47</v>
      </c>
      <c r="G115" s="20" t="s">
        <v>37</v>
      </c>
      <c r="H115" s="20">
        <v>12.4</v>
      </c>
      <c r="I115" s="10">
        <v>0</v>
      </c>
      <c r="J115" s="10">
        <v>0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31.5">
      <c r="A116" s="13"/>
      <c r="B116" s="21" t="s">
        <v>103</v>
      </c>
      <c r="C116" s="20" t="s">
        <v>49</v>
      </c>
      <c r="D116" s="20">
        <v>2</v>
      </c>
      <c r="E116" s="20">
        <f t="shared" si="41"/>
        <v>41.6</v>
      </c>
      <c r="F116" s="20" t="s">
        <v>47</v>
      </c>
      <c r="G116" s="20" t="s">
        <v>37</v>
      </c>
      <c r="H116" s="20">
        <v>41.6</v>
      </c>
      <c r="I116" s="10">
        <v>0</v>
      </c>
      <c r="J116" s="10">
        <v>0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>
      <c r="A117" s="13"/>
      <c r="B117" s="21" t="s">
        <v>104</v>
      </c>
      <c r="C117" s="20" t="s">
        <v>49</v>
      </c>
      <c r="D117" s="20">
        <v>3</v>
      </c>
      <c r="E117" s="20">
        <f t="shared" si="41"/>
        <v>64.7</v>
      </c>
      <c r="F117" s="20" t="s">
        <v>47</v>
      </c>
      <c r="G117" s="20" t="s">
        <v>37</v>
      </c>
      <c r="H117" s="20">
        <v>64.7</v>
      </c>
      <c r="I117" s="10">
        <v>0</v>
      </c>
      <c r="J117" s="10">
        <v>0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>
      <c r="A118" s="13"/>
      <c r="B118" s="21" t="s">
        <v>105</v>
      </c>
      <c r="C118" s="20" t="s">
        <v>49</v>
      </c>
      <c r="D118" s="20">
        <v>1</v>
      </c>
      <c r="E118" s="20">
        <f t="shared" si="41"/>
        <v>152</v>
      </c>
      <c r="F118" s="20" t="s">
        <v>47</v>
      </c>
      <c r="G118" s="20" t="s">
        <v>37</v>
      </c>
      <c r="H118" s="20">
        <v>152</v>
      </c>
      <c r="I118" s="10">
        <v>0</v>
      </c>
      <c r="J118" s="10">
        <v>0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>
      <c r="A119" s="13"/>
      <c r="B119" s="21" t="s">
        <v>106</v>
      </c>
      <c r="C119" s="20" t="s">
        <v>49</v>
      </c>
      <c r="D119" s="20">
        <v>2</v>
      </c>
      <c r="E119" s="20">
        <f t="shared" si="41"/>
        <v>6.1</v>
      </c>
      <c r="F119" s="20" t="s">
        <v>47</v>
      </c>
      <c r="G119" s="20" t="s">
        <v>37</v>
      </c>
      <c r="H119" s="20">
        <v>6.1</v>
      </c>
      <c r="I119" s="10">
        <v>0</v>
      </c>
      <c r="J119" s="10">
        <v>0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>
      <c r="A120" s="13"/>
      <c r="B120" s="21" t="s">
        <v>107</v>
      </c>
      <c r="C120" s="20" t="s">
        <v>49</v>
      </c>
      <c r="D120" s="20">
        <v>4</v>
      </c>
      <c r="E120" s="20">
        <f t="shared" si="41"/>
        <v>53.4</v>
      </c>
      <c r="F120" s="20" t="s">
        <v>47</v>
      </c>
      <c r="G120" s="20" t="s">
        <v>37</v>
      </c>
      <c r="H120" s="20">
        <v>53.4</v>
      </c>
      <c r="I120" s="10">
        <v>0</v>
      </c>
      <c r="J120" s="10">
        <v>0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>
      <c r="A121" s="13"/>
      <c r="B121" s="21" t="s">
        <v>108</v>
      </c>
      <c r="C121" s="20" t="s">
        <v>49</v>
      </c>
      <c r="D121" s="20">
        <v>6</v>
      </c>
      <c r="E121" s="20">
        <f t="shared" si="41"/>
        <v>81.2</v>
      </c>
      <c r="F121" s="20" t="s">
        <v>47</v>
      </c>
      <c r="G121" s="20" t="s">
        <v>37</v>
      </c>
      <c r="H121" s="20">
        <v>81.2</v>
      </c>
      <c r="I121" s="10">
        <v>0</v>
      </c>
      <c r="J121" s="10">
        <v>0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>
      <c r="A122" s="13"/>
      <c r="B122" s="21" t="s">
        <v>109</v>
      </c>
      <c r="C122" s="20" t="s">
        <v>85</v>
      </c>
      <c r="D122" s="20">
        <v>2.1</v>
      </c>
      <c r="E122" s="20">
        <f t="shared" si="41"/>
        <v>89.3</v>
      </c>
      <c r="F122" s="20" t="s">
        <v>47</v>
      </c>
      <c r="G122" s="20" t="s">
        <v>37</v>
      </c>
      <c r="H122" s="20">
        <v>89.3</v>
      </c>
      <c r="I122" s="10">
        <v>0</v>
      </c>
      <c r="J122" s="10">
        <v>0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>
      <c r="A123" s="13"/>
      <c r="B123" s="21" t="s">
        <v>110</v>
      </c>
      <c r="C123" s="20" t="s">
        <v>49</v>
      </c>
      <c r="D123" s="20">
        <v>12</v>
      </c>
      <c r="E123" s="20">
        <f t="shared" si="41"/>
        <v>10.4</v>
      </c>
      <c r="F123" s="20" t="s">
        <v>47</v>
      </c>
      <c r="G123" s="20" t="s">
        <v>37</v>
      </c>
      <c r="H123" s="20">
        <v>10.4</v>
      </c>
      <c r="I123" s="10">
        <v>0</v>
      </c>
      <c r="J123" s="10">
        <v>0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>
      <c r="A124" s="20"/>
      <c r="B124" s="50" t="s">
        <v>44</v>
      </c>
      <c r="C124" s="51"/>
      <c r="D124" s="52"/>
      <c r="E124" s="53">
        <f t="shared" si="38"/>
        <v>107.4</v>
      </c>
      <c r="F124" s="20"/>
      <c r="G124" s="20"/>
      <c r="H124" s="54">
        <f>H125+H126+H127+H128</f>
        <v>107.4</v>
      </c>
      <c r="I124" s="54">
        <f t="shared" ref="I124:J124" si="42">I125+I126+I127+I128</f>
        <v>0</v>
      </c>
      <c r="J124" s="54">
        <f t="shared" si="42"/>
        <v>0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31.5">
      <c r="A125" s="20"/>
      <c r="B125" s="21" t="s">
        <v>111</v>
      </c>
      <c r="C125" s="20" t="s">
        <v>49</v>
      </c>
      <c r="D125" s="20">
        <v>4</v>
      </c>
      <c r="E125" s="20">
        <f t="shared" si="41"/>
        <v>63.8</v>
      </c>
      <c r="F125" s="20" t="s">
        <v>47</v>
      </c>
      <c r="G125" s="20" t="s">
        <v>37</v>
      </c>
      <c r="H125" s="20">
        <v>63.8</v>
      </c>
      <c r="I125" s="10">
        <v>0</v>
      </c>
      <c r="J125" s="10">
        <v>0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34.5" customHeight="1">
      <c r="A126" s="20"/>
      <c r="B126" s="21" t="s">
        <v>112</v>
      </c>
      <c r="C126" s="20" t="s">
        <v>49</v>
      </c>
      <c r="D126" s="20">
        <v>1</v>
      </c>
      <c r="E126" s="20">
        <f t="shared" si="41"/>
        <v>9.1999999999999993</v>
      </c>
      <c r="F126" s="20" t="s">
        <v>47</v>
      </c>
      <c r="G126" s="20" t="s">
        <v>37</v>
      </c>
      <c r="H126" s="20">
        <v>9.1999999999999993</v>
      </c>
      <c r="I126" s="10">
        <v>0</v>
      </c>
      <c r="J126" s="10">
        <v>0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8.75" customHeight="1">
      <c r="A127" s="20"/>
      <c r="B127" s="21" t="s">
        <v>113</v>
      </c>
      <c r="C127" s="20" t="s">
        <v>49</v>
      </c>
      <c r="D127" s="20">
        <v>1</v>
      </c>
      <c r="E127" s="20">
        <f t="shared" si="41"/>
        <v>13.3</v>
      </c>
      <c r="F127" s="20" t="s">
        <v>47</v>
      </c>
      <c r="G127" s="20" t="s">
        <v>37</v>
      </c>
      <c r="H127" s="20">
        <v>13.3</v>
      </c>
      <c r="I127" s="10">
        <v>0</v>
      </c>
      <c r="J127" s="10">
        <v>0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33" customHeight="1">
      <c r="A128" s="20"/>
      <c r="B128" s="21" t="s">
        <v>114</v>
      </c>
      <c r="C128" s="20" t="s">
        <v>49</v>
      </c>
      <c r="D128" s="20">
        <v>9</v>
      </c>
      <c r="E128" s="20">
        <f t="shared" si="41"/>
        <v>21.1</v>
      </c>
      <c r="F128" s="20" t="s">
        <v>47</v>
      </c>
      <c r="G128" s="20" t="s">
        <v>37</v>
      </c>
      <c r="H128" s="20">
        <v>21.1</v>
      </c>
      <c r="I128" s="10">
        <v>0</v>
      </c>
      <c r="J128" s="10">
        <v>0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10" s="3" customFormat="1" ht="18.75">
      <c r="A129" s="11" t="s">
        <v>28</v>
      </c>
      <c r="B129" s="11" t="s">
        <v>14</v>
      </c>
      <c r="C129" s="13" t="s">
        <v>25</v>
      </c>
      <c r="D129" s="13" t="s">
        <v>25</v>
      </c>
      <c r="E129" s="13" t="s">
        <v>25</v>
      </c>
      <c r="F129" s="13" t="s">
        <v>25</v>
      </c>
      <c r="G129" s="13" t="s">
        <v>25</v>
      </c>
      <c r="H129" s="13" t="s">
        <v>25</v>
      </c>
      <c r="I129" s="13" t="s">
        <v>25</v>
      </c>
      <c r="J129" s="13" t="s">
        <v>25</v>
      </c>
    </row>
    <row r="130" spans="1:10" s="3" customFormat="1" ht="18.75">
      <c r="A130" s="11" t="s">
        <v>29</v>
      </c>
      <c r="B130" s="11" t="s">
        <v>15</v>
      </c>
      <c r="C130" s="13" t="s">
        <v>25</v>
      </c>
      <c r="D130" s="13" t="s">
        <v>25</v>
      </c>
      <c r="E130" s="13" t="s">
        <v>25</v>
      </c>
      <c r="F130" s="13" t="s">
        <v>25</v>
      </c>
      <c r="G130" s="13" t="s">
        <v>25</v>
      </c>
      <c r="H130" s="13" t="s">
        <v>25</v>
      </c>
      <c r="I130" s="13" t="s">
        <v>25</v>
      </c>
      <c r="J130" s="13" t="s">
        <v>25</v>
      </c>
    </row>
    <row r="131" spans="1:10" s="3" customFormat="1" ht="18.75">
      <c r="A131" s="58"/>
      <c r="B131" s="59" t="s">
        <v>139</v>
      </c>
      <c r="C131" s="59"/>
      <c r="D131" s="59"/>
      <c r="E131" s="59">
        <f t="shared" ref="E131" si="43">H131</f>
        <v>1919</v>
      </c>
      <c r="F131" s="59" t="s">
        <v>47</v>
      </c>
      <c r="G131" s="59" t="s">
        <v>23</v>
      </c>
      <c r="H131" s="59">
        <v>1919</v>
      </c>
      <c r="I131" s="13"/>
      <c r="J131" s="13"/>
    </row>
    <row r="132" spans="1:10" s="3" customFormat="1" ht="33" customHeight="1">
      <c r="A132" s="11" t="s">
        <v>30</v>
      </c>
      <c r="B132" s="11" t="s">
        <v>16</v>
      </c>
      <c r="C132" s="13" t="s">
        <v>25</v>
      </c>
      <c r="D132" s="13" t="s">
        <v>25</v>
      </c>
      <c r="E132" s="13" t="s">
        <v>25</v>
      </c>
      <c r="F132" s="13" t="s">
        <v>25</v>
      </c>
      <c r="G132" s="13" t="s">
        <v>25</v>
      </c>
      <c r="H132" s="13" t="s">
        <v>25</v>
      </c>
      <c r="I132" s="13" t="s">
        <v>25</v>
      </c>
      <c r="J132" s="13" t="s">
        <v>25</v>
      </c>
    </row>
    <row r="133" spans="1:10" s="3" customFormat="1" ht="18.75">
      <c r="A133" s="11" t="s">
        <v>31</v>
      </c>
      <c r="B133" s="11" t="s">
        <v>17</v>
      </c>
      <c r="C133" s="13" t="s">
        <v>25</v>
      </c>
      <c r="D133" s="13" t="s">
        <v>25</v>
      </c>
      <c r="E133" s="13" t="s">
        <v>25</v>
      </c>
      <c r="F133" s="13" t="s">
        <v>25</v>
      </c>
      <c r="G133" s="13" t="s">
        <v>25</v>
      </c>
      <c r="H133" s="13" t="s">
        <v>25</v>
      </c>
      <c r="I133" s="13" t="s">
        <v>25</v>
      </c>
      <c r="J133" s="13" t="s">
        <v>25</v>
      </c>
    </row>
    <row r="134" spans="1:10" s="3" customFormat="1" ht="32.25" customHeight="1">
      <c r="A134" s="11" t="s">
        <v>32</v>
      </c>
      <c r="B134" s="11" t="s">
        <v>18</v>
      </c>
      <c r="C134" s="13" t="s">
        <v>25</v>
      </c>
      <c r="D134" s="13" t="s">
        <v>25</v>
      </c>
      <c r="E134" s="13" t="s">
        <v>25</v>
      </c>
      <c r="F134" s="13" t="s">
        <v>25</v>
      </c>
      <c r="G134" s="13" t="s">
        <v>25</v>
      </c>
      <c r="H134" s="13" t="s">
        <v>25</v>
      </c>
      <c r="I134" s="13" t="s">
        <v>25</v>
      </c>
      <c r="J134" s="13" t="s">
        <v>25</v>
      </c>
    </row>
    <row r="135" spans="1:10" s="3" customFormat="1" ht="18.75">
      <c r="A135" s="11" t="s">
        <v>33</v>
      </c>
      <c r="B135" s="11" t="s">
        <v>20</v>
      </c>
      <c r="C135" s="13" t="s">
        <v>25</v>
      </c>
      <c r="D135" s="13" t="s">
        <v>25</v>
      </c>
      <c r="E135" s="13" t="s">
        <v>25</v>
      </c>
      <c r="F135" s="13" t="s">
        <v>25</v>
      </c>
      <c r="G135" s="13" t="s">
        <v>25</v>
      </c>
      <c r="H135" s="13" t="s">
        <v>25</v>
      </c>
      <c r="I135" s="13" t="s">
        <v>25</v>
      </c>
      <c r="J135" s="13" t="s">
        <v>25</v>
      </c>
    </row>
    <row r="136" spans="1:10" s="2" customFormat="1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2" customFormat="1">
      <c r="A137" s="5"/>
      <c r="B137" s="5"/>
      <c r="C137" s="5"/>
      <c r="D137" s="5"/>
      <c r="E137" s="5"/>
      <c r="F137" s="5"/>
      <c r="G137" s="5"/>
      <c r="H137" s="5"/>
      <c r="I137" s="5"/>
      <c r="J137" s="6"/>
    </row>
    <row r="138" spans="1:10" s="2" customFormat="1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2" customFormat="1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2" customFormat="1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s="2" customFormat="1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s="2" customFormat="1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s="2" customFormat="1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s="2" customFormat="1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s="2" customFormat="1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s="2" customFormat="1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s="2" customFormat="1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s="2" customFormat="1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s="2" customFormat="1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2" customFormat="1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2" customFormat="1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s="2" customFormat="1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s="2" customFormat="1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s="2" customFormat="1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s="2" customFormat="1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s="2" customFormat="1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s="2" customFormat="1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s="2" customFormat="1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s="2" customFormat="1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s="2" customFormat="1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s="2" customFormat="1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s="2" customFormat="1"/>
    <row r="163" spans="1:10" s="2" customFormat="1"/>
    <row r="164" spans="1:10" s="2" customFormat="1"/>
    <row r="165" spans="1:10" s="2" customFormat="1"/>
    <row r="166" spans="1:10" s="2" customFormat="1"/>
    <row r="167" spans="1:10" s="2" customFormat="1"/>
    <row r="168" spans="1:10" s="2" customFormat="1"/>
    <row r="169" spans="1:10" s="2" customFormat="1"/>
    <row r="170" spans="1:10" s="2" customFormat="1"/>
    <row r="171" spans="1:10" s="2" customFormat="1"/>
    <row r="172" spans="1:10" s="2" customFormat="1"/>
    <row r="173" spans="1:10" s="2" customFormat="1"/>
    <row r="174" spans="1:10" s="2" customFormat="1"/>
    <row r="175" spans="1:10" s="2" customFormat="1"/>
    <row r="176" spans="1:10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</sheetData>
  <mergeCells count="12">
    <mergeCell ref="A16:J16"/>
    <mergeCell ref="A95:J95"/>
    <mergeCell ref="H1:J1"/>
    <mergeCell ref="E5:E6"/>
    <mergeCell ref="C5:C6"/>
    <mergeCell ref="D5:D6"/>
    <mergeCell ref="F5:F6"/>
    <mergeCell ref="G5:G6"/>
    <mergeCell ref="H5:J5"/>
    <mergeCell ref="A3:J3"/>
    <mergeCell ref="A5:A6"/>
    <mergeCell ref="B5:B6"/>
  </mergeCells>
  <pageMargins left="0.43307086614173229" right="0.39370078740157483" top="0.46" bottom="0.74803149606299213" header="0.31496062992125984" footer="0.31496062992125984"/>
  <pageSetup paperSize="9" scale="55" orientation="landscape" horizontalDpi="180" verticalDpi="180" r:id="rId1"/>
  <rowBreaks count="5" manualBreakCount="5">
    <brk id="42" max="9" man="1"/>
    <brk id="63" max="9" man="1"/>
    <brk id="80" max="9" man="1"/>
    <brk id="126" max="9" man="1"/>
    <brk id="1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Приожение</vt:lpstr>
      <vt:lpstr>Лист1</vt:lpstr>
      <vt:lpstr>Лист1!Область_печати</vt:lpstr>
      <vt:lpstr>Приожение!Область_печати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2018-05-08T03:12:44Z</dcterms:modified>
</cp:coreProperties>
</file>