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Лист1!$A$1:$N$136</definedName>
  </definedNames>
  <calcPr calcId="145621"/>
</workbook>
</file>

<file path=xl/calcChain.xml><?xml version="1.0" encoding="utf-8"?>
<calcChain xmlns="http://schemas.openxmlformats.org/spreadsheetml/2006/main">
  <c r="N133" i="1" l="1"/>
  <c r="M133" i="1"/>
  <c r="L133" i="1"/>
  <c r="K133" i="1"/>
  <c r="J133" i="1"/>
  <c r="I133" i="1"/>
  <c r="H133" i="1"/>
  <c r="G133" i="1"/>
  <c r="N132" i="1"/>
  <c r="M132" i="1"/>
  <c r="L132" i="1"/>
  <c r="K132" i="1"/>
  <c r="J132" i="1"/>
  <c r="I132" i="1"/>
  <c r="H132" i="1"/>
  <c r="G132" i="1"/>
  <c r="N131" i="1"/>
  <c r="M131" i="1"/>
  <c r="L131" i="1"/>
  <c r="K131" i="1"/>
  <c r="J131" i="1"/>
  <c r="I131" i="1"/>
  <c r="H131" i="1"/>
  <c r="G131" i="1"/>
  <c r="N130" i="1"/>
  <c r="M130" i="1"/>
  <c r="L130" i="1"/>
  <c r="K130" i="1"/>
  <c r="J130" i="1"/>
  <c r="I130" i="1"/>
  <c r="H130" i="1"/>
  <c r="G130" i="1"/>
  <c r="N129" i="1"/>
  <c r="M129" i="1"/>
  <c r="L129" i="1"/>
  <c r="K129" i="1"/>
  <c r="J129" i="1"/>
  <c r="I129" i="1"/>
  <c r="H129" i="1"/>
  <c r="G129" i="1"/>
  <c r="F129" i="1" l="1"/>
  <c r="N126" i="1"/>
  <c r="M126" i="1"/>
  <c r="N122" i="1"/>
  <c r="M122" i="1"/>
  <c r="L122" i="1"/>
  <c r="K122" i="1"/>
  <c r="J122" i="1"/>
  <c r="I122" i="1"/>
  <c r="H122" i="1"/>
  <c r="G122" i="1"/>
  <c r="N117" i="1"/>
  <c r="M117" i="1"/>
  <c r="N114" i="1"/>
  <c r="M114" i="1"/>
  <c r="N109" i="1"/>
  <c r="M109" i="1"/>
  <c r="N104" i="1"/>
  <c r="M104" i="1"/>
  <c r="L104" i="1"/>
  <c r="K104" i="1"/>
  <c r="J104" i="1"/>
  <c r="I104" i="1"/>
  <c r="H104" i="1"/>
  <c r="G104" i="1"/>
  <c r="F104" i="1" s="1"/>
  <c r="F131" i="1"/>
  <c r="F130" i="1"/>
  <c r="F127" i="1"/>
  <c r="F125" i="1"/>
  <c r="F124" i="1"/>
  <c r="F123" i="1"/>
  <c r="F121" i="1"/>
  <c r="F120" i="1"/>
  <c r="F119" i="1"/>
  <c r="F118" i="1"/>
  <c r="F116" i="1"/>
  <c r="F115" i="1"/>
  <c r="F113" i="1"/>
  <c r="F112" i="1"/>
  <c r="F111" i="1"/>
  <c r="F110" i="1"/>
  <c r="F108" i="1"/>
  <c r="F107" i="1"/>
  <c r="F106" i="1"/>
  <c r="F105" i="1"/>
  <c r="N45" i="1"/>
  <c r="M45" i="1"/>
  <c r="L45" i="1"/>
  <c r="K45" i="1"/>
  <c r="J45" i="1"/>
  <c r="I45" i="1"/>
  <c r="H45" i="1"/>
  <c r="G45" i="1"/>
  <c r="N46" i="1"/>
  <c r="M46" i="1"/>
  <c r="L46" i="1"/>
  <c r="K46" i="1"/>
  <c r="J46" i="1"/>
  <c r="I46" i="1"/>
  <c r="H46" i="1"/>
  <c r="G46" i="1"/>
  <c r="H44" i="1"/>
  <c r="N44" i="1"/>
  <c r="M44" i="1"/>
  <c r="L44" i="1"/>
  <c r="K44" i="1"/>
  <c r="J44" i="1"/>
  <c r="I44" i="1"/>
  <c r="G44" i="1"/>
  <c r="N42" i="1"/>
  <c r="M42" i="1"/>
  <c r="L42" i="1"/>
  <c r="K42" i="1"/>
  <c r="J42" i="1"/>
  <c r="I42" i="1"/>
  <c r="H42" i="1"/>
  <c r="G42" i="1"/>
  <c r="F46" i="1"/>
  <c r="N38" i="1"/>
  <c r="M38" i="1"/>
  <c r="L38" i="1"/>
  <c r="K38" i="1"/>
  <c r="J38" i="1"/>
  <c r="I38" i="1"/>
  <c r="H38" i="1"/>
  <c r="G38" i="1"/>
  <c r="F40" i="1"/>
  <c r="F39" i="1"/>
  <c r="N35" i="1"/>
  <c r="M35" i="1"/>
  <c r="L35" i="1"/>
  <c r="K35" i="1"/>
  <c r="J35" i="1"/>
  <c r="I35" i="1"/>
  <c r="H35" i="1"/>
  <c r="G35" i="1"/>
  <c r="F37" i="1"/>
  <c r="F36" i="1"/>
  <c r="N43" i="1"/>
  <c r="M43" i="1"/>
  <c r="N32" i="1"/>
  <c r="M32" i="1"/>
  <c r="N29" i="1"/>
  <c r="M29" i="1"/>
  <c r="L29" i="1"/>
  <c r="K29" i="1"/>
  <c r="J29" i="1"/>
  <c r="I29" i="1"/>
  <c r="H29" i="1"/>
  <c r="N27" i="1"/>
  <c r="M27" i="1"/>
  <c r="N23" i="1"/>
  <c r="M23" i="1"/>
  <c r="L23" i="1"/>
  <c r="K23" i="1"/>
  <c r="J23" i="1"/>
  <c r="I23" i="1"/>
  <c r="H23" i="1"/>
  <c r="G23" i="1"/>
  <c r="N19" i="1"/>
  <c r="M19" i="1"/>
  <c r="L19" i="1"/>
  <c r="K19" i="1"/>
  <c r="J19" i="1"/>
  <c r="I19" i="1"/>
  <c r="H19" i="1"/>
  <c r="G19" i="1"/>
  <c r="N14" i="1"/>
  <c r="M14" i="1"/>
  <c r="L14" i="1"/>
  <c r="K14" i="1"/>
  <c r="J14" i="1"/>
  <c r="I14" i="1"/>
  <c r="H14" i="1"/>
  <c r="G14" i="1"/>
  <c r="F34" i="1"/>
  <c r="F33" i="1"/>
  <c r="F31" i="1"/>
  <c r="F30" i="1"/>
  <c r="F28" i="1"/>
  <c r="F26" i="1"/>
  <c r="F25" i="1"/>
  <c r="F24" i="1"/>
  <c r="F22" i="1"/>
  <c r="F21" i="1"/>
  <c r="F20" i="1"/>
  <c r="F18" i="1"/>
  <c r="F17" i="1"/>
  <c r="F16" i="1"/>
  <c r="F15" i="1"/>
  <c r="N88" i="1"/>
  <c r="M88" i="1"/>
  <c r="L88" i="1"/>
  <c r="K88" i="1"/>
  <c r="K143" i="1" s="1"/>
  <c r="J88" i="1"/>
  <c r="I88" i="1"/>
  <c r="H88" i="1"/>
  <c r="G88" i="1"/>
  <c r="N87" i="1"/>
  <c r="M87" i="1"/>
  <c r="L87" i="1"/>
  <c r="K87" i="1"/>
  <c r="J87" i="1"/>
  <c r="I87" i="1"/>
  <c r="H87" i="1"/>
  <c r="G87" i="1"/>
  <c r="N86" i="1"/>
  <c r="M86" i="1"/>
  <c r="L86" i="1"/>
  <c r="K86" i="1"/>
  <c r="J86" i="1"/>
  <c r="I86" i="1"/>
  <c r="H86" i="1"/>
  <c r="G86" i="1"/>
  <c r="N85" i="1"/>
  <c r="M85" i="1"/>
  <c r="L85" i="1"/>
  <c r="K85" i="1"/>
  <c r="J85" i="1"/>
  <c r="I85" i="1"/>
  <c r="H85" i="1"/>
  <c r="F86" i="1"/>
  <c r="G84" i="1"/>
  <c r="G77" i="1"/>
  <c r="H84" i="1"/>
  <c r="N84" i="1"/>
  <c r="M84" i="1"/>
  <c r="L84" i="1"/>
  <c r="K84" i="1"/>
  <c r="J84" i="1"/>
  <c r="N81" i="1"/>
  <c r="M81" i="1"/>
  <c r="L81" i="1"/>
  <c r="K81" i="1"/>
  <c r="J81" i="1"/>
  <c r="I81" i="1"/>
  <c r="H81" i="1"/>
  <c r="G81" i="1"/>
  <c r="F82" i="1"/>
  <c r="N77" i="1"/>
  <c r="M77" i="1"/>
  <c r="L77" i="1"/>
  <c r="K77" i="1"/>
  <c r="J77" i="1"/>
  <c r="I77" i="1"/>
  <c r="H77" i="1"/>
  <c r="F80" i="1"/>
  <c r="F79" i="1"/>
  <c r="F78" i="1"/>
  <c r="F76" i="1"/>
  <c r="F75" i="1"/>
  <c r="F74" i="1"/>
  <c r="N73" i="1"/>
  <c r="M73" i="1"/>
  <c r="F72" i="1"/>
  <c r="F71" i="1"/>
  <c r="F70" i="1"/>
  <c r="F69" i="1"/>
  <c r="N68" i="1"/>
  <c r="M68" i="1"/>
  <c r="F67" i="1"/>
  <c r="F66" i="1"/>
  <c r="F65" i="1"/>
  <c r="F64" i="1"/>
  <c r="N63" i="1"/>
  <c r="M63" i="1"/>
  <c r="M83" i="1" s="1"/>
  <c r="F42" i="1" l="1"/>
  <c r="F88" i="1"/>
  <c r="N83" i="1"/>
  <c r="F87" i="1"/>
  <c r="F84" i="1"/>
  <c r="F23" i="1"/>
  <c r="H143" i="1"/>
  <c r="J143" i="1"/>
  <c r="L143" i="1"/>
  <c r="N143" i="1"/>
  <c r="M128" i="1"/>
  <c r="N141" i="1"/>
  <c r="N146" i="1" s="1"/>
  <c r="G143" i="1"/>
  <c r="I143" i="1"/>
  <c r="M143" i="1"/>
  <c r="N128" i="1"/>
  <c r="F19" i="1"/>
  <c r="N41" i="1"/>
  <c r="F44" i="1"/>
  <c r="M141" i="1"/>
  <c r="F45" i="1"/>
  <c r="F122" i="1"/>
  <c r="F35" i="1"/>
  <c r="M41" i="1"/>
  <c r="F14" i="1"/>
  <c r="F81" i="1"/>
  <c r="F77" i="1"/>
  <c r="F68" i="1"/>
  <c r="K63" i="1"/>
  <c r="J63" i="1"/>
  <c r="I63" i="1"/>
  <c r="H63" i="1"/>
  <c r="G63" i="1"/>
  <c r="L126" i="1"/>
  <c r="K126" i="1"/>
  <c r="J126" i="1"/>
  <c r="I126" i="1"/>
  <c r="H126" i="1"/>
  <c r="G126" i="1"/>
  <c r="L114" i="1"/>
  <c r="K114" i="1"/>
  <c r="J114" i="1"/>
  <c r="I114" i="1"/>
  <c r="H114" i="1"/>
  <c r="G114" i="1"/>
  <c r="L109" i="1"/>
  <c r="K109" i="1"/>
  <c r="J109" i="1"/>
  <c r="I109" i="1"/>
  <c r="H109" i="1"/>
  <c r="G109" i="1"/>
  <c r="L117" i="1"/>
  <c r="K117" i="1"/>
  <c r="J117" i="1"/>
  <c r="I117" i="1"/>
  <c r="H117" i="1"/>
  <c r="G117" i="1"/>
  <c r="L32" i="1"/>
  <c r="K32" i="1"/>
  <c r="J32" i="1"/>
  <c r="I32" i="1"/>
  <c r="H32" i="1"/>
  <c r="G32" i="1"/>
  <c r="L63" i="1"/>
  <c r="G85" i="1"/>
  <c r="F85" i="1" s="1"/>
  <c r="F143" i="1" l="1"/>
  <c r="M146" i="1"/>
  <c r="G128" i="1"/>
  <c r="I128" i="1"/>
  <c r="K128" i="1"/>
  <c r="F126" i="1"/>
  <c r="H128" i="1"/>
  <c r="J128" i="1"/>
  <c r="F109" i="1"/>
  <c r="F114" i="1"/>
  <c r="F133" i="1"/>
  <c r="L128" i="1"/>
  <c r="F117" i="1"/>
  <c r="F32" i="1"/>
  <c r="L68" i="1"/>
  <c r="K68" i="1"/>
  <c r="J68" i="1"/>
  <c r="I68" i="1"/>
  <c r="H68" i="1"/>
  <c r="G68" i="1"/>
  <c r="L73" i="1"/>
  <c r="K73" i="1"/>
  <c r="J73" i="1"/>
  <c r="I73" i="1"/>
  <c r="H73" i="1"/>
  <c r="G73" i="1"/>
  <c r="F63" i="1"/>
  <c r="L43" i="1"/>
  <c r="L141" i="1" s="1"/>
  <c r="L146" i="1" s="1"/>
  <c r="K43" i="1"/>
  <c r="K141" i="1" s="1"/>
  <c r="K146" i="1" s="1"/>
  <c r="J43" i="1"/>
  <c r="J141" i="1" s="1"/>
  <c r="J146" i="1" s="1"/>
  <c r="I43" i="1"/>
  <c r="I141" i="1" s="1"/>
  <c r="I146" i="1" s="1"/>
  <c r="H43" i="1"/>
  <c r="H141" i="1" s="1"/>
  <c r="H146" i="1" s="1"/>
  <c r="G43" i="1"/>
  <c r="G29" i="1"/>
  <c r="F29" i="1" s="1"/>
  <c r="L27" i="1"/>
  <c r="K27" i="1"/>
  <c r="J27" i="1"/>
  <c r="I27" i="1"/>
  <c r="H27" i="1"/>
  <c r="G27" i="1"/>
  <c r="F27" i="1" l="1"/>
  <c r="L41" i="1"/>
  <c r="F43" i="1"/>
  <c r="G141" i="1"/>
  <c r="F132" i="1"/>
  <c r="F128" i="1"/>
  <c r="F38" i="1"/>
  <c r="G83" i="1"/>
  <c r="L83" i="1"/>
  <c r="I83" i="1"/>
  <c r="H83" i="1"/>
  <c r="K83" i="1"/>
  <c r="J83" i="1"/>
  <c r="I41" i="1"/>
  <c r="J41" i="1"/>
  <c r="H41" i="1"/>
  <c r="G41" i="1"/>
  <c r="K41" i="1"/>
  <c r="F73" i="1"/>
  <c r="G146" i="1" l="1"/>
  <c r="F141" i="1"/>
  <c r="F146" i="1" s="1"/>
  <c r="F83" i="1"/>
  <c r="F41" i="1"/>
</calcChain>
</file>

<file path=xl/sharedStrings.xml><?xml version="1.0" encoding="utf-8"?>
<sst xmlns="http://schemas.openxmlformats.org/spreadsheetml/2006/main" count="318" uniqueCount="124">
  <si>
    <t xml:space="preserve">Мероприятия подпрограммы </t>
  </si>
  <si>
    <t>№ п/п</t>
  </si>
  <si>
    <t>Наименование мероприятия</t>
  </si>
  <si>
    <t>Срок исполнения</t>
  </si>
  <si>
    <t>Исполнители Программы</t>
  </si>
  <si>
    <t>Объемы финансирования (тыс.руб.)</t>
  </si>
  <si>
    <t>ВСЕГО:</t>
  </si>
  <si>
    <t>в том числе по годам:</t>
  </si>
  <si>
    <t>1.1.</t>
  </si>
  <si>
    <t>Приобретение оборудования</t>
  </si>
  <si>
    <t>1.2.</t>
  </si>
  <si>
    <t>2.1.</t>
  </si>
  <si>
    <t>Ремонтные работы</t>
  </si>
  <si>
    <t>3.1.</t>
  </si>
  <si>
    <t>Творческие поездки</t>
  </si>
  <si>
    <t>Проведение мероприятий городского округа и участие в областных национальных праздниках</t>
  </si>
  <si>
    <t>4.1.</t>
  </si>
  <si>
    <t>Оплата контейнера при выезде за пределы Магаданской области</t>
  </si>
  <si>
    <t>4.2.</t>
  </si>
  <si>
    <t>Оплата проезда к месту отдыха и обратно</t>
  </si>
  <si>
    <t>2018-2020</t>
  </si>
  <si>
    <t>5.1.</t>
  </si>
  <si>
    <t>Затраты на выполнение муниципальной услуги в сфере организации досуга населения</t>
  </si>
  <si>
    <t>6.1.</t>
  </si>
  <si>
    <t>ВСЕГО ПО ПОДПРОГРАММЕ:</t>
  </si>
  <si>
    <t>Пополнение библиотечных фондов</t>
  </si>
  <si>
    <t>3.2.</t>
  </si>
  <si>
    <t>Затраты на выполнение муниципальной услуги в сфере библиотечного обслуживания населения</t>
  </si>
  <si>
    <t>Приложение № 3</t>
  </si>
  <si>
    <t>к постановлению</t>
  </si>
  <si>
    <t>администрации</t>
  </si>
  <si>
    <t>городского округа</t>
  </si>
  <si>
    <t>Мероприятия подпрограммы</t>
  </si>
  <si>
    <t>Проведение внутренних ремонтных работ</t>
  </si>
  <si>
    <t>Культурно-массовые  мероприятия районного и областного уровня</t>
  </si>
  <si>
    <t>Выплата стипендии главы района</t>
  </si>
  <si>
    <t xml:space="preserve">Затраты на оказание муниципальной услуги по дополнительному образованию детей в области культуры </t>
  </si>
  <si>
    <t>Источник финансирования</t>
  </si>
  <si>
    <t>МБУК  ЦД и НТ ОГО</t>
  </si>
  <si>
    <t>бюджет ОГО</t>
  </si>
  <si>
    <t>МБУК  ЦД и НТ п.Омсукчан</t>
  </si>
  <si>
    <t>1.</t>
  </si>
  <si>
    <t>Основное мероприятие "Обеспечение деятельности подведомственных учреждений культуры"</t>
  </si>
  <si>
    <t>2.</t>
  </si>
  <si>
    <t>Выплата стипендии обучающимся казенных учреждений</t>
  </si>
  <si>
    <t>Основное мероприятие "Проведение мероприятий в области культуры и искусства"</t>
  </si>
  <si>
    <t>Проведение казенными учреждениями  мероприятий в области культуры и искусства</t>
  </si>
  <si>
    <t>3.</t>
  </si>
  <si>
    <t>Основное мероприятие "Осуществление государственных полномочий муниципальными учреждениями"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</si>
  <si>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</si>
  <si>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</si>
  <si>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 xml:space="preserve">Обеспечение деятельности казенных  учреждений </t>
  </si>
  <si>
    <t>5.</t>
  </si>
  <si>
    <t>4.</t>
  </si>
  <si>
    <t>6.</t>
  </si>
  <si>
    <t>7.</t>
  </si>
  <si>
    <t>иные источники</t>
  </si>
  <si>
    <t>2015-2018</t>
  </si>
  <si>
    <t>5.2.</t>
  </si>
  <si>
    <t>Приобретение костюмов и кинопродукции</t>
  </si>
  <si>
    <t>Основное мероприятие "Обеспечение гарантий работникам муниципальных учреждений"</t>
  </si>
  <si>
    <t xml:space="preserve">Компенсация расходов на оплату стоимости проезда и провоза багажа к месту использования отпуска и обратно </t>
  </si>
  <si>
    <t>МКУК ЦД и НТ ОГО</t>
  </si>
  <si>
    <t>МКУК ДК п.Дукат</t>
  </si>
  <si>
    <t>МКУК  ЦД и НТ ОГО</t>
  </si>
  <si>
    <t>2.2.</t>
  </si>
  <si>
    <t>2.3.</t>
  </si>
  <si>
    <t>3.3.</t>
  </si>
  <si>
    <t>2015-2016</t>
  </si>
  <si>
    <t>2017-2018</t>
  </si>
  <si>
    <t>МКУК «Библиотека п. Дукат»</t>
  </si>
  <si>
    <t>МКУК «ЦБС ОГО»</t>
  </si>
  <si>
    <t>МБУК  ЦБС ОГО</t>
  </si>
  <si>
    <t>МКУК ЦБС ОГО</t>
  </si>
  <si>
    <t>МКУК  ЦБС ОГО</t>
  </si>
  <si>
    <t>Основное мероприятие "Комплектование библиотечных фондов"</t>
  </si>
  <si>
    <t>МБУК ЦБС ОГО</t>
  </si>
  <si>
    <t xml:space="preserve"> МБУК ЦБС</t>
  </si>
  <si>
    <t>МБУК  ЦБС</t>
  </si>
  <si>
    <t>Основное мероприятие "Развитие библиотечного дела"</t>
  </si>
  <si>
    <t>Развитие библиотечного дела</t>
  </si>
  <si>
    <t>Приложение № 2</t>
  </si>
  <si>
    <t>Приложение № 1</t>
  </si>
  <si>
    <t>Основное мероприятие "Материально-техническое обеспечение учреждений культурно-досугового типа"</t>
  </si>
  <si>
    <t>Основное мероприятие "Проведение ремонта учреждений культурно-досугового типа"</t>
  </si>
  <si>
    <t>Основное мероприятие "Обеспечение деятельности подведомственных образовательных учреждений"</t>
  </si>
  <si>
    <t>МБУК ЦД и НТ ОГО</t>
  </si>
  <si>
    <t>МБУК ЦД и НТ п.Омсукчан</t>
  </si>
  <si>
    <t>Основное мероприятие  "Проведение ремонта  учреждений дополнительного образования детей"</t>
  </si>
  <si>
    <t>Основное мероприятие "Культурно-массовые мероприятия в   учреждениях дополнительного образования детей"</t>
  </si>
  <si>
    <t>4.3.</t>
  </si>
  <si>
    <t>Основное мероприятие "Поощрение лучших учеников учреждений дополнительного образования детей"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</si>
  <si>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</si>
  <si>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5.3.</t>
  </si>
  <si>
    <t>МБОУ ДОД ДШИ п.Омсукчан</t>
  </si>
  <si>
    <t>МБОУ ДОД ДМШ п.Дукат</t>
  </si>
  <si>
    <t>МБУДО ДШИ ОГО</t>
  </si>
  <si>
    <t>МКУДО ДШИ ОГО</t>
  </si>
  <si>
    <t xml:space="preserve"> МБУДО ДШИ ОГО</t>
  </si>
  <si>
    <t>МКУДО  ДШИ ОГО</t>
  </si>
  <si>
    <t>2019-2022</t>
  </si>
  <si>
    <t>2015-2022</t>
  </si>
  <si>
    <t>2020-2022</t>
  </si>
  <si>
    <t>Основное мероприятие "Развитие и укрепление материально-технической базы домов культуры"</t>
  </si>
  <si>
    <t xml:space="preserve">7.1. </t>
  </si>
  <si>
    <t>Развитие и укрепление материально-технической базы домов культур в населенных пунктах с числом жителей до 50 тыс. человек</t>
  </si>
  <si>
    <t>Основное мероприятие "Государственная поддержка отрасли культуры"</t>
  </si>
  <si>
    <t>8.</t>
  </si>
  <si>
    <t>8.1.</t>
  </si>
  <si>
    <t>2018-2022</t>
  </si>
  <si>
    <t>Подпрограмма "Развитие дополнительного образования детей в области культуры в Омсукчанском городском округе" на 2015-2022 г.г.</t>
  </si>
  <si>
    <t xml:space="preserve"> «Развитие дополнительного образования детей в области культуры в Омсукчанском городском округе" на 2015-2022 год</t>
  </si>
  <si>
    <t>Подпрограмма "Развитие библиотечного дела в Омсукчанского городском округе" на 2015-2022 годы</t>
  </si>
  <si>
    <t>"Развитие библиотечного дела в Омсукчанском городском округе" на 2015-2022 годы</t>
  </si>
  <si>
    <t xml:space="preserve">"Развитие  народного творчества и проведение культурного досуга населения в Омсукчанском городском округе" на 2015-2022 годы </t>
  </si>
  <si>
    <t>Подпрограмма "Развитие народного творчества и проведение культурного досуга населения в Омсукчанском городском округе" на 2015-2022 годы</t>
  </si>
  <si>
    <t>2021-2022</t>
  </si>
  <si>
    <t xml:space="preserve">всего по программе : </t>
  </si>
  <si>
    <t>бюджет ого</t>
  </si>
  <si>
    <t>иные ист.</t>
  </si>
  <si>
    <t>от 03.02.2020г. № 42</t>
  </si>
  <si>
    <t>Итого:</t>
  </si>
  <si>
    <t xml:space="preserve">от 03.02.2020г. № 42                         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</si>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</sst>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6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4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vertical="center"/>
    </xf>
    <xf numFmtId="0" fontId="0" fillId="0" borderId="11" xfId="0" applyBorder="1"/>
    <xf numFmtId="2" fontId="4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view="pageBreakPreview" topLeftCell="A126" zoomScale="70" zoomScaleNormal="80" zoomScaleSheetLayoutView="70" workbookViewId="0">
      <selection activeCell="H146" sqref="H146"/>
    </sheetView>
  </sheetViews>
  <sheetFormatPr defaultRowHeight="15" x14ac:dyDescent="0.25"/>
  <cols>
    <col min="1" max="1" width="6.28515625" customWidth="1"/>
    <col min="2" max="2" width="39.42578125" customWidth="1"/>
    <col min="3" max="3" width="9.42578125" bestFit="1" customWidth="1"/>
    <col min="4" max="4" width="12.7109375" customWidth="1"/>
    <col min="5" max="5" width="13" customWidth="1"/>
    <col min="6" max="6" width="12.7109375" customWidth="1"/>
    <col min="7" max="7" width="10.85546875" customWidth="1"/>
    <col min="8" max="11" width="10.5703125" bestFit="1" customWidth="1"/>
    <col min="12" max="12" width="10.28515625" customWidth="1"/>
    <col min="13" max="14" width="10.5703125" bestFit="1" customWidth="1"/>
    <col min="15" max="15" width="10.7109375" bestFit="1" customWidth="1"/>
  </cols>
  <sheetData>
    <row r="1" spans="1:14" ht="15.75" x14ac:dyDescent="0.25">
      <c r="K1" s="62"/>
      <c r="L1" s="63" t="s">
        <v>82</v>
      </c>
    </row>
    <row r="2" spans="1:14" ht="15.75" x14ac:dyDescent="0.25">
      <c r="K2" s="62"/>
      <c r="L2" s="63" t="s">
        <v>29</v>
      </c>
    </row>
    <row r="3" spans="1:14" ht="15.75" x14ac:dyDescent="0.25">
      <c r="K3" s="62"/>
      <c r="L3" s="63" t="s">
        <v>30</v>
      </c>
    </row>
    <row r="4" spans="1:14" ht="15.75" x14ac:dyDescent="0.25">
      <c r="K4" s="62"/>
      <c r="L4" s="63" t="s">
        <v>31</v>
      </c>
    </row>
    <row r="5" spans="1:14" ht="15.75" x14ac:dyDescent="0.25">
      <c r="K5" s="62"/>
      <c r="L5" s="63" t="s">
        <v>120</v>
      </c>
    </row>
    <row r="7" spans="1:14" ht="18.75" x14ac:dyDescent="0.25">
      <c r="A7" s="114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4" ht="37.5" customHeight="1" x14ac:dyDescent="0.25">
      <c r="A8" s="120" t="s">
        <v>114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4" ht="16.5" customHeight="1" x14ac:dyDescent="0.25">
      <c r="A9" s="96" t="s">
        <v>1</v>
      </c>
      <c r="B9" s="96" t="s">
        <v>2</v>
      </c>
      <c r="C9" s="96" t="s">
        <v>3</v>
      </c>
      <c r="D9" s="96" t="s">
        <v>4</v>
      </c>
      <c r="E9" s="121" t="s">
        <v>37</v>
      </c>
      <c r="F9" s="109" t="s">
        <v>5</v>
      </c>
      <c r="G9" s="110"/>
      <c r="H9" s="110"/>
      <c r="I9" s="110"/>
      <c r="J9" s="110"/>
      <c r="K9" s="110"/>
      <c r="L9" s="110"/>
      <c r="M9" s="110"/>
      <c r="N9" s="111"/>
    </row>
    <row r="10" spans="1:14" ht="15" customHeight="1" x14ac:dyDescent="0.25">
      <c r="A10" s="96"/>
      <c r="B10" s="96"/>
      <c r="C10" s="96"/>
      <c r="D10" s="96"/>
      <c r="E10" s="122"/>
      <c r="F10" s="96" t="s">
        <v>6</v>
      </c>
      <c r="G10" s="109" t="s">
        <v>7</v>
      </c>
      <c r="H10" s="110"/>
      <c r="I10" s="110"/>
      <c r="J10" s="110"/>
      <c r="K10" s="110"/>
      <c r="L10" s="110"/>
      <c r="M10" s="110"/>
      <c r="N10" s="111"/>
    </row>
    <row r="11" spans="1:14" x14ac:dyDescent="0.25">
      <c r="A11" s="96"/>
      <c r="B11" s="96"/>
      <c r="C11" s="96"/>
      <c r="D11" s="96"/>
      <c r="E11" s="123"/>
      <c r="F11" s="96"/>
      <c r="G11" s="1">
        <v>2015</v>
      </c>
      <c r="H11" s="1">
        <v>2016</v>
      </c>
      <c r="I11" s="1">
        <v>2017</v>
      </c>
      <c r="J11" s="1">
        <v>2018</v>
      </c>
      <c r="K11" s="1">
        <v>2019</v>
      </c>
      <c r="L11" s="1">
        <v>2020</v>
      </c>
      <c r="M11" s="48">
        <v>2021</v>
      </c>
      <c r="N11" s="48">
        <v>2022</v>
      </c>
    </row>
    <row r="12" spans="1:14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43">
        <v>11</v>
      </c>
      <c r="L12" s="43">
        <v>12</v>
      </c>
      <c r="M12" s="48">
        <v>13</v>
      </c>
      <c r="N12" s="48">
        <v>14</v>
      </c>
    </row>
    <row r="13" spans="1:14" ht="31.5" customHeight="1" x14ac:dyDescent="0.25">
      <c r="A13" s="76" t="s">
        <v>115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4" ht="31.5" customHeight="1" x14ac:dyDescent="0.25">
      <c r="A14" s="2" t="s">
        <v>41</v>
      </c>
      <c r="B14" s="89" t="s">
        <v>42</v>
      </c>
      <c r="C14" s="90"/>
      <c r="D14" s="90"/>
      <c r="E14" s="34" t="s">
        <v>121</v>
      </c>
      <c r="F14" s="57">
        <f>SUM(G14:N14)</f>
        <v>198411.72</v>
      </c>
      <c r="G14" s="57">
        <f>G15+G16+G17+G18</f>
        <v>30766.489999999998</v>
      </c>
      <c r="H14" s="57">
        <f t="shared" ref="H14:N14" si="0">H15+H16+H17+H18</f>
        <v>26161.3</v>
      </c>
      <c r="I14" s="57">
        <f t="shared" si="0"/>
        <v>23705</v>
      </c>
      <c r="J14" s="57">
        <f t="shared" si="0"/>
        <v>22748.799999999999</v>
      </c>
      <c r="K14" s="57">
        <f t="shared" si="0"/>
        <v>23777.8</v>
      </c>
      <c r="L14" s="57">
        <f t="shared" si="0"/>
        <v>23706.58</v>
      </c>
      <c r="M14" s="57">
        <f t="shared" si="0"/>
        <v>23761.75</v>
      </c>
      <c r="N14" s="57">
        <f t="shared" si="0"/>
        <v>23784</v>
      </c>
    </row>
    <row r="15" spans="1:14" ht="43.5" customHeight="1" x14ac:dyDescent="0.25">
      <c r="A15" s="88" t="s">
        <v>8</v>
      </c>
      <c r="B15" s="115" t="s">
        <v>22</v>
      </c>
      <c r="C15" s="88" t="s">
        <v>57</v>
      </c>
      <c r="D15" s="3" t="s">
        <v>40</v>
      </c>
      <c r="E15" s="102" t="s">
        <v>39</v>
      </c>
      <c r="F15" s="54">
        <f>SUM(G15:N15)</f>
        <v>36327</v>
      </c>
      <c r="G15" s="58">
        <v>19172</v>
      </c>
      <c r="H15" s="58">
        <v>17155</v>
      </c>
      <c r="I15" s="58">
        <v>0</v>
      </c>
      <c r="J15" s="58">
        <v>0</v>
      </c>
      <c r="K15" s="58">
        <v>0</v>
      </c>
      <c r="L15" s="58">
        <v>0</v>
      </c>
      <c r="M15" s="59">
        <v>0</v>
      </c>
      <c r="N15" s="59">
        <v>0</v>
      </c>
    </row>
    <row r="16" spans="1:14" ht="27.75" customHeight="1" x14ac:dyDescent="0.25">
      <c r="A16" s="88"/>
      <c r="B16" s="115"/>
      <c r="C16" s="88"/>
      <c r="D16" s="3" t="s">
        <v>38</v>
      </c>
      <c r="E16" s="103"/>
      <c r="F16" s="54">
        <f>SUM(G16:N16)</f>
        <v>46453.8</v>
      </c>
      <c r="G16" s="58">
        <v>0</v>
      </c>
      <c r="H16" s="58">
        <v>0</v>
      </c>
      <c r="I16" s="58">
        <v>23705</v>
      </c>
      <c r="J16" s="58">
        <v>22748.799999999999</v>
      </c>
      <c r="K16" s="58">
        <v>0</v>
      </c>
      <c r="L16" s="58">
        <v>0</v>
      </c>
      <c r="M16" s="59">
        <v>0</v>
      </c>
      <c r="N16" s="59">
        <v>0</v>
      </c>
    </row>
    <row r="17" spans="1:14" ht="33.75" customHeight="1" x14ac:dyDescent="0.25">
      <c r="A17" s="93" t="s">
        <v>10</v>
      </c>
      <c r="B17" s="118" t="s">
        <v>51</v>
      </c>
      <c r="C17" s="7" t="s">
        <v>68</v>
      </c>
      <c r="D17" s="3" t="s">
        <v>63</v>
      </c>
      <c r="E17" s="101" t="s">
        <v>39</v>
      </c>
      <c r="F17" s="54">
        <f t="shared" ref="F17:F41" si="1">SUM(G17:N17)</f>
        <v>20600.79</v>
      </c>
      <c r="G17" s="58">
        <v>11594.49</v>
      </c>
      <c r="H17" s="58">
        <v>9006.2999999999993</v>
      </c>
      <c r="I17" s="58">
        <v>0</v>
      </c>
      <c r="J17" s="58">
        <v>0</v>
      </c>
      <c r="K17" s="58">
        <v>0</v>
      </c>
      <c r="L17" s="58">
        <v>0</v>
      </c>
      <c r="M17" s="59">
        <v>0</v>
      </c>
      <c r="N17" s="59">
        <v>0</v>
      </c>
    </row>
    <row r="18" spans="1:14" ht="32.25" customHeight="1" x14ac:dyDescent="0.25">
      <c r="A18" s="94"/>
      <c r="B18" s="119"/>
      <c r="C18" s="39" t="s">
        <v>100</v>
      </c>
      <c r="D18" s="3" t="s">
        <v>64</v>
      </c>
      <c r="E18" s="101"/>
      <c r="F18" s="54">
        <f t="shared" si="1"/>
        <v>95030.13</v>
      </c>
      <c r="G18" s="58">
        <v>0</v>
      </c>
      <c r="H18" s="58">
        <v>0</v>
      </c>
      <c r="I18" s="58">
        <v>0</v>
      </c>
      <c r="J18" s="58">
        <v>0</v>
      </c>
      <c r="K18" s="58">
        <v>23777.8</v>
      </c>
      <c r="L18" s="58">
        <v>23706.58</v>
      </c>
      <c r="M18" s="59">
        <v>23761.75</v>
      </c>
      <c r="N18" s="59">
        <v>23784</v>
      </c>
    </row>
    <row r="19" spans="1:14" ht="35.25" customHeight="1" x14ac:dyDescent="0.25">
      <c r="A19" s="14" t="s">
        <v>43</v>
      </c>
      <c r="B19" s="117" t="s">
        <v>45</v>
      </c>
      <c r="C19" s="117"/>
      <c r="D19" s="117"/>
      <c r="E19" s="34" t="s">
        <v>121</v>
      </c>
      <c r="F19" s="57">
        <f t="shared" si="1"/>
        <v>4268.5</v>
      </c>
      <c r="G19" s="57">
        <f>G20+G21+G22</f>
        <v>0</v>
      </c>
      <c r="H19" s="57">
        <f t="shared" ref="H19:N19" si="2">H20+H21+H22</f>
        <v>0</v>
      </c>
      <c r="I19" s="57">
        <f t="shared" si="2"/>
        <v>96.1</v>
      </c>
      <c r="J19" s="57">
        <f t="shared" si="2"/>
        <v>1402.1</v>
      </c>
      <c r="K19" s="57">
        <f t="shared" si="2"/>
        <v>2020.3</v>
      </c>
      <c r="L19" s="57">
        <f t="shared" si="2"/>
        <v>250</v>
      </c>
      <c r="M19" s="57">
        <f t="shared" si="2"/>
        <v>250</v>
      </c>
      <c r="N19" s="57">
        <f t="shared" si="2"/>
        <v>250</v>
      </c>
    </row>
    <row r="20" spans="1:14" ht="21" customHeight="1" x14ac:dyDescent="0.25">
      <c r="A20" s="7" t="s">
        <v>11</v>
      </c>
      <c r="B20" s="8" t="s">
        <v>14</v>
      </c>
      <c r="C20" s="92" t="s">
        <v>69</v>
      </c>
      <c r="D20" s="101" t="s">
        <v>38</v>
      </c>
      <c r="E20" s="102" t="s">
        <v>39</v>
      </c>
      <c r="F20" s="54">
        <f t="shared" si="1"/>
        <v>374</v>
      </c>
      <c r="G20" s="58">
        <v>0</v>
      </c>
      <c r="H20" s="58">
        <v>0</v>
      </c>
      <c r="I20" s="58">
        <v>96.1</v>
      </c>
      <c r="J20" s="58">
        <v>277.89999999999998</v>
      </c>
      <c r="K20" s="58">
        <v>0</v>
      </c>
      <c r="L20" s="58">
        <v>0</v>
      </c>
      <c r="M20" s="58">
        <v>0</v>
      </c>
      <c r="N20" s="58">
        <v>0</v>
      </c>
    </row>
    <row r="21" spans="1:14" ht="48.75" customHeight="1" x14ac:dyDescent="0.25">
      <c r="A21" s="7" t="s">
        <v>65</v>
      </c>
      <c r="B21" s="8" t="s">
        <v>15</v>
      </c>
      <c r="C21" s="94"/>
      <c r="D21" s="101"/>
      <c r="E21" s="103"/>
      <c r="F21" s="54">
        <f t="shared" si="1"/>
        <v>1124.2</v>
      </c>
      <c r="G21" s="58">
        <v>0</v>
      </c>
      <c r="H21" s="58">
        <v>0</v>
      </c>
      <c r="I21" s="58">
        <v>0</v>
      </c>
      <c r="J21" s="58">
        <v>1124.2</v>
      </c>
      <c r="K21" s="58">
        <v>0</v>
      </c>
      <c r="L21" s="58">
        <v>0</v>
      </c>
      <c r="M21" s="58">
        <v>0</v>
      </c>
      <c r="N21" s="58">
        <v>0</v>
      </c>
    </row>
    <row r="22" spans="1:14" ht="49.5" customHeight="1" x14ac:dyDescent="0.25">
      <c r="A22" s="9" t="s">
        <v>66</v>
      </c>
      <c r="B22" s="12" t="s">
        <v>46</v>
      </c>
      <c r="C22" s="41" t="s">
        <v>102</v>
      </c>
      <c r="D22" s="13" t="s">
        <v>62</v>
      </c>
      <c r="E22" s="3" t="s">
        <v>39</v>
      </c>
      <c r="F22" s="54">
        <f t="shared" si="1"/>
        <v>2770.3</v>
      </c>
      <c r="G22" s="58">
        <v>0</v>
      </c>
      <c r="H22" s="58">
        <v>0</v>
      </c>
      <c r="I22" s="58">
        <v>0</v>
      </c>
      <c r="J22" s="58">
        <v>0</v>
      </c>
      <c r="K22" s="58">
        <v>2020.3</v>
      </c>
      <c r="L22" s="60">
        <v>250</v>
      </c>
      <c r="M22" s="59">
        <v>250</v>
      </c>
      <c r="N22" s="59">
        <v>250</v>
      </c>
    </row>
    <row r="23" spans="1:14" ht="33.75" customHeight="1" x14ac:dyDescent="0.25">
      <c r="A23" s="14" t="s">
        <v>47</v>
      </c>
      <c r="B23" s="95" t="s">
        <v>60</v>
      </c>
      <c r="C23" s="95"/>
      <c r="D23" s="95"/>
      <c r="E23" s="34" t="s">
        <v>121</v>
      </c>
      <c r="F23" s="57">
        <f t="shared" si="1"/>
        <v>2073.6</v>
      </c>
      <c r="G23" s="57">
        <f>G24+G25+G26</f>
        <v>0</v>
      </c>
      <c r="H23" s="57">
        <f t="shared" ref="H23:N23" si="3">H24+H25+H26</f>
        <v>0</v>
      </c>
      <c r="I23" s="57">
        <f t="shared" si="3"/>
        <v>0</v>
      </c>
      <c r="J23" s="57">
        <f t="shared" si="3"/>
        <v>309.60000000000002</v>
      </c>
      <c r="K23" s="57">
        <f t="shared" si="3"/>
        <v>0</v>
      </c>
      <c r="L23" s="57">
        <f t="shared" si="3"/>
        <v>588</v>
      </c>
      <c r="M23" s="57">
        <f t="shared" si="3"/>
        <v>588</v>
      </c>
      <c r="N23" s="57">
        <f t="shared" si="3"/>
        <v>588</v>
      </c>
    </row>
    <row r="24" spans="1:14" ht="32.25" customHeight="1" x14ac:dyDescent="0.25">
      <c r="A24" s="9" t="s">
        <v>13</v>
      </c>
      <c r="B24" s="21" t="s">
        <v>17</v>
      </c>
      <c r="C24" s="36" t="s">
        <v>101</v>
      </c>
      <c r="D24" s="13" t="s">
        <v>62</v>
      </c>
      <c r="E24" s="101" t="s">
        <v>39</v>
      </c>
      <c r="F24" s="54">
        <f t="shared" si="1"/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9">
        <v>0</v>
      </c>
      <c r="N24" s="59">
        <v>0</v>
      </c>
    </row>
    <row r="25" spans="1:14" ht="33.75" customHeight="1" x14ac:dyDescent="0.25">
      <c r="A25" s="7" t="s">
        <v>26</v>
      </c>
      <c r="B25" s="8" t="s">
        <v>19</v>
      </c>
      <c r="C25" s="39" t="s">
        <v>109</v>
      </c>
      <c r="D25" s="3" t="s">
        <v>86</v>
      </c>
      <c r="E25" s="101"/>
      <c r="F25" s="54">
        <f t="shared" si="1"/>
        <v>309.60000000000002</v>
      </c>
      <c r="G25" s="58">
        <v>0</v>
      </c>
      <c r="H25" s="58">
        <v>0</v>
      </c>
      <c r="I25" s="58">
        <v>0</v>
      </c>
      <c r="J25" s="58">
        <v>309.60000000000002</v>
      </c>
      <c r="K25" s="58">
        <v>0</v>
      </c>
      <c r="L25" s="58">
        <v>0</v>
      </c>
      <c r="M25" s="59">
        <v>0</v>
      </c>
      <c r="N25" s="59">
        <v>0</v>
      </c>
    </row>
    <row r="26" spans="1:14" ht="65.25" customHeight="1" x14ac:dyDescent="0.25">
      <c r="A26" s="9" t="s">
        <v>67</v>
      </c>
      <c r="B26" s="10" t="s">
        <v>61</v>
      </c>
      <c r="C26" s="36" t="s">
        <v>102</v>
      </c>
      <c r="D26" s="5" t="s">
        <v>62</v>
      </c>
      <c r="E26" s="5" t="s">
        <v>39</v>
      </c>
      <c r="F26" s="54">
        <f t="shared" si="1"/>
        <v>1764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60">
        <v>588</v>
      </c>
      <c r="M26" s="59">
        <v>588</v>
      </c>
      <c r="N26" s="59">
        <v>588</v>
      </c>
    </row>
    <row r="27" spans="1:14" ht="57" customHeight="1" x14ac:dyDescent="0.25">
      <c r="A27" s="14" t="s">
        <v>53</v>
      </c>
      <c r="B27" s="95" t="s">
        <v>48</v>
      </c>
      <c r="C27" s="95"/>
      <c r="D27" s="95"/>
      <c r="E27" s="34" t="s">
        <v>121</v>
      </c>
      <c r="F27" s="34">
        <f t="shared" si="1"/>
        <v>2472.8999999999996</v>
      </c>
      <c r="G27" s="34">
        <f>G28</f>
        <v>0</v>
      </c>
      <c r="H27" s="34">
        <f t="shared" ref="H27:N27" si="4">H28</f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824.3</v>
      </c>
      <c r="M27" s="34">
        <f t="shared" si="4"/>
        <v>824.3</v>
      </c>
      <c r="N27" s="34">
        <f t="shared" si="4"/>
        <v>824.3</v>
      </c>
    </row>
    <row r="28" spans="1:14" ht="143.25" customHeight="1" x14ac:dyDescent="0.25">
      <c r="A28" s="9" t="s">
        <v>16</v>
      </c>
      <c r="B28" s="11" t="s">
        <v>50</v>
      </c>
      <c r="C28" s="37" t="s">
        <v>102</v>
      </c>
      <c r="D28" s="13" t="s">
        <v>62</v>
      </c>
      <c r="E28" s="5" t="s">
        <v>56</v>
      </c>
      <c r="F28" s="42">
        <f t="shared" si="1"/>
        <v>2472.8999999999996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35">
        <v>824.3</v>
      </c>
      <c r="M28" s="28">
        <v>824.3</v>
      </c>
      <c r="N28" s="28">
        <v>824.3</v>
      </c>
    </row>
    <row r="29" spans="1:14" ht="34.5" customHeight="1" x14ac:dyDescent="0.25">
      <c r="A29" s="14" t="s">
        <v>52</v>
      </c>
      <c r="B29" s="89" t="s">
        <v>83</v>
      </c>
      <c r="C29" s="90"/>
      <c r="D29" s="116"/>
      <c r="E29" s="34" t="s">
        <v>121</v>
      </c>
      <c r="F29" s="34">
        <f t="shared" si="1"/>
        <v>2017.8000000000002</v>
      </c>
      <c r="G29" s="34">
        <f>G30+G31</f>
        <v>0</v>
      </c>
      <c r="H29" s="34">
        <f t="shared" ref="H29:N29" si="5">H30+H31</f>
        <v>0</v>
      </c>
      <c r="I29" s="34">
        <f t="shared" si="5"/>
        <v>1995.4</v>
      </c>
      <c r="J29" s="34">
        <f t="shared" si="5"/>
        <v>22.4</v>
      </c>
      <c r="K29" s="34">
        <f t="shared" si="5"/>
        <v>0</v>
      </c>
      <c r="L29" s="34">
        <f t="shared" si="5"/>
        <v>0</v>
      </c>
      <c r="M29" s="34">
        <f t="shared" si="5"/>
        <v>0</v>
      </c>
      <c r="N29" s="34">
        <f t="shared" si="5"/>
        <v>0</v>
      </c>
    </row>
    <row r="30" spans="1:14" ht="24" customHeight="1" x14ac:dyDescent="0.25">
      <c r="A30" s="9" t="s">
        <v>21</v>
      </c>
      <c r="B30" s="8" t="s">
        <v>9</v>
      </c>
      <c r="C30" s="92" t="s">
        <v>57</v>
      </c>
      <c r="D30" s="101" t="s">
        <v>38</v>
      </c>
      <c r="E30" s="101" t="s">
        <v>39</v>
      </c>
      <c r="F30" s="42">
        <f t="shared" si="1"/>
        <v>2017.8000000000002</v>
      </c>
      <c r="G30" s="7">
        <v>0</v>
      </c>
      <c r="H30" s="7">
        <v>0</v>
      </c>
      <c r="I30" s="7">
        <v>1995.4</v>
      </c>
      <c r="J30" s="7">
        <v>22.4</v>
      </c>
      <c r="K30" s="7">
        <v>0</v>
      </c>
      <c r="L30" s="7">
        <v>0</v>
      </c>
      <c r="M30" s="28">
        <v>0</v>
      </c>
      <c r="N30" s="28">
        <v>0</v>
      </c>
    </row>
    <row r="31" spans="1:14" ht="31.5" x14ac:dyDescent="0.25">
      <c r="A31" s="9" t="s">
        <v>58</v>
      </c>
      <c r="B31" s="8" t="s">
        <v>59</v>
      </c>
      <c r="C31" s="94"/>
      <c r="D31" s="101"/>
      <c r="E31" s="101"/>
      <c r="F31" s="42">
        <f t="shared" si="1"/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28">
        <v>0</v>
      </c>
      <c r="N31" s="28">
        <v>0</v>
      </c>
    </row>
    <row r="32" spans="1:14" ht="30.75" customHeight="1" x14ac:dyDescent="0.25">
      <c r="A32" s="2" t="s">
        <v>54</v>
      </c>
      <c r="B32" s="89" t="s">
        <v>84</v>
      </c>
      <c r="C32" s="90"/>
      <c r="D32" s="116"/>
      <c r="E32" s="34" t="s">
        <v>121</v>
      </c>
      <c r="F32" s="34">
        <f t="shared" si="1"/>
        <v>267.7</v>
      </c>
      <c r="G32" s="34">
        <f t="shared" ref="G32:N32" si="6">G33+G34</f>
        <v>0</v>
      </c>
      <c r="H32" s="34">
        <f t="shared" si="6"/>
        <v>125.6</v>
      </c>
      <c r="I32" s="34">
        <f t="shared" si="6"/>
        <v>142.1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4">
        <f t="shared" si="6"/>
        <v>0</v>
      </c>
    </row>
    <row r="33" spans="1:14" ht="31.5" x14ac:dyDescent="0.25">
      <c r="A33" s="92" t="s">
        <v>23</v>
      </c>
      <c r="B33" s="100" t="s">
        <v>12</v>
      </c>
      <c r="C33" s="7" t="s">
        <v>69</v>
      </c>
      <c r="D33" s="3" t="s">
        <v>38</v>
      </c>
      <c r="E33" s="102" t="s">
        <v>39</v>
      </c>
      <c r="F33" s="42">
        <f t="shared" si="1"/>
        <v>142.1</v>
      </c>
      <c r="G33" s="7">
        <v>0</v>
      </c>
      <c r="H33" s="7">
        <v>0</v>
      </c>
      <c r="I33" s="7">
        <v>142.1</v>
      </c>
      <c r="J33" s="7">
        <v>0</v>
      </c>
      <c r="K33" s="7">
        <v>0</v>
      </c>
      <c r="L33" s="7">
        <v>0</v>
      </c>
      <c r="M33" s="39">
        <v>0</v>
      </c>
      <c r="N33" s="39">
        <v>0</v>
      </c>
    </row>
    <row r="34" spans="1:14" ht="38.25" x14ac:dyDescent="0.25">
      <c r="A34" s="94"/>
      <c r="B34" s="100"/>
      <c r="C34" s="7" t="s">
        <v>68</v>
      </c>
      <c r="D34" s="3" t="s">
        <v>87</v>
      </c>
      <c r="E34" s="103"/>
      <c r="F34" s="42">
        <f t="shared" si="1"/>
        <v>125.6</v>
      </c>
      <c r="G34" s="39">
        <v>0</v>
      </c>
      <c r="H34" s="7">
        <v>125.6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</row>
    <row r="35" spans="1:14" ht="39" customHeight="1" x14ac:dyDescent="0.25">
      <c r="A35" s="37" t="s">
        <v>55</v>
      </c>
      <c r="B35" s="89" t="s">
        <v>103</v>
      </c>
      <c r="C35" s="90"/>
      <c r="D35" s="90"/>
      <c r="E35" s="34" t="s">
        <v>121</v>
      </c>
      <c r="F35" s="34">
        <f>SUM(G35:N35)</f>
        <v>1330.923</v>
      </c>
      <c r="G35" s="34">
        <f>G36+G37</f>
        <v>0</v>
      </c>
      <c r="H35" s="34">
        <f t="shared" ref="H35:N35" si="7">H36+H37</f>
        <v>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1330.923</v>
      </c>
      <c r="M35" s="34">
        <f t="shared" si="7"/>
        <v>0</v>
      </c>
      <c r="N35" s="34">
        <f t="shared" si="7"/>
        <v>0</v>
      </c>
    </row>
    <row r="36" spans="1:14" ht="37.5" customHeight="1" x14ac:dyDescent="0.25">
      <c r="A36" s="92" t="s">
        <v>104</v>
      </c>
      <c r="B36" s="104" t="s">
        <v>105</v>
      </c>
      <c r="C36" s="104">
        <v>2020</v>
      </c>
      <c r="D36" s="112" t="s">
        <v>62</v>
      </c>
      <c r="E36" s="49" t="s">
        <v>39</v>
      </c>
      <c r="F36" s="50">
        <f t="shared" ref="F36:F37" si="8">SUM(G36:N36)</f>
        <v>77.423000000000002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77.423000000000002</v>
      </c>
      <c r="M36" s="35">
        <v>0</v>
      </c>
      <c r="N36" s="35">
        <v>0</v>
      </c>
    </row>
    <row r="37" spans="1:14" ht="30.75" customHeight="1" x14ac:dyDescent="0.25">
      <c r="A37" s="94"/>
      <c r="B37" s="105"/>
      <c r="C37" s="105"/>
      <c r="D37" s="113"/>
      <c r="E37" s="38" t="s">
        <v>56</v>
      </c>
      <c r="F37" s="50">
        <f t="shared" si="8"/>
        <v>1253.5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9">
        <v>1253.5</v>
      </c>
      <c r="M37" s="35">
        <v>0</v>
      </c>
      <c r="N37" s="35">
        <v>0</v>
      </c>
    </row>
    <row r="38" spans="1:14" ht="37.5" customHeight="1" x14ac:dyDescent="0.25">
      <c r="A38" s="42" t="s">
        <v>107</v>
      </c>
      <c r="B38" s="89" t="s">
        <v>106</v>
      </c>
      <c r="C38" s="90"/>
      <c r="D38" s="90"/>
      <c r="E38" s="34" t="s">
        <v>121</v>
      </c>
      <c r="F38" s="34">
        <f t="shared" si="1"/>
        <v>2224.65</v>
      </c>
      <c r="G38" s="34">
        <f>G39+G40</f>
        <v>0</v>
      </c>
      <c r="H38" s="34">
        <f t="shared" ref="H38:N38" si="9">H39+H40</f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2224.65</v>
      </c>
      <c r="N38" s="34">
        <f t="shared" si="9"/>
        <v>0</v>
      </c>
    </row>
    <row r="39" spans="1:14" ht="35.25" customHeight="1" x14ac:dyDescent="0.25">
      <c r="A39" s="39" t="s">
        <v>108</v>
      </c>
      <c r="B39" s="92" t="s">
        <v>105</v>
      </c>
      <c r="C39" s="92" t="s">
        <v>116</v>
      </c>
      <c r="D39" s="102" t="s">
        <v>64</v>
      </c>
      <c r="E39" s="3" t="s">
        <v>39</v>
      </c>
      <c r="F39" s="50">
        <f t="shared" si="1"/>
        <v>22.25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28">
        <v>22.25</v>
      </c>
      <c r="N39" s="28">
        <v>0</v>
      </c>
    </row>
    <row r="40" spans="1:14" ht="29.25" customHeight="1" x14ac:dyDescent="0.25">
      <c r="A40" s="39"/>
      <c r="B40" s="94"/>
      <c r="C40" s="94"/>
      <c r="D40" s="103"/>
      <c r="E40" s="40" t="s">
        <v>56</v>
      </c>
      <c r="F40" s="50">
        <f t="shared" si="1"/>
        <v>2202.4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28">
        <v>2202.4</v>
      </c>
      <c r="N40" s="28">
        <v>0</v>
      </c>
    </row>
    <row r="41" spans="1:14" ht="15.75" x14ac:dyDescent="0.25">
      <c r="A41" s="7"/>
      <c r="B41" s="85" t="s">
        <v>24</v>
      </c>
      <c r="C41" s="86"/>
      <c r="D41" s="86"/>
      <c r="E41" s="87"/>
      <c r="F41" s="51">
        <f t="shared" si="1"/>
        <v>213067.79300000001</v>
      </c>
      <c r="G41" s="51">
        <f t="shared" ref="G41:N41" si="10">G14+G19+G23+G27+G29+G32+G38</f>
        <v>30766.489999999998</v>
      </c>
      <c r="H41" s="51">
        <f t="shared" si="10"/>
        <v>26286.899999999998</v>
      </c>
      <c r="I41" s="51">
        <f t="shared" si="10"/>
        <v>25938.6</v>
      </c>
      <c r="J41" s="51">
        <f t="shared" si="10"/>
        <v>24482.899999999998</v>
      </c>
      <c r="K41" s="51">
        <f t="shared" si="10"/>
        <v>25798.1</v>
      </c>
      <c r="L41" s="51">
        <f>L14+L19+L23+L27+L29+L32+L38+L35</f>
        <v>26699.803</v>
      </c>
      <c r="M41" s="51">
        <f t="shared" si="10"/>
        <v>27648.7</v>
      </c>
      <c r="N41" s="51">
        <f t="shared" si="10"/>
        <v>25446.3</v>
      </c>
    </row>
    <row r="42" spans="1:14" ht="16.5" customHeight="1" x14ac:dyDescent="0.25">
      <c r="A42" s="76" t="s">
        <v>40</v>
      </c>
      <c r="B42" s="77"/>
      <c r="C42" s="77"/>
      <c r="D42" s="78"/>
      <c r="E42" s="3" t="s">
        <v>39</v>
      </c>
      <c r="F42" s="54">
        <f>SUM(G42:N42)</f>
        <v>36452.6</v>
      </c>
      <c r="G42" s="54">
        <f>G15+G34</f>
        <v>19172</v>
      </c>
      <c r="H42" s="54">
        <f t="shared" ref="H42:N42" si="11">H15+H34</f>
        <v>17280.599999999999</v>
      </c>
      <c r="I42" s="54">
        <f t="shared" si="11"/>
        <v>0</v>
      </c>
      <c r="J42" s="54">
        <f t="shared" si="11"/>
        <v>0</v>
      </c>
      <c r="K42" s="54">
        <f t="shared" si="11"/>
        <v>0</v>
      </c>
      <c r="L42" s="54">
        <f t="shared" si="11"/>
        <v>0</v>
      </c>
      <c r="M42" s="54">
        <f t="shared" si="11"/>
        <v>0</v>
      </c>
      <c r="N42" s="54">
        <f t="shared" si="11"/>
        <v>0</v>
      </c>
    </row>
    <row r="43" spans="1:14" ht="15.75" customHeight="1" x14ac:dyDescent="0.25">
      <c r="A43" s="76" t="s">
        <v>63</v>
      </c>
      <c r="B43" s="77"/>
      <c r="C43" s="77"/>
      <c r="D43" s="78"/>
      <c r="E43" s="3" t="s">
        <v>39</v>
      </c>
      <c r="F43" s="54">
        <f t="shared" ref="F43:F46" si="12">SUM(G43:N43)</f>
        <v>20600.79</v>
      </c>
      <c r="G43" s="54">
        <f t="shared" ref="G43:N43" si="13">G17</f>
        <v>11594.49</v>
      </c>
      <c r="H43" s="54">
        <f t="shared" si="13"/>
        <v>9006.2999999999993</v>
      </c>
      <c r="I43" s="54">
        <f t="shared" si="13"/>
        <v>0</v>
      </c>
      <c r="J43" s="54">
        <f t="shared" si="13"/>
        <v>0</v>
      </c>
      <c r="K43" s="54">
        <f t="shared" si="13"/>
        <v>0</v>
      </c>
      <c r="L43" s="54">
        <f t="shared" si="13"/>
        <v>0</v>
      </c>
      <c r="M43" s="54">
        <f t="shared" si="13"/>
        <v>0</v>
      </c>
      <c r="N43" s="54">
        <f t="shared" si="13"/>
        <v>0</v>
      </c>
    </row>
    <row r="44" spans="1:14" ht="15.75" x14ac:dyDescent="0.25">
      <c r="A44" s="79" t="s">
        <v>38</v>
      </c>
      <c r="B44" s="80"/>
      <c r="C44" s="80"/>
      <c r="D44" s="81"/>
      <c r="E44" s="3" t="s">
        <v>39</v>
      </c>
      <c r="F44" s="54">
        <f t="shared" si="12"/>
        <v>50421.5</v>
      </c>
      <c r="G44" s="54">
        <f>G16+G20+G21+G25+G30+G31+G33</f>
        <v>0</v>
      </c>
      <c r="H44" s="54">
        <f>H16+H20+H21+H25+H30+H31+H33</f>
        <v>0</v>
      </c>
      <c r="I44" s="54">
        <f t="shared" ref="I44:N44" si="14">I16+I20+I21+I25+I30+I31+I33</f>
        <v>25938.6</v>
      </c>
      <c r="J44" s="54">
        <f t="shared" si="14"/>
        <v>24482.9</v>
      </c>
      <c r="K44" s="54">
        <f t="shared" si="14"/>
        <v>0</v>
      </c>
      <c r="L44" s="54">
        <f t="shared" si="14"/>
        <v>0</v>
      </c>
      <c r="M44" s="54">
        <f t="shared" si="14"/>
        <v>0</v>
      </c>
      <c r="N44" s="54">
        <f t="shared" si="14"/>
        <v>0</v>
      </c>
    </row>
    <row r="45" spans="1:14" ht="19.5" customHeight="1" x14ac:dyDescent="0.25">
      <c r="A45" s="79" t="s">
        <v>64</v>
      </c>
      <c r="B45" s="80"/>
      <c r="C45" s="80"/>
      <c r="D45" s="81"/>
      <c r="E45" s="70" t="s">
        <v>39</v>
      </c>
      <c r="F45" s="54">
        <f t="shared" si="12"/>
        <v>99664.103000000003</v>
      </c>
      <c r="G45" s="54">
        <f>G18+G22+G24+G26+G36+G39</f>
        <v>0</v>
      </c>
      <c r="H45" s="54">
        <f t="shared" ref="H45:N45" si="15">H18+H22+H24+H26+H36+H39</f>
        <v>0</v>
      </c>
      <c r="I45" s="54">
        <f t="shared" si="15"/>
        <v>0</v>
      </c>
      <c r="J45" s="54">
        <f t="shared" si="15"/>
        <v>0</v>
      </c>
      <c r="K45" s="54">
        <f t="shared" si="15"/>
        <v>25798.1</v>
      </c>
      <c r="L45" s="54">
        <f t="shared" si="15"/>
        <v>24622.003000000001</v>
      </c>
      <c r="M45" s="54">
        <f t="shared" si="15"/>
        <v>24622</v>
      </c>
      <c r="N45" s="54">
        <f t="shared" si="15"/>
        <v>24622</v>
      </c>
    </row>
    <row r="46" spans="1:14" ht="30" customHeight="1" x14ac:dyDescent="0.25">
      <c r="A46" s="82"/>
      <c r="B46" s="83"/>
      <c r="C46" s="83"/>
      <c r="D46" s="84"/>
      <c r="E46" s="70" t="s">
        <v>56</v>
      </c>
      <c r="F46" s="54">
        <f t="shared" si="12"/>
        <v>5928.8</v>
      </c>
      <c r="G46" s="54">
        <f>G28+G37+G40</f>
        <v>0</v>
      </c>
      <c r="H46" s="54">
        <f t="shared" ref="H46:N46" si="16">H28+H37+H40</f>
        <v>0</v>
      </c>
      <c r="I46" s="54">
        <f t="shared" si="16"/>
        <v>0</v>
      </c>
      <c r="J46" s="54">
        <f t="shared" si="16"/>
        <v>0</v>
      </c>
      <c r="K46" s="54">
        <f t="shared" si="16"/>
        <v>0</v>
      </c>
      <c r="L46" s="54">
        <f t="shared" si="16"/>
        <v>2077.8000000000002</v>
      </c>
      <c r="M46" s="54">
        <f t="shared" si="16"/>
        <v>3026.7</v>
      </c>
      <c r="N46" s="54">
        <f t="shared" si="16"/>
        <v>824.3</v>
      </c>
    </row>
    <row r="47" spans="1:14" ht="15.75" x14ac:dyDescent="0.25">
      <c r="A47" s="18"/>
      <c r="B47" s="18"/>
      <c r="C47" s="18"/>
      <c r="D47" s="18"/>
      <c r="E47" s="17"/>
      <c r="F47" s="20"/>
      <c r="G47" s="20"/>
      <c r="H47" s="20"/>
      <c r="I47" s="20"/>
      <c r="J47" s="20"/>
      <c r="K47" s="20"/>
      <c r="L47" s="20"/>
      <c r="M47" s="4"/>
      <c r="N47" s="4"/>
    </row>
    <row r="48" spans="1:14" ht="15.75" x14ac:dyDescent="0.25">
      <c r="A48" s="18"/>
      <c r="B48" s="18"/>
      <c r="C48" s="18"/>
      <c r="D48" s="18"/>
      <c r="E48" s="17"/>
      <c r="F48" s="55"/>
      <c r="G48" s="20"/>
      <c r="H48" s="20"/>
      <c r="I48" s="20"/>
      <c r="J48" s="20"/>
      <c r="K48" s="20"/>
      <c r="L48" s="20"/>
    </row>
    <row r="49" spans="1:17" ht="15.75" x14ac:dyDescent="0.25">
      <c r="A49" s="18"/>
      <c r="B49" s="18"/>
      <c r="C49" s="18"/>
      <c r="D49" s="18"/>
      <c r="E49" s="17"/>
      <c r="F49" s="20"/>
      <c r="G49" s="20"/>
      <c r="H49" s="20"/>
      <c r="I49" s="20"/>
      <c r="J49" s="20"/>
      <c r="K49" s="64"/>
      <c r="L49" s="63" t="s">
        <v>81</v>
      </c>
    </row>
    <row r="50" spans="1:17" ht="15.75" x14ac:dyDescent="0.25">
      <c r="A50" s="18"/>
      <c r="B50" s="18"/>
      <c r="C50" s="18"/>
      <c r="D50" s="18"/>
      <c r="E50" s="17"/>
      <c r="F50" s="20"/>
      <c r="G50" s="20"/>
      <c r="H50" s="20"/>
      <c r="I50" s="20"/>
      <c r="J50" s="20"/>
      <c r="K50" s="64"/>
      <c r="L50" s="63" t="s">
        <v>29</v>
      </c>
    </row>
    <row r="51" spans="1:17" ht="15.75" x14ac:dyDescent="0.25">
      <c r="A51" s="18"/>
      <c r="B51" s="18"/>
      <c r="C51" s="18"/>
      <c r="D51" s="18"/>
      <c r="E51" s="17"/>
      <c r="F51" s="20"/>
      <c r="G51" s="20"/>
      <c r="H51" s="20"/>
      <c r="I51" s="20"/>
      <c r="J51" s="20"/>
      <c r="K51" s="64"/>
      <c r="L51" s="63" t="s">
        <v>30</v>
      </c>
    </row>
    <row r="52" spans="1:17" ht="15.75" x14ac:dyDescent="0.25">
      <c r="A52" s="18"/>
      <c r="B52" s="18"/>
      <c r="C52" s="18"/>
      <c r="D52" s="18"/>
      <c r="E52" s="17"/>
      <c r="F52" s="20"/>
      <c r="G52" s="20"/>
      <c r="H52" s="20"/>
      <c r="I52" s="20"/>
      <c r="J52" s="20"/>
      <c r="K52" s="64"/>
      <c r="L52" s="63" t="s">
        <v>31</v>
      </c>
    </row>
    <row r="53" spans="1:17" ht="15.75" x14ac:dyDescent="0.25">
      <c r="A53" s="17"/>
      <c r="B53" s="16"/>
      <c r="C53" s="17"/>
      <c r="D53" s="18"/>
      <c r="E53" s="19"/>
      <c r="F53" s="20"/>
      <c r="G53" s="20"/>
      <c r="H53" s="20"/>
      <c r="I53" s="20"/>
      <c r="J53" s="20"/>
      <c r="K53" s="64"/>
      <c r="L53" s="65" t="s">
        <v>122</v>
      </c>
      <c r="M53" s="65"/>
      <c r="N53" s="65"/>
      <c r="Q53" s="4"/>
    </row>
    <row r="54" spans="1:17" ht="15.75" x14ac:dyDescent="0.25">
      <c r="A54" s="17"/>
      <c r="B54" s="16"/>
      <c r="C54" s="17"/>
      <c r="D54" s="18"/>
      <c r="E54" s="19"/>
      <c r="F54" s="20"/>
      <c r="G54" s="20"/>
      <c r="H54" s="20"/>
      <c r="I54" s="20"/>
      <c r="J54" s="20"/>
      <c r="K54" s="20"/>
      <c r="L54" s="20"/>
    </row>
    <row r="55" spans="1:17" ht="18.75" x14ac:dyDescent="0.25">
      <c r="A55" s="114" t="s">
        <v>0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7" ht="18.75" x14ac:dyDescent="0.25">
      <c r="A56" s="114" t="s">
        <v>113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17" ht="15.75" x14ac:dyDescent="0.2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7" ht="16.5" customHeight="1" x14ac:dyDescent="0.25">
      <c r="A58" s="96" t="s">
        <v>1</v>
      </c>
      <c r="B58" s="96" t="s">
        <v>2</v>
      </c>
      <c r="C58" s="121" t="s">
        <v>3</v>
      </c>
      <c r="D58" s="121" t="s">
        <v>4</v>
      </c>
      <c r="E58" s="121" t="s">
        <v>37</v>
      </c>
      <c r="F58" s="109" t="s">
        <v>5</v>
      </c>
      <c r="G58" s="110"/>
      <c r="H58" s="110"/>
      <c r="I58" s="110"/>
      <c r="J58" s="110"/>
      <c r="K58" s="110"/>
      <c r="L58" s="110"/>
      <c r="M58" s="110"/>
      <c r="N58" s="111"/>
    </row>
    <row r="59" spans="1:17" ht="15" customHeight="1" x14ac:dyDescent="0.25">
      <c r="A59" s="96"/>
      <c r="B59" s="96"/>
      <c r="C59" s="122"/>
      <c r="D59" s="122"/>
      <c r="E59" s="122"/>
      <c r="F59" s="121" t="s">
        <v>6</v>
      </c>
      <c r="G59" s="109" t="s">
        <v>7</v>
      </c>
      <c r="H59" s="110"/>
      <c r="I59" s="110"/>
      <c r="J59" s="110"/>
      <c r="K59" s="110"/>
      <c r="L59" s="110"/>
      <c r="M59" s="110"/>
      <c r="N59" s="111"/>
    </row>
    <row r="60" spans="1:17" x14ac:dyDescent="0.25">
      <c r="A60" s="96"/>
      <c r="B60" s="96"/>
      <c r="C60" s="123"/>
      <c r="D60" s="123"/>
      <c r="E60" s="123"/>
      <c r="F60" s="123"/>
      <c r="G60" s="61">
        <v>2015</v>
      </c>
      <c r="H60" s="61">
        <v>2016</v>
      </c>
      <c r="I60" s="61">
        <v>2017</v>
      </c>
      <c r="J60" s="61">
        <v>2018</v>
      </c>
      <c r="K60" s="61">
        <v>2019</v>
      </c>
      <c r="L60" s="61">
        <v>2020</v>
      </c>
      <c r="M60" s="47">
        <v>2021</v>
      </c>
      <c r="N60" s="47">
        <v>2022</v>
      </c>
      <c r="O60" s="4"/>
    </row>
    <row r="61" spans="1:17" x14ac:dyDescent="0.25">
      <c r="A61" s="1">
        <v>1</v>
      </c>
      <c r="B61" s="1">
        <v>2</v>
      </c>
      <c r="C61" s="1">
        <v>3</v>
      </c>
      <c r="D61" s="1">
        <v>4</v>
      </c>
      <c r="E61" s="1">
        <v>5</v>
      </c>
      <c r="F61" s="1">
        <v>6</v>
      </c>
      <c r="G61" s="1">
        <v>7</v>
      </c>
      <c r="H61" s="1">
        <v>8</v>
      </c>
      <c r="I61" s="1">
        <v>9</v>
      </c>
      <c r="J61" s="1">
        <v>10</v>
      </c>
      <c r="K61" s="1">
        <v>11</v>
      </c>
      <c r="L61" s="1">
        <v>12</v>
      </c>
      <c r="M61" s="47">
        <v>13</v>
      </c>
      <c r="N61" s="47">
        <v>14</v>
      </c>
      <c r="O61" s="4"/>
    </row>
    <row r="62" spans="1:17" ht="21.75" customHeight="1" x14ac:dyDescent="0.25">
      <c r="A62" s="76" t="s">
        <v>112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32"/>
      <c r="N62" s="32"/>
    </row>
    <row r="63" spans="1:17" ht="39" customHeight="1" x14ac:dyDescent="0.25">
      <c r="A63" s="2" t="s">
        <v>41</v>
      </c>
      <c r="B63" s="89" t="s">
        <v>42</v>
      </c>
      <c r="C63" s="90"/>
      <c r="D63" s="90"/>
      <c r="E63" s="34" t="s">
        <v>121</v>
      </c>
      <c r="F63" s="34">
        <f>SUM(F64:F67)</f>
        <v>164034.52000000002</v>
      </c>
      <c r="G63" s="34">
        <f t="shared" ref="G63:N63" si="17">SUM(G64:G67)</f>
        <v>22603.72</v>
      </c>
      <c r="H63" s="34">
        <f t="shared" si="17"/>
        <v>17875.400000000001</v>
      </c>
      <c r="I63" s="34">
        <f t="shared" si="17"/>
        <v>17957.2</v>
      </c>
      <c r="J63" s="34">
        <f t="shared" si="17"/>
        <v>17901.2</v>
      </c>
      <c r="K63" s="34">
        <f t="shared" si="17"/>
        <v>21115</v>
      </c>
      <c r="L63" s="34">
        <f t="shared" si="17"/>
        <v>22194</v>
      </c>
      <c r="M63" s="34">
        <f t="shared" si="17"/>
        <v>22194</v>
      </c>
      <c r="N63" s="34">
        <f t="shared" si="17"/>
        <v>22194</v>
      </c>
      <c r="O63" s="45"/>
      <c r="P63" s="4"/>
    </row>
    <row r="64" spans="1:17" ht="22.5" customHeight="1" x14ac:dyDescent="0.25">
      <c r="A64" s="88" t="s">
        <v>8</v>
      </c>
      <c r="B64" s="115" t="s">
        <v>27</v>
      </c>
      <c r="C64" s="92" t="s">
        <v>57</v>
      </c>
      <c r="D64" s="3" t="s">
        <v>77</v>
      </c>
      <c r="E64" s="102" t="s">
        <v>39</v>
      </c>
      <c r="F64" s="2">
        <f>SUM(G64:N64)</f>
        <v>31006.370000000003</v>
      </c>
      <c r="G64" s="7">
        <v>17091.97</v>
      </c>
      <c r="H64" s="7">
        <v>13914.4</v>
      </c>
      <c r="I64" s="7">
        <v>0</v>
      </c>
      <c r="J64" s="7">
        <v>0</v>
      </c>
      <c r="K64" s="7">
        <v>0</v>
      </c>
      <c r="L64" s="7">
        <v>0</v>
      </c>
      <c r="M64" s="31">
        <v>0</v>
      </c>
      <c r="N64" s="31">
        <v>0</v>
      </c>
    </row>
    <row r="65" spans="1:14" ht="32.25" customHeight="1" x14ac:dyDescent="0.25">
      <c r="A65" s="88"/>
      <c r="B65" s="115"/>
      <c r="C65" s="94"/>
      <c r="D65" s="3" t="s">
        <v>76</v>
      </c>
      <c r="E65" s="103"/>
      <c r="F65" s="30">
        <f t="shared" ref="F65:F67" si="18">SUM(G65:N65)</f>
        <v>35858.400000000001</v>
      </c>
      <c r="G65" s="7">
        <v>0</v>
      </c>
      <c r="H65" s="7">
        <v>0</v>
      </c>
      <c r="I65" s="7">
        <v>17957.2</v>
      </c>
      <c r="J65" s="7">
        <v>17901.2</v>
      </c>
      <c r="K65" s="7">
        <v>0</v>
      </c>
      <c r="L65" s="7">
        <v>0</v>
      </c>
      <c r="M65" s="31">
        <v>0</v>
      </c>
      <c r="N65" s="31">
        <v>0</v>
      </c>
    </row>
    <row r="66" spans="1:14" ht="40.5" customHeight="1" x14ac:dyDescent="0.25">
      <c r="A66" s="93" t="s">
        <v>10</v>
      </c>
      <c r="B66" s="118" t="s">
        <v>51</v>
      </c>
      <c r="C66" s="7" t="s">
        <v>68</v>
      </c>
      <c r="D66" s="3" t="s">
        <v>70</v>
      </c>
      <c r="E66" s="101" t="s">
        <v>39</v>
      </c>
      <c r="F66" s="30">
        <f t="shared" si="18"/>
        <v>9472.75</v>
      </c>
      <c r="G66" s="7">
        <v>5511.75</v>
      </c>
      <c r="H66" s="7">
        <v>3961</v>
      </c>
      <c r="I66" s="7">
        <v>0</v>
      </c>
      <c r="J66" s="7">
        <v>0</v>
      </c>
      <c r="K66" s="7">
        <v>0</v>
      </c>
      <c r="L66" s="7">
        <v>0</v>
      </c>
      <c r="M66" s="31">
        <v>0</v>
      </c>
      <c r="N66" s="31">
        <v>0</v>
      </c>
    </row>
    <row r="67" spans="1:14" ht="34.5" customHeight="1" x14ac:dyDescent="0.25">
      <c r="A67" s="94"/>
      <c r="B67" s="119"/>
      <c r="C67" s="39" t="s">
        <v>100</v>
      </c>
      <c r="D67" s="3" t="s">
        <v>71</v>
      </c>
      <c r="E67" s="101"/>
      <c r="F67" s="30">
        <f t="shared" si="18"/>
        <v>87697</v>
      </c>
      <c r="G67" s="7">
        <v>0</v>
      </c>
      <c r="H67" s="7">
        <v>0</v>
      </c>
      <c r="I67" s="7">
        <v>0</v>
      </c>
      <c r="J67" s="7">
        <v>0</v>
      </c>
      <c r="K67" s="7">
        <v>21115</v>
      </c>
      <c r="L67" s="7">
        <v>22194</v>
      </c>
      <c r="M67" s="31">
        <v>22194</v>
      </c>
      <c r="N67" s="31">
        <v>22194</v>
      </c>
    </row>
    <row r="68" spans="1:14" ht="39.75" customHeight="1" x14ac:dyDescent="0.25">
      <c r="A68" s="14" t="s">
        <v>43</v>
      </c>
      <c r="B68" s="125" t="s">
        <v>75</v>
      </c>
      <c r="C68" s="126"/>
      <c r="D68" s="127"/>
      <c r="E68" s="34" t="s">
        <v>121</v>
      </c>
      <c r="F68" s="34">
        <f>F69+F70+F71+F72</f>
        <v>347</v>
      </c>
      <c r="G68" s="34">
        <f>SUM(G69:G72)</f>
        <v>10</v>
      </c>
      <c r="H68" s="34">
        <f t="shared" ref="H68:N68" si="19">SUM(H69:H72)</f>
        <v>7</v>
      </c>
      <c r="I68" s="34">
        <f t="shared" si="19"/>
        <v>0</v>
      </c>
      <c r="J68" s="34">
        <f t="shared" si="19"/>
        <v>180</v>
      </c>
      <c r="K68" s="34">
        <f t="shared" si="19"/>
        <v>0</v>
      </c>
      <c r="L68" s="34">
        <f t="shared" si="19"/>
        <v>50</v>
      </c>
      <c r="M68" s="34">
        <f t="shared" si="19"/>
        <v>50</v>
      </c>
      <c r="N68" s="34">
        <f t="shared" si="19"/>
        <v>50</v>
      </c>
    </row>
    <row r="69" spans="1:14" ht="16.5" customHeight="1" x14ac:dyDescent="0.25">
      <c r="A69" s="92" t="s">
        <v>11</v>
      </c>
      <c r="B69" s="106" t="s">
        <v>25</v>
      </c>
      <c r="C69" s="92" t="s">
        <v>101</v>
      </c>
      <c r="D69" s="3" t="s">
        <v>78</v>
      </c>
      <c r="E69" s="3" t="s">
        <v>39</v>
      </c>
      <c r="F69" s="2">
        <f>SUM(G69:N69)</f>
        <v>12.4</v>
      </c>
      <c r="G69" s="7">
        <v>7</v>
      </c>
      <c r="H69" s="7">
        <v>5.4</v>
      </c>
      <c r="I69" s="7">
        <v>0</v>
      </c>
      <c r="J69" s="7">
        <v>0</v>
      </c>
      <c r="K69" s="7">
        <v>0</v>
      </c>
      <c r="L69" s="7">
        <v>0</v>
      </c>
      <c r="M69" s="28">
        <v>0</v>
      </c>
      <c r="N69" s="28">
        <v>0</v>
      </c>
    </row>
    <row r="70" spans="1:14" ht="44.25" customHeight="1" x14ac:dyDescent="0.25">
      <c r="A70" s="93"/>
      <c r="B70" s="107"/>
      <c r="C70" s="93"/>
      <c r="D70" s="3" t="s">
        <v>70</v>
      </c>
      <c r="E70" s="3" t="s">
        <v>39</v>
      </c>
      <c r="F70" s="30">
        <f t="shared" ref="F70:F72" si="20">SUM(G70:N70)</f>
        <v>4.5999999999999996</v>
      </c>
      <c r="G70" s="7">
        <v>3</v>
      </c>
      <c r="H70" s="7">
        <v>1.6</v>
      </c>
      <c r="I70" s="7">
        <v>0</v>
      </c>
      <c r="J70" s="7">
        <v>0</v>
      </c>
      <c r="K70" s="7">
        <v>0</v>
      </c>
      <c r="L70" s="7">
        <v>0</v>
      </c>
      <c r="M70" s="28">
        <v>0</v>
      </c>
      <c r="N70" s="28">
        <v>0</v>
      </c>
    </row>
    <row r="71" spans="1:14" ht="18.75" customHeight="1" x14ac:dyDescent="0.25">
      <c r="A71" s="93"/>
      <c r="B71" s="107"/>
      <c r="C71" s="93"/>
      <c r="D71" s="102" t="s">
        <v>74</v>
      </c>
      <c r="E71" s="3" t="s">
        <v>39</v>
      </c>
      <c r="F71" s="30">
        <f t="shared" si="20"/>
        <v>330</v>
      </c>
      <c r="G71" s="7">
        <v>0</v>
      </c>
      <c r="H71" s="7">
        <v>0</v>
      </c>
      <c r="I71" s="7">
        <v>0</v>
      </c>
      <c r="J71" s="7">
        <v>180</v>
      </c>
      <c r="K71" s="7">
        <v>0</v>
      </c>
      <c r="L71" s="7">
        <v>50</v>
      </c>
      <c r="M71" s="28">
        <v>50</v>
      </c>
      <c r="N71" s="28">
        <v>50</v>
      </c>
    </row>
    <row r="72" spans="1:14" ht="27" customHeight="1" x14ac:dyDescent="0.25">
      <c r="A72" s="94"/>
      <c r="B72" s="108"/>
      <c r="C72" s="94"/>
      <c r="D72" s="103"/>
      <c r="E72" s="5" t="s">
        <v>56</v>
      </c>
      <c r="F72" s="30">
        <f t="shared" si="20"/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33"/>
      <c r="M72" s="28"/>
      <c r="N72" s="28"/>
    </row>
    <row r="73" spans="1:14" ht="42" customHeight="1" x14ac:dyDescent="0.25">
      <c r="A73" s="14" t="s">
        <v>47</v>
      </c>
      <c r="B73" s="95" t="s">
        <v>60</v>
      </c>
      <c r="C73" s="95"/>
      <c r="D73" s="95"/>
      <c r="E73" s="34" t="s">
        <v>121</v>
      </c>
      <c r="F73" s="34">
        <f>SUM(F74:F76)</f>
        <v>1928</v>
      </c>
      <c r="G73" s="34">
        <f t="shared" ref="G73:N73" si="21">SUM(G74:G76)</f>
        <v>0</v>
      </c>
      <c r="H73" s="34">
        <f t="shared" si="21"/>
        <v>0</v>
      </c>
      <c r="I73" s="34">
        <f t="shared" si="21"/>
        <v>0</v>
      </c>
      <c r="J73" s="34">
        <f t="shared" si="21"/>
        <v>407</v>
      </c>
      <c r="K73" s="34">
        <f t="shared" si="21"/>
        <v>0</v>
      </c>
      <c r="L73" s="34">
        <f t="shared" si="21"/>
        <v>507</v>
      </c>
      <c r="M73" s="34">
        <f t="shared" si="21"/>
        <v>507</v>
      </c>
      <c r="N73" s="34">
        <f t="shared" si="21"/>
        <v>507</v>
      </c>
    </row>
    <row r="74" spans="1:14" ht="33.75" customHeight="1" x14ac:dyDescent="0.25">
      <c r="A74" s="7" t="s">
        <v>13</v>
      </c>
      <c r="B74" s="8" t="s">
        <v>19</v>
      </c>
      <c r="C74" s="7" t="s">
        <v>20</v>
      </c>
      <c r="D74" s="5" t="s">
        <v>72</v>
      </c>
      <c r="E74" s="5" t="s">
        <v>39</v>
      </c>
      <c r="F74" s="2">
        <f>SUM(G74:N74)</f>
        <v>407</v>
      </c>
      <c r="G74" s="7">
        <v>0</v>
      </c>
      <c r="H74" s="7">
        <v>0</v>
      </c>
      <c r="I74" s="7">
        <v>0</v>
      </c>
      <c r="J74" s="7">
        <v>407</v>
      </c>
      <c r="K74" s="7">
        <v>0</v>
      </c>
      <c r="L74" s="7">
        <v>0</v>
      </c>
      <c r="M74" s="28">
        <v>0</v>
      </c>
      <c r="N74" s="28">
        <v>0</v>
      </c>
    </row>
    <row r="75" spans="1:14" ht="63" customHeight="1" x14ac:dyDescent="0.25">
      <c r="A75" s="9" t="s">
        <v>26</v>
      </c>
      <c r="B75" s="10" t="s">
        <v>61</v>
      </c>
      <c r="C75" s="92" t="s">
        <v>102</v>
      </c>
      <c r="D75" s="102" t="s">
        <v>73</v>
      </c>
      <c r="E75" s="102" t="s">
        <v>39</v>
      </c>
      <c r="F75" s="30">
        <f t="shared" ref="F75:F76" si="22">SUM(G75:N75)</f>
        <v>1521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35">
        <v>507</v>
      </c>
      <c r="M75" s="28">
        <v>507</v>
      </c>
      <c r="N75" s="28">
        <v>507</v>
      </c>
    </row>
    <row r="76" spans="1:14" ht="41.25" customHeight="1" x14ac:dyDescent="0.25">
      <c r="A76" s="9" t="s">
        <v>67</v>
      </c>
      <c r="B76" s="8" t="s">
        <v>17</v>
      </c>
      <c r="C76" s="94"/>
      <c r="D76" s="103"/>
      <c r="E76" s="103"/>
      <c r="F76" s="30">
        <f t="shared" si="22"/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35">
        <v>0</v>
      </c>
      <c r="M76" s="28">
        <v>0</v>
      </c>
      <c r="N76" s="28">
        <v>0</v>
      </c>
    </row>
    <row r="77" spans="1:14" ht="22.5" customHeight="1" x14ac:dyDescent="0.25">
      <c r="A77" s="42" t="s">
        <v>53</v>
      </c>
      <c r="B77" s="125" t="s">
        <v>79</v>
      </c>
      <c r="C77" s="126"/>
      <c r="D77" s="127"/>
      <c r="E77" s="34" t="s">
        <v>121</v>
      </c>
      <c r="F77" s="34">
        <f>SUM(G77:N77)</f>
        <v>456.29999999999995</v>
      </c>
      <c r="G77" s="34">
        <f>G78+G79</f>
        <v>0</v>
      </c>
      <c r="H77" s="34">
        <f t="shared" ref="H77:N77" si="23">H78+H79+H80</f>
        <v>5</v>
      </c>
      <c r="I77" s="34">
        <f t="shared" si="23"/>
        <v>5.4</v>
      </c>
      <c r="J77" s="34">
        <f t="shared" si="23"/>
        <v>8.8000000000000007</v>
      </c>
      <c r="K77" s="34">
        <f t="shared" si="23"/>
        <v>231</v>
      </c>
      <c r="L77" s="34">
        <f t="shared" si="23"/>
        <v>68.7</v>
      </c>
      <c r="M77" s="34">
        <f t="shared" si="23"/>
        <v>68.7</v>
      </c>
      <c r="N77" s="34">
        <f t="shared" si="23"/>
        <v>68.7</v>
      </c>
    </row>
    <row r="78" spans="1:14" ht="27" customHeight="1" x14ac:dyDescent="0.25">
      <c r="A78" s="92" t="s">
        <v>16</v>
      </c>
      <c r="B78" s="106" t="s">
        <v>80</v>
      </c>
      <c r="C78" s="92" t="s">
        <v>101</v>
      </c>
      <c r="D78" s="3" t="s">
        <v>72</v>
      </c>
      <c r="E78" s="3" t="s">
        <v>39</v>
      </c>
      <c r="F78" s="44">
        <f t="shared" ref="F78:F80" si="24">SUM(G78:N78)</f>
        <v>10.4</v>
      </c>
      <c r="G78" s="7">
        <v>0</v>
      </c>
      <c r="H78" s="7">
        <v>5</v>
      </c>
      <c r="I78" s="7">
        <v>5.4</v>
      </c>
      <c r="J78" s="7">
        <v>0</v>
      </c>
      <c r="K78" s="7">
        <v>0</v>
      </c>
      <c r="L78" s="35">
        <v>0</v>
      </c>
      <c r="M78" s="28">
        <v>0</v>
      </c>
      <c r="N78" s="28">
        <v>0</v>
      </c>
    </row>
    <row r="79" spans="1:14" ht="21" customHeight="1" x14ac:dyDescent="0.25">
      <c r="A79" s="93"/>
      <c r="B79" s="107"/>
      <c r="C79" s="93"/>
      <c r="D79" s="102" t="s">
        <v>74</v>
      </c>
      <c r="E79" s="3" t="s">
        <v>39</v>
      </c>
      <c r="F79" s="44">
        <f t="shared" si="24"/>
        <v>250.3</v>
      </c>
      <c r="G79" s="7">
        <v>0</v>
      </c>
      <c r="H79" s="7">
        <v>0</v>
      </c>
      <c r="I79" s="7">
        <v>0</v>
      </c>
      <c r="J79" s="7">
        <v>8.8000000000000007</v>
      </c>
      <c r="K79" s="7">
        <v>231</v>
      </c>
      <c r="L79" s="35">
        <v>3.5</v>
      </c>
      <c r="M79" s="28">
        <v>3.5</v>
      </c>
      <c r="N79" s="28">
        <v>3.5</v>
      </c>
    </row>
    <row r="80" spans="1:14" ht="27" customHeight="1" x14ac:dyDescent="0.25">
      <c r="A80" s="94"/>
      <c r="B80" s="108"/>
      <c r="C80" s="94"/>
      <c r="D80" s="103"/>
      <c r="E80" s="5" t="s">
        <v>56</v>
      </c>
      <c r="F80" s="44">
        <f t="shared" si="24"/>
        <v>195.60000000000002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35">
        <v>65.2</v>
      </c>
      <c r="M80" s="28">
        <v>65.2</v>
      </c>
      <c r="N80" s="28">
        <v>65.2</v>
      </c>
    </row>
    <row r="81" spans="1:14" ht="32.25" customHeight="1" x14ac:dyDescent="0.25">
      <c r="A81" s="14" t="s">
        <v>52</v>
      </c>
      <c r="B81" s="97" t="s">
        <v>48</v>
      </c>
      <c r="C81" s="98"/>
      <c r="D81" s="99"/>
      <c r="E81" s="34" t="s">
        <v>121</v>
      </c>
      <c r="F81" s="34">
        <f>SUM(G81:N81)</f>
        <v>4788</v>
      </c>
      <c r="G81" s="34">
        <f>G82</f>
        <v>0</v>
      </c>
      <c r="H81" s="34">
        <f t="shared" ref="H81:N81" si="25">H82</f>
        <v>0</v>
      </c>
      <c r="I81" s="34">
        <f t="shared" si="25"/>
        <v>0</v>
      </c>
      <c r="J81" s="34">
        <f t="shared" si="25"/>
        <v>0</v>
      </c>
      <c r="K81" s="34">
        <f t="shared" si="25"/>
        <v>0</v>
      </c>
      <c r="L81" s="34">
        <f t="shared" si="25"/>
        <v>1596</v>
      </c>
      <c r="M81" s="34">
        <f t="shared" si="25"/>
        <v>1596</v>
      </c>
      <c r="N81" s="34">
        <f t="shared" si="25"/>
        <v>1596</v>
      </c>
    </row>
    <row r="82" spans="1:14" ht="141.75" customHeight="1" x14ac:dyDescent="0.25">
      <c r="A82" s="9" t="s">
        <v>21</v>
      </c>
      <c r="B82" s="11" t="s">
        <v>50</v>
      </c>
      <c r="C82" s="37" t="s">
        <v>102</v>
      </c>
      <c r="D82" s="13" t="s">
        <v>73</v>
      </c>
      <c r="E82" s="5" t="s">
        <v>56</v>
      </c>
      <c r="F82" s="2">
        <f>SUM(G82:N82)</f>
        <v>4788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35">
        <v>1596</v>
      </c>
      <c r="M82" s="28">
        <v>1596</v>
      </c>
      <c r="N82" s="28">
        <v>1596</v>
      </c>
    </row>
    <row r="83" spans="1:14" ht="21" customHeight="1" x14ac:dyDescent="0.25">
      <c r="A83" s="85" t="s">
        <v>24</v>
      </c>
      <c r="B83" s="86"/>
      <c r="C83" s="86"/>
      <c r="D83" s="86"/>
      <c r="E83" s="87"/>
      <c r="F83" s="51">
        <f>SUM(G83:N83)</f>
        <v>171553.82</v>
      </c>
      <c r="G83" s="51">
        <f>G63+G68+G73+G77+G81</f>
        <v>22613.72</v>
      </c>
      <c r="H83" s="51">
        <f t="shared" ref="H83:K83" si="26">H63+H68+H73+H77+H81</f>
        <v>17887.400000000001</v>
      </c>
      <c r="I83" s="51">
        <f t="shared" si="26"/>
        <v>17962.600000000002</v>
      </c>
      <c r="J83" s="51">
        <f t="shared" si="26"/>
        <v>18497</v>
      </c>
      <c r="K83" s="51">
        <f t="shared" si="26"/>
        <v>21346</v>
      </c>
      <c r="L83" s="51">
        <f>L63+L68+L73+L77+L81</f>
        <v>24415.7</v>
      </c>
      <c r="M83" s="51">
        <f>M63+M68+M73+M77+M81</f>
        <v>24415.7</v>
      </c>
      <c r="N83" s="51">
        <f>N63+N68+N73+N77+N81</f>
        <v>24415.7</v>
      </c>
    </row>
    <row r="84" spans="1:14" ht="15.75" x14ac:dyDescent="0.25">
      <c r="A84" s="76" t="s">
        <v>78</v>
      </c>
      <c r="B84" s="77"/>
      <c r="C84" s="77"/>
      <c r="D84" s="78"/>
      <c r="E84" s="3" t="s">
        <v>39</v>
      </c>
      <c r="F84" s="54">
        <f>SUM(G84:N84)</f>
        <v>31018.77</v>
      </c>
      <c r="G84" s="54">
        <f>G64+G69</f>
        <v>17098.97</v>
      </c>
      <c r="H84" s="54">
        <f>H64+H69</f>
        <v>13919.8</v>
      </c>
      <c r="I84" s="54">
        <v>0</v>
      </c>
      <c r="J84" s="54">
        <f t="shared" ref="J84:N84" si="27">J64+J69+J78</f>
        <v>0</v>
      </c>
      <c r="K84" s="54">
        <f t="shared" si="27"/>
        <v>0</v>
      </c>
      <c r="L84" s="54">
        <f t="shared" si="27"/>
        <v>0</v>
      </c>
      <c r="M84" s="54">
        <f t="shared" si="27"/>
        <v>0</v>
      </c>
      <c r="N84" s="54">
        <f t="shared" si="27"/>
        <v>0</v>
      </c>
    </row>
    <row r="85" spans="1:14" ht="15.75" customHeight="1" x14ac:dyDescent="0.25">
      <c r="A85" s="76" t="s">
        <v>70</v>
      </c>
      <c r="B85" s="77"/>
      <c r="C85" s="77"/>
      <c r="D85" s="78"/>
      <c r="E85" s="3" t="s">
        <v>39</v>
      </c>
      <c r="F85" s="54">
        <f t="shared" ref="F85:F88" si="28">SUM(G85:N85)</f>
        <v>9477.35</v>
      </c>
      <c r="G85" s="54">
        <f t="shared" ref="G85:N85" si="29">G66+G70</f>
        <v>5514.75</v>
      </c>
      <c r="H85" s="54">
        <f t="shared" si="29"/>
        <v>3962.6</v>
      </c>
      <c r="I85" s="54">
        <f t="shared" si="29"/>
        <v>0</v>
      </c>
      <c r="J85" s="54">
        <f t="shared" si="29"/>
        <v>0</v>
      </c>
      <c r="K85" s="54">
        <f t="shared" si="29"/>
        <v>0</v>
      </c>
      <c r="L85" s="54">
        <f t="shared" si="29"/>
        <v>0</v>
      </c>
      <c r="M85" s="54">
        <f t="shared" si="29"/>
        <v>0</v>
      </c>
      <c r="N85" s="54">
        <f t="shared" si="29"/>
        <v>0</v>
      </c>
    </row>
    <row r="86" spans="1:14" ht="18" customHeight="1" x14ac:dyDescent="0.25">
      <c r="A86" s="76" t="s">
        <v>72</v>
      </c>
      <c r="B86" s="77"/>
      <c r="C86" s="77"/>
      <c r="D86" s="78"/>
      <c r="E86" s="3" t="s">
        <v>39</v>
      </c>
      <c r="F86" s="54">
        <f t="shared" si="28"/>
        <v>36275.800000000003</v>
      </c>
      <c r="G86" s="54">
        <f>G65+G74+G78</f>
        <v>0</v>
      </c>
      <c r="H86" s="54">
        <f t="shared" ref="H86:N86" si="30">H65+H74+H78</f>
        <v>5</v>
      </c>
      <c r="I86" s="54">
        <f t="shared" si="30"/>
        <v>17962.600000000002</v>
      </c>
      <c r="J86" s="54">
        <f t="shared" si="30"/>
        <v>18308.2</v>
      </c>
      <c r="K86" s="54">
        <f t="shared" si="30"/>
        <v>0</v>
      </c>
      <c r="L86" s="54">
        <f t="shared" si="30"/>
        <v>0</v>
      </c>
      <c r="M86" s="54">
        <f t="shared" si="30"/>
        <v>0</v>
      </c>
      <c r="N86" s="54">
        <f t="shared" si="30"/>
        <v>0</v>
      </c>
    </row>
    <row r="87" spans="1:14" ht="15.75" x14ac:dyDescent="0.25">
      <c r="A87" s="131" t="s">
        <v>73</v>
      </c>
      <c r="B87" s="131"/>
      <c r="C87" s="131"/>
      <c r="D87" s="131"/>
      <c r="E87" s="72" t="s">
        <v>39</v>
      </c>
      <c r="F87" s="69">
        <f t="shared" si="28"/>
        <v>89798.3</v>
      </c>
      <c r="G87" s="73">
        <f>G67+G71+G75+G76+G79</f>
        <v>0</v>
      </c>
      <c r="H87" s="73">
        <f t="shared" ref="H87:N87" si="31">H67+H71+H75+H76+H79</f>
        <v>0</v>
      </c>
      <c r="I87" s="73">
        <f t="shared" si="31"/>
        <v>0</v>
      </c>
      <c r="J87" s="73">
        <f t="shared" si="31"/>
        <v>188.8</v>
      </c>
      <c r="K87" s="73">
        <f t="shared" si="31"/>
        <v>21346</v>
      </c>
      <c r="L87" s="73">
        <f t="shared" si="31"/>
        <v>22754.5</v>
      </c>
      <c r="M87" s="73">
        <f t="shared" si="31"/>
        <v>22754.5</v>
      </c>
      <c r="N87" s="73">
        <f t="shared" si="31"/>
        <v>22754.5</v>
      </c>
    </row>
    <row r="88" spans="1:14" ht="30" customHeight="1" x14ac:dyDescent="0.25">
      <c r="A88" s="131"/>
      <c r="B88" s="131"/>
      <c r="C88" s="131"/>
      <c r="D88" s="131"/>
      <c r="E88" s="130" t="s">
        <v>56</v>
      </c>
      <c r="F88" s="54">
        <f t="shared" si="28"/>
        <v>4983.6000000000004</v>
      </c>
      <c r="G88" s="129">
        <f>G72+G80+G82</f>
        <v>0</v>
      </c>
      <c r="H88" s="129">
        <f t="shared" ref="H88:N88" si="32">H72+H80+H82</f>
        <v>0</v>
      </c>
      <c r="I88" s="129">
        <f t="shared" si="32"/>
        <v>0</v>
      </c>
      <c r="J88" s="129">
        <f t="shared" si="32"/>
        <v>0</v>
      </c>
      <c r="K88" s="129">
        <f t="shared" si="32"/>
        <v>0</v>
      </c>
      <c r="L88" s="129">
        <f t="shared" si="32"/>
        <v>1661.2</v>
      </c>
      <c r="M88" s="129">
        <f t="shared" si="32"/>
        <v>1661.2</v>
      </c>
      <c r="N88" s="129">
        <f t="shared" si="32"/>
        <v>1661.2</v>
      </c>
    </row>
    <row r="89" spans="1:14" ht="2.25" customHeight="1" x14ac:dyDescent="0.25">
      <c r="A89" s="23"/>
      <c r="B89" s="23"/>
      <c r="C89" s="23"/>
      <c r="D89" s="23"/>
      <c r="E89" s="24"/>
      <c r="F89" s="25"/>
      <c r="G89" s="25"/>
      <c r="H89" s="25"/>
      <c r="I89" s="25"/>
      <c r="J89" s="25"/>
      <c r="K89" s="25"/>
      <c r="L89" s="25"/>
    </row>
    <row r="90" spans="1:14" ht="15.75" x14ac:dyDescent="0.25">
      <c r="B90" s="4"/>
      <c r="C90" s="4"/>
      <c r="D90" s="4"/>
      <c r="E90" s="4"/>
      <c r="F90" s="4"/>
      <c r="G90" s="4"/>
      <c r="H90" s="4"/>
      <c r="I90" s="4"/>
      <c r="K90" s="66"/>
      <c r="L90" s="63" t="s">
        <v>28</v>
      </c>
      <c r="M90" s="62"/>
    </row>
    <row r="91" spans="1:14" ht="15.75" x14ac:dyDescent="0.25">
      <c r="B91" s="4"/>
      <c r="C91" s="4"/>
      <c r="D91" s="4"/>
      <c r="E91" s="4"/>
      <c r="F91" s="4"/>
      <c r="G91" s="4"/>
      <c r="H91" s="4"/>
      <c r="I91" s="4"/>
      <c r="K91" s="66"/>
      <c r="L91" s="63" t="s">
        <v>29</v>
      </c>
      <c r="M91" s="62"/>
    </row>
    <row r="92" spans="1:14" ht="15.75" x14ac:dyDescent="0.25">
      <c r="B92" s="4"/>
      <c r="C92" s="4"/>
      <c r="D92" s="4"/>
      <c r="E92" s="4"/>
      <c r="F92" s="4"/>
      <c r="G92" s="4"/>
      <c r="H92" s="4"/>
      <c r="I92" s="4"/>
      <c r="K92" s="66"/>
      <c r="L92" s="63" t="s">
        <v>30</v>
      </c>
      <c r="M92" s="62"/>
    </row>
    <row r="93" spans="1:14" ht="15.75" x14ac:dyDescent="0.25">
      <c r="B93" s="4"/>
      <c r="C93" s="4"/>
      <c r="D93" s="4"/>
      <c r="E93" s="4"/>
      <c r="F93" s="4"/>
      <c r="G93" s="4"/>
      <c r="H93" s="4"/>
      <c r="I93" s="4"/>
      <c r="K93" s="66"/>
      <c r="L93" s="63" t="s">
        <v>31</v>
      </c>
      <c r="M93" s="62"/>
    </row>
    <row r="94" spans="1:14" ht="15.75" x14ac:dyDescent="0.25">
      <c r="B94" s="4"/>
      <c r="C94" s="4"/>
      <c r="D94" s="4"/>
      <c r="E94" s="4"/>
      <c r="F94" s="4"/>
      <c r="G94" s="4"/>
      <c r="H94" s="4"/>
      <c r="I94" s="4"/>
      <c r="J94" s="65"/>
      <c r="K94" s="74" t="s">
        <v>120</v>
      </c>
      <c r="L94" s="74"/>
      <c r="M94" s="74"/>
      <c r="N94" s="74"/>
    </row>
    <row r="95" spans="1:14" ht="18.75" x14ac:dyDescent="0.3">
      <c r="A95" s="2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4" ht="18.75" x14ac:dyDescent="0.3">
      <c r="A96" s="128" t="s">
        <v>32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1:14" ht="18.75" x14ac:dyDescent="0.3">
      <c r="A97" s="128" t="s">
        <v>111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4" ht="15.75" x14ac:dyDescent="0.25">
      <c r="A98" s="71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6.5" customHeight="1" x14ac:dyDescent="0.25">
      <c r="A99" s="96" t="s">
        <v>1</v>
      </c>
      <c r="B99" s="96" t="s">
        <v>2</v>
      </c>
      <c r="C99" s="96" t="s">
        <v>3</v>
      </c>
      <c r="D99" s="96" t="s">
        <v>4</v>
      </c>
      <c r="E99" s="96" t="s">
        <v>37</v>
      </c>
      <c r="F99" s="109" t="s">
        <v>5</v>
      </c>
      <c r="G99" s="110"/>
      <c r="H99" s="110"/>
      <c r="I99" s="110"/>
      <c r="J99" s="110"/>
      <c r="K99" s="110"/>
      <c r="L99" s="110"/>
      <c r="M99" s="110"/>
      <c r="N99" s="111"/>
    </row>
    <row r="100" spans="1:14" ht="15" customHeight="1" x14ac:dyDescent="0.25">
      <c r="A100" s="96"/>
      <c r="B100" s="96"/>
      <c r="C100" s="96"/>
      <c r="D100" s="96"/>
      <c r="E100" s="96"/>
      <c r="F100" s="96" t="s">
        <v>6</v>
      </c>
      <c r="G100" s="109" t="s">
        <v>7</v>
      </c>
      <c r="H100" s="110"/>
      <c r="I100" s="110"/>
      <c r="J100" s="110"/>
      <c r="K100" s="110"/>
      <c r="L100" s="110"/>
      <c r="M100" s="110"/>
      <c r="N100" s="111"/>
    </row>
    <row r="101" spans="1:14" x14ac:dyDescent="0.25">
      <c r="A101" s="96"/>
      <c r="B101" s="96"/>
      <c r="C101" s="96"/>
      <c r="D101" s="96"/>
      <c r="E101" s="96"/>
      <c r="F101" s="96"/>
      <c r="G101" s="1">
        <v>2015</v>
      </c>
      <c r="H101" s="1">
        <v>2016</v>
      </c>
      <c r="I101" s="1">
        <v>2017</v>
      </c>
      <c r="J101" s="1">
        <v>2018</v>
      </c>
      <c r="K101" s="1">
        <v>2019</v>
      </c>
      <c r="L101" s="1">
        <v>2020</v>
      </c>
      <c r="M101" s="47">
        <v>2021</v>
      </c>
      <c r="N101" s="47">
        <v>2022</v>
      </c>
    </row>
    <row r="102" spans="1:14" x14ac:dyDescent="0.25">
      <c r="A102" s="1">
        <v>1</v>
      </c>
      <c r="B102" s="1">
        <v>2</v>
      </c>
      <c r="C102" s="1">
        <v>3</v>
      </c>
      <c r="D102" s="1">
        <v>4</v>
      </c>
      <c r="E102" s="1">
        <v>5</v>
      </c>
      <c r="F102" s="1">
        <v>6</v>
      </c>
      <c r="G102" s="1">
        <v>7</v>
      </c>
      <c r="H102" s="1">
        <v>8</v>
      </c>
      <c r="I102" s="1">
        <v>9</v>
      </c>
      <c r="J102" s="1">
        <v>10</v>
      </c>
      <c r="K102" s="1">
        <v>11</v>
      </c>
      <c r="L102" s="1">
        <v>12</v>
      </c>
      <c r="M102" s="47">
        <v>13</v>
      </c>
      <c r="N102" s="47">
        <v>14</v>
      </c>
    </row>
    <row r="103" spans="1:14" ht="31.5" customHeight="1" x14ac:dyDescent="0.25">
      <c r="A103" s="76" t="s">
        <v>110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8"/>
    </row>
    <row r="104" spans="1:14" ht="31.5" customHeight="1" x14ac:dyDescent="0.25">
      <c r="A104" s="2" t="s">
        <v>41</v>
      </c>
      <c r="B104" s="89" t="s">
        <v>85</v>
      </c>
      <c r="C104" s="90"/>
      <c r="D104" s="90"/>
      <c r="E104" s="34" t="s">
        <v>121</v>
      </c>
      <c r="F104" s="34">
        <f>SUM(G104:N104)</f>
        <v>119733.71</v>
      </c>
      <c r="G104" s="34">
        <f>SUM(G105:G108)</f>
        <v>17020.61</v>
      </c>
      <c r="H104" s="34">
        <f t="shared" ref="H104:N104" si="33">SUM(H105:H108)</f>
        <v>15572</v>
      </c>
      <c r="I104" s="34">
        <f t="shared" si="33"/>
        <v>13607.1</v>
      </c>
      <c r="J104" s="34">
        <f t="shared" si="33"/>
        <v>13608.7</v>
      </c>
      <c r="K104" s="34">
        <f t="shared" si="33"/>
        <v>14892.3</v>
      </c>
      <c r="L104" s="34">
        <f t="shared" si="33"/>
        <v>15011</v>
      </c>
      <c r="M104" s="53">
        <f t="shared" si="33"/>
        <v>15011</v>
      </c>
      <c r="N104" s="53">
        <f t="shared" si="33"/>
        <v>15011</v>
      </c>
    </row>
    <row r="105" spans="1:14" ht="36" customHeight="1" x14ac:dyDescent="0.25">
      <c r="A105" s="88" t="s">
        <v>8</v>
      </c>
      <c r="B105" s="106" t="s">
        <v>36</v>
      </c>
      <c r="C105" s="7" t="s">
        <v>68</v>
      </c>
      <c r="D105" s="1" t="s">
        <v>94</v>
      </c>
      <c r="E105" s="121" t="s">
        <v>39</v>
      </c>
      <c r="F105" s="42">
        <f t="shared" ref="F105:F133" si="34">SUM(G105:N105)</f>
        <v>19204.379999999997</v>
      </c>
      <c r="G105" s="7">
        <v>9486.3799999999992</v>
      </c>
      <c r="H105" s="7">
        <v>9718</v>
      </c>
      <c r="I105" s="7">
        <v>0</v>
      </c>
      <c r="J105" s="7">
        <v>0</v>
      </c>
      <c r="K105" s="7">
        <v>0</v>
      </c>
      <c r="L105" s="7">
        <v>0</v>
      </c>
      <c r="M105" s="39">
        <v>0</v>
      </c>
      <c r="N105" s="39">
        <v>0</v>
      </c>
    </row>
    <row r="106" spans="1:14" ht="36.75" customHeight="1" x14ac:dyDescent="0.25">
      <c r="A106" s="88"/>
      <c r="B106" s="107"/>
      <c r="C106" s="7" t="s">
        <v>68</v>
      </c>
      <c r="D106" s="1" t="s">
        <v>95</v>
      </c>
      <c r="E106" s="122"/>
      <c r="F106" s="42">
        <f t="shared" si="34"/>
        <v>13388.23</v>
      </c>
      <c r="G106" s="7">
        <v>7534.23</v>
      </c>
      <c r="H106" s="7">
        <v>5854</v>
      </c>
      <c r="I106" s="7">
        <v>0</v>
      </c>
      <c r="J106" s="7">
        <v>0</v>
      </c>
      <c r="K106" s="7">
        <v>0</v>
      </c>
      <c r="L106" s="7">
        <v>0</v>
      </c>
      <c r="M106" s="39">
        <v>0</v>
      </c>
      <c r="N106" s="39">
        <v>0</v>
      </c>
    </row>
    <row r="107" spans="1:14" ht="31.5" customHeight="1" x14ac:dyDescent="0.25">
      <c r="A107" s="88"/>
      <c r="B107" s="108"/>
      <c r="C107" s="7" t="s">
        <v>69</v>
      </c>
      <c r="D107" s="1" t="s">
        <v>96</v>
      </c>
      <c r="E107" s="123"/>
      <c r="F107" s="42">
        <f t="shared" si="34"/>
        <v>27215.800000000003</v>
      </c>
      <c r="G107" s="7">
        <v>0</v>
      </c>
      <c r="H107" s="7">
        <v>0</v>
      </c>
      <c r="I107" s="7">
        <v>13607.1</v>
      </c>
      <c r="J107" s="7">
        <v>13608.7</v>
      </c>
      <c r="K107" s="7">
        <v>0</v>
      </c>
      <c r="L107" s="7">
        <v>0</v>
      </c>
      <c r="M107" s="39">
        <v>0</v>
      </c>
      <c r="N107" s="39">
        <v>0</v>
      </c>
    </row>
    <row r="108" spans="1:14" ht="31.5" customHeight="1" x14ac:dyDescent="0.25">
      <c r="A108" s="9" t="s">
        <v>10</v>
      </c>
      <c r="B108" s="15" t="s">
        <v>51</v>
      </c>
      <c r="C108" s="46" t="s">
        <v>100</v>
      </c>
      <c r="D108" s="3" t="s">
        <v>97</v>
      </c>
      <c r="E108" s="3" t="s">
        <v>39</v>
      </c>
      <c r="F108" s="42">
        <f t="shared" si="34"/>
        <v>59925.3</v>
      </c>
      <c r="G108" s="7">
        <v>0</v>
      </c>
      <c r="H108" s="7">
        <v>0</v>
      </c>
      <c r="I108" s="7">
        <v>0</v>
      </c>
      <c r="J108" s="7">
        <v>0</v>
      </c>
      <c r="K108" s="7">
        <v>14892.3</v>
      </c>
      <c r="L108" s="7">
        <v>15011</v>
      </c>
      <c r="M108" s="28">
        <v>15011</v>
      </c>
      <c r="N108" s="28">
        <v>15011</v>
      </c>
    </row>
    <row r="109" spans="1:14" ht="31.5" customHeight="1" x14ac:dyDescent="0.25">
      <c r="A109" s="2" t="s">
        <v>43</v>
      </c>
      <c r="B109" s="91" t="s">
        <v>91</v>
      </c>
      <c r="C109" s="91"/>
      <c r="D109" s="91"/>
      <c r="E109" s="34" t="s">
        <v>121</v>
      </c>
      <c r="F109" s="34">
        <f t="shared" si="34"/>
        <v>373.9</v>
      </c>
      <c r="G109" s="34">
        <f>SUM(G110:G113)</f>
        <v>45</v>
      </c>
      <c r="H109" s="34">
        <f t="shared" ref="H109:N109" si="35">SUM(H110:H113)</f>
        <v>54.5</v>
      </c>
      <c r="I109" s="34">
        <f t="shared" si="35"/>
        <v>50</v>
      </c>
      <c r="J109" s="34">
        <f t="shared" si="35"/>
        <v>44.4</v>
      </c>
      <c r="K109" s="34">
        <f t="shared" si="35"/>
        <v>45</v>
      </c>
      <c r="L109" s="34">
        <f t="shared" si="35"/>
        <v>45</v>
      </c>
      <c r="M109" s="34">
        <f t="shared" si="35"/>
        <v>45</v>
      </c>
      <c r="N109" s="34">
        <f t="shared" si="35"/>
        <v>45</v>
      </c>
    </row>
    <row r="110" spans="1:14" ht="39.75" customHeight="1" x14ac:dyDescent="0.25">
      <c r="A110" s="92" t="s">
        <v>11</v>
      </c>
      <c r="B110" s="100" t="s">
        <v>35</v>
      </c>
      <c r="C110" s="88" t="s">
        <v>68</v>
      </c>
      <c r="D110" s="3" t="s">
        <v>94</v>
      </c>
      <c r="E110" s="101" t="s">
        <v>39</v>
      </c>
      <c r="F110" s="42">
        <f t="shared" si="34"/>
        <v>94.5</v>
      </c>
      <c r="G110" s="7">
        <v>45</v>
      </c>
      <c r="H110" s="7">
        <v>49.5</v>
      </c>
      <c r="I110" s="7">
        <v>0</v>
      </c>
      <c r="J110" s="7">
        <v>0</v>
      </c>
      <c r="K110" s="7">
        <v>0</v>
      </c>
      <c r="L110" s="7">
        <v>0</v>
      </c>
      <c r="M110" s="39">
        <v>0</v>
      </c>
      <c r="N110" s="39">
        <v>0</v>
      </c>
    </row>
    <row r="111" spans="1:14" ht="39.75" customHeight="1" x14ac:dyDescent="0.25">
      <c r="A111" s="93"/>
      <c r="B111" s="100"/>
      <c r="C111" s="88"/>
      <c r="D111" s="3" t="s">
        <v>95</v>
      </c>
      <c r="E111" s="101"/>
      <c r="F111" s="42">
        <f t="shared" si="34"/>
        <v>5</v>
      </c>
      <c r="G111" s="7">
        <v>0</v>
      </c>
      <c r="H111" s="7">
        <v>5</v>
      </c>
      <c r="I111" s="7">
        <v>0</v>
      </c>
      <c r="J111" s="7">
        <v>0</v>
      </c>
      <c r="K111" s="7">
        <v>0</v>
      </c>
      <c r="L111" s="7">
        <v>0</v>
      </c>
      <c r="M111" s="39">
        <v>0</v>
      </c>
      <c r="N111" s="39">
        <v>0</v>
      </c>
    </row>
    <row r="112" spans="1:14" ht="31.5" customHeight="1" x14ac:dyDescent="0.25">
      <c r="A112" s="93"/>
      <c r="B112" s="100"/>
      <c r="C112" s="7" t="s">
        <v>69</v>
      </c>
      <c r="D112" s="3" t="s">
        <v>96</v>
      </c>
      <c r="E112" s="101"/>
      <c r="F112" s="42">
        <f t="shared" si="34"/>
        <v>94.4</v>
      </c>
      <c r="G112" s="7">
        <v>0</v>
      </c>
      <c r="H112" s="7">
        <v>0</v>
      </c>
      <c r="I112" s="7">
        <v>50</v>
      </c>
      <c r="J112" s="7">
        <v>44.4</v>
      </c>
      <c r="K112" s="7">
        <v>0</v>
      </c>
      <c r="L112" s="7">
        <v>0</v>
      </c>
      <c r="M112" s="39">
        <v>0</v>
      </c>
      <c r="N112" s="39">
        <v>0</v>
      </c>
    </row>
    <row r="113" spans="1:14" ht="31.5" customHeight="1" x14ac:dyDescent="0.25">
      <c r="A113" s="94"/>
      <c r="B113" s="8" t="s">
        <v>44</v>
      </c>
      <c r="C113" s="39" t="s">
        <v>100</v>
      </c>
      <c r="D113" s="3" t="s">
        <v>97</v>
      </c>
      <c r="E113" s="101"/>
      <c r="F113" s="42">
        <f t="shared" si="34"/>
        <v>180</v>
      </c>
      <c r="G113" s="7">
        <v>0</v>
      </c>
      <c r="H113" s="7">
        <v>0</v>
      </c>
      <c r="I113" s="7">
        <v>0</v>
      </c>
      <c r="J113" s="7">
        <v>0</v>
      </c>
      <c r="K113" s="7">
        <v>45</v>
      </c>
      <c r="L113" s="7">
        <v>45</v>
      </c>
      <c r="M113" s="28">
        <v>45</v>
      </c>
      <c r="N113" s="28">
        <v>45</v>
      </c>
    </row>
    <row r="114" spans="1:14" ht="51.75" customHeight="1" x14ac:dyDescent="0.25">
      <c r="A114" s="2" t="s">
        <v>47</v>
      </c>
      <c r="B114" s="91" t="s">
        <v>89</v>
      </c>
      <c r="C114" s="91"/>
      <c r="D114" s="91"/>
      <c r="E114" s="34" t="s">
        <v>121</v>
      </c>
      <c r="F114" s="34">
        <f t="shared" si="34"/>
        <v>1040.7</v>
      </c>
      <c r="G114" s="34">
        <f>SUM(G115:G116)</f>
        <v>0</v>
      </c>
      <c r="H114" s="34">
        <f t="shared" ref="H114:N114" si="36">SUM(H115:H116)</f>
        <v>0</v>
      </c>
      <c r="I114" s="34">
        <f t="shared" si="36"/>
        <v>0</v>
      </c>
      <c r="J114" s="34">
        <f t="shared" si="36"/>
        <v>26.1</v>
      </c>
      <c r="K114" s="34">
        <f t="shared" si="36"/>
        <v>264.60000000000002</v>
      </c>
      <c r="L114" s="34">
        <f t="shared" si="36"/>
        <v>250</v>
      </c>
      <c r="M114" s="34">
        <f t="shared" si="36"/>
        <v>250</v>
      </c>
      <c r="N114" s="34">
        <f t="shared" si="36"/>
        <v>250</v>
      </c>
    </row>
    <row r="115" spans="1:14" ht="31.5" customHeight="1" x14ac:dyDescent="0.25">
      <c r="A115" s="92" t="s">
        <v>13</v>
      </c>
      <c r="B115" s="8" t="s">
        <v>34</v>
      </c>
      <c r="C115" s="7" t="s">
        <v>69</v>
      </c>
      <c r="D115" s="3" t="s">
        <v>98</v>
      </c>
      <c r="E115" s="102" t="s">
        <v>39</v>
      </c>
      <c r="F115" s="42">
        <f t="shared" si="34"/>
        <v>26.1</v>
      </c>
      <c r="G115" s="7">
        <v>0</v>
      </c>
      <c r="H115" s="7">
        <v>0</v>
      </c>
      <c r="I115" s="7">
        <v>0</v>
      </c>
      <c r="J115" s="7">
        <v>26.1</v>
      </c>
      <c r="K115" s="7">
        <v>0</v>
      </c>
      <c r="L115" s="7">
        <v>0</v>
      </c>
      <c r="M115" s="28">
        <v>0</v>
      </c>
      <c r="N115" s="28">
        <v>0</v>
      </c>
    </row>
    <row r="116" spans="1:14" ht="51" customHeight="1" x14ac:dyDescent="0.25">
      <c r="A116" s="94"/>
      <c r="B116" s="6" t="s">
        <v>46</v>
      </c>
      <c r="C116" s="26" t="s">
        <v>100</v>
      </c>
      <c r="D116" s="3" t="s">
        <v>97</v>
      </c>
      <c r="E116" s="103"/>
      <c r="F116" s="42">
        <f t="shared" si="34"/>
        <v>1014.6</v>
      </c>
      <c r="G116" s="7">
        <v>0</v>
      </c>
      <c r="H116" s="7">
        <v>0</v>
      </c>
      <c r="I116" s="7">
        <v>0</v>
      </c>
      <c r="J116" s="7">
        <v>0</v>
      </c>
      <c r="K116" s="7">
        <v>264.60000000000002</v>
      </c>
      <c r="L116" s="7">
        <v>250</v>
      </c>
      <c r="M116" s="28">
        <v>250</v>
      </c>
      <c r="N116" s="28">
        <v>250</v>
      </c>
    </row>
    <row r="117" spans="1:14" ht="31.5" customHeight="1" x14ac:dyDescent="0.25">
      <c r="A117" s="42" t="s">
        <v>53</v>
      </c>
      <c r="B117" s="95" t="s">
        <v>60</v>
      </c>
      <c r="C117" s="95"/>
      <c r="D117" s="95"/>
      <c r="E117" s="34" t="s">
        <v>121</v>
      </c>
      <c r="F117" s="34">
        <f t="shared" si="34"/>
        <v>1361.6</v>
      </c>
      <c r="G117" s="34">
        <f>SUM(G118:G121)</f>
        <v>0</v>
      </c>
      <c r="H117" s="34">
        <f t="shared" ref="H117:N117" si="37">SUM(H118:H121)</f>
        <v>0</v>
      </c>
      <c r="I117" s="34">
        <f t="shared" si="37"/>
        <v>0</v>
      </c>
      <c r="J117" s="34">
        <f t="shared" si="37"/>
        <v>353.59999999999997</v>
      </c>
      <c r="K117" s="34">
        <f t="shared" si="37"/>
        <v>0</v>
      </c>
      <c r="L117" s="34">
        <f t="shared" si="37"/>
        <v>336</v>
      </c>
      <c r="M117" s="34">
        <f t="shared" si="37"/>
        <v>336</v>
      </c>
      <c r="N117" s="34">
        <f t="shared" si="37"/>
        <v>336</v>
      </c>
    </row>
    <row r="118" spans="1:14" ht="31.5" customHeight="1" x14ac:dyDescent="0.25">
      <c r="A118" s="7" t="s">
        <v>16</v>
      </c>
      <c r="B118" s="8" t="s">
        <v>19</v>
      </c>
      <c r="C118" s="7" t="s">
        <v>20</v>
      </c>
      <c r="D118" s="3" t="s">
        <v>96</v>
      </c>
      <c r="E118" s="102" t="s">
        <v>39</v>
      </c>
      <c r="F118" s="42">
        <f t="shared" si="34"/>
        <v>315.7</v>
      </c>
      <c r="G118" s="7">
        <v>0</v>
      </c>
      <c r="H118" s="7">
        <v>0</v>
      </c>
      <c r="I118" s="7">
        <v>0</v>
      </c>
      <c r="J118" s="7">
        <v>315.7</v>
      </c>
      <c r="K118" s="7">
        <v>0</v>
      </c>
      <c r="L118" s="7">
        <v>0</v>
      </c>
      <c r="M118" s="28">
        <v>0</v>
      </c>
      <c r="N118" s="28">
        <v>0</v>
      </c>
    </row>
    <row r="119" spans="1:14" ht="71.25" customHeight="1" x14ac:dyDescent="0.25">
      <c r="A119" s="7" t="s">
        <v>18</v>
      </c>
      <c r="B119" s="10" t="s">
        <v>61</v>
      </c>
      <c r="C119" s="39" t="s">
        <v>102</v>
      </c>
      <c r="D119" s="3" t="s">
        <v>97</v>
      </c>
      <c r="E119" s="124"/>
      <c r="F119" s="42">
        <f t="shared" si="34"/>
        <v>1008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35">
        <v>336</v>
      </c>
      <c r="M119" s="28">
        <v>336</v>
      </c>
      <c r="N119" s="28">
        <v>336</v>
      </c>
    </row>
    <row r="120" spans="1:14" ht="31.5" customHeight="1" x14ac:dyDescent="0.25">
      <c r="A120" s="88" t="s">
        <v>90</v>
      </c>
      <c r="B120" s="100" t="s">
        <v>17</v>
      </c>
      <c r="C120" s="7" t="s">
        <v>69</v>
      </c>
      <c r="D120" s="3" t="s">
        <v>96</v>
      </c>
      <c r="E120" s="124"/>
      <c r="F120" s="42">
        <f t="shared" si="34"/>
        <v>37.9</v>
      </c>
      <c r="G120" s="7">
        <v>0</v>
      </c>
      <c r="H120" s="7">
        <v>0</v>
      </c>
      <c r="I120" s="7">
        <v>0</v>
      </c>
      <c r="J120" s="7">
        <v>37.9</v>
      </c>
      <c r="K120" s="7">
        <v>0</v>
      </c>
      <c r="L120" s="35">
        <v>0</v>
      </c>
      <c r="M120" s="35">
        <v>0</v>
      </c>
      <c r="N120" s="35">
        <v>0</v>
      </c>
    </row>
    <row r="121" spans="1:14" ht="31.5" customHeight="1" x14ac:dyDescent="0.25">
      <c r="A121" s="88"/>
      <c r="B121" s="100"/>
      <c r="C121" s="39" t="s">
        <v>102</v>
      </c>
      <c r="D121" s="3" t="s">
        <v>99</v>
      </c>
      <c r="E121" s="103"/>
      <c r="F121" s="42">
        <f t="shared" si="34"/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35">
        <v>0</v>
      </c>
      <c r="N121" s="35">
        <v>0</v>
      </c>
    </row>
    <row r="122" spans="1:14" ht="31.5" customHeight="1" x14ac:dyDescent="0.25">
      <c r="A122" s="14" t="s">
        <v>52</v>
      </c>
      <c r="B122" s="97" t="s">
        <v>48</v>
      </c>
      <c r="C122" s="98"/>
      <c r="D122" s="99"/>
      <c r="E122" s="34" t="s">
        <v>121</v>
      </c>
      <c r="F122" s="34">
        <f t="shared" si="34"/>
        <v>3004.7999999999997</v>
      </c>
      <c r="G122" s="34">
        <f>G123+G124+G125</f>
        <v>0</v>
      </c>
      <c r="H122" s="34">
        <f t="shared" ref="H122:N122" si="38">H123+H124+H125</f>
        <v>0</v>
      </c>
      <c r="I122" s="34">
        <f t="shared" si="38"/>
        <v>0</v>
      </c>
      <c r="J122" s="34">
        <f t="shared" si="38"/>
        <v>0</v>
      </c>
      <c r="K122" s="34">
        <f t="shared" si="38"/>
        <v>0</v>
      </c>
      <c r="L122" s="34">
        <f t="shared" si="38"/>
        <v>1001.5999999999999</v>
      </c>
      <c r="M122" s="34">
        <f t="shared" si="38"/>
        <v>1001.5999999999999</v>
      </c>
      <c r="N122" s="34">
        <f t="shared" si="38"/>
        <v>1001.5999999999999</v>
      </c>
    </row>
    <row r="123" spans="1:14" ht="139.5" customHeight="1" x14ac:dyDescent="0.25">
      <c r="A123" s="9" t="s">
        <v>21</v>
      </c>
      <c r="B123" s="11" t="s">
        <v>50</v>
      </c>
      <c r="C123" s="92" t="s">
        <v>102</v>
      </c>
      <c r="D123" s="102" t="s">
        <v>99</v>
      </c>
      <c r="E123" s="102" t="s">
        <v>56</v>
      </c>
      <c r="F123" s="42">
        <f t="shared" si="34"/>
        <v>1807.5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35">
        <v>602.5</v>
      </c>
      <c r="M123" s="28">
        <v>602.5</v>
      </c>
      <c r="N123" s="28">
        <v>602.5</v>
      </c>
    </row>
    <row r="124" spans="1:14" ht="105.75" customHeight="1" x14ac:dyDescent="0.25">
      <c r="A124" s="7" t="s">
        <v>58</v>
      </c>
      <c r="B124" s="6" t="s">
        <v>49</v>
      </c>
      <c r="C124" s="93"/>
      <c r="D124" s="124"/>
      <c r="E124" s="124"/>
      <c r="F124" s="42">
        <f t="shared" si="34"/>
        <v>302.39999999999998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35">
        <v>100.8</v>
      </c>
      <c r="M124" s="28">
        <v>100.8</v>
      </c>
      <c r="N124" s="28">
        <v>100.8</v>
      </c>
    </row>
    <row r="125" spans="1:14" ht="98.25" customHeight="1" x14ac:dyDescent="0.25">
      <c r="A125" s="7" t="s">
        <v>93</v>
      </c>
      <c r="B125" s="6" t="s">
        <v>92</v>
      </c>
      <c r="C125" s="94"/>
      <c r="D125" s="103"/>
      <c r="E125" s="103"/>
      <c r="F125" s="42">
        <f t="shared" si="34"/>
        <v>894.90000000000009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28">
        <v>298.3</v>
      </c>
      <c r="M125" s="28">
        <v>298.3</v>
      </c>
      <c r="N125" s="28">
        <v>298.3</v>
      </c>
    </row>
    <row r="126" spans="1:14" ht="40.5" customHeight="1" x14ac:dyDescent="0.25">
      <c r="A126" s="2" t="s">
        <v>52</v>
      </c>
      <c r="B126" s="91" t="s">
        <v>88</v>
      </c>
      <c r="C126" s="91"/>
      <c r="D126" s="91"/>
      <c r="E126" s="34" t="s">
        <v>121</v>
      </c>
      <c r="F126" s="34">
        <f t="shared" si="34"/>
        <v>127.4</v>
      </c>
      <c r="G126" s="34">
        <f>G127</f>
        <v>0</v>
      </c>
      <c r="H126" s="34">
        <f t="shared" ref="H126:N126" si="39">H127</f>
        <v>0</v>
      </c>
      <c r="I126" s="34">
        <f t="shared" si="39"/>
        <v>0</v>
      </c>
      <c r="J126" s="34">
        <f t="shared" si="39"/>
        <v>127.4</v>
      </c>
      <c r="K126" s="34">
        <f t="shared" si="39"/>
        <v>0</v>
      </c>
      <c r="L126" s="34">
        <f t="shared" si="39"/>
        <v>0</v>
      </c>
      <c r="M126" s="34">
        <f t="shared" si="39"/>
        <v>0</v>
      </c>
      <c r="N126" s="34">
        <f t="shared" si="39"/>
        <v>0</v>
      </c>
    </row>
    <row r="127" spans="1:14" ht="36" customHeight="1" x14ac:dyDescent="0.25">
      <c r="A127" s="7" t="s">
        <v>21</v>
      </c>
      <c r="B127" s="8" t="s">
        <v>33</v>
      </c>
      <c r="C127" s="46" t="s">
        <v>109</v>
      </c>
      <c r="D127" s="3" t="s">
        <v>96</v>
      </c>
      <c r="E127" s="3" t="s">
        <v>39</v>
      </c>
      <c r="F127" s="42">
        <f t="shared" si="34"/>
        <v>127.4</v>
      </c>
      <c r="G127" s="7">
        <v>0</v>
      </c>
      <c r="H127" s="7">
        <v>0</v>
      </c>
      <c r="I127" s="7">
        <v>0</v>
      </c>
      <c r="J127" s="7">
        <v>127.4</v>
      </c>
      <c r="K127" s="7">
        <v>0</v>
      </c>
      <c r="L127" s="7">
        <v>0</v>
      </c>
      <c r="M127" s="28">
        <v>0</v>
      </c>
      <c r="N127" s="28">
        <v>0</v>
      </c>
    </row>
    <row r="128" spans="1:14" ht="15.75" customHeight="1" x14ac:dyDescent="0.25">
      <c r="A128" s="85" t="s">
        <v>24</v>
      </c>
      <c r="B128" s="86"/>
      <c r="C128" s="86"/>
      <c r="D128" s="86"/>
      <c r="E128" s="87"/>
      <c r="F128" s="52">
        <f t="shared" si="34"/>
        <v>125642.11000000002</v>
      </c>
      <c r="G128" s="52">
        <f>G104+G109+G114+G117+G122+G126</f>
        <v>17065.61</v>
      </c>
      <c r="H128" s="52">
        <f t="shared" ref="H128:N128" si="40">H104+H109+H114+H117+H122+H126</f>
        <v>15626.5</v>
      </c>
      <c r="I128" s="52">
        <f t="shared" si="40"/>
        <v>13657.1</v>
      </c>
      <c r="J128" s="52">
        <f t="shared" si="40"/>
        <v>14160.2</v>
      </c>
      <c r="K128" s="52">
        <f t="shared" si="40"/>
        <v>15201.9</v>
      </c>
      <c r="L128" s="52">
        <f t="shared" si="40"/>
        <v>16643.599999999999</v>
      </c>
      <c r="M128" s="52">
        <f t="shared" si="40"/>
        <v>16643.599999999999</v>
      </c>
      <c r="N128" s="52">
        <f t="shared" si="40"/>
        <v>16643.599999999999</v>
      </c>
    </row>
    <row r="129" spans="1:14" ht="21" customHeight="1" x14ac:dyDescent="0.25">
      <c r="A129" s="76" t="s">
        <v>94</v>
      </c>
      <c r="B129" s="77"/>
      <c r="C129" s="77"/>
      <c r="D129" s="78"/>
      <c r="E129" s="3" t="s">
        <v>39</v>
      </c>
      <c r="F129" s="42">
        <f t="shared" si="34"/>
        <v>19298.879999999997</v>
      </c>
      <c r="G129" s="2">
        <f>G105+G110</f>
        <v>9531.3799999999992</v>
      </c>
      <c r="H129" s="42">
        <f t="shared" ref="H129:N129" si="41">H105+H110</f>
        <v>9767.5</v>
      </c>
      <c r="I129" s="42">
        <f t="shared" si="41"/>
        <v>0</v>
      </c>
      <c r="J129" s="42">
        <f t="shared" si="41"/>
        <v>0</v>
      </c>
      <c r="K129" s="42">
        <f t="shared" si="41"/>
        <v>0</v>
      </c>
      <c r="L129" s="42">
        <f t="shared" si="41"/>
        <v>0</v>
      </c>
      <c r="M129" s="42">
        <f t="shared" si="41"/>
        <v>0</v>
      </c>
      <c r="N129" s="42">
        <f t="shared" si="41"/>
        <v>0</v>
      </c>
    </row>
    <row r="130" spans="1:14" ht="18" customHeight="1" x14ac:dyDescent="0.25">
      <c r="A130" s="76" t="s">
        <v>95</v>
      </c>
      <c r="B130" s="77"/>
      <c r="C130" s="77"/>
      <c r="D130" s="78"/>
      <c r="E130" s="3" t="s">
        <v>39</v>
      </c>
      <c r="F130" s="42">
        <f t="shared" si="34"/>
        <v>13393.23</v>
      </c>
      <c r="G130" s="2">
        <f>G106+G111</f>
        <v>7534.23</v>
      </c>
      <c r="H130" s="42">
        <f t="shared" ref="H130:N130" si="42">H106+H111</f>
        <v>5859</v>
      </c>
      <c r="I130" s="42">
        <f t="shared" si="42"/>
        <v>0</v>
      </c>
      <c r="J130" s="42">
        <f t="shared" si="42"/>
        <v>0</v>
      </c>
      <c r="K130" s="42">
        <f t="shared" si="42"/>
        <v>0</v>
      </c>
      <c r="L130" s="42">
        <f t="shared" si="42"/>
        <v>0</v>
      </c>
      <c r="M130" s="42">
        <f t="shared" si="42"/>
        <v>0</v>
      </c>
      <c r="N130" s="42">
        <f t="shared" si="42"/>
        <v>0</v>
      </c>
    </row>
    <row r="131" spans="1:14" ht="19.5" customHeight="1" x14ac:dyDescent="0.25">
      <c r="A131" s="76" t="s">
        <v>96</v>
      </c>
      <c r="B131" s="77"/>
      <c r="C131" s="77"/>
      <c r="D131" s="78"/>
      <c r="E131" s="3" t="s">
        <v>39</v>
      </c>
      <c r="F131" s="42">
        <f t="shared" si="34"/>
        <v>27817.300000000003</v>
      </c>
      <c r="G131" s="2">
        <f>G107+G112+G115+G118+G120+G127</f>
        <v>0</v>
      </c>
      <c r="H131" s="42">
        <f t="shared" ref="H131:N131" si="43">H107+H112+H115+H118+H120+H127</f>
        <v>0</v>
      </c>
      <c r="I131" s="42">
        <f t="shared" si="43"/>
        <v>13657.1</v>
      </c>
      <c r="J131" s="42">
        <f t="shared" si="43"/>
        <v>14160.2</v>
      </c>
      <c r="K131" s="42">
        <f t="shared" si="43"/>
        <v>0</v>
      </c>
      <c r="L131" s="42">
        <f t="shared" si="43"/>
        <v>0</v>
      </c>
      <c r="M131" s="42">
        <f t="shared" si="43"/>
        <v>0</v>
      </c>
      <c r="N131" s="42">
        <f t="shared" si="43"/>
        <v>0</v>
      </c>
    </row>
    <row r="132" spans="1:14" ht="21" customHeight="1" x14ac:dyDescent="0.25">
      <c r="A132" s="79" t="s">
        <v>97</v>
      </c>
      <c r="B132" s="80"/>
      <c r="C132" s="80"/>
      <c r="D132" s="81"/>
      <c r="E132" s="29" t="s">
        <v>39</v>
      </c>
      <c r="F132" s="42">
        <f t="shared" si="34"/>
        <v>62127.9</v>
      </c>
      <c r="G132" s="27">
        <f t="shared" ref="G132:N132" si="44">G108+G113+G116+G119+G121</f>
        <v>0</v>
      </c>
      <c r="H132" s="27">
        <f t="shared" si="44"/>
        <v>0</v>
      </c>
      <c r="I132" s="27">
        <f t="shared" si="44"/>
        <v>0</v>
      </c>
      <c r="J132" s="27">
        <f t="shared" si="44"/>
        <v>0</v>
      </c>
      <c r="K132" s="27">
        <f t="shared" si="44"/>
        <v>15201.9</v>
      </c>
      <c r="L132" s="27">
        <f t="shared" si="44"/>
        <v>15642</v>
      </c>
      <c r="M132" s="27">
        <f t="shared" si="44"/>
        <v>15642</v>
      </c>
      <c r="N132" s="27">
        <f t="shared" si="44"/>
        <v>15642</v>
      </c>
    </row>
    <row r="133" spans="1:14" ht="28.5" customHeight="1" x14ac:dyDescent="0.25">
      <c r="A133" s="82"/>
      <c r="B133" s="83"/>
      <c r="C133" s="83"/>
      <c r="D133" s="84"/>
      <c r="E133" s="29" t="s">
        <v>56</v>
      </c>
      <c r="F133" s="42">
        <f t="shared" si="34"/>
        <v>3004.7999999999997</v>
      </c>
      <c r="G133" s="27">
        <f t="shared" ref="G133:N133" si="45">G123+G124+G125</f>
        <v>0</v>
      </c>
      <c r="H133" s="27">
        <f t="shared" si="45"/>
        <v>0</v>
      </c>
      <c r="I133" s="27">
        <f t="shared" si="45"/>
        <v>0</v>
      </c>
      <c r="J133" s="27">
        <f t="shared" si="45"/>
        <v>0</v>
      </c>
      <c r="K133" s="27">
        <f t="shared" si="45"/>
        <v>0</v>
      </c>
      <c r="L133" s="27">
        <f t="shared" si="45"/>
        <v>1001.5999999999999</v>
      </c>
      <c r="M133" s="27">
        <f t="shared" si="45"/>
        <v>1001.5999999999999</v>
      </c>
      <c r="N133" s="27">
        <f t="shared" si="45"/>
        <v>1001.5999999999999</v>
      </c>
    </row>
    <row r="135" spans="1:14" x14ac:dyDescent="0.25">
      <c r="A135" s="75" t="s">
        <v>123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41" spans="1:14" x14ac:dyDescent="0.25">
      <c r="B141" t="s">
        <v>117</v>
      </c>
      <c r="E141" t="s">
        <v>118</v>
      </c>
      <c r="F141" s="56">
        <f>SUM(G141:N142)</f>
        <v>496346.52300000004</v>
      </c>
      <c r="G141" s="56">
        <f t="shared" ref="G141:N141" si="46">G42+G43+G44+G45+G84+G85+G86+G87+G129+G130+G131+G132</f>
        <v>70445.819999999992</v>
      </c>
      <c r="H141" s="56">
        <f t="shared" si="46"/>
        <v>59800.799999999996</v>
      </c>
      <c r="I141" s="56">
        <f t="shared" si="46"/>
        <v>57558.299999999996</v>
      </c>
      <c r="J141" s="56">
        <f t="shared" si="46"/>
        <v>57140.100000000006</v>
      </c>
      <c r="K141" s="56">
        <f t="shared" si="46"/>
        <v>62346</v>
      </c>
      <c r="L141" s="56">
        <f t="shared" si="46"/>
        <v>63018.502999999997</v>
      </c>
      <c r="M141" s="56">
        <f t="shared" si="46"/>
        <v>63018.5</v>
      </c>
      <c r="N141" s="56">
        <f t="shared" si="46"/>
        <v>63018.5</v>
      </c>
    </row>
    <row r="143" spans="1:14" x14ac:dyDescent="0.25">
      <c r="E143" t="s">
        <v>119</v>
      </c>
      <c r="F143">
        <f>SUM(G143:N143)</f>
        <v>13917.2</v>
      </c>
      <c r="G143" s="56">
        <f t="shared" ref="G143:N143" si="47">G46+G88+G133</f>
        <v>0</v>
      </c>
      <c r="H143" s="56">
        <f t="shared" si="47"/>
        <v>0</v>
      </c>
      <c r="I143" s="56">
        <f t="shared" si="47"/>
        <v>0</v>
      </c>
      <c r="J143" s="56">
        <f t="shared" si="47"/>
        <v>0</v>
      </c>
      <c r="K143" s="56">
        <f t="shared" si="47"/>
        <v>0</v>
      </c>
      <c r="L143" s="56">
        <f t="shared" si="47"/>
        <v>4740.6000000000004</v>
      </c>
      <c r="M143" s="56">
        <f t="shared" si="47"/>
        <v>5689.5</v>
      </c>
      <c r="N143" s="56">
        <f t="shared" si="47"/>
        <v>3487.1</v>
      </c>
    </row>
    <row r="146" spans="6:14" x14ac:dyDescent="0.25">
      <c r="F146" s="56">
        <f>F141+F143</f>
        <v>510263.72300000006</v>
      </c>
      <c r="G146" s="56">
        <f t="shared" ref="G146:N146" si="48">G141+G143</f>
        <v>70445.819999999992</v>
      </c>
      <c r="H146" s="56">
        <f t="shared" si="48"/>
        <v>59800.799999999996</v>
      </c>
      <c r="I146" s="56">
        <f t="shared" si="48"/>
        <v>57558.299999999996</v>
      </c>
      <c r="J146" s="56">
        <f t="shared" si="48"/>
        <v>57140.100000000006</v>
      </c>
      <c r="K146" s="56">
        <f t="shared" si="48"/>
        <v>62346</v>
      </c>
      <c r="L146" s="56">
        <f t="shared" si="48"/>
        <v>67759.103000000003</v>
      </c>
      <c r="M146" s="56">
        <f t="shared" si="48"/>
        <v>68708</v>
      </c>
      <c r="N146" s="56">
        <f t="shared" si="48"/>
        <v>66505.600000000006</v>
      </c>
    </row>
  </sheetData>
  <mergeCells count="126">
    <mergeCell ref="A135:N135"/>
    <mergeCell ref="A66:A67"/>
    <mergeCell ref="B66:B67"/>
    <mergeCell ref="E66:E67"/>
    <mergeCell ref="A62:L62"/>
    <mergeCell ref="A58:A60"/>
    <mergeCell ref="B58:B60"/>
    <mergeCell ref="C58:C60"/>
    <mergeCell ref="D58:D60"/>
    <mergeCell ref="F59:F60"/>
    <mergeCell ref="E58:E60"/>
    <mergeCell ref="F58:N58"/>
    <mergeCell ref="B63:D63"/>
    <mergeCell ref="D123:D125"/>
    <mergeCell ref="E123:E125"/>
    <mergeCell ref="E115:E116"/>
    <mergeCell ref="E118:E121"/>
    <mergeCell ref="C64:C65"/>
    <mergeCell ref="B77:D77"/>
    <mergeCell ref="E75:E76"/>
    <mergeCell ref="B81:D81"/>
    <mergeCell ref="B105:B107"/>
    <mergeCell ref="E105:E107"/>
    <mergeCell ref="B68:D68"/>
    <mergeCell ref="E64:E65"/>
    <mergeCell ref="A96:L96"/>
    <mergeCell ref="A97:L97"/>
    <mergeCell ref="C99:C101"/>
    <mergeCell ref="B99:B101"/>
    <mergeCell ref="A64:A65"/>
    <mergeCell ref="B64:B65"/>
    <mergeCell ref="A103:N103"/>
    <mergeCell ref="A120:A121"/>
    <mergeCell ref="B120:B121"/>
    <mergeCell ref="A83:E83"/>
    <mergeCell ref="A69:A72"/>
    <mergeCell ref="B69:B72"/>
    <mergeCell ref="B33:B34"/>
    <mergeCell ref="A45:D46"/>
    <mergeCell ref="B17:B18"/>
    <mergeCell ref="A9:A11"/>
    <mergeCell ref="C9:C11"/>
    <mergeCell ref="D9:D11"/>
    <mergeCell ref="F10:F11"/>
    <mergeCell ref="A7:L7"/>
    <mergeCell ref="A8:L8"/>
    <mergeCell ref="B9:B11"/>
    <mergeCell ref="E9:E11"/>
    <mergeCell ref="B14:D14"/>
    <mergeCell ref="A17:A18"/>
    <mergeCell ref="E17:E18"/>
    <mergeCell ref="E15:E16"/>
    <mergeCell ref="F9:N9"/>
    <mergeCell ref="G10:N10"/>
    <mergeCell ref="A13:N13"/>
    <mergeCell ref="D71:D72"/>
    <mergeCell ref="A56:L56"/>
    <mergeCell ref="B23:D23"/>
    <mergeCell ref="B27:D27"/>
    <mergeCell ref="A15:A16"/>
    <mergeCell ref="B15:B16"/>
    <mergeCell ref="C15:C16"/>
    <mergeCell ref="G59:N59"/>
    <mergeCell ref="B41:E41"/>
    <mergeCell ref="A55:L55"/>
    <mergeCell ref="B32:D32"/>
    <mergeCell ref="B29:D29"/>
    <mergeCell ref="B19:D19"/>
    <mergeCell ref="E30:E31"/>
    <mergeCell ref="D30:D31"/>
    <mergeCell ref="E20:E21"/>
    <mergeCell ref="C30:C31"/>
    <mergeCell ref="C20:C21"/>
    <mergeCell ref="D20:D21"/>
    <mergeCell ref="E24:E25"/>
    <mergeCell ref="A42:D42"/>
    <mergeCell ref="A43:D43"/>
    <mergeCell ref="A44:D44"/>
    <mergeCell ref="A33:A34"/>
    <mergeCell ref="C123:C125"/>
    <mergeCell ref="D99:D101"/>
    <mergeCell ref="B38:D38"/>
    <mergeCell ref="E33:E34"/>
    <mergeCell ref="B35:D35"/>
    <mergeCell ref="A36:A37"/>
    <mergeCell ref="B36:B37"/>
    <mergeCell ref="C36:C37"/>
    <mergeCell ref="F100:F101"/>
    <mergeCell ref="E99:E101"/>
    <mergeCell ref="A78:A80"/>
    <mergeCell ref="B78:B80"/>
    <mergeCell ref="C78:C80"/>
    <mergeCell ref="D79:D80"/>
    <mergeCell ref="B73:D73"/>
    <mergeCell ref="C75:C76"/>
    <mergeCell ref="D75:D76"/>
    <mergeCell ref="F99:N99"/>
    <mergeCell ref="G100:N100"/>
    <mergeCell ref="D36:D37"/>
    <mergeCell ref="B39:B40"/>
    <mergeCell ref="C39:C40"/>
    <mergeCell ref="D39:D40"/>
    <mergeCell ref="C69:C72"/>
    <mergeCell ref="K94:N94"/>
    <mergeCell ref="A129:D129"/>
    <mergeCell ref="A130:D130"/>
    <mergeCell ref="A131:D131"/>
    <mergeCell ref="A132:D133"/>
    <mergeCell ref="A128:E128"/>
    <mergeCell ref="A105:A107"/>
    <mergeCell ref="A84:D84"/>
    <mergeCell ref="A85:D85"/>
    <mergeCell ref="A86:D86"/>
    <mergeCell ref="A87:D88"/>
    <mergeCell ref="B104:D104"/>
    <mergeCell ref="B109:D109"/>
    <mergeCell ref="A110:A113"/>
    <mergeCell ref="B117:D117"/>
    <mergeCell ref="A99:A101"/>
    <mergeCell ref="B122:D122"/>
    <mergeCell ref="B126:D126"/>
    <mergeCell ref="B114:D114"/>
    <mergeCell ref="B110:B112"/>
    <mergeCell ref="C110:C111"/>
    <mergeCell ref="E110:E113"/>
    <mergeCell ref="A115:A116"/>
  </mergeCells>
  <pageMargins left="0.7" right="0.7" top="0.75" bottom="0.75" header="0.3" footer="0.3"/>
  <pageSetup paperSize="9" scale="63" orientation="landscape" r:id="rId1"/>
  <rowBreaks count="6" manualBreakCount="6">
    <brk id="25" max="13" man="1"/>
    <brk id="46" max="13" man="1"/>
    <brk id="77" max="13" man="1"/>
    <brk id="88" max="13" man="1"/>
    <brk id="117" max="13" man="1"/>
    <brk id="1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2020-02-06T10:43:13Z</dcterms:modified>
</cp:coreProperties>
</file>