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405" yWindow="45" windowWidth="15840" windowHeight="12285"/>
  </bookViews>
  <sheets>
    <sheet name="Приожение" sheetId="2" r:id="rId1"/>
  </sheets>
  <definedNames>
    <definedName name="_xlnm.Print_Area" localSheetId="0">Приожение!$A$1:$J$163</definedName>
  </definedNames>
  <calcPr calcId="145621"/>
</workbook>
</file>

<file path=xl/calcChain.xml><?xml version="1.0" encoding="utf-8"?>
<calcChain xmlns="http://schemas.openxmlformats.org/spreadsheetml/2006/main">
  <c r="H142" i="2" l="1"/>
  <c r="H143" i="2"/>
  <c r="H144" i="2"/>
  <c r="H141" i="2"/>
  <c r="E140" i="2"/>
  <c r="H96" i="2"/>
  <c r="E90" i="2"/>
  <c r="H97" i="2"/>
  <c r="H91" i="2"/>
  <c r="E91" i="2"/>
  <c r="H93" i="2"/>
  <c r="H94" i="2"/>
  <c r="H95" i="2"/>
  <c r="H92" i="2"/>
  <c r="E52" i="2"/>
  <c r="E22" i="2"/>
  <c r="E38" i="2"/>
  <c r="H90" i="2" l="1"/>
  <c r="H140" i="2"/>
  <c r="E48" i="2"/>
  <c r="E47" i="2" s="1"/>
  <c r="H34" i="2"/>
  <c r="H35" i="2"/>
  <c r="B17" i="2"/>
  <c r="H49" i="2"/>
  <c r="H50" i="2"/>
  <c r="H51" i="2"/>
  <c r="H30" i="2"/>
  <c r="H31" i="2"/>
  <c r="H32" i="2"/>
  <c r="H33" i="2"/>
  <c r="H24" i="2"/>
  <c r="H25" i="2"/>
  <c r="H26" i="2"/>
  <c r="H27" i="2"/>
  <c r="H28" i="2"/>
  <c r="H29" i="2"/>
  <c r="H23" i="2"/>
  <c r="H40" i="2"/>
  <c r="H41" i="2"/>
  <c r="H42" i="2"/>
  <c r="H43" i="2"/>
  <c r="H44" i="2"/>
  <c r="H45" i="2"/>
  <c r="H46" i="2"/>
  <c r="H39" i="2"/>
  <c r="H22" i="2" l="1"/>
  <c r="H38" i="2"/>
  <c r="H88" i="2"/>
  <c r="H86" i="2"/>
  <c r="H85" i="2"/>
  <c r="J81" i="2"/>
  <c r="E81" i="2"/>
  <c r="H83" i="2"/>
  <c r="H81" i="2" s="1"/>
  <c r="E84" i="2"/>
  <c r="J72" i="2"/>
  <c r="E72" i="2"/>
  <c r="E145" i="2"/>
  <c r="J148" i="2"/>
  <c r="J145" i="2" s="1"/>
  <c r="J131" i="2"/>
  <c r="J125" i="2" s="1"/>
  <c r="H84" i="2" l="1"/>
  <c r="B18" i="2"/>
  <c r="H74" i="2"/>
  <c r="H78" i="2"/>
  <c r="H73" i="2"/>
  <c r="H72" i="2" l="1"/>
  <c r="E138" i="2"/>
  <c r="H138" i="2" s="1"/>
  <c r="H136" i="2"/>
  <c r="H127" i="2"/>
  <c r="H128" i="2"/>
  <c r="H129" i="2"/>
  <c r="H130" i="2"/>
  <c r="H132" i="2"/>
  <c r="H126" i="2"/>
  <c r="E125" i="2"/>
  <c r="H107" i="2"/>
  <c r="H106" i="2"/>
  <c r="H112" i="2"/>
  <c r="H100" i="2"/>
  <c r="H104" i="2"/>
  <c r="J105" i="2"/>
  <c r="E105" i="2"/>
  <c r="J98" i="2"/>
  <c r="E98" i="2"/>
  <c r="H98" i="2" l="1"/>
  <c r="H105" i="2"/>
  <c r="H125" i="2"/>
  <c r="J156" i="2" l="1"/>
  <c r="E156" i="2"/>
  <c r="H158" i="2"/>
  <c r="H153" i="2"/>
  <c r="H154" i="2"/>
  <c r="H152" i="2"/>
  <c r="H147" i="2"/>
  <c r="H150" i="2"/>
  <c r="H145" i="2" l="1"/>
  <c r="H156" i="2"/>
  <c r="E123" i="2" l="1"/>
  <c r="H124" i="2"/>
  <c r="H123" i="2" s="1"/>
  <c r="H122" i="2"/>
  <c r="H120" i="2"/>
  <c r="H118" i="2"/>
  <c r="H116" i="2"/>
  <c r="J21" i="2"/>
  <c r="I21" i="2"/>
  <c r="E64" i="2"/>
  <c r="H57" i="2"/>
  <c r="H55" i="2"/>
  <c r="H59" i="2"/>
  <c r="H66" i="2"/>
  <c r="H71" i="2" l="1"/>
  <c r="H65" i="2"/>
  <c r="H67" i="2"/>
  <c r="H68" i="2"/>
  <c r="H69" i="2"/>
  <c r="H70" i="2"/>
  <c r="H63" i="2"/>
  <c r="H61" i="2"/>
  <c r="H64" i="2" l="1"/>
  <c r="J151" i="2"/>
  <c r="H151" i="2"/>
  <c r="E151" i="2"/>
  <c r="E110" i="2"/>
  <c r="E16" i="2" s="1"/>
  <c r="J110" i="2"/>
  <c r="J16" i="2" l="1"/>
  <c r="H110" i="2"/>
  <c r="H16" i="2" s="1"/>
  <c r="I16" i="2"/>
  <c r="J137" i="2"/>
  <c r="H137" i="2"/>
  <c r="E137" i="2"/>
  <c r="J135" i="2"/>
  <c r="H135" i="2"/>
  <c r="E135" i="2"/>
  <c r="J87" i="2"/>
  <c r="H87" i="2"/>
  <c r="E87" i="2"/>
  <c r="J84" i="2"/>
  <c r="J90" i="2"/>
  <c r="J114" i="2"/>
  <c r="H121" i="2"/>
  <c r="H119" i="2"/>
  <c r="H117" i="2"/>
  <c r="H115" i="2"/>
  <c r="E119" i="2"/>
  <c r="E117" i="2"/>
  <c r="D117" i="2"/>
  <c r="E115" i="2"/>
  <c r="D115" i="2"/>
  <c r="D119" i="2"/>
  <c r="E121" i="2"/>
  <c r="D121" i="2"/>
  <c r="D38" i="2"/>
  <c r="D22" i="2"/>
  <c r="H62" i="2"/>
  <c r="H60" i="2"/>
  <c r="H58" i="2"/>
  <c r="H56" i="2"/>
  <c r="H54" i="2"/>
  <c r="E62" i="2"/>
  <c r="D62" i="2"/>
  <c r="E60" i="2"/>
  <c r="D60" i="2"/>
  <c r="E58" i="2"/>
  <c r="D58" i="2"/>
  <c r="E54" i="2"/>
  <c r="D54" i="2"/>
  <c r="E56" i="2"/>
  <c r="D56" i="2"/>
  <c r="H52" i="2"/>
  <c r="H47" i="2" s="1"/>
  <c r="H48" i="2"/>
  <c r="E21" i="2" l="1"/>
  <c r="H17" i="2"/>
  <c r="E19" i="2"/>
  <c r="J18" i="2"/>
  <c r="I13" i="2"/>
  <c r="I18" i="2"/>
  <c r="J13" i="2"/>
  <c r="H19" i="2"/>
  <c r="E133" i="2"/>
  <c r="E15" i="2" s="1"/>
  <c r="H79" i="2"/>
  <c r="J79" i="2"/>
  <c r="E114" i="2"/>
  <c r="E18" i="2" s="1"/>
  <c r="H114" i="2"/>
  <c r="H18" i="2" l="1"/>
  <c r="E17" i="2"/>
  <c r="H21" i="2"/>
  <c r="H13" i="2" s="1"/>
  <c r="E79" i="2"/>
  <c r="E13" i="2" l="1"/>
  <c r="H133" i="2"/>
  <c r="J133" i="2"/>
  <c r="H15" i="2" l="1"/>
  <c r="H14" i="2"/>
  <c r="H12" i="2" s="1"/>
  <c r="I15" i="2"/>
  <c r="I14" i="2"/>
  <c r="J15" i="2"/>
  <c r="J14" i="2"/>
  <c r="I12" i="2"/>
  <c r="E14" i="2" l="1"/>
  <c r="J12" i="2"/>
  <c r="E12" i="2" s="1"/>
</calcChain>
</file>

<file path=xl/sharedStrings.xml><?xml version="1.0" encoding="utf-8"?>
<sst xmlns="http://schemas.openxmlformats.org/spreadsheetml/2006/main" count="512" uniqueCount="148">
  <si>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</si>
  <si>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</si>
  <si>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</si>
  <si>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</si>
  <si>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</si>
  <si>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</si>
  <si>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Средства предприятий</t>
  </si>
  <si>
    <t>Местный бюджет</t>
  </si>
  <si>
    <t>Областной бюджет</t>
  </si>
  <si>
    <t>Ремонт и подготовка жилфонда</t>
  </si>
  <si>
    <t>В том числе:</t>
  </si>
  <si>
    <t xml:space="preserve">Подготовка тепловых сетей </t>
  </si>
  <si>
    <t>Подготовка и ремонт котельных</t>
  </si>
  <si>
    <t>Трансформаторные подстанции</t>
  </si>
  <si>
    <t>Подготовка линий электропередач</t>
  </si>
  <si>
    <t>Подготовка и ремонт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</si>
  <si>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</si>
  <si>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</si>
  <si>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</si>
  <si>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</si>
  <si>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Стоимость (тыс.руб.)</t>
  </si>
  <si>
    <t>Ед. измер.</t>
  </si>
  <si>
    <t>ООО "РЭС"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</si>
  <si>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</si>
  <si>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</si>
  <si>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</si>
  <si>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</si>
  <si>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</si>
  <si>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</si>
  <si>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</si>
  <si>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</si>
  <si>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</si>
  <si>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Квартальная котельная п.Омсукчан</t>
  </si>
  <si>
    <t>Котельная "Энергетик" п.Омсукчан</t>
  </si>
  <si>
    <t>Электрокотельная п.Омсукчан</t>
  </si>
  <si>
    <t>МО "Омсукчанский городской округ" в т.ч.</t>
  </si>
  <si>
    <t>п. Омсукчан</t>
  </si>
  <si>
    <t>п. Дукат</t>
  </si>
  <si>
    <t>Угольная котельная п.Дукат</t>
  </si>
  <si>
    <t>Электрокотельная п.Дукат</t>
  </si>
  <si>
    <t>п.м.</t>
  </si>
  <si>
    <t>м2</t>
  </si>
  <si>
    <t>шт.</t>
  </si>
  <si>
    <t>разные работы в т.ч.</t>
  </si>
  <si>
    <t>центральное отопление в т.ч.</t>
  </si>
  <si>
    <t>крыши  и кровли в т.ч.</t>
  </si>
  <si>
    <t>Частичный настил кровли рубероидом ул. Транспортная д.6</t>
  </si>
  <si>
    <t>канализация в т.ч.</t>
  </si>
  <si>
    <t>горячее водоснабжение в т.ч.</t>
  </si>
  <si>
    <t>холодное водоснабжение в т.ч.</t>
  </si>
  <si>
    <t>Замена кранов (внутридомовые стояки ул. Мира д.20, 20а, 24, ул. Ленина д.21</t>
  </si>
  <si>
    <t>шт</t>
  </si>
  <si>
    <t>лестницы в т.ч.</t>
  </si>
  <si>
    <t>фасады зданий в т.ч.</t>
  </si>
  <si>
    <t>Ремонт балконов ул. Мира д.16а</t>
  </si>
  <si>
    <t>Текущий ремонт и обслуживание электрохозяйства п. Дукат</t>
  </si>
  <si>
    <t>МУП "Экокомплекс"</t>
  </si>
  <si>
    <t>Календарный план-график мероприятий по подготовке объектов жилищно-коммунального, энергетического хозяйства, социальной сферы муниципального образования «Омсукчанский городской округ» к работе в осенне-зимний период 2020-2021годов</t>
  </si>
  <si>
    <t>ООО "Снежная долина"</t>
  </si>
  <si>
    <t>ООО "Новострой"</t>
  </si>
  <si>
    <t>ООО "Компания Энергия""</t>
  </si>
  <si>
    <t>до 01.09.2020г.</t>
  </si>
  <si>
    <t>Текущий ремонт нижней разводки системы отопления ул. Мира д.16, д.20</t>
  </si>
  <si>
    <t>Текущий ремонт нижней разводки системы ХВС ул. Мира д.16, д.12</t>
  </si>
  <si>
    <t>Ремонт входных козырьков, ул. Мира д.12, 16а, 16</t>
  </si>
  <si>
    <t>Замена входных дверей (второй группы) ул. Мира д.12, 16а</t>
  </si>
  <si>
    <t>Ремонт ступенек ул. Мира д.10</t>
  </si>
  <si>
    <t>Заделка межпанельных швов ул. Мира д.8</t>
  </si>
  <si>
    <t>Ремонт крыши (ул. Мира д.12, 20, 16а)</t>
  </si>
  <si>
    <t>Установка дверей в подвальное помещение ул. Мира д.8</t>
  </si>
  <si>
    <t>Покраска входных дверей ул. Ленина д.36</t>
  </si>
  <si>
    <t>Ремонт подъездов ул. Мира д.12, ул.Ленина д.33</t>
  </si>
  <si>
    <t>Замена нижней разводки системы ХВС пр. Победы д.1, 15, 29</t>
  </si>
  <si>
    <t>Текущий ремонт нижней разводки системы ГВС пр. Победы д.27</t>
  </si>
  <si>
    <t>Замена кранов (внутридомовые стояки системы отопления пр. Победы д.1, 3)</t>
  </si>
  <si>
    <t>Текущий ремонт нижней разводки системы отопления пр. Победы д.1,3</t>
  </si>
  <si>
    <t>Ремонт крыши пр. Победы д.15,27</t>
  </si>
  <si>
    <t>Ремонт плит перекрытия и канализационных колодцев</t>
  </si>
  <si>
    <t>Замена запорной арматуры</t>
  </si>
  <si>
    <t>Ремонт тепловодоколодцев</t>
  </si>
  <si>
    <t>Промывка сетей ХВС</t>
  </si>
  <si>
    <t>Промывка и прочистка гидродинамическим способом канализационных сетей и канализационных колодцев</t>
  </si>
  <si>
    <t>Ремонт и замена канализационных труб</t>
  </si>
  <si>
    <t>Замена глубинных насосов</t>
  </si>
  <si>
    <t>Кровельные работы здания водозабора</t>
  </si>
  <si>
    <t xml:space="preserve">м </t>
  </si>
  <si>
    <t>ООО "Компания Энергия"</t>
  </si>
  <si>
    <t>Промывка и гидравлическое испытание трубопроводов ТВС и ГВС (перед запуском)</t>
  </si>
  <si>
    <t>м</t>
  </si>
  <si>
    <t>Промывка и гидравлическое испытание трубопроводов ТВС и ГВС (после окончания отопительного сезона)</t>
  </si>
  <si>
    <t>Ремонт колодцев: замена крышек</t>
  </si>
  <si>
    <t>Замена задвижки в колодце d-50мм</t>
  </si>
  <si>
    <t>Замена задвижки в колодце d-100мм</t>
  </si>
  <si>
    <t>Затвор поворотный дисковый DN-100, ГВС</t>
  </si>
  <si>
    <t>Подготовка угольной котельной к ОЗП 2020-2021</t>
  </si>
  <si>
    <t>Подготовка электрокотельной к ОЗП 2020-2021</t>
  </si>
  <si>
    <t>Замена электродвигателей в рамках кап.ремонта</t>
  </si>
  <si>
    <t>Замена насосов в рамках кап.ремонта</t>
  </si>
  <si>
    <t>Реконструкция объектов наружной сети теплоснабжения, в рамках кап.ремонта</t>
  </si>
  <si>
    <t>Реконструкция объектов наружной сети водоснабжения, в рамках кап.ремонта</t>
  </si>
  <si>
    <t>Приобретение дробилки щековой СМД-108-АР, в рамках кап.ремонта</t>
  </si>
  <si>
    <t>Установка нового котлоагрегата</t>
  </si>
  <si>
    <t>Подготовка котельной к ОЗП 2020-2021</t>
  </si>
  <si>
    <t>Подготовка тепловых сетей к ОЗП 2020-2021</t>
  </si>
  <si>
    <t>Подготовка котельной Энергетик к ОЗП 2020-2021</t>
  </si>
  <si>
    <t>Подготовка Электрокотельной к ОЗП 2020-2021</t>
  </si>
  <si>
    <t>Кап.ремонт Линии 6кВф "Л-1"</t>
  </si>
  <si>
    <t>Кап.ремонт Линии 6кВф "Л-2" ТП8</t>
  </si>
  <si>
    <t>Кап.ремонт Линии 6кВф "Л-2" ТП Гараж 2</t>
  </si>
  <si>
    <t>Кап.ремонт Линии 6кВф "Л-2" ТП Рассвет</t>
  </si>
  <si>
    <t>Замена канализационных труб ул. Октябрьская д.6</t>
  </si>
  <si>
    <t>Замена канализационных труб ул. Транспортная д.2</t>
  </si>
  <si>
    <t>Замена канализационных труб ул. Ленина д.20</t>
  </si>
  <si>
    <t>Замена канализационных труб ул. Мира д.30</t>
  </si>
  <si>
    <t>Замена канализационных труб ул.Школьная д.19</t>
  </si>
  <si>
    <t>Замена канализационных труб ул. Мира д.28</t>
  </si>
  <si>
    <t>Замена канализационных труб ул. Театральная д.18</t>
  </si>
  <si>
    <t>Замена канализационных труб ул. Октябрьская д.4</t>
  </si>
  <si>
    <t>м3</t>
  </si>
  <si>
    <t>Частичный настил кровли рубероидом ул. Транспортная д.2</t>
  </si>
  <si>
    <t>Частичный настил кровли рубероидом ул. Транспортная д.4</t>
  </si>
  <si>
    <t>Частичный настил кровли рубероидом ул. Ленина д.25</t>
  </si>
  <si>
    <t>Частичный настил кровли рубероидом ул. Мира д.32</t>
  </si>
  <si>
    <t>Частичный настил кровли рубероидом ул. Мира д.30</t>
  </si>
  <si>
    <t>Частичный настил кровли рубероидом ул. Мира д.30а</t>
  </si>
  <si>
    <t>Частичный настил кровли рубероидом пер.Комсомольский д.1</t>
  </si>
  <si>
    <t>Частичный настил кровли рубероидом ул. Ленина д.40</t>
  </si>
  <si>
    <t>Частичный настил кровли рубероидом ул. Ленина д.31</t>
  </si>
  <si>
    <t>Частичный настил кровли рубероидом ул. Ленина д.43</t>
  </si>
  <si>
    <t>Ремонт козырьков подъездов ул. Ленина д.18, ул. Ленина д. 22, ул. Ленина д.34, ул.Транспортная д.2, ул.Транспортная д.6</t>
  </si>
  <si>
    <t>Бетонирование козырька входа в подвал.помещение по ул.Мира д.30</t>
  </si>
  <si>
    <t>Ремонт подъезда по адресу ул. Ленина д.34 (установка окон, ремонт)</t>
  </si>
  <si>
    <t>Ремонт подъезда по адресу ул. Ленина д.43 (установка окон, ремонт)</t>
  </si>
  <si>
    <t>Частичный настил кровли шифером с пробивкой гвоздями по ул.Ленина д.22</t>
  </si>
  <si>
    <t>Частичный настил кровли шифером с пробивкой гвоздями по ул.Ленина д.20</t>
  </si>
  <si>
    <t>Ремонт подвала по ул.Мира д.32, ул.Ленина д.20, ул.Мира д.30а</t>
  </si>
  <si>
    <t>Ремонт и обслуживание электрохозяйства п. Омсукчан</t>
  </si>
  <si>
    <t>Ремонт ВЛ 0,4 от ТП раасвет до ООО "Компания Энергия"</t>
  </si>
  <si>
    <t>Ремонт линия 6кВф "Л-1" отпайка оп№60 до очист.сооружений</t>
  </si>
  <si>
    <t>Кап.ремонт Линии 0,4кВф Скважина 6,6а</t>
  </si>
  <si>
    <t>Кап.ремонт Линии 6кВф "Ячейка №19"</t>
  </si>
  <si>
    <t>Кап.ремонт Линии 6кВф "Ячейка №15"</t>
  </si>
  <si>
    <t xml:space="preserve">          к постановлению</t>
  </si>
  <si>
    <t xml:space="preserve">        администрации</t>
  </si>
  <si>
    <t xml:space="preserve">               </t>
  </si>
  <si>
    <t xml:space="preserve">                   от 09.06.2020г. № 238</t>
  </si>
  <si>
    <t xml:space="preserve">            городского округа</t>
  </si>
  <si>
    <t xml:space="preserve">  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</si>
</sst>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0" xfId="0" applyFont="1" applyFill="1"/>
    <xf numFmtId="0" fontId="0" fillId="0" borderId="0" xfId="0" applyFont="1"/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0" fontId="1" fillId="0" borderId="0" xfId="0" applyFont="1" applyFill="1" applyAlignment="1"/>
    <xf numFmtId="0" fontId="3" fillId="0" borderId="2" xfId="0" applyFont="1" applyFill="1" applyBorder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tabSelected="1" view="pageBreakPreview" zoomScale="55" zoomScaleNormal="55" zoomScaleSheetLayoutView="55" workbookViewId="0">
      <selection activeCell="I1" sqref="I1"/>
    </sheetView>
  </sheetViews>
  <sheetFormatPr defaultRowHeight="15" x14ac:dyDescent="0.25"/>
  <cols>
    <col min="1" max="1" width="7" customWidth="1"/>
    <col min="2" max="2" width="75.140625" customWidth="1"/>
    <col min="3" max="3" width="10.7109375" customWidth="1"/>
    <col min="4" max="4" width="13.140625" customWidth="1"/>
    <col min="5" max="5" width="21" customWidth="1"/>
    <col min="6" max="6" width="20" customWidth="1"/>
    <col min="7" max="7" width="35" bestFit="1" customWidth="1"/>
    <col min="8" max="8" width="17.140625" customWidth="1"/>
    <col min="9" max="9" width="15.140625" customWidth="1"/>
    <col min="10" max="10" width="15.5703125" customWidth="1"/>
  </cols>
  <sheetData>
    <row r="1" spans="1:10" ht="15.75" x14ac:dyDescent="0.25">
      <c r="A1" s="4"/>
      <c r="B1" s="4"/>
      <c r="C1" s="4"/>
      <c r="D1" s="4"/>
      <c r="E1" s="4"/>
      <c r="F1" s="4"/>
      <c r="G1" s="4"/>
      <c r="H1" s="39" t="s">
        <v>144</v>
      </c>
      <c r="I1" s="37" t="s">
        <v>147</v>
      </c>
      <c r="J1" s="37"/>
    </row>
    <row r="2" spans="1:10" ht="15.75" x14ac:dyDescent="0.25">
      <c r="A2" s="4"/>
      <c r="B2" s="4"/>
      <c r="C2" s="4"/>
      <c r="D2" s="4"/>
      <c r="E2" s="4"/>
      <c r="F2" s="4"/>
      <c r="G2" s="4"/>
      <c r="H2" s="40" t="s">
        <v>142</v>
      </c>
      <c r="I2" s="40"/>
      <c r="J2" s="40"/>
    </row>
    <row r="3" spans="1:10" ht="15.75" x14ac:dyDescent="0.25">
      <c r="A3" s="4"/>
      <c r="B3" s="4"/>
      <c r="C3" s="4"/>
      <c r="D3" s="4"/>
      <c r="E3" s="4"/>
      <c r="F3" s="4"/>
      <c r="G3" s="4"/>
      <c r="H3" s="40" t="s">
        <v>143</v>
      </c>
      <c r="I3" s="40"/>
      <c r="J3" s="40"/>
    </row>
    <row r="4" spans="1:10" ht="15.75" x14ac:dyDescent="0.25">
      <c r="A4" s="4"/>
      <c r="B4" s="4"/>
      <c r="C4" s="4"/>
      <c r="D4" s="4"/>
      <c r="E4" s="4"/>
      <c r="F4" s="4"/>
      <c r="G4" s="4"/>
      <c r="H4" s="40" t="s">
        <v>146</v>
      </c>
      <c r="I4" s="40"/>
      <c r="J4" s="40"/>
    </row>
    <row r="5" spans="1:10" ht="15.75" x14ac:dyDescent="0.25">
      <c r="A5" s="4"/>
      <c r="B5" s="4"/>
      <c r="C5" s="4"/>
      <c r="D5" s="4"/>
      <c r="E5" s="4"/>
      <c r="F5" s="4"/>
      <c r="G5" s="4"/>
      <c r="H5" s="40" t="s">
        <v>145</v>
      </c>
      <c r="I5" s="40"/>
      <c r="J5" s="40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45.75" customHeight="1" x14ac:dyDescent="0.25">
      <c r="A7" s="42" t="s">
        <v>57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 x14ac:dyDescent="0.25">
      <c r="A9" s="41" t="s">
        <v>0</v>
      </c>
      <c r="B9" s="41" t="s">
        <v>1</v>
      </c>
      <c r="C9" s="41" t="s">
        <v>21</v>
      </c>
      <c r="D9" s="41" t="s">
        <v>2</v>
      </c>
      <c r="E9" s="41" t="s">
        <v>20</v>
      </c>
      <c r="F9" s="41" t="s">
        <v>3</v>
      </c>
      <c r="G9" s="41" t="s">
        <v>4</v>
      </c>
      <c r="H9" s="41" t="s">
        <v>5</v>
      </c>
      <c r="I9" s="41"/>
      <c r="J9" s="41"/>
    </row>
    <row r="10" spans="1:10" ht="31.5" x14ac:dyDescent="0.25">
      <c r="A10" s="41"/>
      <c r="B10" s="41"/>
      <c r="C10" s="41"/>
      <c r="D10" s="41"/>
      <c r="E10" s="41"/>
      <c r="F10" s="41"/>
      <c r="G10" s="41"/>
      <c r="H10" s="18" t="s">
        <v>6</v>
      </c>
      <c r="I10" s="18" t="s">
        <v>7</v>
      </c>
      <c r="J10" s="18" t="s">
        <v>8</v>
      </c>
    </row>
    <row r="11" spans="1:10" ht="15.7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5.75" x14ac:dyDescent="0.25">
      <c r="A12" s="5"/>
      <c r="B12" s="18" t="s">
        <v>35</v>
      </c>
      <c r="C12" s="5"/>
      <c r="D12" s="5"/>
      <c r="E12" s="27">
        <f>H12+I12+J12</f>
        <v>59919.58</v>
      </c>
      <c r="F12" s="17"/>
      <c r="G12" s="17"/>
      <c r="H12" s="27">
        <f>H13+H14</f>
        <v>37719.58</v>
      </c>
      <c r="I12" s="27">
        <f>I13+I14</f>
        <v>0</v>
      </c>
      <c r="J12" s="27">
        <f>J13+J14</f>
        <v>22200</v>
      </c>
    </row>
    <row r="13" spans="1:10" ht="15.75" x14ac:dyDescent="0.25">
      <c r="A13" s="5"/>
      <c r="B13" s="18" t="s">
        <v>36</v>
      </c>
      <c r="C13" s="5"/>
      <c r="D13" s="5"/>
      <c r="E13" s="27">
        <f>H13+I13+J13</f>
        <v>44860.950000000004</v>
      </c>
      <c r="F13" s="17"/>
      <c r="G13" s="17"/>
      <c r="H13" s="27">
        <f>H21+H72+H81+H84+H87+H90+H98+H105+H110</f>
        <v>25354.780000000002</v>
      </c>
      <c r="I13" s="27">
        <f>I21+I72+I81+I84+I87+I90+I98+I105+I110</f>
        <v>0</v>
      </c>
      <c r="J13" s="27">
        <f>J21+J72+J81+J84+J87+J90+J98+J105+J110</f>
        <v>19506.170000000002</v>
      </c>
    </row>
    <row r="14" spans="1:10" ht="15.75" x14ac:dyDescent="0.25">
      <c r="A14" s="5"/>
      <c r="B14" s="18" t="s">
        <v>37</v>
      </c>
      <c r="C14" s="5"/>
      <c r="D14" s="5"/>
      <c r="E14" s="27">
        <f>H14+I14+J14</f>
        <v>15058.63</v>
      </c>
      <c r="F14" s="17"/>
      <c r="G14" s="17"/>
      <c r="H14" s="30">
        <f>H114+H125+H133+H140+H145+H151+H156</f>
        <v>12364.8</v>
      </c>
      <c r="I14" s="30">
        <f t="shared" ref="I14:J14" si="0">I114+I125+I133+I140+I145+I151+I156</f>
        <v>0</v>
      </c>
      <c r="J14" s="30">
        <f t="shared" si="0"/>
        <v>2693.83</v>
      </c>
    </row>
    <row r="15" spans="1:10" ht="15.75" x14ac:dyDescent="0.25">
      <c r="A15" s="5"/>
      <c r="B15" s="20" t="s">
        <v>86</v>
      </c>
      <c r="C15" s="5"/>
      <c r="D15" s="5"/>
      <c r="E15" s="27">
        <f>E72+E81+E84+E125+E133+E87</f>
        <v>31294.34</v>
      </c>
      <c r="F15" s="17"/>
      <c r="G15" s="17"/>
      <c r="H15" s="27">
        <f>H72+H81+H84+H125+H133+H87</f>
        <v>18736.900000000001</v>
      </c>
      <c r="I15" s="27">
        <f>I72+I81+I84+I125+I133+I87</f>
        <v>0</v>
      </c>
      <c r="J15" s="27">
        <f>J72+J81+J84+J125+J133+J87</f>
        <v>12557.44</v>
      </c>
    </row>
    <row r="16" spans="1:10" ht="15.75" x14ac:dyDescent="0.25">
      <c r="A16" s="5"/>
      <c r="B16" s="18" t="s">
        <v>56</v>
      </c>
      <c r="C16" s="5"/>
      <c r="D16" s="5"/>
      <c r="E16" s="27">
        <f>E98+E105+E110+E145+E151+E156</f>
        <v>14142.56</v>
      </c>
      <c r="F16" s="17"/>
      <c r="G16" s="17"/>
      <c r="H16" s="27">
        <f>H98+H105+H110+H145+H151+H156</f>
        <v>4500</v>
      </c>
      <c r="I16" s="27">
        <f t="shared" ref="I16:J16" si="1">I98+I105+I110+I145+I151+I156</f>
        <v>0</v>
      </c>
      <c r="J16" s="27">
        <f t="shared" si="1"/>
        <v>9642.56</v>
      </c>
    </row>
    <row r="17" spans="1:20" ht="15.75" x14ac:dyDescent="0.25">
      <c r="A17" s="5"/>
      <c r="B17" s="18" t="str">
        <f>G23</f>
        <v>ООО "Снежная долина"</v>
      </c>
      <c r="C17" s="5"/>
      <c r="D17" s="5"/>
      <c r="E17" s="27">
        <f>E22+E36+E37+E38+E47</f>
        <v>959.28</v>
      </c>
      <c r="F17" s="17"/>
      <c r="G17" s="17"/>
      <c r="H17" s="27">
        <f>H22+H36+H37+H38+H47</f>
        <v>959.28</v>
      </c>
      <c r="I17" s="27">
        <v>0</v>
      </c>
      <c r="J17" s="27">
        <v>0</v>
      </c>
    </row>
    <row r="18" spans="1:20" ht="15.75" x14ac:dyDescent="0.25">
      <c r="A18" s="5"/>
      <c r="B18" s="18" t="str">
        <f>G54</f>
        <v>ООО "Новострой"</v>
      </c>
      <c r="C18" s="5"/>
      <c r="D18" s="5"/>
      <c r="E18" s="27">
        <f>E54+E56+E58+E60+E62+E64+E114</f>
        <v>984</v>
      </c>
      <c r="F18" s="17"/>
      <c r="G18" s="17"/>
      <c r="H18" s="27">
        <f>H54+H56+H58+H60+H62+H64+H114</f>
        <v>984</v>
      </c>
      <c r="I18" s="27">
        <f>I54+I56+I58+I60+I62+I64+I114</f>
        <v>0</v>
      </c>
      <c r="J18" s="27">
        <f>J54+J56+J58+J60+J62+J64+J114</f>
        <v>0</v>
      </c>
    </row>
    <row r="19" spans="1:20" ht="15.75" x14ac:dyDescent="0.25">
      <c r="A19" s="5"/>
      <c r="B19" s="18" t="s">
        <v>22</v>
      </c>
      <c r="C19" s="5"/>
      <c r="D19" s="5"/>
      <c r="E19" s="27">
        <f>E90+E140</f>
        <v>12539.4</v>
      </c>
      <c r="F19" s="17"/>
      <c r="G19" s="17"/>
      <c r="H19" s="27">
        <f>H90+H140</f>
        <v>12539.4</v>
      </c>
      <c r="I19" s="27">
        <v>0</v>
      </c>
      <c r="J19" s="27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 x14ac:dyDescent="0.25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x14ac:dyDescent="0.25">
      <c r="A21" s="18">
        <v>1</v>
      </c>
      <c r="B21" s="18" t="s">
        <v>9</v>
      </c>
      <c r="C21" s="18"/>
      <c r="D21" s="18"/>
      <c r="E21" s="29">
        <f>E22+E36+E37+E38+E47+E54+E56+E58+E60+E62+E64</f>
        <v>1621.28</v>
      </c>
      <c r="F21" s="18"/>
      <c r="G21" s="18"/>
      <c r="H21" s="29">
        <f>H22+H36+H37+H38+H47+H54+H56+H58+H60+H62+H64</f>
        <v>1621.28</v>
      </c>
      <c r="I21" s="18">
        <f>I22+I36+I37+I38+I47+I54+I56+I58+I60+I62+I64</f>
        <v>0</v>
      </c>
      <c r="J21" s="29">
        <f>J22+J36+J37+J38+J47+J54+J56+J58+J60+J62+J64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 x14ac:dyDescent="0.25">
      <c r="A22" s="5"/>
      <c r="B22" s="8" t="s">
        <v>45</v>
      </c>
      <c r="C22" s="18" t="s">
        <v>41</v>
      </c>
      <c r="D22" s="18">
        <f>D23</f>
        <v>200</v>
      </c>
      <c r="E22" s="21">
        <f>SUM(E23:E35)</f>
        <v>273.48</v>
      </c>
      <c r="F22" s="21"/>
      <c r="G22" s="21"/>
      <c r="H22" s="29">
        <f>SUM(H23:H35)</f>
        <v>273.48</v>
      </c>
      <c r="I22" s="5"/>
      <c r="J22" s="27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x14ac:dyDescent="0.25">
      <c r="A23" s="5"/>
      <c r="B23" s="7" t="s">
        <v>119</v>
      </c>
      <c r="C23" s="5" t="s">
        <v>41</v>
      </c>
      <c r="D23" s="5">
        <v>200</v>
      </c>
      <c r="E23" s="5">
        <v>88.36</v>
      </c>
      <c r="F23" s="5" t="s">
        <v>61</v>
      </c>
      <c r="G23" s="5" t="s">
        <v>58</v>
      </c>
      <c r="H23" s="27">
        <f>E23</f>
        <v>88.36</v>
      </c>
      <c r="I23" s="5"/>
      <c r="J23" s="27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x14ac:dyDescent="0.25">
      <c r="A24" s="5"/>
      <c r="B24" s="7" t="s">
        <v>46</v>
      </c>
      <c r="C24" s="21" t="s">
        <v>41</v>
      </c>
      <c r="D24" s="5">
        <v>50</v>
      </c>
      <c r="E24" s="5">
        <v>26.18</v>
      </c>
      <c r="F24" s="5" t="s">
        <v>61</v>
      </c>
      <c r="G24" s="5" t="s">
        <v>58</v>
      </c>
      <c r="H24" s="27">
        <f t="shared" ref="H24:H29" si="2">E24</f>
        <v>26.18</v>
      </c>
      <c r="I24" s="5"/>
      <c r="J24" s="27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x14ac:dyDescent="0.25">
      <c r="A25" s="5"/>
      <c r="B25" s="7" t="s">
        <v>120</v>
      </c>
      <c r="C25" s="5" t="s">
        <v>41</v>
      </c>
      <c r="D25" s="5">
        <v>50</v>
      </c>
      <c r="E25" s="5">
        <v>26.18</v>
      </c>
      <c r="F25" s="5" t="s">
        <v>61</v>
      </c>
      <c r="G25" s="5" t="s">
        <v>58</v>
      </c>
      <c r="H25" s="27">
        <f t="shared" si="2"/>
        <v>26.18</v>
      </c>
      <c r="I25" s="5"/>
      <c r="J25" s="27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x14ac:dyDescent="0.25">
      <c r="A26" s="5"/>
      <c r="B26" s="7" t="s">
        <v>121</v>
      </c>
      <c r="C26" s="21" t="s">
        <v>41</v>
      </c>
      <c r="D26" s="5">
        <v>30</v>
      </c>
      <c r="E26" s="5">
        <v>14.89</v>
      </c>
      <c r="F26" s="5" t="s">
        <v>61</v>
      </c>
      <c r="G26" s="5" t="s">
        <v>58</v>
      </c>
      <c r="H26" s="27">
        <f t="shared" si="2"/>
        <v>14.89</v>
      </c>
      <c r="I26" s="5"/>
      <c r="J26" s="27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x14ac:dyDescent="0.25">
      <c r="A27" s="5"/>
      <c r="B27" s="7" t="s">
        <v>122</v>
      </c>
      <c r="C27" s="5" t="s">
        <v>41</v>
      </c>
      <c r="D27" s="5">
        <v>15</v>
      </c>
      <c r="E27" s="5">
        <v>9.49</v>
      </c>
      <c r="F27" s="5" t="s">
        <v>61</v>
      </c>
      <c r="G27" s="5" t="s">
        <v>58</v>
      </c>
      <c r="H27" s="27">
        <f t="shared" si="2"/>
        <v>9.49</v>
      </c>
      <c r="I27" s="5"/>
      <c r="J27" s="27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x14ac:dyDescent="0.25">
      <c r="A28" s="5"/>
      <c r="B28" s="7" t="s">
        <v>123</v>
      </c>
      <c r="C28" s="21" t="s">
        <v>41</v>
      </c>
      <c r="D28" s="5">
        <v>40</v>
      </c>
      <c r="E28" s="5">
        <v>22.58</v>
      </c>
      <c r="F28" s="5" t="s">
        <v>61</v>
      </c>
      <c r="G28" s="5" t="s">
        <v>58</v>
      </c>
      <c r="H28" s="27">
        <f t="shared" si="2"/>
        <v>22.58</v>
      </c>
      <c r="I28" s="5"/>
      <c r="J28" s="27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 x14ac:dyDescent="0.25">
      <c r="A29" s="5"/>
      <c r="B29" s="7" t="s">
        <v>124</v>
      </c>
      <c r="C29" s="5" t="s">
        <v>41</v>
      </c>
      <c r="D29" s="5">
        <v>40</v>
      </c>
      <c r="E29" s="5">
        <v>22.58</v>
      </c>
      <c r="F29" s="5" t="s">
        <v>61</v>
      </c>
      <c r="G29" s="5" t="s">
        <v>58</v>
      </c>
      <c r="H29" s="27">
        <f t="shared" si="2"/>
        <v>22.58</v>
      </c>
      <c r="I29" s="5"/>
      <c r="J29" s="27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x14ac:dyDescent="0.25">
      <c r="A30" s="5"/>
      <c r="B30" s="7" t="s">
        <v>125</v>
      </c>
      <c r="C30" s="21" t="s">
        <v>41</v>
      </c>
      <c r="D30" s="5">
        <v>20</v>
      </c>
      <c r="E30" s="5">
        <v>11.29</v>
      </c>
      <c r="F30" s="5" t="s">
        <v>61</v>
      </c>
      <c r="G30" s="5" t="s">
        <v>58</v>
      </c>
      <c r="H30" s="27">
        <f t="shared" ref="H30:H33" si="3">E30</f>
        <v>11.29</v>
      </c>
      <c r="I30" s="5"/>
      <c r="J30" s="27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 x14ac:dyDescent="0.25">
      <c r="A31" s="5"/>
      <c r="B31" s="7" t="s">
        <v>126</v>
      </c>
      <c r="C31" s="5" t="s">
        <v>41</v>
      </c>
      <c r="D31" s="5">
        <v>30</v>
      </c>
      <c r="E31" s="5">
        <v>14.89</v>
      </c>
      <c r="F31" s="5" t="s">
        <v>61</v>
      </c>
      <c r="G31" s="5" t="s">
        <v>58</v>
      </c>
      <c r="H31" s="27">
        <f t="shared" si="3"/>
        <v>14.89</v>
      </c>
      <c r="I31" s="5"/>
      <c r="J31" s="27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x14ac:dyDescent="0.25">
      <c r="A32" s="5"/>
      <c r="B32" s="7" t="s">
        <v>127</v>
      </c>
      <c r="C32" s="21" t="s">
        <v>41</v>
      </c>
      <c r="D32" s="5">
        <v>30</v>
      </c>
      <c r="E32" s="5">
        <v>14.89</v>
      </c>
      <c r="F32" s="5" t="s">
        <v>61</v>
      </c>
      <c r="G32" s="5" t="s">
        <v>58</v>
      </c>
      <c r="H32" s="27">
        <f t="shared" si="3"/>
        <v>14.89</v>
      </c>
      <c r="I32" s="5"/>
      <c r="J32" s="27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x14ac:dyDescent="0.25">
      <c r="A33" s="5"/>
      <c r="B33" s="7" t="s">
        <v>128</v>
      </c>
      <c r="C33" s="21" t="s">
        <v>41</v>
      </c>
      <c r="D33" s="5">
        <v>15</v>
      </c>
      <c r="E33" s="5">
        <v>9.49</v>
      </c>
      <c r="F33" s="5" t="s">
        <v>61</v>
      </c>
      <c r="G33" s="5" t="s">
        <v>58</v>
      </c>
      <c r="H33" s="27">
        <f t="shared" si="3"/>
        <v>9.49</v>
      </c>
      <c r="I33" s="5"/>
      <c r="J33" s="27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31.5" x14ac:dyDescent="0.25">
      <c r="A34" s="5"/>
      <c r="B34" s="7" t="s">
        <v>133</v>
      </c>
      <c r="C34" s="5" t="s">
        <v>41</v>
      </c>
      <c r="D34" s="5">
        <v>10</v>
      </c>
      <c r="E34" s="5">
        <v>4.22</v>
      </c>
      <c r="F34" s="5" t="s">
        <v>61</v>
      </c>
      <c r="G34" s="5" t="s">
        <v>58</v>
      </c>
      <c r="H34" s="27">
        <f t="shared" ref="H34:H35" si="4">E34</f>
        <v>4.22</v>
      </c>
      <c r="I34" s="5"/>
      <c r="J34" s="27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31.5" x14ac:dyDescent="0.25">
      <c r="A35" s="5"/>
      <c r="B35" s="7" t="s">
        <v>134</v>
      </c>
      <c r="C35" s="21" t="s">
        <v>41</v>
      </c>
      <c r="D35" s="5">
        <v>20</v>
      </c>
      <c r="E35" s="5">
        <v>8.44</v>
      </c>
      <c r="F35" s="5" t="s">
        <v>61</v>
      </c>
      <c r="G35" s="5" t="s">
        <v>58</v>
      </c>
      <c r="H35" s="27">
        <f t="shared" si="4"/>
        <v>8.44</v>
      </c>
      <c r="I35" s="5"/>
      <c r="J35" s="27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x14ac:dyDescent="0.25">
      <c r="A36" s="5"/>
      <c r="B36" s="8" t="s">
        <v>44</v>
      </c>
      <c r="C36" s="18" t="s">
        <v>40</v>
      </c>
      <c r="D36" s="18"/>
      <c r="E36" s="18"/>
      <c r="F36" s="5"/>
      <c r="G36" s="5"/>
      <c r="H36" s="29"/>
      <c r="I36" s="5"/>
      <c r="J36" s="27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x14ac:dyDescent="0.25">
      <c r="A37" s="5"/>
      <c r="B37" s="8" t="s">
        <v>48</v>
      </c>
      <c r="C37" s="18" t="s">
        <v>40</v>
      </c>
      <c r="D37" s="18"/>
      <c r="E37" s="18"/>
      <c r="F37" s="5"/>
      <c r="G37" s="5"/>
      <c r="H37" s="29"/>
      <c r="I37" s="5"/>
      <c r="J37" s="27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x14ac:dyDescent="0.25">
      <c r="A38" s="5"/>
      <c r="B38" s="8" t="s">
        <v>47</v>
      </c>
      <c r="C38" s="18" t="s">
        <v>40</v>
      </c>
      <c r="D38" s="18">
        <f>D39</f>
        <v>6</v>
      </c>
      <c r="E38" s="29">
        <f>SUM(E39:E46)</f>
        <v>91.610000000000014</v>
      </c>
      <c r="F38" s="21"/>
      <c r="G38" s="21"/>
      <c r="H38" s="29">
        <f t="shared" ref="H38" si="5">SUM(H39:H46)</f>
        <v>91.610000000000014</v>
      </c>
      <c r="I38" s="5"/>
      <c r="J38" s="27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 x14ac:dyDescent="0.25">
      <c r="A39" s="5"/>
      <c r="B39" s="7" t="s">
        <v>110</v>
      </c>
      <c r="C39" s="5" t="s">
        <v>40</v>
      </c>
      <c r="D39" s="5">
        <v>6</v>
      </c>
      <c r="E39" s="27">
        <v>11.67</v>
      </c>
      <c r="F39" s="5" t="s">
        <v>61</v>
      </c>
      <c r="G39" s="5" t="s">
        <v>58</v>
      </c>
      <c r="H39" s="27">
        <f>E39</f>
        <v>11.67</v>
      </c>
      <c r="I39" s="5"/>
      <c r="J39" s="27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x14ac:dyDescent="0.25">
      <c r="A40" s="5"/>
      <c r="B40" s="7" t="s">
        <v>111</v>
      </c>
      <c r="C40" s="5" t="s">
        <v>40</v>
      </c>
      <c r="D40" s="5">
        <v>3</v>
      </c>
      <c r="E40" s="27">
        <v>4.13</v>
      </c>
      <c r="F40" s="5" t="s">
        <v>61</v>
      </c>
      <c r="G40" s="5" t="s">
        <v>58</v>
      </c>
      <c r="H40" s="27">
        <f t="shared" ref="H40:H46" si="6">E40</f>
        <v>4.13</v>
      </c>
      <c r="I40" s="5"/>
      <c r="J40" s="27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x14ac:dyDescent="0.25">
      <c r="A41" s="5"/>
      <c r="B41" s="7" t="s">
        <v>112</v>
      </c>
      <c r="C41" s="5" t="s">
        <v>40</v>
      </c>
      <c r="D41" s="5">
        <v>15</v>
      </c>
      <c r="E41" s="27">
        <v>18.46</v>
      </c>
      <c r="F41" s="5" t="s">
        <v>61</v>
      </c>
      <c r="G41" s="5" t="s">
        <v>58</v>
      </c>
      <c r="H41" s="27">
        <f t="shared" si="6"/>
        <v>18.46</v>
      </c>
      <c r="I41" s="5"/>
      <c r="J41" s="27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x14ac:dyDescent="0.25">
      <c r="A42" s="5"/>
      <c r="B42" s="7" t="s">
        <v>113</v>
      </c>
      <c r="C42" s="5" t="s">
        <v>40</v>
      </c>
      <c r="D42" s="5">
        <v>6.5</v>
      </c>
      <c r="E42" s="27">
        <v>9.6</v>
      </c>
      <c r="F42" s="5" t="s">
        <v>61</v>
      </c>
      <c r="G42" s="5" t="s">
        <v>58</v>
      </c>
      <c r="H42" s="27">
        <f t="shared" si="6"/>
        <v>9.6</v>
      </c>
      <c r="I42" s="5"/>
      <c r="J42" s="27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 x14ac:dyDescent="0.25">
      <c r="A43" s="5"/>
      <c r="B43" s="7" t="s">
        <v>114</v>
      </c>
      <c r="C43" s="5" t="s">
        <v>40</v>
      </c>
      <c r="D43" s="5">
        <v>9</v>
      </c>
      <c r="E43" s="27">
        <v>9.59</v>
      </c>
      <c r="F43" s="5" t="s">
        <v>61</v>
      </c>
      <c r="G43" s="5" t="s">
        <v>58</v>
      </c>
      <c r="H43" s="27">
        <f t="shared" si="6"/>
        <v>9.59</v>
      </c>
      <c r="I43" s="5"/>
      <c r="J43" s="27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x14ac:dyDescent="0.25">
      <c r="A44" s="5"/>
      <c r="B44" s="7" t="s">
        <v>115</v>
      </c>
      <c r="C44" s="5" t="s">
        <v>40</v>
      </c>
      <c r="D44" s="5">
        <v>16</v>
      </c>
      <c r="E44" s="27">
        <v>14.82</v>
      </c>
      <c r="F44" s="5" t="s">
        <v>61</v>
      </c>
      <c r="G44" s="5" t="s">
        <v>58</v>
      </c>
      <c r="H44" s="27">
        <f t="shared" si="6"/>
        <v>14.82</v>
      </c>
      <c r="I44" s="5"/>
      <c r="J44" s="27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x14ac:dyDescent="0.25">
      <c r="A45" s="5"/>
      <c r="B45" s="7" t="s">
        <v>116</v>
      </c>
      <c r="C45" s="5" t="s">
        <v>40</v>
      </c>
      <c r="D45" s="5">
        <v>6</v>
      </c>
      <c r="E45" s="27">
        <v>11.67</v>
      </c>
      <c r="F45" s="5" t="s">
        <v>61</v>
      </c>
      <c r="G45" s="5" t="s">
        <v>58</v>
      </c>
      <c r="H45" s="27">
        <f t="shared" si="6"/>
        <v>11.67</v>
      </c>
      <c r="I45" s="5"/>
      <c r="J45" s="27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x14ac:dyDescent="0.25">
      <c r="A46" s="5"/>
      <c r="B46" s="7" t="s">
        <v>117</v>
      </c>
      <c r="C46" s="5" t="s">
        <v>40</v>
      </c>
      <c r="D46" s="5">
        <v>6</v>
      </c>
      <c r="E46" s="27">
        <v>11.67</v>
      </c>
      <c r="F46" s="5" t="s">
        <v>61</v>
      </c>
      <c r="G46" s="5" t="s">
        <v>58</v>
      </c>
      <c r="H46" s="27">
        <f t="shared" si="6"/>
        <v>11.67</v>
      </c>
      <c r="I46" s="5"/>
      <c r="J46" s="27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 x14ac:dyDescent="0.25">
      <c r="A47" s="5"/>
      <c r="B47" s="8" t="s">
        <v>43</v>
      </c>
      <c r="C47" s="18"/>
      <c r="D47" s="18"/>
      <c r="E47" s="29">
        <f>SUM(E48:E52)</f>
        <v>594.18999999999994</v>
      </c>
      <c r="F47" s="21"/>
      <c r="G47" s="21"/>
      <c r="H47" s="29">
        <f t="shared" ref="H47" si="7">SUM(H48:H52)</f>
        <v>594.18999999999994</v>
      </c>
      <c r="I47" s="5"/>
      <c r="J47" s="27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31.5" x14ac:dyDescent="0.25">
      <c r="A48" s="5"/>
      <c r="B48" s="7" t="s">
        <v>129</v>
      </c>
      <c r="C48" s="5" t="s">
        <v>41</v>
      </c>
      <c r="D48" s="5">
        <v>84</v>
      </c>
      <c r="E48" s="27">
        <f>12.21+12.21+12.82+12.82+12.82</f>
        <v>62.88</v>
      </c>
      <c r="F48" s="5" t="s">
        <v>61</v>
      </c>
      <c r="G48" s="5" t="s">
        <v>58</v>
      </c>
      <c r="H48" s="27">
        <f>E48</f>
        <v>62.88</v>
      </c>
      <c r="I48" s="5"/>
      <c r="J48" s="27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 x14ac:dyDescent="0.25">
      <c r="A49" s="5"/>
      <c r="B49" s="7" t="s">
        <v>130</v>
      </c>
      <c r="C49" s="5" t="s">
        <v>118</v>
      </c>
      <c r="D49" s="5">
        <v>1</v>
      </c>
      <c r="E49" s="27">
        <v>7.56</v>
      </c>
      <c r="F49" s="5" t="s">
        <v>61</v>
      </c>
      <c r="G49" s="5" t="s">
        <v>58</v>
      </c>
      <c r="H49" s="27">
        <f t="shared" ref="H49:H52" si="8">E49</f>
        <v>7.56</v>
      </c>
      <c r="I49" s="5"/>
      <c r="J49" s="27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x14ac:dyDescent="0.25">
      <c r="A50" s="5"/>
      <c r="B50" s="7" t="s">
        <v>131</v>
      </c>
      <c r="C50" s="5" t="s">
        <v>42</v>
      </c>
      <c r="D50" s="5">
        <v>2</v>
      </c>
      <c r="E50" s="27">
        <v>247.85</v>
      </c>
      <c r="F50" s="5" t="s">
        <v>61</v>
      </c>
      <c r="G50" s="5" t="s">
        <v>58</v>
      </c>
      <c r="H50" s="27">
        <f t="shared" si="8"/>
        <v>247.85</v>
      </c>
      <c r="I50" s="5"/>
      <c r="J50" s="27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x14ac:dyDescent="0.25">
      <c r="A51" s="5"/>
      <c r="B51" s="7" t="s">
        <v>132</v>
      </c>
      <c r="C51" s="5" t="s">
        <v>42</v>
      </c>
      <c r="D51" s="5">
        <v>2</v>
      </c>
      <c r="E51" s="27">
        <v>247.85</v>
      </c>
      <c r="F51" s="5" t="s">
        <v>61</v>
      </c>
      <c r="G51" s="5" t="s">
        <v>58</v>
      </c>
      <c r="H51" s="27">
        <f t="shared" si="8"/>
        <v>247.85</v>
      </c>
      <c r="I51" s="5"/>
      <c r="J51" s="27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x14ac:dyDescent="0.25">
      <c r="A52" s="5"/>
      <c r="B52" s="7" t="s">
        <v>135</v>
      </c>
      <c r="C52" s="5"/>
      <c r="D52" s="5"/>
      <c r="E52" s="27">
        <f>1.1+1.1+2.85+23</f>
        <v>28.05</v>
      </c>
      <c r="F52" s="5" t="s">
        <v>61</v>
      </c>
      <c r="G52" s="5" t="s">
        <v>58</v>
      </c>
      <c r="H52" s="27">
        <f t="shared" si="8"/>
        <v>28.05</v>
      </c>
      <c r="I52" s="5"/>
      <c r="J52" s="27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x14ac:dyDescent="0.25">
      <c r="A53" s="5"/>
      <c r="B53" s="7"/>
      <c r="C53" s="5"/>
      <c r="D53" s="5"/>
      <c r="E53" s="27"/>
      <c r="F53" s="5"/>
      <c r="G53" s="5"/>
      <c r="H53" s="27"/>
      <c r="I53" s="5"/>
      <c r="J53" s="27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 x14ac:dyDescent="0.25">
      <c r="A54" s="5"/>
      <c r="B54" s="8" t="s">
        <v>53</v>
      </c>
      <c r="C54" s="18" t="s">
        <v>41</v>
      </c>
      <c r="D54" s="18">
        <f>D55</f>
        <v>15</v>
      </c>
      <c r="E54" s="29">
        <f>E55</f>
        <v>20</v>
      </c>
      <c r="F54" s="5" t="s">
        <v>61</v>
      </c>
      <c r="G54" s="5" t="s">
        <v>59</v>
      </c>
      <c r="H54" s="29">
        <f>H55</f>
        <v>20</v>
      </c>
      <c r="I54" s="5"/>
      <c r="J54" s="27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x14ac:dyDescent="0.25">
      <c r="A55" s="5"/>
      <c r="B55" s="7" t="s">
        <v>67</v>
      </c>
      <c r="C55" s="5" t="s">
        <v>41</v>
      </c>
      <c r="D55" s="5">
        <v>15</v>
      </c>
      <c r="E55" s="27">
        <v>20</v>
      </c>
      <c r="F55" s="5" t="s">
        <v>61</v>
      </c>
      <c r="G55" s="5" t="s">
        <v>59</v>
      </c>
      <c r="H55" s="27">
        <f>E55</f>
        <v>20</v>
      </c>
      <c r="I55" s="5"/>
      <c r="J55" s="27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 x14ac:dyDescent="0.25">
      <c r="A56" s="5"/>
      <c r="B56" s="8" t="s">
        <v>45</v>
      </c>
      <c r="C56" s="20" t="s">
        <v>41</v>
      </c>
      <c r="D56" s="20">
        <f>D57</f>
        <v>50</v>
      </c>
      <c r="E56" s="29">
        <f>E57</f>
        <v>50</v>
      </c>
      <c r="F56" s="5" t="s">
        <v>61</v>
      </c>
      <c r="G56" s="5" t="s">
        <v>59</v>
      </c>
      <c r="H56" s="29">
        <f>H57</f>
        <v>50</v>
      </c>
      <c r="I56" s="5"/>
      <c r="J56" s="27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x14ac:dyDescent="0.25">
      <c r="A57" s="5"/>
      <c r="B57" s="7" t="s">
        <v>68</v>
      </c>
      <c r="C57" s="5" t="s">
        <v>41</v>
      </c>
      <c r="D57" s="5">
        <v>50</v>
      </c>
      <c r="E57" s="27">
        <v>50</v>
      </c>
      <c r="F57" s="5" t="s">
        <v>61</v>
      </c>
      <c r="G57" s="5" t="s">
        <v>59</v>
      </c>
      <c r="H57" s="27">
        <f>E57</f>
        <v>50</v>
      </c>
      <c r="I57" s="5"/>
      <c r="J57" s="27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 x14ac:dyDescent="0.25">
      <c r="A58" s="5"/>
      <c r="B58" s="8" t="s">
        <v>52</v>
      </c>
      <c r="C58" s="20" t="s">
        <v>41</v>
      </c>
      <c r="D58" s="20">
        <f>D59</f>
        <v>10</v>
      </c>
      <c r="E58" s="29">
        <f>E59</f>
        <v>15</v>
      </c>
      <c r="F58" s="5" t="s">
        <v>61</v>
      </c>
      <c r="G58" s="5" t="s">
        <v>59</v>
      </c>
      <c r="H58" s="29">
        <f>H59</f>
        <v>15</v>
      </c>
      <c r="I58" s="5"/>
      <c r="J58" s="27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x14ac:dyDescent="0.25">
      <c r="A59" s="5"/>
      <c r="B59" s="7" t="s">
        <v>66</v>
      </c>
      <c r="C59" s="5" t="s">
        <v>41</v>
      </c>
      <c r="D59" s="5">
        <v>10</v>
      </c>
      <c r="E59" s="27">
        <v>15</v>
      </c>
      <c r="F59" s="5" t="s">
        <v>61</v>
      </c>
      <c r="G59" s="5" t="s">
        <v>59</v>
      </c>
      <c r="H59" s="27">
        <f>E59</f>
        <v>15</v>
      </c>
      <c r="I59" s="5"/>
      <c r="J59" s="27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 x14ac:dyDescent="0.25">
      <c r="A60" s="5"/>
      <c r="B60" s="8" t="s">
        <v>44</v>
      </c>
      <c r="C60" s="20" t="s">
        <v>40</v>
      </c>
      <c r="D60" s="20">
        <f>D61</f>
        <v>30</v>
      </c>
      <c r="E60" s="29">
        <f>E61</f>
        <v>25</v>
      </c>
      <c r="F60" s="5" t="s">
        <v>61</v>
      </c>
      <c r="G60" s="5" t="s">
        <v>59</v>
      </c>
      <c r="H60" s="29">
        <f>H61</f>
        <v>25</v>
      </c>
      <c r="I60" s="5"/>
      <c r="J60" s="27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31.5" x14ac:dyDescent="0.25">
      <c r="A61" s="5"/>
      <c r="B61" s="7" t="s">
        <v>62</v>
      </c>
      <c r="C61" s="5" t="s">
        <v>40</v>
      </c>
      <c r="D61" s="5">
        <v>30</v>
      </c>
      <c r="E61" s="27">
        <v>25</v>
      </c>
      <c r="F61" s="5" t="s">
        <v>61</v>
      </c>
      <c r="G61" s="5" t="s">
        <v>59</v>
      </c>
      <c r="H61" s="27">
        <f>E61</f>
        <v>25</v>
      </c>
      <c r="I61" s="5"/>
      <c r="J61" s="27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x14ac:dyDescent="0.25">
      <c r="A62" s="5"/>
      <c r="B62" s="8" t="s">
        <v>49</v>
      </c>
      <c r="C62" s="20" t="s">
        <v>40</v>
      </c>
      <c r="D62" s="20">
        <f>D63</f>
        <v>50</v>
      </c>
      <c r="E62" s="29">
        <f>E63</f>
        <v>40</v>
      </c>
      <c r="F62" s="5" t="s">
        <v>61</v>
      </c>
      <c r="G62" s="5" t="s">
        <v>59</v>
      </c>
      <c r="H62" s="29">
        <f>H63</f>
        <v>40</v>
      </c>
      <c r="I62" s="5"/>
      <c r="J62" s="27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 x14ac:dyDescent="0.25">
      <c r="A63" s="5"/>
      <c r="B63" s="7" t="s">
        <v>63</v>
      </c>
      <c r="C63" s="5" t="s">
        <v>40</v>
      </c>
      <c r="D63" s="5">
        <v>50</v>
      </c>
      <c r="E63" s="27">
        <v>40</v>
      </c>
      <c r="F63" s="5" t="s">
        <v>61</v>
      </c>
      <c r="G63" s="5" t="s">
        <v>59</v>
      </c>
      <c r="H63" s="27">
        <f>E63</f>
        <v>40</v>
      </c>
      <c r="I63" s="5"/>
      <c r="J63" s="27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 x14ac:dyDescent="0.25">
      <c r="A64" s="5"/>
      <c r="B64" s="8" t="s">
        <v>43</v>
      </c>
      <c r="C64" s="20"/>
      <c r="D64" s="20"/>
      <c r="E64" s="29">
        <f>SUM(E65:E71)</f>
        <v>512</v>
      </c>
      <c r="F64" s="5" t="s">
        <v>61</v>
      </c>
      <c r="G64" s="5" t="s">
        <v>59</v>
      </c>
      <c r="H64" s="29">
        <f>SUM(H65:H71)</f>
        <v>512</v>
      </c>
      <c r="I64" s="5"/>
      <c r="J64" s="27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 x14ac:dyDescent="0.25">
      <c r="A65" s="5"/>
      <c r="B65" s="7" t="s">
        <v>64</v>
      </c>
      <c r="C65" s="5" t="s">
        <v>41</v>
      </c>
      <c r="D65" s="5">
        <v>45</v>
      </c>
      <c r="E65" s="27">
        <v>80</v>
      </c>
      <c r="F65" s="5" t="s">
        <v>61</v>
      </c>
      <c r="G65" s="5" t="s">
        <v>59</v>
      </c>
      <c r="H65" s="27">
        <f t="shared" ref="H65:H71" si="9">E65</f>
        <v>80</v>
      </c>
      <c r="I65" s="5"/>
      <c r="J65" s="27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 x14ac:dyDescent="0.25">
      <c r="A66" s="5"/>
      <c r="B66" s="7" t="s">
        <v>65</v>
      </c>
      <c r="C66" s="5" t="s">
        <v>51</v>
      </c>
      <c r="D66" s="5">
        <v>3</v>
      </c>
      <c r="E66" s="27">
        <v>100</v>
      </c>
      <c r="F66" s="5" t="s">
        <v>61</v>
      </c>
      <c r="G66" s="5" t="s">
        <v>59</v>
      </c>
      <c r="H66" s="27">
        <f t="shared" ref="H66" si="10">E66</f>
        <v>100</v>
      </c>
      <c r="I66" s="5"/>
      <c r="J66" s="27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 x14ac:dyDescent="0.25">
      <c r="A67" s="5"/>
      <c r="B67" s="7" t="s">
        <v>69</v>
      </c>
      <c r="C67" s="5" t="s">
        <v>51</v>
      </c>
      <c r="D67" s="5">
        <v>2</v>
      </c>
      <c r="E67" s="27">
        <v>45</v>
      </c>
      <c r="F67" s="5" t="s">
        <v>61</v>
      </c>
      <c r="G67" s="5" t="s">
        <v>59</v>
      </c>
      <c r="H67" s="27">
        <f t="shared" si="9"/>
        <v>45</v>
      </c>
      <c r="I67" s="5"/>
      <c r="J67" s="27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 x14ac:dyDescent="0.25">
      <c r="A68" s="5"/>
      <c r="B68" s="7" t="s">
        <v>70</v>
      </c>
      <c r="C68" s="5" t="s">
        <v>51</v>
      </c>
      <c r="D68" s="5">
        <v>4</v>
      </c>
      <c r="E68" s="27">
        <v>12</v>
      </c>
      <c r="F68" s="5" t="s">
        <v>61</v>
      </c>
      <c r="G68" s="5" t="s">
        <v>59</v>
      </c>
      <c r="H68" s="27">
        <f t="shared" si="9"/>
        <v>12</v>
      </c>
      <c r="I68" s="5"/>
      <c r="J68" s="27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x14ac:dyDescent="0.25">
      <c r="A69" s="5"/>
      <c r="B69" s="7" t="s">
        <v>71</v>
      </c>
      <c r="C69" s="5" t="s">
        <v>42</v>
      </c>
      <c r="D69" s="5">
        <v>2</v>
      </c>
      <c r="E69" s="27">
        <v>180</v>
      </c>
      <c r="F69" s="5" t="s">
        <v>61</v>
      </c>
      <c r="G69" s="5" t="s">
        <v>59</v>
      </c>
      <c r="H69" s="27">
        <f t="shared" si="9"/>
        <v>180</v>
      </c>
      <c r="I69" s="5"/>
      <c r="J69" s="27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31.5" x14ac:dyDescent="0.25">
      <c r="A70" s="5"/>
      <c r="B70" s="7" t="s">
        <v>50</v>
      </c>
      <c r="C70" s="5" t="s">
        <v>51</v>
      </c>
      <c r="D70" s="5">
        <v>50</v>
      </c>
      <c r="E70" s="27">
        <v>45</v>
      </c>
      <c r="F70" s="5" t="s">
        <v>61</v>
      </c>
      <c r="G70" s="5" t="s">
        <v>59</v>
      </c>
      <c r="H70" s="27">
        <f>E70</f>
        <v>45</v>
      </c>
      <c r="I70" s="5"/>
      <c r="J70" s="27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x14ac:dyDescent="0.25">
      <c r="A71" s="5"/>
      <c r="B71" s="7" t="s">
        <v>54</v>
      </c>
      <c r="C71" s="5" t="s">
        <v>51</v>
      </c>
      <c r="D71" s="5">
        <v>2</v>
      </c>
      <c r="E71" s="27">
        <v>50</v>
      </c>
      <c r="F71" s="5" t="s">
        <v>61</v>
      </c>
      <c r="G71" s="5" t="s">
        <v>59</v>
      </c>
      <c r="H71" s="27">
        <f t="shared" si="9"/>
        <v>50</v>
      </c>
      <c r="I71" s="5"/>
      <c r="J71" s="27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s="1" customFormat="1" ht="18.75" x14ac:dyDescent="0.3">
      <c r="A72" s="18" t="s">
        <v>24</v>
      </c>
      <c r="B72" s="18" t="s">
        <v>11</v>
      </c>
      <c r="C72" s="18"/>
      <c r="D72" s="18"/>
      <c r="E72" s="29">
        <f>SUM(E73:E78)</f>
        <v>12293.08</v>
      </c>
      <c r="F72" s="16"/>
      <c r="G72" s="16"/>
      <c r="H72" s="29">
        <f>SUM(H73:H78)</f>
        <v>2558.0000000000005</v>
      </c>
      <c r="I72" s="16"/>
      <c r="J72" s="29">
        <f>SUM(J73:J78)</f>
        <v>9735.08</v>
      </c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s="1" customFormat="1" ht="31.5" x14ac:dyDescent="0.3">
      <c r="A73" s="20"/>
      <c r="B73" s="9" t="s">
        <v>89</v>
      </c>
      <c r="C73" s="5" t="s">
        <v>88</v>
      </c>
      <c r="D73" s="5">
        <v>25658</v>
      </c>
      <c r="E73" s="27">
        <v>1046.9000000000001</v>
      </c>
      <c r="F73" s="5" t="s">
        <v>61</v>
      </c>
      <c r="G73" s="5" t="s">
        <v>60</v>
      </c>
      <c r="H73" s="27">
        <f>E73</f>
        <v>1046.9000000000001</v>
      </c>
      <c r="I73" s="5"/>
      <c r="J73" s="27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s="1" customFormat="1" ht="31.5" x14ac:dyDescent="0.3">
      <c r="A74" s="20"/>
      <c r="B74" s="9" t="s">
        <v>87</v>
      </c>
      <c r="C74" s="5" t="s">
        <v>88</v>
      </c>
      <c r="D74" s="5">
        <v>25658</v>
      </c>
      <c r="E74" s="27">
        <v>1025.2</v>
      </c>
      <c r="F74" s="5" t="s">
        <v>61</v>
      </c>
      <c r="G74" s="5" t="s">
        <v>60</v>
      </c>
      <c r="H74" s="27">
        <f t="shared" ref="H74:H78" si="11">E74</f>
        <v>1025.2</v>
      </c>
      <c r="I74" s="5"/>
      <c r="J74" s="27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s="1" customFormat="1" ht="31.5" x14ac:dyDescent="0.3">
      <c r="A75" s="20"/>
      <c r="B75" s="9" t="s">
        <v>98</v>
      </c>
      <c r="C75" s="5" t="s">
        <v>88</v>
      </c>
      <c r="D75" s="5">
        <v>230</v>
      </c>
      <c r="E75" s="27">
        <v>9000</v>
      </c>
      <c r="F75" s="5" t="s">
        <v>61</v>
      </c>
      <c r="G75" s="5" t="s">
        <v>60</v>
      </c>
      <c r="H75" s="27"/>
      <c r="I75" s="5"/>
      <c r="J75" s="27">
        <v>9000</v>
      </c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s="1" customFormat="1" ht="18.75" x14ac:dyDescent="0.3">
      <c r="A76" s="20"/>
      <c r="B76" s="9" t="s">
        <v>78</v>
      </c>
      <c r="C76" s="5" t="s">
        <v>51</v>
      </c>
      <c r="D76" s="5">
        <v>3</v>
      </c>
      <c r="E76" s="27">
        <v>632.85</v>
      </c>
      <c r="F76" s="5" t="s">
        <v>61</v>
      </c>
      <c r="G76" s="5" t="s">
        <v>60</v>
      </c>
      <c r="H76" s="27"/>
      <c r="I76" s="5"/>
      <c r="J76" s="27">
        <v>632.85</v>
      </c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s="1" customFormat="1" ht="18.75" x14ac:dyDescent="0.3">
      <c r="A77" s="20"/>
      <c r="B77" s="7" t="s">
        <v>97</v>
      </c>
      <c r="C77" s="5" t="s">
        <v>51</v>
      </c>
      <c r="D77" s="5">
        <v>1</v>
      </c>
      <c r="E77" s="27">
        <v>102.23</v>
      </c>
      <c r="F77" s="5" t="s">
        <v>61</v>
      </c>
      <c r="G77" s="5" t="s">
        <v>60</v>
      </c>
      <c r="H77" s="27"/>
      <c r="I77" s="5"/>
      <c r="J77" s="27">
        <v>102.23</v>
      </c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s="1" customFormat="1" ht="18.75" x14ac:dyDescent="0.3">
      <c r="A78" s="18"/>
      <c r="B78" s="9" t="s">
        <v>103</v>
      </c>
      <c r="C78" s="5"/>
      <c r="D78" s="5"/>
      <c r="E78" s="27">
        <v>485.9</v>
      </c>
      <c r="F78" s="5" t="s">
        <v>61</v>
      </c>
      <c r="G78" s="5" t="s">
        <v>60</v>
      </c>
      <c r="H78" s="27">
        <f t="shared" si="11"/>
        <v>485.9</v>
      </c>
      <c r="I78" s="5"/>
      <c r="J78" s="27"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s="1" customFormat="1" ht="18.75" x14ac:dyDescent="0.3">
      <c r="A79" s="18" t="s">
        <v>25</v>
      </c>
      <c r="B79" s="18" t="s">
        <v>12</v>
      </c>
      <c r="C79" s="18"/>
      <c r="D79" s="18"/>
      <c r="E79" s="29">
        <f>H79+J79</f>
        <v>16897.36</v>
      </c>
      <c r="F79" s="18"/>
      <c r="G79" s="18"/>
      <c r="H79" s="29">
        <f>H81+H84+H87+H80</f>
        <v>14345</v>
      </c>
      <c r="I79" s="18"/>
      <c r="J79" s="29">
        <f>J81+J84+J87+J80</f>
        <v>2552.36</v>
      </c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s="1" customFormat="1" ht="18.75" x14ac:dyDescent="0.3">
      <c r="A80" s="18"/>
      <c r="B80" s="10"/>
      <c r="C80" s="5"/>
      <c r="D80" s="5"/>
      <c r="E80" s="27"/>
      <c r="F80" s="5"/>
      <c r="G80" s="5"/>
      <c r="H80" s="27"/>
      <c r="I80" s="11"/>
      <c r="J80" s="34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s="1" customFormat="1" ht="18.75" x14ac:dyDescent="0.3">
      <c r="A81" s="5"/>
      <c r="B81" s="8" t="s">
        <v>32</v>
      </c>
      <c r="C81" s="5"/>
      <c r="D81" s="5"/>
      <c r="E81" s="29">
        <f>E82+E83</f>
        <v>4775.26</v>
      </c>
      <c r="F81" s="20"/>
      <c r="G81" s="20"/>
      <c r="H81" s="29">
        <f t="shared" ref="H81:J81" si="12">H82+H83</f>
        <v>2222.9</v>
      </c>
      <c r="I81" s="20"/>
      <c r="J81" s="29">
        <f t="shared" si="12"/>
        <v>2552.36</v>
      </c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1" customFormat="1" ht="18.75" x14ac:dyDescent="0.3">
      <c r="A82" s="5"/>
      <c r="B82" s="9" t="s">
        <v>100</v>
      </c>
      <c r="C82" s="5" t="s">
        <v>51</v>
      </c>
      <c r="D82" s="5">
        <v>1</v>
      </c>
      <c r="E82" s="27">
        <v>2552.36</v>
      </c>
      <c r="F82" s="5" t="s">
        <v>61</v>
      </c>
      <c r="G82" s="5" t="s">
        <v>60</v>
      </c>
      <c r="H82" s="27">
        <v>0</v>
      </c>
      <c r="I82" s="12"/>
      <c r="J82" s="35">
        <v>2552.36</v>
      </c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s="1" customFormat="1" ht="18.75" x14ac:dyDescent="0.3">
      <c r="A83" s="5"/>
      <c r="B83" s="9" t="s">
        <v>102</v>
      </c>
      <c r="C83" s="5"/>
      <c r="D83" s="5"/>
      <c r="E83" s="27">
        <v>2222.9</v>
      </c>
      <c r="F83" s="5" t="s">
        <v>61</v>
      </c>
      <c r="G83" s="5" t="s">
        <v>60</v>
      </c>
      <c r="H83" s="27">
        <f>E83</f>
        <v>2222.9</v>
      </c>
      <c r="I83" s="12"/>
      <c r="J83" s="35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s="1" customFormat="1" ht="18.75" x14ac:dyDescent="0.3">
      <c r="A84" s="5"/>
      <c r="B84" s="13" t="s">
        <v>33</v>
      </c>
      <c r="C84" s="19"/>
      <c r="D84" s="11"/>
      <c r="E84" s="29">
        <f>E86+E85</f>
        <v>11857.4</v>
      </c>
      <c r="F84" s="20"/>
      <c r="G84" s="20"/>
      <c r="H84" s="29">
        <f t="shared" ref="H84" si="13">H86+H85</f>
        <v>11857.4</v>
      </c>
      <c r="I84" s="18"/>
      <c r="J84" s="29">
        <f t="shared" ref="J84" si="14">J86</f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s="1" customFormat="1" ht="18.75" x14ac:dyDescent="0.3">
      <c r="A85" s="5"/>
      <c r="B85" s="28" t="s">
        <v>101</v>
      </c>
      <c r="C85" s="19" t="s">
        <v>51</v>
      </c>
      <c r="D85" s="11">
        <v>1</v>
      </c>
      <c r="E85" s="27">
        <v>11147</v>
      </c>
      <c r="F85" s="5" t="s">
        <v>61</v>
      </c>
      <c r="G85" s="5" t="s">
        <v>60</v>
      </c>
      <c r="H85" s="27">
        <f>E85</f>
        <v>11147</v>
      </c>
      <c r="I85" s="5"/>
      <c r="J85" s="27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1" customFormat="1" ht="18.75" x14ac:dyDescent="0.3">
      <c r="A86" s="5"/>
      <c r="B86" s="9" t="s">
        <v>104</v>
      </c>
      <c r="C86" s="5"/>
      <c r="D86" s="5"/>
      <c r="E86" s="27">
        <v>710.4</v>
      </c>
      <c r="F86" s="5" t="s">
        <v>61</v>
      </c>
      <c r="G86" s="5" t="s">
        <v>60</v>
      </c>
      <c r="H86" s="27">
        <f>E86</f>
        <v>710.4</v>
      </c>
      <c r="I86" s="11"/>
      <c r="J86" s="34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s="1" customFormat="1" ht="18.75" x14ac:dyDescent="0.3">
      <c r="A87" s="5"/>
      <c r="B87" s="13" t="s">
        <v>34</v>
      </c>
      <c r="C87" s="19"/>
      <c r="D87" s="11"/>
      <c r="E87" s="29">
        <f>E88</f>
        <v>264.7</v>
      </c>
      <c r="F87" s="5"/>
      <c r="G87" s="5"/>
      <c r="H87" s="29">
        <f>H88</f>
        <v>264.7</v>
      </c>
      <c r="I87" s="18"/>
      <c r="J87" s="29">
        <f t="shared" ref="J87" si="15">J88</f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s="1" customFormat="1" ht="18.75" x14ac:dyDescent="0.3">
      <c r="A88" s="5"/>
      <c r="B88" s="9" t="s">
        <v>105</v>
      </c>
      <c r="C88" s="5"/>
      <c r="D88" s="5"/>
      <c r="E88" s="27">
        <v>264.7</v>
      </c>
      <c r="F88" s="5" t="s">
        <v>61</v>
      </c>
      <c r="G88" s="5" t="s">
        <v>60</v>
      </c>
      <c r="H88" s="27">
        <f>E88</f>
        <v>264.7</v>
      </c>
      <c r="I88" s="11"/>
      <c r="J88" s="34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x14ac:dyDescent="0.25">
      <c r="A89" s="18" t="s">
        <v>26</v>
      </c>
      <c r="B89" s="18" t="s">
        <v>13</v>
      </c>
      <c r="C89" s="18"/>
      <c r="D89" s="18"/>
      <c r="E89" s="27" t="s">
        <v>23</v>
      </c>
      <c r="F89" s="5" t="s">
        <v>23</v>
      </c>
      <c r="G89" s="5" t="s">
        <v>23</v>
      </c>
      <c r="H89" s="27" t="s">
        <v>23</v>
      </c>
      <c r="I89" s="5"/>
      <c r="J89" s="27" t="s">
        <v>23</v>
      </c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x14ac:dyDescent="0.25">
      <c r="A90" s="18" t="s">
        <v>27</v>
      </c>
      <c r="B90" s="18" t="s">
        <v>14</v>
      </c>
      <c r="C90" s="18"/>
      <c r="D90" s="18"/>
      <c r="E90" s="29">
        <f>SUM(E91:E97)</f>
        <v>4630.5</v>
      </c>
      <c r="F90" s="29"/>
      <c r="G90" s="29"/>
      <c r="H90" s="29">
        <f>SUM(H91:H97)</f>
        <v>4630.5</v>
      </c>
      <c r="I90" s="18"/>
      <c r="J90" s="29">
        <f t="shared" ref="J90" si="16">J91</f>
        <v>0</v>
      </c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x14ac:dyDescent="0.25">
      <c r="A91" s="18"/>
      <c r="B91" s="7" t="s">
        <v>136</v>
      </c>
      <c r="C91" s="18"/>
      <c r="D91" s="18"/>
      <c r="E91" s="27">
        <f>259.29+9.9</f>
        <v>269.19</v>
      </c>
      <c r="F91" s="5" t="s">
        <v>61</v>
      </c>
      <c r="G91" s="5" t="s">
        <v>22</v>
      </c>
      <c r="H91" s="27">
        <f>E91</f>
        <v>269.19</v>
      </c>
      <c r="I91" s="5"/>
      <c r="J91" s="27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x14ac:dyDescent="0.25">
      <c r="A92" s="18"/>
      <c r="B92" s="7" t="s">
        <v>106</v>
      </c>
      <c r="C92" s="5" t="s">
        <v>40</v>
      </c>
      <c r="D92" s="5"/>
      <c r="E92" s="27">
        <v>3348.23</v>
      </c>
      <c r="F92" s="5" t="s">
        <v>61</v>
      </c>
      <c r="G92" s="5" t="s">
        <v>22</v>
      </c>
      <c r="H92" s="27">
        <f>E92</f>
        <v>3348.23</v>
      </c>
      <c r="I92" s="5"/>
      <c r="J92" s="27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x14ac:dyDescent="0.25">
      <c r="A93" s="18"/>
      <c r="B93" s="7" t="s">
        <v>107</v>
      </c>
      <c r="C93" s="5" t="s">
        <v>40</v>
      </c>
      <c r="D93" s="5"/>
      <c r="E93" s="27">
        <v>241.27</v>
      </c>
      <c r="F93" s="5" t="s">
        <v>61</v>
      </c>
      <c r="G93" s="5" t="s">
        <v>22</v>
      </c>
      <c r="H93" s="27">
        <f t="shared" ref="H93:H97" si="17">E93</f>
        <v>241.27</v>
      </c>
      <c r="I93" s="5"/>
      <c r="J93" s="27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x14ac:dyDescent="0.25">
      <c r="A94" s="18"/>
      <c r="B94" s="7" t="s">
        <v>108</v>
      </c>
      <c r="C94" s="5" t="s">
        <v>40</v>
      </c>
      <c r="D94" s="5"/>
      <c r="E94" s="27">
        <v>124.29</v>
      </c>
      <c r="F94" s="5" t="s">
        <v>61</v>
      </c>
      <c r="G94" s="5" t="s">
        <v>22</v>
      </c>
      <c r="H94" s="27">
        <f t="shared" si="17"/>
        <v>124.29</v>
      </c>
      <c r="I94" s="5"/>
      <c r="J94" s="27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x14ac:dyDescent="0.25">
      <c r="A95" s="18"/>
      <c r="B95" s="7" t="s">
        <v>109</v>
      </c>
      <c r="C95" s="5" t="s">
        <v>40</v>
      </c>
      <c r="D95" s="5"/>
      <c r="E95" s="27">
        <v>232.2</v>
      </c>
      <c r="F95" s="5" t="s">
        <v>61</v>
      </c>
      <c r="G95" s="5" t="s">
        <v>22</v>
      </c>
      <c r="H95" s="27">
        <f t="shared" si="17"/>
        <v>232.2</v>
      </c>
      <c r="I95" s="5"/>
      <c r="J95" s="27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x14ac:dyDescent="0.25">
      <c r="A96" s="21"/>
      <c r="B96" s="7" t="s">
        <v>138</v>
      </c>
      <c r="C96" s="5"/>
      <c r="D96" s="5"/>
      <c r="E96" s="27">
        <v>207.66</v>
      </c>
      <c r="F96" s="5" t="s">
        <v>61</v>
      </c>
      <c r="G96" s="5" t="s">
        <v>22</v>
      </c>
      <c r="H96" s="27">
        <f t="shared" ref="H96" si="18">E96</f>
        <v>207.66</v>
      </c>
      <c r="I96" s="5"/>
      <c r="J96" s="27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x14ac:dyDescent="0.25">
      <c r="A97" s="21"/>
      <c r="B97" s="7" t="s">
        <v>137</v>
      </c>
      <c r="C97" s="5"/>
      <c r="D97" s="5"/>
      <c r="E97" s="27">
        <v>207.66</v>
      </c>
      <c r="F97" s="5" t="s">
        <v>61</v>
      </c>
      <c r="G97" s="5" t="s">
        <v>22</v>
      </c>
      <c r="H97" s="27">
        <f t="shared" si="17"/>
        <v>207.66</v>
      </c>
      <c r="I97" s="5"/>
      <c r="J97" s="27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x14ac:dyDescent="0.25">
      <c r="A98" s="18" t="s">
        <v>28</v>
      </c>
      <c r="B98" s="18" t="s">
        <v>15</v>
      </c>
      <c r="C98" s="18" t="s">
        <v>23</v>
      </c>
      <c r="D98" s="18" t="s">
        <v>23</v>
      </c>
      <c r="E98" s="29">
        <f>SUM(E99:E104)</f>
        <v>3993.83</v>
      </c>
      <c r="F98" s="5"/>
      <c r="G98" s="5"/>
      <c r="H98" s="29">
        <f>SUM(H99:H104)</f>
        <v>450</v>
      </c>
      <c r="I98" s="20"/>
      <c r="J98" s="29">
        <f>SUM(J99:J104)</f>
        <v>3543.83</v>
      </c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s="26" customFormat="1" ht="15.75" x14ac:dyDescent="0.25">
      <c r="A99" s="5"/>
      <c r="B99" s="7" t="s">
        <v>78</v>
      </c>
      <c r="C99" s="5" t="s">
        <v>51</v>
      </c>
      <c r="D99" s="5">
        <v>3</v>
      </c>
      <c r="E99" s="27">
        <v>410</v>
      </c>
      <c r="F99" s="5" t="s">
        <v>61</v>
      </c>
      <c r="G99" s="5" t="s">
        <v>56</v>
      </c>
      <c r="H99" s="27">
        <v>200</v>
      </c>
      <c r="I99" s="5"/>
      <c r="J99" s="27">
        <v>210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s="26" customFormat="1" ht="15.75" x14ac:dyDescent="0.25">
      <c r="A100" s="5"/>
      <c r="B100" s="7" t="s">
        <v>79</v>
      </c>
      <c r="C100" s="5"/>
      <c r="D100" s="5"/>
      <c r="E100" s="27">
        <v>100</v>
      </c>
      <c r="F100" s="5" t="s">
        <v>61</v>
      </c>
      <c r="G100" s="5" t="s">
        <v>56</v>
      </c>
      <c r="H100" s="27">
        <f t="shared" ref="H100:H104" si="19">E100</f>
        <v>100</v>
      </c>
      <c r="I100" s="5"/>
      <c r="J100" s="27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1:20" s="26" customFormat="1" ht="31.5" x14ac:dyDescent="0.25">
      <c r="A101" s="5"/>
      <c r="B101" s="9" t="s">
        <v>99</v>
      </c>
      <c r="C101" s="5" t="s">
        <v>88</v>
      </c>
      <c r="D101" s="5">
        <v>230</v>
      </c>
      <c r="E101" s="27">
        <v>3000</v>
      </c>
      <c r="F101" s="5" t="s">
        <v>61</v>
      </c>
      <c r="G101" s="5" t="s">
        <v>56</v>
      </c>
      <c r="H101" s="27"/>
      <c r="I101" s="5"/>
      <c r="J101" s="27">
        <v>3000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1:20" s="26" customFormat="1" ht="15.75" x14ac:dyDescent="0.25">
      <c r="A102" s="5"/>
      <c r="B102" s="7" t="s">
        <v>96</v>
      </c>
      <c r="C102" s="5" t="s">
        <v>51</v>
      </c>
      <c r="D102" s="5">
        <v>1</v>
      </c>
      <c r="E102" s="27">
        <v>129.38</v>
      </c>
      <c r="F102" s="5" t="s">
        <v>61</v>
      </c>
      <c r="G102" s="5" t="s">
        <v>56</v>
      </c>
      <c r="H102" s="27"/>
      <c r="I102" s="5"/>
      <c r="J102" s="27">
        <v>129.38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s="26" customFormat="1" ht="15.75" x14ac:dyDescent="0.25">
      <c r="A103" s="5"/>
      <c r="B103" s="7" t="s">
        <v>97</v>
      </c>
      <c r="C103" s="5" t="s">
        <v>51</v>
      </c>
      <c r="D103" s="5">
        <v>2</v>
      </c>
      <c r="E103" s="27">
        <v>204.45</v>
      </c>
      <c r="F103" s="5" t="s">
        <v>61</v>
      </c>
      <c r="G103" s="5" t="s">
        <v>56</v>
      </c>
      <c r="H103" s="27"/>
      <c r="I103" s="5"/>
      <c r="J103" s="27">
        <v>204.45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1:20" s="26" customFormat="1" ht="15.75" x14ac:dyDescent="0.25">
      <c r="A104" s="5"/>
      <c r="B104" s="7" t="s">
        <v>80</v>
      </c>
      <c r="C104" s="5"/>
      <c r="D104" s="5"/>
      <c r="E104" s="27">
        <v>150</v>
      </c>
      <c r="F104" s="5" t="s">
        <v>61</v>
      </c>
      <c r="G104" s="5" t="s">
        <v>56</v>
      </c>
      <c r="H104" s="27">
        <f t="shared" si="19"/>
        <v>150</v>
      </c>
      <c r="I104" s="5"/>
      <c r="J104" s="27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s="1" customFormat="1" ht="18.75" x14ac:dyDescent="0.3">
      <c r="A105" s="18" t="s">
        <v>29</v>
      </c>
      <c r="B105" s="18" t="s">
        <v>16</v>
      </c>
      <c r="C105" s="18" t="s">
        <v>23</v>
      </c>
      <c r="D105" s="18" t="s">
        <v>23</v>
      </c>
      <c r="E105" s="29">
        <f>SUM(E106:E107)</f>
        <v>1150</v>
      </c>
      <c r="F105" s="5" t="s">
        <v>61</v>
      </c>
      <c r="G105" s="5" t="s">
        <v>56</v>
      </c>
      <c r="H105" s="29">
        <f>SUM(H106:H107)</f>
        <v>1150</v>
      </c>
      <c r="I105" s="20"/>
      <c r="J105" s="29">
        <f>SUM(J106:J107)</f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s="1" customFormat="1" ht="18.75" x14ac:dyDescent="0.3">
      <c r="A106" s="5"/>
      <c r="B106" s="7" t="s">
        <v>77</v>
      </c>
      <c r="C106" s="5"/>
      <c r="D106" s="5"/>
      <c r="E106" s="27">
        <v>150</v>
      </c>
      <c r="F106" s="5" t="s">
        <v>61</v>
      </c>
      <c r="G106" s="5" t="s">
        <v>56</v>
      </c>
      <c r="H106" s="27">
        <f>E106</f>
        <v>150</v>
      </c>
      <c r="I106" s="5"/>
      <c r="J106" s="27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s="1" customFormat="1" ht="31.5" x14ac:dyDescent="0.3">
      <c r="A107" s="5"/>
      <c r="B107" s="7" t="s">
        <v>81</v>
      </c>
      <c r="C107" s="5"/>
      <c r="D107" s="5"/>
      <c r="E107" s="27">
        <v>1000</v>
      </c>
      <c r="F107" s="5" t="s">
        <v>61</v>
      </c>
      <c r="G107" s="5" t="s">
        <v>56</v>
      </c>
      <c r="H107" s="27">
        <f>E107</f>
        <v>1000</v>
      </c>
      <c r="I107" s="5"/>
      <c r="J107" s="27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s="1" customFormat="1" ht="18.75" x14ac:dyDescent="0.3">
      <c r="A108" s="18" t="s">
        <v>30</v>
      </c>
      <c r="B108" s="18" t="s">
        <v>17</v>
      </c>
      <c r="C108" s="18" t="s">
        <v>23</v>
      </c>
      <c r="D108" s="18" t="s">
        <v>23</v>
      </c>
      <c r="E108" s="29" t="s">
        <v>23</v>
      </c>
      <c r="F108" s="5" t="s">
        <v>61</v>
      </c>
      <c r="G108" s="5" t="s">
        <v>56</v>
      </c>
      <c r="H108" s="29" t="s">
        <v>23</v>
      </c>
      <c r="I108" s="18"/>
      <c r="J108" s="29" t="s">
        <v>23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s="1" customFormat="1" ht="18.75" x14ac:dyDescent="0.3">
      <c r="A109" s="18" t="s">
        <v>31</v>
      </c>
      <c r="B109" s="18" t="s">
        <v>18</v>
      </c>
      <c r="C109" s="18"/>
      <c r="D109" s="18"/>
      <c r="E109" s="27" t="s">
        <v>23</v>
      </c>
      <c r="F109" s="5" t="s">
        <v>61</v>
      </c>
      <c r="G109" s="5" t="s">
        <v>56</v>
      </c>
      <c r="H109" s="27" t="s">
        <v>23</v>
      </c>
      <c r="I109" s="5"/>
      <c r="J109" s="27" t="s">
        <v>23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s="1" customFormat="1" ht="18.75" x14ac:dyDescent="0.3">
      <c r="A110" s="18">
        <v>10</v>
      </c>
      <c r="B110" s="18" t="s">
        <v>19</v>
      </c>
      <c r="C110" s="18"/>
      <c r="D110" s="18"/>
      <c r="E110" s="29">
        <f>E111+E112</f>
        <v>4274.8999999999996</v>
      </c>
      <c r="F110" s="5" t="s">
        <v>61</v>
      </c>
      <c r="G110" s="5" t="s">
        <v>56</v>
      </c>
      <c r="H110" s="29">
        <f>H111+H112</f>
        <v>600</v>
      </c>
      <c r="I110" s="18"/>
      <c r="J110" s="29">
        <f>J111+J112</f>
        <v>3674.9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s="1" customFormat="1" ht="18.75" x14ac:dyDescent="0.3">
      <c r="A111" s="18"/>
      <c r="B111" s="23" t="s">
        <v>83</v>
      </c>
      <c r="C111" s="5"/>
      <c r="D111" s="5"/>
      <c r="E111" s="27">
        <v>4174.8999999999996</v>
      </c>
      <c r="F111" s="5" t="s">
        <v>61</v>
      </c>
      <c r="G111" s="5" t="s">
        <v>56</v>
      </c>
      <c r="H111" s="27">
        <v>500</v>
      </c>
      <c r="I111" s="5"/>
      <c r="J111" s="27">
        <v>3674.9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s="1" customFormat="1" ht="18.75" x14ac:dyDescent="0.3">
      <c r="A112" s="18"/>
      <c r="B112" s="7" t="s">
        <v>84</v>
      </c>
      <c r="C112" s="5"/>
      <c r="D112" s="5"/>
      <c r="E112" s="27">
        <v>100</v>
      </c>
      <c r="F112" s="5" t="s">
        <v>61</v>
      </c>
      <c r="G112" s="5" t="s">
        <v>56</v>
      </c>
      <c r="H112" s="27">
        <f>E112</f>
        <v>100</v>
      </c>
      <c r="I112" s="5"/>
      <c r="J112" s="27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 x14ac:dyDescent="0.25">
      <c r="A113" s="41" t="s">
        <v>37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s="1" customFormat="1" ht="18.75" x14ac:dyDescent="0.3">
      <c r="A114" s="18">
        <v>1</v>
      </c>
      <c r="B114" s="18" t="s">
        <v>9</v>
      </c>
      <c r="C114" s="18"/>
      <c r="D114" s="18"/>
      <c r="E114" s="31">
        <f>E115+E117+E119+E121+E123</f>
        <v>322</v>
      </c>
      <c r="F114" s="5" t="s">
        <v>61</v>
      </c>
      <c r="G114" s="5" t="s">
        <v>59</v>
      </c>
      <c r="H114" s="31">
        <f>H115+H117+H119+H121+H123</f>
        <v>322</v>
      </c>
      <c r="I114" s="14"/>
      <c r="J114" s="31">
        <f t="shared" ref="J114" si="20">J115+J117+J119+J121+J123</f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s="1" customFormat="1" ht="18.75" x14ac:dyDescent="0.3">
      <c r="A115" s="18"/>
      <c r="B115" s="8" t="s">
        <v>45</v>
      </c>
      <c r="C115" s="18" t="s">
        <v>41</v>
      </c>
      <c r="D115" s="18">
        <f>D116</f>
        <v>50</v>
      </c>
      <c r="E115" s="29">
        <f>E116</f>
        <v>55</v>
      </c>
      <c r="F115" s="5" t="s">
        <v>61</v>
      </c>
      <c r="G115" s="5" t="s">
        <v>59</v>
      </c>
      <c r="H115" s="29">
        <f>H116</f>
        <v>55</v>
      </c>
      <c r="I115" s="5"/>
      <c r="J115" s="27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s="1" customFormat="1" ht="18.75" x14ac:dyDescent="0.3">
      <c r="A116" s="18"/>
      <c r="B116" s="7" t="s">
        <v>76</v>
      </c>
      <c r="C116" s="5" t="s">
        <v>41</v>
      </c>
      <c r="D116" s="5">
        <v>50</v>
      </c>
      <c r="E116" s="27">
        <v>55</v>
      </c>
      <c r="F116" s="5" t="s">
        <v>61</v>
      </c>
      <c r="G116" s="5" t="s">
        <v>59</v>
      </c>
      <c r="H116" s="27">
        <f>E116</f>
        <v>55</v>
      </c>
      <c r="I116" s="5"/>
      <c r="J116" s="27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s="1" customFormat="1" ht="18.75" x14ac:dyDescent="0.3">
      <c r="A117" s="18"/>
      <c r="B117" s="8" t="s">
        <v>44</v>
      </c>
      <c r="C117" s="18" t="s">
        <v>40</v>
      </c>
      <c r="D117" s="18">
        <f>D118</f>
        <v>50</v>
      </c>
      <c r="E117" s="29">
        <f>E118</f>
        <v>60</v>
      </c>
      <c r="F117" s="5" t="s">
        <v>61</v>
      </c>
      <c r="G117" s="5" t="s">
        <v>59</v>
      </c>
      <c r="H117" s="29">
        <f>H118</f>
        <v>60</v>
      </c>
      <c r="I117" s="5"/>
      <c r="J117" s="27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s="1" customFormat="1" ht="18.75" x14ac:dyDescent="0.3">
      <c r="A118" s="18"/>
      <c r="B118" s="7" t="s">
        <v>75</v>
      </c>
      <c r="C118" s="5" t="s">
        <v>40</v>
      </c>
      <c r="D118" s="5">
        <v>50</v>
      </c>
      <c r="E118" s="27">
        <v>60</v>
      </c>
      <c r="F118" s="5" t="s">
        <v>61</v>
      </c>
      <c r="G118" s="5" t="s">
        <v>59</v>
      </c>
      <c r="H118" s="27">
        <f>E118</f>
        <v>60</v>
      </c>
      <c r="I118" s="5"/>
      <c r="J118" s="27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s="1" customFormat="1" ht="18.75" x14ac:dyDescent="0.3">
      <c r="A119" s="18"/>
      <c r="B119" s="8" t="s">
        <v>48</v>
      </c>
      <c r="C119" s="18" t="s">
        <v>40</v>
      </c>
      <c r="D119" s="18">
        <f>D120</f>
        <v>22</v>
      </c>
      <c r="E119" s="29">
        <f>E120</f>
        <v>25</v>
      </c>
      <c r="F119" s="5" t="s">
        <v>61</v>
      </c>
      <c r="G119" s="5" t="s">
        <v>59</v>
      </c>
      <c r="H119" s="29">
        <f>H120</f>
        <v>25</v>
      </c>
      <c r="I119" s="5"/>
      <c r="J119" s="27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s="1" customFormat="1" ht="18.75" x14ac:dyDescent="0.3">
      <c r="A120" s="18"/>
      <c r="B120" s="7" t="s">
        <v>73</v>
      </c>
      <c r="C120" s="5" t="s">
        <v>40</v>
      </c>
      <c r="D120" s="5">
        <v>22</v>
      </c>
      <c r="E120" s="27">
        <v>25</v>
      </c>
      <c r="F120" s="5" t="s">
        <v>61</v>
      </c>
      <c r="G120" s="5" t="s">
        <v>59</v>
      </c>
      <c r="H120" s="27">
        <f>E120</f>
        <v>25</v>
      </c>
      <c r="I120" s="5"/>
      <c r="J120" s="27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s="1" customFormat="1" ht="18.75" x14ac:dyDescent="0.3">
      <c r="A121" s="18"/>
      <c r="B121" s="8" t="s">
        <v>49</v>
      </c>
      <c r="C121" s="20" t="s">
        <v>40</v>
      </c>
      <c r="D121" s="20">
        <f>D122</f>
        <v>75</v>
      </c>
      <c r="E121" s="29">
        <f>E122</f>
        <v>80</v>
      </c>
      <c r="F121" s="5" t="s">
        <v>61</v>
      </c>
      <c r="G121" s="5" t="s">
        <v>59</v>
      </c>
      <c r="H121" s="29">
        <f>H122</f>
        <v>80</v>
      </c>
      <c r="I121" s="5"/>
      <c r="J121" s="27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s="1" customFormat="1" ht="18.75" x14ac:dyDescent="0.3">
      <c r="A122" s="18"/>
      <c r="B122" s="7" t="s">
        <v>72</v>
      </c>
      <c r="C122" s="5" t="s">
        <v>40</v>
      </c>
      <c r="D122" s="5">
        <v>75</v>
      </c>
      <c r="E122" s="27">
        <v>80</v>
      </c>
      <c r="F122" s="5" t="s">
        <v>61</v>
      </c>
      <c r="G122" s="5" t="s">
        <v>59</v>
      </c>
      <c r="H122" s="27">
        <f>E122</f>
        <v>80</v>
      </c>
      <c r="I122" s="5"/>
      <c r="J122" s="27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s="1" customFormat="1" ht="18.75" x14ac:dyDescent="0.3">
      <c r="A123" s="18"/>
      <c r="B123" s="8" t="s">
        <v>43</v>
      </c>
      <c r="C123" s="20"/>
      <c r="D123" s="20"/>
      <c r="E123" s="29">
        <f>E124</f>
        <v>102</v>
      </c>
      <c r="F123" s="20"/>
      <c r="G123" s="5" t="s">
        <v>59</v>
      </c>
      <c r="H123" s="29">
        <f t="shared" ref="H123" si="21">H124</f>
        <v>102</v>
      </c>
      <c r="I123" s="11"/>
      <c r="J123" s="34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s="1" customFormat="1" ht="31.5" x14ac:dyDescent="0.3">
      <c r="A124" s="18"/>
      <c r="B124" s="7" t="s">
        <v>74</v>
      </c>
      <c r="C124" s="5" t="s">
        <v>42</v>
      </c>
      <c r="D124" s="5">
        <v>50</v>
      </c>
      <c r="E124" s="27">
        <v>102</v>
      </c>
      <c r="F124" s="5" t="s">
        <v>61</v>
      </c>
      <c r="G124" s="5" t="s">
        <v>59</v>
      </c>
      <c r="H124" s="27">
        <f>E124</f>
        <v>102</v>
      </c>
      <c r="I124" s="11"/>
      <c r="J124" s="34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s="1" customFormat="1" ht="18.75" x14ac:dyDescent="0.3">
      <c r="A125" s="18" t="s">
        <v>24</v>
      </c>
      <c r="B125" s="18" t="s">
        <v>11</v>
      </c>
      <c r="C125" s="5"/>
      <c r="D125" s="5"/>
      <c r="E125" s="29">
        <f>SUM(E126:E132)</f>
        <v>1095.7</v>
      </c>
      <c r="F125" s="20"/>
      <c r="G125" s="20"/>
      <c r="H125" s="29">
        <f>SUM(H126:H132)</f>
        <v>825.7</v>
      </c>
      <c r="I125" s="20"/>
      <c r="J125" s="29">
        <f t="shared" ref="J125" si="22">SUM(J126:J132)</f>
        <v>270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s="1" customFormat="1" ht="31.5" x14ac:dyDescent="0.3">
      <c r="A126" s="18"/>
      <c r="B126" s="9" t="s">
        <v>89</v>
      </c>
      <c r="C126" s="5" t="s">
        <v>85</v>
      </c>
      <c r="D126" s="5">
        <v>11173</v>
      </c>
      <c r="E126" s="27">
        <v>374.6</v>
      </c>
      <c r="F126" s="5" t="s">
        <v>61</v>
      </c>
      <c r="G126" s="5" t="s">
        <v>86</v>
      </c>
      <c r="H126" s="27">
        <f>E126</f>
        <v>374.6</v>
      </c>
      <c r="I126" s="11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s="1" customFormat="1" ht="31.5" x14ac:dyDescent="0.3">
      <c r="A127" s="20"/>
      <c r="B127" s="9" t="s">
        <v>87</v>
      </c>
      <c r="C127" s="5" t="s">
        <v>88</v>
      </c>
      <c r="D127" s="5">
        <v>11173</v>
      </c>
      <c r="E127" s="27">
        <v>338.6</v>
      </c>
      <c r="F127" s="5" t="s">
        <v>61</v>
      </c>
      <c r="G127" s="5" t="s">
        <v>86</v>
      </c>
      <c r="H127" s="27">
        <f t="shared" ref="H127:H132" si="23">E127</f>
        <v>338.6</v>
      </c>
      <c r="I127" s="11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s="1" customFormat="1" ht="18.75" x14ac:dyDescent="0.3">
      <c r="A128" s="20"/>
      <c r="B128" s="9" t="s">
        <v>90</v>
      </c>
      <c r="C128" s="5" t="s">
        <v>51</v>
      </c>
      <c r="D128" s="5">
        <v>4</v>
      </c>
      <c r="E128" s="27">
        <v>63.9</v>
      </c>
      <c r="F128" s="5" t="s">
        <v>61</v>
      </c>
      <c r="G128" s="5" t="s">
        <v>86</v>
      </c>
      <c r="H128" s="27">
        <f t="shared" si="23"/>
        <v>63.9</v>
      </c>
      <c r="I128" s="11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s="1" customFormat="1" ht="18.75" x14ac:dyDescent="0.3">
      <c r="A129" s="20"/>
      <c r="B129" s="9" t="s">
        <v>91</v>
      </c>
      <c r="C129" s="5" t="s">
        <v>51</v>
      </c>
      <c r="D129" s="5">
        <v>4</v>
      </c>
      <c r="E129" s="27">
        <v>23.6</v>
      </c>
      <c r="F129" s="5" t="s">
        <v>61</v>
      </c>
      <c r="G129" s="5" t="s">
        <v>86</v>
      </c>
      <c r="H129" s="27">
        <f t="shared" si="23"/>
        <v>23.6</v>
      </c>
      <c r="I129" s="11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s="1" customFormat="1" ht="18.75" x14ac:dyDescent="0.3">
      <c r="A130" s="20"/>
      <c r="B130" s="9" t="s">
        <v>92</v>
      </c>
      <c r="C130" s="5" t="s">
        <v>51</v>
      </c>
      <c r="D130" s="5">
        <v>3</v>
      </c>
      <c r="E130" s="27">
        <v>10.5</v>
      </c>
      <c r="F130" s="5" t="s">
        <v>61</v>
      </c>
      <c r="G130" s="5" t="s">
        <v>86</v>
      </c>
      <c r="H130" s="27">
        <f t="shared" si="23"/>
        <v>10.5</v>
      </c>
      <c r="I130" s="11"/>
      <c r="J130" s="34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s="1" customFormat="1" ht="18.75" x14ac:dyDescent="0.3">
      <c r="A131" s="20"/>
      <c r="B131" s="9" t="s">
        <v>78</v>
      </c>
      <c r="C131" s="5" t="s">
        <v>51</v>
      </c>
      <c r="D131" s="5">
        <v>3</v>
      </c>
      <c r="E131" s="27">
        <v>270</v>
      </c>
      <c r="F131" s="5" t="s">
        <v>61</v>
      </c>
      <c r="G131" s="5" t="s">
        <v>86</v>
      </c>
      <c r="H131" s="27"/>
      <c r="I131" s="11"/>
      <c r="J131" s="34">
        <f>E131</f>
        <v>270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s="1" customFormat="1" ht="18.75" x14ac:dyDescent="0.3">
      <c r="A132" s="20"/>
      <c r="B132" s="9" t="s">
        <v>93</v>
      </c>
      <c r="C132" s="5" t="s">
        <v>51</v>
      </c>
      <c r="D132" s="5">
        <v>4</v>
      </c>
      <c r="E132" s="27">
        <v>14.5</v>
      </c>
      <c r="F132" s="5" t="s">
        <v>61</v>
      </c>
      <c r="G132" s="5" t="s">
        <v>86</v>
      </c>
      <c r="H132" s="27">
        <f t="shared" si="23"/>
        <v>14.5</v>
      </c>
      <c r="I132" s="11"/>
      <c r="J132" s="34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.75" x14ac:dyDescent="0.25">
      <c r="A133" s="18" t="s">
        <v>25</v>
      </c>
      <c r="B133" s="18" t="s">
        <v>12</v>
      </c>
      <c r="C133" s="18"/>
      <c r="D133" s="18"/>
      <c r="E133" s="29">
        <f>E135+E137</f>
        <v>1008.2</v>
      </c>
      <c r="F133" s="18"/>
      <c r="G133" s="5"/>
      <c r="H133" s="29">
        <f>H135+H137</f>
        <v>1008.2</v>
      </c>
      <c r="I133" s="18"/>
      <c r="J133" s="29">
        <f>J135+J137</f>
        <v>0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x14ac:dyDescent="0.25">
      <c r="A134" s="5"/>
      <c r="B134" s="5" t="s">
        <v>10</v>
      </c>
      <c r="C134" s="5"/>
      <c r="D134" s="5"/>
      <c r="E134" s="29"/>
      <c r="F134" s="5"/>
      <c r="G134" s="5"/>
      <c r="H134" s="27"/>
      <c r="I134" s="5"/>
      <c r="J134" s="27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x14ac:dyDescent="0.25">
      <c r="A135" s="5"/>
      <c r="B135" s="8" t="s">
        <v>38</v>
      </c>
      <c r="C135" s="5"/>
      <c r="D135" s="5"/>
      <c r="E135" s="29">
        <f>E136</f>
        <v>629.9</v>
      </c>
      <c r="F135" s="5"/>
      <c r="G135" s="5"/>
      <c r="H135" s="29">
        <f>H136</f>
        <v>629.9</v>
      </c>
      <c r="I135" s="18"/>
      <c r="J135" s="29">
        <f t="shared" ref="J135" si="24">J136</f>
        <v>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x14ac:dyDescent="0.25">
      <c r="A136" s="5"/>
      <c r="B136" s="9" t="s">
        <v>94</v>
      </c>
      <c r="C136" s="5"/>
      <c r="D136" s="5"/>
      <c r="E136" s="27">
        <v>629.9</v>
      </c>
      <c r="F136" s="5" t="s">
        <v>61</v>
      </c>
      <c r="G136" s="5" t="s">
        <v>86</v>
      </c>
      <c r="H136" s="27">
        <f>E136</f>
        <v>629.9</v>
      </c>
      <c r="I136" s="5"/>
      <c r="J136" s="27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x14ac:dyDescent="0.25">
      <c r="A137" s="5"/>
      <c r="B137" s="13" t="s">
        <v>39</v>
      </c>
      <c r="C137" s="19"/>
      <c r="D137" s="11"/>
      <c r="E137" s="29">
        <f>E138</f>
        <v>378.3</v>
      </c>
      <c r="F137" s="5"/>
      <c r="G137" s="5"/>
      <c r="H137" s="33">
        <f>H138</f>
        <v>378.3</v>
      </c>
      <c r="I137" s="15"/>
      <c r="J137" s="33">
        <f t="shared" ref="J137" si="25">J138</f>
        <v>0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x14ac:dyDescent="0.25">
      <c r="A138" s="5"/>
      <c r="B138" s="9" t="s">
        <v>95</v>
      </c>
      <c r="C138" s="5"/>
      <c r="D138" s="5"/>
      <c r="E138" s="27">
        <f>253.3+125</f>
        <v>378.3</v>
      </c>
      <c r="F138" s="5" t="s">
        <v>61</v>
      </c>
      <c r="G138" s="5" t="s">
        <v>86</v>
      </c>
      <c r="H138" s="27">
        <f>E138</f>
        <v>378.3</v>
      </c>
      <c r="I138" s="11"/>
      <c r="J138" s="34">
        <v>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s="3" customFormat="1" ht="18.75" x14ac:dyDescent="0.3">
      <c r="A139" s="18" t="s">
        <v>26</v>
      </c>
      <c r="B139" s="20" t="s">
        <v>13</v>
      </c>
      <c r="C139" s="5"/>
      <c r="D139" s="5"/>
      <c r="E139" s="27"/>
      <c r="F139" s="5"/>
      <c r="G139" s="5"/>
      <c r="H139" s="27"/>
      <c r="I139" s="5"/>
      <c r="J139" s="27"/>
    </row>
    <row r="140" spans="1:20" s="3" customFormat="1" ht="18.75" x14ac:dyDescent="0.3">
      <c r="A140" s="18" t="s">
        <v>27</v>
      </c>
      <c r="B140" s="20" t="s">
        <v>14</v>
      </c>
      <c r="C140" s="5" t="s">
        <v>23</v>
      </c>
      <c r="D140" s="5" t="s">
        <v>23</v>
      </c>
      <c r="E140" s="29">
        <f>SUM(E141:E144)</f>
        <v>7908.9</v>
      </c>
      <c r="F140" s="16"/>
      <c r="G140" s="16"/>
      <c r="H140" s="29">
        <f t="shared" ref="H140" si="26">SUM(H141:H144)</f>
        <v>7908.9</v>
      </c>
      <c r="I140" s="5"/>
      <c r="J140" s="27">
        <v>0</v>
      </c>
    </row>
    <row r="141" spans="1:20" s="3" customFormat="1" ht="18.75" x14ac:dyDescent="0.3">
      <c r="A141" s="18"/>
      <c r="B141" s="7" t="s">
        <v>55</v>
      </c>
      <c r="C141" s="5"/>
      <c r="D141" s="5"/>
      <c r="E141" s="27"/>
      <c r="F141" s="5" t="s">
        <v>61</v>
      </c>
      <c r="G141" s="5" t="s">
        <v>22</v>
      </c>
      <c r="H141" s="27">
        <f>E141</f>
        <v>0</v>
      </c>
      <c r="I141" s="5"/>
      <c r="J141" s="27">
        <v>0</v>
      </c>
    </row>
    <row r="142" spans="1:20" s="3" customFormat="1" ht="18.75" x14ac:dyDescent="0.3">
      <c r="A142" s="21"/>
      <c r="B142" s="7" t="s">
        <v>139</v>
      </c>
      <c r="C142" s="5"/>
      <c r="D142" s="5"/>
      <c r="E142" s="27">
        <v>622.29</v>
      </c>
      <c r="F142" s="5" t="s">
        <v>61</v>
      </c>
      <c r="G142" s="5" t="s">
        <v>22</v>
      </c>
      <c r="H142" s="27">
        <f t="shared" ref="H142:H144" si="27">E142</f>
        <v>622.29</v>
      </c>
      <c r="I142" s="5"/>
      <c r="J142" s="27"/>
    </row>
    <row r="143" spans="1:20" s="3" customFormat="1" ht="18.75" x14ac:dyDescent="0.3">
      <c r="A143" s="21"/>
      <c r="B143" s="7" t="s">
        <v>140</v>
      </c>
      <c r="C143" s="5"/>
      <c r="D143" s="5"/>
      <c r="E143" s="27">
        <v>1515.95</v>
      </c>
      <c r="F143" s="5" t="s">
        <v>61</v>
      </c>
      <c r="G143" s="5" t="s">
        <v>22</v>
      </c>
      <c r="H143" s="27">
        <f t="shared" si="27"/>
        <v>1515.95</v>
      </c>
      <c r="I143" s="5"/>
      <c r="J143" s="27"/>
    </row>
    <row r="144" spans="1:20" s="3" customFormat="1" ht="18.75" x14ac:dyDescent="0.3">
      <c r="A144" s="21"/>
      <c r="B144" s="7" t="s">
        <v>141</v>
      </c>
      <c r="C144" s="5"/>
      <c r="D144" s="5"/>
      <c r="E144" s="27">
        <v>5770.66</v>
      </c>
      <c r="F144" s="5" t="s">
        <v>61</v>
      </c>
      <c r="G144" s="5" t="s">
        <v>22</v>
      </c>
      <c r="H144" s="27">
        <f t="shared" si="27"/>
        <v>5770.66</v>
      </c>
      <c r="I144" s="5"/>
      <c r="J144" s="27"/>
    </row>
    <row r="145" spans="1:10" s="3" customFormat="1" ht="18.75" x14ac:dyDescent="0.3">
      <c r="A145" s="18" t="s">
        <v>28</v>
      </c>
      <c r="B145" s="20" t="s">
        <v>15</v>
      </c>
      <c r="C145" s="5" t="s">
        <v>23</v>
      </c>
      <c r="D145" s="5" t="s">
        <v>23</v>
      </c>
      <c r="E145" s="29">
        <f>SUM(E146:E150)</f>
        <v>773.82999999999993</v>
      </c>
      <c r="F145" s="20"/>
      <c r="G145" s="20"/>
      <c r="H145" s="29">
        <f>SUM(H146:H150)</f>
        <v>350</v>
      </c>
      <c r="I145" s="20"/>
      <c r="J145" s="29">
        <f>SUM(J146:J150)</f>
        <v>423.83</v>
      </c>
    </row>
    <row r="146" spans="1:10" s="3" customFormat="1" ht="18.75" x14ac:dyDescent="0.3">
      <c r="A146" s="20"/>
      <c r="B146" s="7" t="s">
        <v>78</v>
      </c>
      <c r="C146" s="5" t="s">
        <v>51</v>
      </c>
      <c r="D146" s="5">
        <v>1</v>
      </c>
      <c r="E146" s="27">
        <v>240</v>
      </c>
      <c r="F146" s="5" t="s">
        <v>61</v>
      </c>
      <c r="G146" s="5" t="s">
        <v>56</v>
      </c>
      <c r="H146" s="27">
        <v>150</v>
      </c>
      <c r="I146" s="5"/>
      <c r="J146" s="27">
        <v>90</v>
      </c>
    </row>
    <row r="147" spans="1:10" s="3" customFormat="1" ht="18.75" x14ac:dyDescent="0.3">
      <c r="A147" s="20"/>
      <c r="B147" s="7" t="s">
        <v>79</v>
      </c>
      <c r="C147" s="5" t="s">
        <v>51</v>
      </c>
      <c r="D147" s="5">
        <v>1</v>
      </c>
      <c r="E147" s="27">
        <v>100</v>
      </c>
      <c r="F147" s="5" t="s">
        <v>61</v>
      </c>
      <c r="G147" s="5" t="s">
        <v>56</v>
      </c>
      <c r="H147" s="27">
        <f t="shared" ref="H147:H150" si="28">E147</f>
        <v>100</v>
      </c>
      <c r="I147" s="5"/>
      <c r="J147" s="27"/>
    </row>
    <row r="148" spans="1:10" s="3" customFormat="1" ht="18.75" x14ac:dyDescent="0.3">
      <c r="A148" s="20"/>
      <c r="B148" s="7" t="s">
        <v>96</v>
      </c>
      <c r="C148" s="5" t="s">
        <v>51</v>
      </c>
      <c r="D148" s="5">
        <v>1</v>
      </c>
      <c r="E148" s="27">
        <v>129.38</v>
      </c>
      <c r="F148" s="5" t="s">
        <v>61</v>
      </c>
      <c r="G148" s="5" t="s">
        <v>56</v>
      </c>
      <c r="H148" s="27"/>
      <c r="I148" s="5"/>
      <c r="J148" s="27">
        <f>E148</f>
        <v>129.38</v>
      </c>
    </row>
    <row r="149" spans="1:10" s="3" customFormat="1" ht="18.75" x14ac:dyDescent="0.3">
      <c r="A149" s="20"/>
      <c r="B149" s="7" t="s">
        <v>97</v>
      </c>
      <c r="C149" s="5" t="s">
        <v>51</v>
      </c>
      <c r="D149" s="5">
        <v>2</v>
      </c>
      <c r="E149" s="27">
        <v>204.45</v>
      </c>
      <c r="F149" s="5" t="s">
        <v>61</v>
      </c>
      <c r="G149" s="5" t="s">
        <v>56</v>
      </c>
      <c r="H149" s="27"/>
      <c r="I149" s="5"/>
      <c r="J149" s="27">
        <v>204.45</v>
      </c>
    </row>
    <row r="150" spans="1:10" s="3" customFormat="1" ht="18.75" x14ac:dyDescent="0.3">
      <c r="A150" s="20"/>
      <c r="B150" s="7" t="s">
        <v>80</v>
      </c>
      <c r="C150" s="5" t="s">
        <v>40</v>
      </c>
      <c r="D150" s="5"/>
      <c r="E150" s="27">
        <v>100</v>
      </c>
      <c r="F150" s="5" t="s">
        <v>61</v>
      </c>
      <c r="G150" s="5" t="s">
        <v>56</v>
      </c>
      <c r="H150" s="27">
        <f t="shared" si="28"/>
        <v>100</v>
      </c>
      <c r="I150" s="5"/>
      <c r="J150" s="27"/>
    </row>
    <row r="151" spans="1:10" s="3" customFormat="1" ht="18.75" x14ac:dyDescent="0.3">
      <c r="A151" s="18" t="s">
        <v>29</v>
      </c>
      <c r="B151" s="20" t="s">
        <v>16</v>
      </c>
      <c r="C151" s="5"/>
      <c r="D151" s="5"/>
      <c r="E151" s="29">
        <f>E152+E153+E154</f>
        <v>1500</v>
      </c>
      <c r="F151" s="5" t="s">
        <v>61</v>
      </c>
      <c r="G151" s="5" t="s">
        <v>56</v>
      </c>
      <c r="H151" s="29">
        <f>H152+H153+H154</f>
        <v>1500</v>
      </c>
      <c r="I151" s="18"/>
      <c r="J151" s="29">
        <f>J152+J153+J154</f>
        <v>0</v>
      </c>
    </row>
    <row r="152" spans="1:10" s="3" customFormat="1" ht="18.75" x14ac:dyDescent="0.3">
      <c r="A152" s="18"/>
      <c r="B152" s="7" t="s">
        <v>77</v>
      </c>
      <c r="C152" s="5"/>
      <c r="D152" s="5"/>
      <c r="E152" s="27">
        <v>200</v>
      </c>
      <c r="F152" s="5" t="s">
        <v>61</v>
      </c>
      <c r="G152" s="5" t="s">
        <v>56</v>
      </c>
      <c r="H152" s="27">
        <f>E152</f>
        <v>200</v>
      </c>
      <c r="I152" s="5"/>
      <c r="J152" s="27"/>
    </row>
    <row r="153" spans="1:10" s="3" customFormat="1" ht="31.5" x14ac:dyDescent="0.3">
      <c r="A153" s="18"/>
      <c r="B153" s="7" t="s">
        <v>81</v>
      </c>
      <c r="C153" s="5"/>
      <c r="D153" s="5"/>
      <c r="E153" s="27">
        <v>800</v>
      </c>
      <c r="F153" s="5" t="s">
        <v>61</v>
      </c>
      <c r="G153" s="5" t="s">
        <v>56</v>
      </c>
      <c r="H153" s="27">
        <f t="shared" ref="H153:H154" si="29">E153</f>
        <v>800</v>
      </c>
      <c r="I153" s="5"/>
      <c r="J153" s="27"/>
    </row>
    <row r="154" spans="1:10" s="3" customFormat="1" ht="18.75" x14ac:dyDescent="0.3">
      <c r="A154" s="18"/>
      <c r="B154" s="7" t="s">
        <v>82</v>
      </c>
      <c r="C154" s="5"/>
      <c r="D154" s="5"/>
      <c r="E154" s="27">
        <v>500</v>
      </c>
      <c r="F154" s="5" t="s">
        <v>61</v>
      </c>
      <c r="G154" s="5" t="s">
        <v>56</v>
      </c>
      <c r="H154" s="27">
        <f t="shared" si="29"/>
        <v>500</v>
      </c>
      <c r="I154" s="5"/>
      <c r="J154" s="27"/>
    </row>
    <row r="155" spans="1:10" s="3" customFormat="1" ht="18.75" x14ac:dyDescent="0.3">
      <c r="A155" s="18" t="s">
        <v>30</v>
      </c>
      <c r="B155" s="20" t="s">
        <v>17</v>
      </c>
      <c r="C155" s="5" t="s">
        <v>23</v>
      </c>
      <c r="D155" s="5" t="s">
        <v>23</v>
      </c>
      <c r="E155" s="27" t="s">
        <v>23</v>
      </c>
      <c r="F155" s="5" t="s">
        <v>61</v>
      </c>
      <c r="G155" s="5" t="s">
        <v>56</v>
      </c>
      <c r="H155" s="27" t="s">
        <v>23</v>
      </c>
      <c r="I155" s="5"/>
      <c r="J155" s="27" t="s">
        <v>23</v>
      </c>
    </row>
    <row r="156" spans="1:10" s="3" customFormat="1" ht="18.75" x14ac:dyDescent="0.3">
      <c r="A156" s="20" t="s">
        <v>31</v>
      </c>
      <c r="B156" s="20" t="s">
        <v>19</v>
      </c>
      <c r="C156" s="20" t="s">
        <v>23</v>
      </c>
      <c r="D156" s="20" t="s">
        <v>23</v>
      </c>
      <c r="E156" s="29">
        <f>E157+E158</f>
        <v>2450</v>
      </c>
      <c r="F156" s="5" t="s">
        <v>61</v>
      </c>
      <c r="G156" s="5" t="s">
        <v>56</v>
      </c>
      <c r="H156" s="29">
        <f>H157+H158</f>
        <v>450</v>
      </c>
      <c r="I156" s="20"/>
      <c r="J156" s="29">
        <f>J157+J158</f>
        <v>2000</v>
      </c>
    </row>
    <row r="157" spans="1:10" s="2" customFormat="1" ht="15.75" x14ac:dyDescent="0.25">
      <c r="A157" s="22"/>
      <c r="B157" s="23" t="s">
        <v>83</v>
      </c>
      <c r="C157" s="24"/>
      <c r="D157" s="24"/>
      <c r="E157" s="32">
        <v>2350</v>
      </c>
      <c r="F157" s="5" t="s">
        <v>61</v>
      </c>
      <c r="G157" s="5" t="s">
        <v>56</v>
      </c>
      <c r="H157" s="32">
        <v>350</v>
      </c>
      <c r="I157" s="24"/>
      <c r="J157" s="32">
        <v>2000</v>
      </c>
    </row>
    <row r="158" spans="1:10" s="2" customFormat="1" ht="15.75" x14ac:dyDescent="0.25">
      <c r="A158" s="22"/>
      <c r="B158" s="23" t="s">
        <v>84</v>
      </c>
      <c r="C158" s="24"/>
      <c r="D158" s="24"/>
      <c r="E158" s="32">
        <v>100</v>
      </c>
      <c r="F158" s="5" t="s">
        <v>61</v>
      </c>
      <c r="G158" s="5" t="s">
        <v>56</v>
      </c>
      <c r="H158" s="32">
        <f t="shared" ref="H158" si="30">E158</f>
        <v>100</v>
      </c>
      <c r="I158" s="24"/>
      <c r="J158" s="36"/>
    </row>
    <row r="159" spans="1:10" s="2" customForma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s="2" customFormat="1" x14ac:dyDescent="0.25">
      <c r="A160" s="4"/>
      <c r="B160" s="4"/>
      <c r="C160" s="43"/>
      <c r="D160" s="43"/>
      <c r="E160" s="43"/>
      <c r="F160" s="43"/>
      <c r="G160" s="4"/>
      <c r="H160" s="4"/>
      <c r="I160" s="4"/>
      <c r="J160" s="4"/>
    </row>
    <row r="161" spans="1:10" s="2" customFormat="1" x14ac:dyDescent="0.25">
      <c r="A161" s="4"/>
      <c r="B161" s="4"/>
      <c r="C161" s="38"/>
      <c r="D161" s="38"/>
      <c r="E161" s="38"/>
      <c r="F161" s="38"/>
      <c r="G161" s="4"/>
      <c r="H161" s="4"/>
      <c r="I161" s="4"/>
      <c r="J161" s="4"/>
    </row>
    <row r="162" spans="1:10" s="2" customForma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s="2" customForma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s="2" customForma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s="2" customForma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s="2" customForma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s="2" customForma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s="2" customForma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s="2" customForma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2" customForma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s="2" customForma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s="2" customForma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s="2" customForma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s="2" customForma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s="2" customForma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s="2" customForma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s="2" customForma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s="2" customForma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s="2" customForma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s="2" customForma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s="2" customForma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s="2" customFormat="1" x14ac:dyDescent="0.25"/>
    <row r="183" spans="1:10" s="2" customFormat="1" x14ac:dyDescent="0.25"/>
    <row r="184" spans="1:10" s="2" customFormat="1" x14ac:dyDescent="0.25"/>
    <row r="185" spans="1:10" s="2" customFormat="1" x14ac:dyDescent="0.25"/>
    <row r="186" spans="1:10" s="2" customFormat="1" x14ac:dyDescent="0.25"/>
    <row r="187" spans="1:10" s="2" customFormat="1" x14ac:dyDescent="0.25"/>
    <row r="188" spans="1:10" s="2" customFormat="1" x14ac:dyDescent="0.25"/>
    <row r="189" spans="1:10" s="2" customFormat="1" x14ac:dyDescent="0.25"/>
    <row r="190" spans="1:10" s="2" customFormat="1" x14ac:dyDescent="0.25"/>
    <row r="191" spans="1:10" s="2" customFormat="1" x14ac:dyDescent="0.25"/>
    <row r="192" spans="1:10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</sheetData>
  <mergeCells count="15">
    <mergeCell ref="A113:J113"/>
    <mergeCell ref="A7:J7"/>
    <mergeCell ref="A9:A10"/>
    <mergeCell ref="B9:B10"/>
    <mergeCell ref="C9:C10"/>
    <mergeCell ref="D9:D10"/>
    <mergeCell ref="E9:E10"/>
    <mergeCell ref="F9:F10"/>
    <mergeCell ref="G9:G10"/>
    <mergeCell ref="H9:J9"/>
    <mergeCell ref="H2:J2"/>
    <mergeCell ref="H3:J3"/>
    <mergeCell ref="H4:J4"/>
    <mergeCell ref="H5:J5"/>
    <mergeCell ref="A20:J20"/>
  </mergeCells>
  <pageMargins left="0.62992125984251968" right="0.59055118110236227" top="0.6692913385826772" bottom="0.55118110236220474" header="0.31496062992125984" footer="0.31496062992125984"/>
  <pageSetup paperSize="9" scale="52" fitToHeight="3" orientation="landscape" horizontalDpi="180" verticalDpi="180" r:id="rId1"/>
  <rowBreaks count="3" manualBreakCount="3">
    <brk id="63" max="9" man="1"/>
    <brk id="106" max="9" man="1"/>
    <brk id="1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Приожение</vt:lpstr>
      <vt:lpstr>Приожение!Область_печати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2020-06-13T06:11:37Z</dcterms:modified>
</cp:coreProperties>
</file>