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Прил." sheetId="1" r:id="rId1"/>
    <sheet name="наборка объемов фин-я для Прогр" sheetId="2" state="hidden" r:id="rId2"/>
    <sheet name="Лист3" sheetId="3" state="hidden" r:id="rId3"/>
  </sheets>
  <definedNames>
    <definedName name="_xlnm.Print_Area" localSheetId="0">Прил.!$A$1:$M$196</definedName>
  </definedNames>
  <calcPr calcId="145621"/>
</workbook>
</file>

<file path=xl/calcChain.xml><?xml version="1.0" encoding="utf-8"?>
<calcChain xmlns="http://schemas.openxmlformats.org/spreadsheetml/2006/main">
  <c r="G16" i="1" l="1"/>
  <c r="H14" i="1"/>
  <c r="L186" i="1" l="1"/>
  <c r="L76" i="1"/>
  <c r="M78" i="1"/>
  <c r="M150" i="1"/>
  <c r="M149" i="1"/>
  <c r="M148" i="1"/>
  <c r="L26" i="1" l="1"/>
  <c r="L170" i="1" l="1"/>
  <c r="L159" i="1" l="1"/>
  <c r="K159" i="1"/>
  <c r="J159" i="1"/>
  <c r="I159" i="1"/>
  <c r="H159" i="1"/>
  <c r="G159" i="1"/>
  <c r="L64" i="1"/>
  <c r="K64" i="1"/>
  <c r="J64" i="1"/>
  <c r="I64" i="1"/>
  <c r="H64" i="1"/>
  <c r="G64" i="1"/>
  <c r="M69" i="1"/>
  <c r="L194" i="1" l="1"/>
  <c r="K194" i="1"/>
  <c r="J194" i="1"/>
  <c r="I194" i="1"/>
  <c r="H194" i="1"/>
  <c r="G194" i="1"/>
  <c r="G178" i="1"/>
  <c r="G193" i="1" s="1"/>
  <c r="M177" i="1"/>
  <c r="M176" i="1"/>
  <c r="M175" i="1"/>
  <c r="L174" i="1"/>
  <c r="L169" i="1" s="1"/>
  <c r="L178" i="1" s="1"/>
  <c r="K174" i="1"/>
  <c r="K169" i="1" s="1"/>
  <c r="J174" i="1"/>
  <c r="J169" i="1" s="1"/>
  <c r="I174" i="1"/>
  <c r="I169" i="1" s="1"/>
  <c r="H174" i="1"/>
  <c r="H195" i="1" s="1"/>
  <c r="G174" i="1"/>
  <c r="G195" i="1" s="1"/>
  <c r="M173" i="1"/>
  <c r="M172" i="1"/>
  <c r="M171" i="1"/>
  <c r="L164" i="1"/>
  <c r="K164" i="1"/>
  <c r="J164" i="1"/>
  <c r="I164" i="1"/>
  <c r="H164" i="1"/>
  <c r="G164" i="1"/>
  <c r="M158" i="1"/>
  <c r="M157" i="1"/>
  <c r="M156" i="1"/>
  <c r="L155" i="1"/>
  <c r="K155" i="1"/>
  <c r="J155" i="1"/>
  <c r="I155" i="1"/>
  <c r="H155" i="1"/>
  <c r="G155" i="1"/>
  <c r="L145" i="1"/>
  <c r="K145" i="1"/>
  <c r="J145" i="1"/>
  <c r="I145" i="1"/>
  <c r="H145" i="1"/>
  <c r="G145" i="1"/>
  <c r="L143" i="1"/>
  <c r="K143" i="1"/>
  <c r="J143" i="1"/>
  <c r="I143" i="1"/>
  <c r="H143" i="1"/>
  <c r="G143" i="1"/>
  <c r="I134" i="1"/>
  <c r="H134" i="1"/>
  <c r="G134" i="1"/>
  <c r="G130" i="1"/>
  <c r="M137" i="1"/>
  <c r="M136" i="1"/>
  <c r="M135" i="1"/>
  <c r="L134" i="1"/>
  <c r="K134" i="1"/>
  <c r="J134" i="1"/>
  <c r="M133" i="1"/>
  <c r="M132" i="1"/>
  <c r="M131" i="1"/>
  <c r="L130" i="1"/>
  <c r="K130" i="1"/>
  <c r="J130" i="1"/>
  <c r="I130" i="1"/>
  <c r="I129" i="1" s="1"/>
  <c r="H130" i="1"/>
  <c r="H129" i="1" s="1"/>
  <c r="M142" i="1"/>
  <c r="M141" i="1"/>
  <c r="M140" i="1"/>
  <c r="L139" i="1"/>
  <c r="L138" i="1" s="1"/>
  <c r="K139" i="1"/>
  <c r="K138" i="1" s="1"/>
  <c r="J139" i="1"/>
  <c r="J138" i="1" s="1"/>
  <c r="I139" i="1"/>
  <c r="I138" i="1" s="1"/>
  <c r="H139" i="1"/>
  <c r="H138" i="1" s="1"/>
  <c r="G139" i="1"/>
  <c r="G138" i="1" s="1"/>
  <c r="M128" i="1"/>
  <c r="M127" i="1"/>
  <c r="M126" i="1"/>
  <c r="L125" i="1"/>
  <c r="K125" i="1"/>
  <c r="J125" i="1"/>
  <c r="I125" i="1"/>
  <c r="H125" i="1"/>
  <c r="G125" i="1"/>
  <c r="M124" i="1"/>
  <c r="M123" i="1"/>
  <c r="M122" i="1"/>
  <c r="L121" i="1"/>
  <c r="K121" i="1"/>
  <c r="J121" i="1"/>
  <c r="I121" i="1"/>
  <c r="H121" i="1"/>
  <c r="G121" i="1"/>
  <c r="M119" i="1"/>
  <c r="M118" i="1"/>
  <c r="M117" i="1"/>
  <c r="L116" i="1"/>
  <c r="K116" i="1"/>
  <c r="J116" i="1"/>
  <c r="I116" i="1"/>
  <c r="I189" i="1" s="1"/>
  <c r="H116" i="1"/>
  <c r="H189" i="1" s="1"/>
  <c r="G116" i="1"/>
  <c r="G112" i="1"/>
  <c r="M110" i="1"/>
  <c r="M109" i="1"/>
  <c r="M108" i="1"/>
  <c r="L107" i="1"/>
  <c r="K107" i="1"/>
  <c r="J107" i="1"/>
  <c r="I107" i="1"/>
  <c r="H107" i="1"/>
  <c r="G107" i="1"/>
  <c r="M106" i="1"/>
  <c r="M105" i="1"/>
  <c r="M104" i="1"/>
  <c r="M103" i="1"/>
  <c r="M102" i="1"/>
  <c r="L101" i="1"/>
  <c r="K101" i="1"/>
  <c r="J101" i="1"/>
  <c r="I101" i="1"/>
  <c r="H101" i="1"/>
  <c r="G101" i="1"/>
  <c r="M100" i="1"/>
  <c r="M99" i="1"/>
  <c r="M98" i="1"/>
  <c r="M97" i="1"/>
  <c r="K96" i="1"/>
  <c r="J96" i="1"/>
  <c r="I96" i="1"/>
  <c r="H96" i="1"/>
  <c r="G96" i="1"/>
  <c r="M57" i="1"/>
  <c r="M56" i="1"/>
  <c r="M55" i="1"/>
  <c r="M54" i="1" s="1"/>
  <c r="J54" i="1"/>
  <c r="I54" i="1"/>
  <c r="H54" i="1"/>
  <c r="G54" i="1"/>
  <c r="L189" i="1" l="1"/>
  <c r="K195" i="1"/>
  <c r="J189" i="1"/>
  <c r="G189" i="1"/>
  <c r="K189" i="1"/>
  <c r="G169" i="1"/>
  <c r="I195" i="1"/>
  <c r="H169" i="1"/>
  <c r="L195" i="1"/>
  <c r="J195" i="1"/>
  <c r="M174" i="1"/>
  <c r="M195" i="1" s="1"/>
  <c r="H120" i="1"/>
  <c r="L120" i="1"/>
  <c r="K129" i="1"/>
  <c r="M155" i="1"/>
  <c r="L129" i="1"/>
  <c r="J129" i="1"/>
  <c r="K120" i="1"/>
  <c r="G129" i="1"/>
  <c r="I120" i="1"/>
  <c r="J120" i="1"/>
  <c r="G111" i="1"/>
  <c r="G120" i="1"/>
  <c r="M139" i="1"/>
  <c r="M138" i="1" s="1"/>
  <c r="M134" i="1"/>
  <c r="M130" i="1"/>
  <c r="M125" i="1"/>
  <c r="M121" i="1"/>
  <c r="M116" i="1"/>
  <c r="M107" i="1"/>
  <c r="M101" i="1"/>
  <c r="M96" i="1"/>
  <c r="L54" i="1"/>
  <c r="L83" i="1"/>
  <c r="K83" i="1"/>
  <c r="J83" i="1"/>
  <c r="I83" i="1"/>
  <c r="H83" i="1"/>
  <c r="G83" i="1"/>
  <c r="L80" i="1"/>
  <c r="K80" i="1"/>
  <c r="J80" i="1"/>
  <c r="I80" i="1"/>
  <c r="H80" i="1"/>
  <c r="G80" i="1"/>
  <c r="M81" i="1"/>
  <c r="M82" i="1"/>
  <c r="M32" i="1"/>
  <c r="M170" i="1"/>
  <c r="M166" i="1"/>
  <c r="M165" i="1"/>
  <c r="M163" i="1"/>
  <c r="M162" i="1"/>
  <c r="M161" i="1"/>
  <c r="M160" i="1"/>
  <c r="M153" i="1"/>
  <c r="M146" i="1"/>
  <c r="M145" i="1" s="1"/>
  <c r="M144" i="1"/>
  <c r="M143" i="1" s="1"/>
  <c r="M115" i="1"/>
  <c r="M114" i="1"/>
  <c r="M113" i="1"/>
  <c r="M95" i="1"/>
  <c r="M94" i="1"/>
  <c r="M93" i="1"/>
  <c r="M88" i="1"/>
  <c r="M87" i="1"/>
  <c r="M85" i="1"/>
  <c r="M84" i="1"/>
  <c r="M77" i="1"/>
  <c r="M186" i="1" s="1"/>
  <c r="M75" i="1"/>
  <c r="K76" i="1"/>
  <c r="K186" i="1" s="1"/>
  <c r="J76" i="1"/>
  <c r="J186" i="1" s="1"/>
  <c r="I76" i="1"/>
  <c r="I186" i="1" s="1"/>
  <c r="H76" i="1"/>
  <c r="H186" i="1" s="1"/>
  <c r="G76" i="1"/>
  <c r="G186" i="1" s="1"/>
  <c r="L74" i="1"/>
  <c r="L73" i="1" s="1"/>
  <c r="K74" i="1"/>
  <c r="J74" i="1"/>
  <c r="I74" i="1"/>
  <c r="H74" i="1"/>
  <c r="G74" i="1"/>
  <c r="M71" i="1"/>
  <c r="G61" i="1"/>
  <c r="L47" i="1"/>
  <c r="K47" i="1"/>
  <c r="J47" i="1"/>
  <c r="I47" i="1"/>
  <c r="H47" i="1"/>
  <c r="G47" i="1"/>
  <c r="L40" i="1"/>
  <c r="K40" i="1"/>
  <c r="J40" i="1"/>
  <c r="I40" i="1"/>
  <c r="H40" i="1"/>
  <c r="G40" i="1"/>
  <c r="L33" i="1"/>
  <c r="K33" i="1"/>
  <c r="J33" i="1"/>
  <c r="I33" i="1"/>
  <c r="H33" i="1"/>
  <c r="M53" i="1"/>
  <c r="M52" i="1"/>
  <c r="M51" i="1"/>
  <c r="M50" i="1"/>
  <c r="M49" i="1"/>
  <c r="M48" i="1"/>
  <c r="M46" i="1"/>
  <c r="M45" i="1"/>
  <c r="M44" i="1"/>
  <c r="M43" i="1"/>
  <c r="M42" i="1"/>
  <c r="M41" i="1"/>
  <c r="M39" i="1"/>
  <c r="M38" i="1"/>
  <c r="M37" i="1"/>
  <c r="M36" i="1"/>
  <c r="M35" i="1"/>
  <c r="M34" i="1"/>
  <c r="G33" i="1"/>
  <c r="M31" i="1"/>
  <c r="M30" i="1"/>
  <c r="M29" i="1"/>
  <c r="M28" i="1"/>
  <c r="M27" i="1"/>
  <c r="M26" i="1" s="1"/>
  <c r="K26" i="1"/>
  <c r="J26" i="1"/>
  <c r="I26" i="1"/>
  <c r="H26" i="1"/>
  <c r="G26" i="1"/>
  <c r="M18" i="1"/>
  <c r="M17" i="1"/>
  <c r="M16" i="1"/>
  <c r="M23" i="1"/>
  <c r="M22" i="1"/>
  <c r="M21" i="1"/>
  <c r="M20" i="1"/>
  <c r="L19" i="1"/>
  <c r="K19" i="1"/>
  <c r="J19" i="1"/>
  <c r="I19" i="1"/>
  <c r="H19" i="1"/>
  <c r="G19" i="1"/>
  <c r="L15" i="1"/>
  <c r="K15" i="1"/>
  <c r="J15" i="1"/>
  <c r="I15" i="1"/>
  <c r="H15" i="1"/>
  <c r="G15" i="1"/>
  <c r="M189" i="1" l="1"/>
  <c r="M159" i="1"/>
  <c r="G14" i="1"/>
  <c r="G182" i="1" s="1"/>
  <c r="M169" i="1"/>
  <c r="M194" i="1"/>
  <c r="M164" i="1"/>
  <c r="M129" i="1"/>
  <c r="M120" i="1"/>
  <c r="H25" i="1"/>
  <c r="H183" i="1" s="1"/>
  <c r="L25" i="1"/>
  <c r="L183" i="1" s="1"/>
  <c r="J25" i="1"/>
  <c r="J183" i="1" s="1"/>
  <c r="G25" i="1"/>
  <c r="G183" i="1" s="1"/>
  <c r="K25" i="1"/>
  <c r="K183" i="1" s="1"/>
  <c r="I25" i="1"/>
  <c r="I183" i="1" s="1"/>
  <c r="M83" i="1"/>
  <c r="M80" i="1"/>
  <c r="H79" i="1"/>
  <c r="G79" i="1"/>
  <c r="J14" i="1"/>
  <c r="K14" i="1"/>
  <c r="K182" i="1" s="1"/>
  <c r="H182" i="1"/>
  <c r="L14" i="1"/>
  <c r="L182" i="1" s="1"/>
  <c r="I14" i="1"/>
  <c r="I182" i="1" s="1"/>
  <c r="G73" i="1"/>
  <c r="K73" i="1"/>
  <c r="M76" i="1"/>
  <c r="M74" i="1"/>
  <c r="I73" i="1"/>
  <c r="J73" i="1"/>
  <c r="H73" i="1"/>
  <c r="M47" i="1"/>
  <c r="M33" i="1"/>
  <c r="M40" i="1"/>
  <c r="M19" i="1"/>
  <c r="J58" i="1" l="1"/>
  <c r="J181" i="1" s="1"/>
  <c r="J182" i="1"/>
  <c r="G58" i="1"/>
  <c r="G181" i="1" s="1"/>
  <c r="K58" i="1"/>
  <c r="K181" i="1" s="1"/>
  <c r="M25" i="1"/>
  <c r="M183" i="1" s="1"/>
  <c r="L58" i="1"/>
  <c r="L181" i="1" s="1"/>
  <c r="H58" i="1"/>
  <c r="H181" i="1" s="1"/>
  <c r="I58" i="1"/>
  <c r="I181" i="1" s="1"/>
  <c r="M73" i="1"/>
  <c r="J70" i="1"/>
  <c r="M63" i="1"/>
  <c r="M62" i="1"/>
  <c r="J61" i="1" l="1"/>
  <c r="J60" i="1" l="1"/>
  <c r="J178" i="1"/>
  <c r="J193" i="1" s="1"/>
  <c r="L70" i="1" l="1"/>
  <c r="M68" i="1"/>
  <c r="M67" i="1"/>
  <c r="I86" i="1" l="1"/>
  <c r="I79" i="1" s="1"/>
  <c r="L154" i="1" l="1"/>
  <c r="L167" i="1" s="1"/>
  <c r="K154" i="1"/>
  <c r="K167" i="1" s="1"/>
  <c r="J154" i="1"/>
  <c r="J167" i="1" s="1"/>
  <c r="I154" i="1"/>
  <c r="I167" i="1" s="1"/>
  <c r="H154" i="1"/>
  <c r="H167" i="1" s="1"/>
  <c r="G154" i="1"/>
  <c r="G167" i="1" s="1"/>
  <c r="I112" i="1"/>
  <c r="I111" i="1" s="1"/>
  <c r="H112" i="1"/>
  <c r="H111" i="1" s="1"/>
  <c r="M66" i="1"/>
  <c r="M65" i="1"/>
  <c r="L92" i="1"/>
  <c r="K92" i="1"/>
  <c r="K91" i="1" s="1"/>
  <c r="J92" i="1"/>
  <c r="J91" i="1" s="1"/>
  <c r="I92" i="1"/>
  <c r="I91" i="1" s="1"/>
  <c r="H92" i="1"/>
  <c r="H91" i="1" s="1"/>
  <c r="G92" i="1"/>
  <c r="G91" i="1" s="1"/>
  <c r="L61" i="1"/>
  <c r="K61" i="1"/>
  <c r="I61" i="1"/>
  <c r="H61" i="1"/>
  <c r="M24" i="1"/>
  <c r="I70" i="1"/>
  <c r="H70" i="1"/>
  <c r="G70" i="1"/>
  <c r="L86" i="1"/>
  <c r="L79" i="1" s="1"/>
  <c r="K86" i="1"/>
  <c r="K79" i="1" s="1"/>
  <c r="J86" i="1"/>
  <c r="L91" i="1" l="1"/>
  <c r="M64" i="1"/>
  <c r="G151" i="1"/>
  <c r="G187" i="1" s="1"/>
  <c r="G188" i="1"/>
  <c r="I190" i="1"/>
  <c r="I191" i="1"/>
  <c r="H188" i="1"/>
  <c r="J191" i="1"/>
  <c r="J190" i="1"/>
  <c r="I188" i="1"/>
  <c r="G191" i="1"/>
  <c r="G190" i="1"/>
  <c r="K191" i="1"/>
  <c r="K190" i="1"/>
  <c r="H191" i="1"/>
  <c r="H190" i="1"/>
  <c r="L191" i="1"/>
  <c r="L190" i="1"/>
  <c r="H151" i="1"/>
  <c r="I151" i="1"/>
  <c r="L60" i="1"/>
  <c r="L89" i="1" s="1"/>
  <c r="G60" i="1"/>
  <c r="J79" i="1"/>
  <c r="H60" i="1"/>
  <c r="M92" i="1"/>
  <c r="I60" i="1"/>
  <c r="M154" i="1"/>
  <c r="M167" i="1" s="1"/>
  <c r="M86" i="1"/>
  <c r="M79" i="1" s="1"/>
  <c r="H16" i="2"/>
  <c r="F16" i="2"/>
  <c r="G16" i="2"/>
  <c r="L112" i="1"/>
  <c r="L151" i="1" s="1"/>
  <c r="E16" i="2"/>
  <c r="D16" i="2"/>
  <c r="J112" i="1"/>
  <c r="J111" i="1" s="1"/>
  <c r="J151" i="1" s="1"/>
  <c r="K112" i="1"/>
  <c r="K111" i="1" s="1"/>
  <c r="K151" i="1" s="1"/>
  <c r="K187" i="1" s="1"/>
  <c r="M72" i="1"/>
  <c r="F17" i="2"/>
  <c r="I178" i="1"/>
  <c r="I193" i="1" s="1"/>
  <c r="H178" i="1"/>
  <c r="H193" i="1" s="1"/>
  <c r="L193" i="1"/>
  <c r="F13" i="2"/>
  <c r="E13" i="2"/>
  <c r="D13" i="2"/>
  <c r="C13" i="2"/>
  <c r="L179" i="1" l="1"/>
  <c r="L188" i="1"/>
  <c r="M91" i="1"/>
  <c r="J187" i="1"/>
  <c r="L184" i="1"/>
  <c r="L185" i="1"/>
  <c r="H89" i="1"/>
  <c r="H184" i="1" s="1"/>
  <c r="H185" i="1"/>
  <c r="E15" i="2"/>
  <c r="I187" i="1"/>
  <c r="M190" i="1"/>
  <c r="M191" i="1"/>
  <c r="J89" i="1"/>
  <c r="J184" i="1" s="1"/>
  <c r="J185" i="1"/>
  <c r="D15" i="2"/>
  <c r="H187" i="1"/>
  <c r="I89" i="1"/>
  <c r="I184" i="1" s="1"/>
  <c r="I185" i="1"/>
  <c r="G89" i="1"/>
  <c r="G185" i="1"/>
  <c r="J188" i="1"/>
  <c r="K188" i="1"/>
  <c r="I179" i="1"/>
  <c r="L111" i="1"/>
  <c r="L187" i="1" s="1"/>
  <c r="M112" i="1"/>
  <c r="M111" i="1" s="1"/>
  <c r="C15" i="2"/>
  <c r="C16" i="2"/>
  <c r="D17" i="2"/>
  <c r="G15" i="2"/>
  <c r="H17" i="2"/>
  <c r="C17" i="2"/>
  <c r="E17" i="2"/>
  <c r="K70" i="1"/>
  <c r="K178" i="1"/>
  <c r="K193" i="1" s="1"/>
  <c r="E14" i="2"/>
  <c r="M188" i="1" l="1"/>
  <c r="M151" i="1"/>
  <c r="M187" i="1" s="1"/>
  <c r="J179" i="1"/>
  <c r="F14" i="2"/>
  <c r="H198" i="1"/>
  <c r="H200" i="1" s="1"/>
  <c r="G179" i="1"/>
  <c r="G184" i="1"/>
  <c r="G198" i="1" s="1"/>
  <c r="H179" i="1"/>
  <c r="I198" i="1"/>
  <c r="I200" i="1" s="1"/>
  <c r="J198" i="1"/>
  <c r="J200" i="1" s="1"/>
  <c r="L198" i="1"/>
  <c r="L200" i="1" s="1"/>
  <c r="D14" i="2"/>
  <c r="C14" i="2"/>
  <c r="G17" i="2"/>
  <c r="K60" i="1"/>
  <c r="M178" i="1"/>
  <c r="M193" i="1" s="1"/>
  <c r="F15" i="2"/>
  <c r="H15" i="2"/>
  <c r="H14" i="2"/>
  <c r="M70" i="1"/>
  <c r="K89" i="1" l="1"/>
  <c r="K185" i="1"/>
  <c r="G13" i="2"/>
  <c r="H13" i="2"/>
  <c r="M61" i="1"/>
  <c r="M60" i="1" s="1"/>
  <c r="M15" i="1"/>
  <c r="M14" i="1" s="1"/>
  <c r="M185" i="1" l="1"/>
  <c r="M89" i="1"/>
  <c r="M184" i="1" s="1"/>
  <c r="K179" i="1"/>
  <c r="K184" i="1"/>
  <c r="K198" i="1" s="1"/>
  <c r="M58" i="1"/>
  <c r="M182" i="1"/>
  <c r="G14" i="2"/>
  <c r="B14" i="2" s="1"/>
  <c r="B17" i="2"/>
  <c r="M181" i="1" l="1"/>
  <c r="M198" i="1" s="1"/>
  <c r="M200" i="1" s="1"/>
  <c r="M179" i="1"/>
  <c r="K200" i="1"/>
  <c r="K204" i="1"/>
  <c r="H18" i="2"/>
  <c r="E18" i="2"/>
  <c r="F18" i="2"/>
  <c r="G18" i="2"/>
  <c r="C18" i="2"/>
  <c r="D18" i="2"/>
  <c r="B15" i="2"/>
  <c r="B16" i="2"/>
  <c r="B13" i="2"/>
  <c r="B18" i="2" l="1"/>
</calcChain>
</file>

<file path=xl/sharedStrings.xml><?xml version="1.0" encoding="utf-8"?>
<sst xmlns="http://schemas.openxmlformats.org/spreadsheetml/2006/main" count="457" uniqueCount="177">
  <si>
    <t>Всего</t>
  </si>
  <si>
    <t>1.1.</t>
  </si>
  <si>
    <t>1.2.</t>
  </si>
  <si>
    <t>1.3.</t>
  </si>
  <si>
    <t>Выполнение мероприятий по физической культуре и спорту</t>
  </si>
  <si>
    <t>№ п/п</t>
  </si>
  <si>
    <t>1.</t>
  </si>
  <si>
    <t>в том числе:</t>
  </si>
  <si>
    <t>ВСЕГО по муниципальной программе</t>
  </si>
  <si>
    <t>Подпрограмма «Развитие дошкольного образования в Омсукчанском городском округе"</t>
  </si>
  <si>
    <t>Подпрограмма «Управление развитием отрасли образования в Омсукчанском городском округе"</t>
  </si>
  <si>
    <t>Подпрограмма «Развитие общего образования в Омсукчанском городском округе"</t>
  </si>
  <si>
    <t>Подпрограмма «Развитие дополнительного  образования в Омсукчанском городском округе"</t>
  </si>
  <si>
    <t>Подпрограмма «Оздоровление детей и подростков в Омсукчанском городском округе"</t>
  </si>
  <si>
    <t>Объем финансирования Программы по годам</t>
  </si>
  <si>
    <t>к муниципальной программе</t>
  </si>
  <si>
    <t>"Развитие системы образования</t>
  </si>
  <si>
    <t>в Омсукчанском городском округе</t>
  </si>
  <si>
    <t>на 2015-2020 г.г."</t>
  </si>
  <si>
    <t>Объем финансирования муниципальной программы "Развитие системы образования</t>
  </si>
  <si>
    <t>в Омсукчанском городском округе на 2015-2020 г.г." в разрезе подпрограмм с разбивкой по годам</t>
  </si>
  <si>
    <t>Объем финансирования всего</t>
  </si>
  <si>
    <t>в том числе по годам</t>
  </si>
  <si>
    <t>Наименование подпрограммы</t>
  </si>
  <si>
    <t>"Управление развитием отрасли образование в Омсукчанском городском округе"</t>
  </si>
  <si>
    <t>"Развитие общего образования в Омсукчанском городском округе"</t>
  </si>
  <si>
    <t>"Развитие дополнительного образования в Омсукчанском городском округе"</t>
  </si>
  <si>
    <t>"Развитие дошкольного образования в Омсукчанском городском округе"</t>
  </si>
  <si>
    <t>"Оздоровление детей в Омсукчанском городском округе"</t>
  </si>
  <si>
    <t>(тыс.руб.)</t>
  </si>
  <si>
    <t>Приложение №1</t>
  </si>
  <si>
    <t>ВСЕГО по Программе</t>
  </si>
  <si>
    <t>Итого по Подпрограмме</t>
  </si>
  <si>
    <t>Наименование мероприятия</t>
  </si>
  <si>
    <t>Ответственный исполнитель</t>
  </si>
  <si>
    <t>Срок реализации</t>
  </si>
  <si>
    <t>УО</t>
  </si>
  <si>
    <t>2015-2020</t>
  </si>
  <si>
    <t>2016-2020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</si>
  <si>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</si>
  <si>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</si>
  <si>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</si>
  <si>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</si>
  <si>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</si>
  <si>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</si>
  <si>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</si>
  <si>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</si>
  <si>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</si>
  <si>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4.</t>
  </si>
  <si>
    <t>4.1.</t>
  </si>
  <si>
    <t>4.2.</t>
  </si>
  <si>
    <t>5.</t>
  </si>
  <si>
    <t>5.1.</t>
  </si>
  <si>
    <t>Источник финансирования</t>
  </si>
  <si>
    <t>Субсидии муниципальным учреждениям дошкольного образования на выполнение муниципального задания</t>
  </si>
  <si>
    <t>Субсидии муниципальным учреждениям общего образования на выполнение муниципального задания</t>
  </si>
  <si>
    <t>Субсидии муниципальным учреждениям дополнительного образования на выполнение муниципального задания</t>
  </si>
  <si>
    <t>Целевые субсидии на осуществление мероприятий по реконструкции и капитальному ремонту общеобразовательных организаций</t>
  </si>
  <si>
    <t xml:space="preserve">Целевые субсидии муниципальным учреждениям  на выполнение мероприятий по совершенствованию питания учащихся
</t>
  </si>
  <si>
    <t>Исполнитель</t>
  </si>
  <si>
    <t>Целевые субсидии на приобретение школьных автобусов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</si>
  <si>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</si>
  <si>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 xml:space="preserve">Целевые субсидии муниципальным учреждениям  на ремонт недвижимого имущества </t>
  </si>
  <si>
    <t>Целевые субсидии муниципальным учреждениям  на выплату стипендии учащимся</t>
  </si>
  <si>
    <t>Целевые субсидии на выполнение мероприятий по физической культуре и спорту</t>
  </si>
  <si>
    <t>посмотреть формулировку ЦС</t>
  </si>
  <si>
    <t xml:space="preserve">Целевые субсидии муниципальным учреждениям  на выполнение мероприятий по организации питания </t>
  </si>
  <si>
    <t>Целевые субсидии муниципальным учреждениям  на оснащение</t>
  </si>
  <si>
    <t>Целевые субсидии муниципальным учреждениям на оплату контейнера</t>
  </si>
  <si>
    <t>Итого:</t>
  </si>
  <si>
    <t>Покрытие для спортивного зала</t>
  </si>
  <si>
    <t xml:space="preserve">должно осуществляться за счет субвенций </t>
  </si>
  <si>
    <t>2018-2020</t>
  </si>
  <si>
    <t>Д/сад п.Омсукчан, д/сад п.Дукат</t>
  </si>
  <si>
    <t>СОШ п.Омсукчан, СОШ п.Дукат, ООШ п.Омсукчан</t>
  </si>
  <si>
    <t>ЦДО п.Омсукчан</t>
  </si>
  <si>
    <t>ОСШ п.Омсукчан</t>
  </si>
  <si>
    <t>приобретение тренажеров</t>
  </si>
  <si>
    <t>приобретение оборудования дл спортивного зала</t>
  </si>
  <si>
    <t>приобретение технологического оборудования в столовую</t>
  </si>
  <si>
    <t>приобретение игровых модулей</t>
  </si>
  <si>
    <t>приобретение гардеробных стоек</t>
  </si>
  <si>
    <t>замена дверей в учебных кабинетах</t>
  </si>
  <si>
    <t>ремонт пола</t>
  </si>
  <si>
    <t>ремонт крыши</t>
  </si>
  <si>
    <t>приобретение выставочных шкафов-стеллажей</t>
  </si>
  <si>
    <t>приобретение костюмов для творческих коллективов</t>
  </si>
  <si>
    <t>приобретение дидактических материалов для образовательных программ</t>
  </si>
  <si>
    <t>приобретение видеооборудования</t>
  </si>
  <si>
    <t>Приобретение 2-х прогулочных модуля(веранды пр предписанию прокуратуры)</t>
  </si>
  <si>
    <t>городского округа</t>
  </si>
  <si>
    <t>Приобретение материалов  для пищеблока</t>
  </si>
  <si>
    <t>ремонт кабинетов</t>
  </si>
  <si>
    <t>капитальный ремонт группы раннего развития</t>
  </si>
  <si>
    <t>ремонт внутренних помещений</t>
  </si>
  <si>
    <t>ремонт кухни и зала столовой, смена полового покрытия в раздевалке</t>
  </si>
  <si>
    <t>к постановлению</t>
  </si>
  <si>
    <t xml:space="preserve">Приложение </t>
  </si>
  <si>
    <t>администрации</t>
  </si>
  <si>
    <t>_____________________________________________</t>
  </si>
  <si>
    <t xml:space="preserve">Перечень мероприятий муниципальной программы "Развитие системы образования в Омсукчанском городском округе" на 2015-2020 годы </t>
  </si>
  <si>
    <t>Основное мероприятие "Обеспечение деятельности подведомственных учреждений"</t>
  </si>
  <si>
    <t>Управление образования АОГО</t>
  </si>
  <si>
    <t>1.1.1.</t>
  </si>
  <si>
    <t>1.1.2.</t>
  </si>
  <si>
    <t>Субсидии муниципальным учреждениям дошкольного образования на выполнение муниципального задания (МБДОУ "Детский сад п.Омсукчан")</t>
  </si>
  <si>
    <t>Субсидии муниципальным учреждениям дошкольного образования на выполнение муниципального задания (МБДОУ "Детский сад п.Дукат")</t>
  </si>
  <si>
    <t>МБДОУ "Детский сад п.Омсукчан"</t>
  </si>
  <si>
    <t>МБДОУ "Детский сад п.Дукат"</t>
  </si>
  <si>
    <t>2015-2019</t>
  </si>
  <si>
    <t>1.1.3.</t>
  </si>
  <si>
    <t>Субсидии муниципальным учреждениям общего образования на выполнение муниципального задания (МБОУ "СОШ п.Омсукчан"</t>
  </si>
  <si>
    <t>Субсидии муниципальным учреждениям общего образования на выполнение муниципального задания (МБОУ "СОШ п.Дукат")</t>
  </si>
  <si>
    <t>Субсидии муниципальным учреждениям общего образования на выполнение муниципального задания (МБОУ "ООШ п.Омсукчан")</t>
  </si>
  <si>
    <t>1.2.1.</t>
  </si>
  <si>
    <t>1.2.2.</t>
  </si>
  <si>
    <t>1.2.3.</t>
  </si>
  <si>
    <t>1.2.4.</t>
  </si>
  <si>
    <t>Основное мероприятие "Развитие учреждений дошкольного образования"</t>
  </si>
  <si>
    <t>ИТОГО:</t>
  </si>
  <si>
    <t>бюджет ОГО</t>
  </si>
  <si>
    <t>иные источники</t>
  </si>
  <si>
    <t>Основное мероприятие "Осуществление государственных полномочий"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</si>
  <si>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</si>
  <si>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</si>
  <si>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МБОУ "СОШ п.Омсукчан"</t>
  </si>
  <si>
    <t>МБОУ "СОШ п.Дукат"</t>
  </si>
  <si>
    <t>МБОУ "ООШ п.Омсукчан"</t>
  </si>
  <si>
    <t>МБУДО "ЦДО п.Омсукчан"</t>
  </si>
  <si>
    <t xml:space="preserve">2017 -2018 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</si>
  <si>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</si>
  <si>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</si>
  <si>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</si>
  <si>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</si>
  <si>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</si>
  <si>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 на оплату контейнера</t>
  </si>
  <si>
    <t>Основное мероприятие "Обеспечение гарантий работникам муниципальных  учреждений"</t>
  </si>
  <si>
    <t>2017-2020</t>
  </si>
  <si>
    <t>Подпрограмма "Развитие общего образования в Омсукчанском городском округе"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</si>
  <si>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</si>
  <si>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2.5.</t>
  </si>
  <si>
    <t>Основное мероприятие "Развитие учреждений основного образования"</t>
  </si>
  <si>
    <t>1.3.1.</t>
  </si>
  <si>
    <t>1.3.2.</t>
  </si>
  <si>
    <t>1.3.3.</t>
  </si>
  <si>
    <t>1.3.4.</t>
  </si>
  <si>
    <t>1.3.5.</t>
  </si>
  <si>
    <t>1.4.</t>
  </si>
  <si>
    <t>Основное мероприятие "Совершенствование питания учащихся"</t>
  </si>
  <si>
    <t>Совершенствование питания учащихся в общеобразовательных организациях</t>
  </si>
  <si>
    <t>Основное мероприятие "Питание детей из многодетных семей"</t>
  </si>
  <si>
    <t>Питание (завтрак или полдник) детей из многодетных семей, обучающихся в общеобразовательных организациях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</si>
  <si>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</si>
  <si>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2019-2020</t>
  </si>
  <si>
    <t>Основное мероприятие "Питание детей с ограниченными возможностями здоровья"</t>
  </si>
  <si>
    <t>6.</t>
  </si>
  <si>
    <t>7.</t>
  </si>
  <si>
    <t>Основное мероприятие "Реконструкция и капитальный ремонт общеобразовательных учреждений"</t>
  </si>
  <si>
    <t>6.1.</t>
  </si>
  <si>
    <t>Основное мероприятие "Приобретение школьных автобусов"</t>
  </si>
  <si>
    <t>7.1.</t>
  </si>
  <si>
    <t>Основное мероприятие "Развитие учреждений дополнительного образования"</t>
  </si>
  <si>
    <t>Целевые субсидии муниципальным учреждениям  на проведение ремонта недвижимого  имущества</t>
  </si>
  <si>
    <t>1.2.5.</t>
  </si>
  <si>
    <t>Основное мероприятие "Оздоровление детей и подростков"</t>
  </si>
  <si>
    <t>Субсидии муниципальным учреждениям  общего образования на выполнение муниципального задания</t>
  </si>
  <si>
    <t>Организация отдыха и оздоровление детей в лагерях дневного пребывания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</si>
  <si>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учреждений( категория)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</si>
  <si>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учреждений(удаленность)</t>
  </si>
  <si>
    <t xml:space="preserve">Приобретение эл. щитка   и молниезащиты </t>
  </si>
  <si>
    <t>в программу заносим всегда только  по утвержденному бюджету ,по плану</t>
  </si>
  <si>
    <t>Частичное возмещение расходов по присмотру и уходу  за детьми, родители которых  относятся к МНС</t>
  </si>
  <si>
    <t>8.0</t>
  </si>
  <si>
    <t>Основное мероприятие " Формирование у обучающихся современных технологических и гуманитарных навык"</t>
  </si>
  <si>
    <t>СОШ п. Омсукчан</t>
  </si>
  <si>
    <t>от 23.03.2020г. № 129</t>
  </si>
  <si>
    <t>Обновление материально технической базы для Формирование у обучающихся современных технологических и гуманитарных навыков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</si>
</sst>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1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" fontId="2" fillId="0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4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4" fontId="0" fillId="2" borderId="0" xfId="0" applyNumberFormat="1" applyFill="1"/>
    <xf numFmtId="2" fontId="0" fillId="2" borderId="0" xfId="0" applyNumberFormat="1" applyFill="1"/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5" xfId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7" fillId="0" borderId="5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12" fillId="2" borderId="0" xfId="0" applyFont="1" applyFill="1"/>
    <xf numFmtId="0" fontId="2" fillId="2" borderId="0" xfId="0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tabSelected="1" topLeftCell="A115" zoomScaleNormal="100" zoomScaleSheetLayoutView="100" workbookViewId="0">
      <selection activeCell="B68" sqref="B68:B69"/>
    </sheetView>
  </sheetViews>
  <sheetFormatPr defaultColWidth="9.140625" defaultRowHeight="15" x14ac:dyDescent="0.25"/>
  <cols>
    <col min="1" max="1" width="7" style="11" customWidth="1"/>
    <col min="2" max="2" width="43" style="11" customWidth="1"/>
    <col min="3" max="3" width="16.28515625" style="11" customWidth="1"/>
    <col min="4" max="4" width="20.28515625" style="30" customWidth="1"/>
    <col min="5" max="6" width="11.5703125" style="30" customWidth="1"/>
    <col min="7" max="8" width="13.7109375" style="30" bestFit="1" customWidth="1"/>
    <col min="9" max="9" width="12" style="30" customWidth="1"/>
    <col min="10" max="12" width="13.7109375" style="30" bestFit="1" customWidth="1"/>
    <col min="13" max="13" width="12.85546875" style="30" customWidth="1"/>
    <col min="14" max="14" width="17.85546875" style="30" customWidth="1"/>
    <col min="15" max="16" width="18.85546875" style="30" hidden="1" customWidth="1"/>
    <col min="17" max="18" width="0" style="30" hidden="1" customWidth="1"/>
    <col min="19" max="19" width="9.140625" style="30"/>
    <col min="20" max="16384" width="9.140625" style="11"/>
  </cols>
  <sheetData>
    <row r="1" spans="1:19" ht="15.75" x14ac:dyDescent="0.25">
      <c r="L1" s="163" t="s">
        <v>97</v>
      </c>
      <c r="M1" s="164"/>
    </row>
    <row r="2" spans="1:19" ht="15.75" x14ac:dyDescent="0.25">
      <c r="L2" s="163" t="s">
        <v>96</v>
      </c>
      <c r="M2" s="164"/>
    </row>
    <row r="3" spans="1:19" ht="15.75" x14ac:dyDescent="0.25">
      <c r="L3" s="163" t="s">
        <v>98</v>
      </c>
      <c r="M3" s="164"/>
    </row>
    <row r="4" spans="1:19" ht="15.75" x14ac:dyDescent="0.25">
      <c r="L4" s="163" t="s">
        <v>90</v>
      </c>
      <c r="M4" s="164"/>
    </row>
    <row r="5" spans="1:19" ht="15.75" x14ac:dyDescent="0.25">
      <c r="L5" s="165" t="s">
        <v>175</v>
      </c>
      <c r="M5" s="165"/>
      <c r="N5" s="31"/>
    </row>
    <row r="6" spans="1:19" ht="15.75" x14ac:dyDescent="0.25">
      <c r="N6" s="31"/>
    </row>
    <row r="7" spans="1:19" ht="15.6" x14ac:dyDescent="0.35">
      <c r="M7" s="32"/>
    </row>
    <row r="8" spans="1:19" ht="15.75" customHeight="1" x14ac:dyDescent="0.3">
      <c r="A8" s="144" t="s">
        <v>100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33"/>
    </row>
    <row r="9" spans="1:19" ht="15.6" x14ac:dyDescent="0.35">
      <c r="M9" s="31"/>
    </row>
    <row r="10" spans="1:19" ht="15.75" x14ac:dyDescent="0.25">
      <c r="M10" s="31" t="s">
        <v>29</v>
      </c>
    </row>
    <row r="11" spans="1:19" ht="23.25" customHeight="1" x14ac:dyDescent="0.25">
      <c r="A11" s="103" t="s">
        <v>5</v>
      </c>
      <c r="B11" s="103" t="s">
        <v>33</v>
      </c>
      <c r="C11" s="103" t="s">
        <v>34</v>
      </c>
      <c r="D11" s="105" t="s">
        <v>59</v>
      </c>
      <c r="E11" s="105" t="s">
        <v>35</v>
      </c>
      <c r="F11" s="99" t="s">
        <v>53</v>
      </c>
      <c r="G11" s="100" t="s">
        <v>14</v>
      </c>
      <c r="H11" s="101"/>
      <c r="I11" s="101"/>
      <c r="J11" s="101"/>
      <c r="K11" s="101"/>
      <c r="L11" s="101"/>
      <c r="M11" s="102"/>
    </row>
    <row r="12" spans="1:19" s="17" customFormat="1" ht="21.75" customHeight="1" x14ac:dyDescent="0.25">
      <c r="A12" s="104"/>
      <c r="B12" s="104"/>
      <c r="C12" s="104"/>
      <c r="D12" s="106"/>
      <c r="E12" s="106"/>
      <c r="F12" s="99"/>
      <c r="G12" s="34">
        <v>2015</v>
      </c>
      <c r="H12" s="34">
        <v>2016</v>
      </c>
      <c r="I12" s="34">
        <v>2017</v>
      </c>
      <c r="J12" s="34">
        <v>2018</v>
      </c>
      <c r="K12" s="34">
        <v>2019</v>
      </c>
      <c r="L12" s="34">
        <v>2020</v>
      </c>
      <c r="M12" s="34" t="s">
        <v>0</v>
      </c>
      <c r="N12" s="35"/>
      <c r="O12" s="35"/>
      <c r="P12" s="35"/>
      <c r="Q12" s="35"/>
      <c r="R12" s="35"/>
      <c r="S12" s="35"/>
    </row>
    <row r="13" spans="1:19" ht="19.5" customHeight="1" x14ac:dyDescent="0.25">
      <c r="A13" s="94" t="s">
        <v>10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6"/>
      <c r="N13" s="30" t="s">
        <v>170</v>
      </c>
    </row>
    <row r="14" spans="1:19" ht="35.25" customHeight="1" x14ac:dyDescent="0.25">
      <c r="A14" s="18" t="s">
        <v>6</v>
      </c>
      <c r="B14" s="107" t="s">
        <v>101</v>
      </c>
      <c r="C14" s="108"/>
      <c r="D14" s="109"/>
      <c r="E14" s="36"/>
      <c r="F14" s="37" t="s">
        <v>119</v>
      </c>
      <c r="G14" s="79">
        <f>G15+G19+G24</f>
        <v>48749.15</v>
      </c>
      <c r="H14" s="79">
        <f>H15+H19+H24</f>
        <v>47119.03</v>
      </c>
      <c r="I14" s="79">
        <f t="shared" ref="I14:M14" si="0">I15+I19+I24</f>
        <v>72049.899999999994</v>
      </c>
      <c r="J14" s="79">
        <f t="shared" si="0"/>
        <v>81577</v>
      </c>
      <c r="K14" s="79">
        <f t="shared" si="0"/>
        <v>73880</v>
      </c>
      <c r="L14" s="79">
        <f t="shared" si="0"/>
        <v>73435.02</v>
      </c>
      <c r="M14" s="79">
        <f t="shared" si="0"/>
        <v>396810.1</v>
      </c>
    </row>
    <row r="15" spans="1:19" ht="49.5" customHeight="1" x14ac:dyDescent="0.25">
      <c r="A15" s="13" t="s">
        <v>1</v>
      </c>
      <c r="B15" s="14" t="s">
        <v>54</v>
      </c>
      <c r="C15" s="85" t="s">
        <v>102</v>
      </c>
      <c r="D15" s="38"/>
      <c r="E15" s="39"/>
      <c r="F15" s="40" t="s">
        <v>69</v>
      </c>
      <c r="G15" s="41">
        <f t="shared" ref="G15:L15" si="1">SUM(G16:G18)</f>
        <v>6063.25</v>
      </c>
      <c r="H15" s="41">
        <f t="shared" si="1"/>
        <v>5960.25</v>
      </c>
      <c r="I15" s="41">
        <f t="shared" si="1"/>
        <v>16546.3</v>
      </c>
      <c r="J15" s="41">
        <f t="shared" si="1"/>
        <v>16938.599999999999</v>
      </c>
      <c r="K15" s="41">
        <f t="shared" si="1"/>
        <v>13527</v>
      </c>
      <c r="L15" s="41">
        <f t="shared" si="1"/>
        <v>13017</v>
      </c>
      <c r="M15" s="41">
        <f t="shared" ref="M15:M66" si="2">SUM(G15:L15)</f>
        <v>72052.399999999994</v>
      </c>
    </row>
    <row r="16" spans="1:19" ht="49.5" customHeight="1" x14ac:dyDescent="0.25">
      <c r="A16" s="13" t="s">
        <v>103</v>
      </c>
      <c r="B16" s="14" t="s">
        <v>54</v>
      </c>
      <c r="C16" s="86"/>
      <c r="D16" s="38" t="s">
        <v>73</v>
      </c>
      <c r="E16" s="39" t="s">
        <v>109</v>
      </c>
      <c r="F16" s="110" t="s">
        <v>120</v>
      </c>
      <c r="G16" s="42">
        <f>6063.25</f>
        <v>6063.25</v>
      </c>
      <c r="H16" s="42">
        <v>5960.25</v>
      </c>
      <c r="I16" s="42">
        <v>16546.3</v>
      </c>
      <c r="J16" s="42">
        <v>16938.599999999999</v>
      </c>
      <c r="K16" s="42">
        <v>13527</v>
      </c>
      <c r="L16" s="42">
        <v>0</v>
      </c>
      <c r="M16" s="41">
        <f t="shared" ref="M16:M18" si="3">SUM(G16:L16)</f>
        <v>59035.399999999994</v>
      </c>
    </row>
    <row r="17" spans="1:13" ht="62.25" customHeight="1" x14ac:dyDescent="0.25">
      <c r="A17" s="13" t="s">
        <v>104</v>
      </c>
      <c r="B17" s="26" t="s">
        <v>105</v>
      </c>
      <c r="C17" s="86"/>
      <c r="D17" s="38" t="s">
        <v>107</v>
      </c>
      <c r="E17" s="43">
        <v>2020</v>
      </c>
      <c r="F17" s="111"/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8823.7000000000007</v>
      </c>
      <c r="M17" s="41">
        <f t="shared" si="3"/>
        <v>8823.7000000000007</v>
      </c>
    </row>
    <row r="18" spans="1:13" ht="72.75" customHeight="1" x14ac:dyDescent="0.25">
      <c r="A18" s="13" t="s">
        <v>110</v>
      </c>
      <c r="B18" s="26" t="s">
        <v>106</v>
      </c>
      <c r="C18" s="86"/>
      <c r="D18" s="38" t="s">
        <v>108</v>
      </c>
      <c r="E18" s="43">
        <v>2020</v>
      </c>
      <c r="F18" s="112"/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4193.3</v>
      </c>
      <c r="M18" s="41">
        <f t="shared" si="3"/>
        <v>4193.3</v>
      </c>
    </row>
    <row r="19" spans="1:13" ht="54.75" customHeight="1" x14ac:dyDescent="0.25">
      <c r="A19" s="13" t="s">
        <v>2</v>
      </c>
      <c r="B19" s="14" t="s">
        <v>55</v>
      </c>
      <c r="C19" s="86"/>
      <c r="D19" s="38"/>
      <c r="E19" s="39"/>
      <c r="F19" s="37" t="s">
        <v>69</v>
      </c>
      <c r="G19" s="41">
        <f>SUM(G20:G23)</f>
        <v>22836.2</v>
      </c>
      <c r="H19" s="41">
        <f t="shared" ref="H19:L19" si="4">SUM(H20:H23)</f>
        <v>21817.48</v>
      </c>
      <c r="I19" s="41">
        <f t="shared" si="4"/>
        <v>32735.7</v>
      </c>
      <c r="J19" s="41">
        <f t="shared" si="4"/>
        <v>33571.9</v>
      </c>
      <c r="K19" s="41">
        <f t="shared" si="4"/>
        <v>29584.6</v>
      </c>
      <c r="L19" s="41">
        <f t="shared" si="4"/>
        <v>27803.020000000004</v>
      </c>
      <c r="M19" s="41">
        <f>SUM(G19:L19)</f>
        <v>168348.90000000002</v>
      </c>
    </row>
    <row r="20" spans="1:13" ht="57" customHeight="1" x14ac:dyDescent="0.25">
      <c r="A20" s="13" t="s">
        <v>114</v>
      </c>
      <c r="B20" s="14" t="s">
        <v>55</v>
      </c>
      <c r="C20" s="86"/>
      <c r="D20" s="38" t="s">
        <v>74</v>
      </c>
      <c r="E20" s="39" t="s">
        <v>109</v>
      </c>
      <c r="F20" s="110" t="s">
        <v>120</v>
      </c>
      <c r="G20" s="42">
        <v>22836.2</v>
      </c>
      <c r="H20" s="42">
        <v>21817.48</v>
      </c>
      <c r="I20" s="42">
        <v>32735.7</v>
      </c>
      <c r="J20" s="42">
        <v>33571.9</v>
      </c>
      <c r="K20" s="42">
        <v>29584.6</v>
      </c>
      <c r="L20" s="42">
        <v>0</v>
      </c>
      <c r="M20" s="41">
        <f t="shared" ref="M20:M23" si="5">SUM(G20:L20)</f>
        <v>140545.88</v>
      </c>
    </row>
    <row r="21" spans="1:13" ht="70.5" customHeight="1" x14ac:dyDescent="0.25">
      <c r="A21" s="13" t="s">
        <v>115</v>
      </c>
      <c r="B21" s="26" t="s">
        <v>111</v>
      </c>
      <c r="C21" s="86"/>
      <c r="D21" s="38" t="s">
        <v>125</v>
      </c>
      <c r="E21" s="43">
        <v>2020</v>
      </c>
      <c r="F21" s="111"/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9765.42</v>
      </c>
      <c r="M21" s="41">
        <f t="shared" si="5"/>
        <v>9765.42</v>
      </c>
    </row>
    <row r="22" spans="1:13" ht="70.5" customHeight="1" x14ac:dyDescent="0.25">
      <c r="A22" s="13" t="s">
        <v>116</v>
      </c>
      <c r="B22" s="26" t="s">
        <v>112</v>
      </c>
      <c r="C22" s="86"/>
      <c r="D22" s="38" t="s">
        <v>126</v>
      </c>
      <c r="E22" s="43">
        <v>2020</v>
      </c>
      <c r="F22" s="111"/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11361.7</v>
      </c>
      <c r="M22" s="41">
        <f t="shared" si="5"/>
        <v>11361.7</v>
      </c>
    </row>
    <row r="23" spans="1:13" ht="66" customHeight="1" x14ac:dyDescent="0.25">
      <c r="A23" s="13" t="s">
        <v>117</v>
      </c>
      <c r="B23" s="26" t="s">
        <v>113</v>
      </c>
      <c r="C23" s="86"/>
      <c r="D23" s="38" t="s">
        <v>127</v>
      </c>
      <c r="E23" s="43">
        <v>2020</v>
      </c>
      <c r="F23" s="112"/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6675.9</v>
      </c>
      <c r="M23" s="41">
        <f t="shared" si="5"/>
        <v>6675.9</v>
      </c>
    </row>
    <row r="24" spans="1:13" ht="49.5" customHeight="1" x14ac:dyDescent="0.25">
      <c r="A24" s="13" t="s">
        <v>3</v>
      </c>
      <c r="B24" s="14" t="s">
        <v>56</v>
      </c>
      <c r="C24" s="87"/>
      <c r="D24" s="38" t="s">
        <v>128</v>
      </c>
      <c r="E24" s="39" t="s">
        <v>37</v>
      </c>
      <c r="F24" s="44" t="s">
        <v>120</v>
      </c>
      <c r="G24" s="42">
        <v>19849.7</v>
      </c>
      <c r="H24" s="42">
        <v>19341.3</v>
      </c>
      <c r="I24" s="42">
        <v>22767.9</v>
      </c>
      <c r="J24" s="42">
        <v>31066.5</v>
      </c>
      <c r="K24" s="42">
        <v>30768.400000000001</v>
      </c>
      <c r="L24" s="42">
        <v>32615</v>
      </c>
      <c r="M24" s="41">
        <f>SUM(G24:L24)</f>
        <v>156408.79999999999</v>
      </c>
    </row>
    <row r="25" spans="1:13" ht="21.75" customHeight="1" x14ac:dyDescent="0.25">
      <c r="A25" s="18" t="s">
        <v>39</v>
      </c>
      <c r="B25" s="113" t="s">
        <v>122</v>
      </c>
      <c r="C25" s="113"/>
      <c r="D25" s="114"/>
      <c r="E25" s="45"/>
      <c r="F25" s="37" t="s">
        <v>119</v>
      </c>
      <c r="G25" s="41">
        <f>G26+G33+G40+G47+G54</f>
        <v>0</v>
      </c>
      <c r="H25" s="41">
        <f t="shared" ref="H25:M25" si="6">H26+H33+H40+H47+H54</f>
        <v>0</v>
      </c>
      <c r="I25" s="41">
        <f t="shared" si="6"/>
        <v>0</v>
      </c>
      <c r="J25" s="41">
        <f t="shared" si="6"/>
        <v>0</v>
      </c>
      <c r="K25" s="41">
        <f t="shared" si="6"/>
        <v>0</v>
      </c>
      <c r="L25" s="41">
        <f t="shared" si="6"/>
        <v>239899.40000000002</v>
      </c>
      <c r="M25" s="41">
        <f t="shared" si="6"/>
        <v>239899.40000000002</v>
      </c>
    </row>
    <row r="26" spans="1:13" ht="19.5" customHeight="1" x14ac:dyDescent="0.25">
      <c r="A26" s="81" t="s">
        <v>40</v>
      </c>
      <c r="B26" s="91" t="s">
        <v>167</v>
      </c>
      <c r="C26" s="81" t="s">
        <v>102</v>
      </c>
      <c r="D26" s="46"/>
      <c r="E26" s="45"/>
      <c r="F26" s="37" t="s">
        <v>69</v>
      </c>
      <c r="G26" s="41">
        <f>SUM(G27:G31)</f>
        <v>0</v>
      </c>
      <c r="H26" s="41">
        <f t="shared" ref="H26:K26" si="7">SUM(H27:H31)</f>
        <v>0</v>
      </c>
      <c r="I26" s="41">
        <f t="shared" si="7"/>
        <v>0</v>
      </c>
      <c r="J26" s="41">
        <f t="shared" si="7"/>
        <v>0</v>
      </c>
      <c r="K26" s="41">
        <f t="shared" si="7"/>
        <v>0</v>
      </c>
      <c r="L26" s="41">
        <f>SUM(L27:L32)</f>
        <v>1974.6000000000001</v>
      </c>
      <c r="M26" s="41">
        <f>SUM(M27:M32)</f>
        <v>1974.6000000000001</v>
      </c>
    </row>
    <row r="27" spans="1:13" ht="31.5" customHeight="1" x14ac:dyDescent="0.25">
      <c r="A27" s="81"/>
      <c r="B27" s="91"/>
      <c r="C27" s="81"/>
      <c r="D27" s="46" t="s">
        <v>107</v>
      </c>
      <c r="E27" s="97">
        <v>2020</v>
      </c>
      <c r="F27" s="110" t="s">
        <v>121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308.7</v>
      </c>
      <c r="M27" s="41">
        <f t="shared" ref="M27:M57" si="8">SUM(G27:L27)</f>
        <v>308.7</v>
      </c>
    </row>
    <row r="28" spans="1:13" ht="36" customHeight="1" x14ac:dyDescent="0.25">
      <c r="A28" s="81"/>
      <c r="B28" s="91"/>
      <c r="C28" s="81"/>
      <c r="D28" s="46" t="s">
        <v>108</v>
      </c>
      <c r="E28" s="115"/>
      <c r="F28" s="111"/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251</v>
      </c>
      <c r="M28" s="41">
        <f t="shared" si="8"/>
        <v>251</v>
      </c>
    </row>
    <row r="29" spans="1:13" ht="35.25" customHeight="1" x14ac:dyDescent="0.25">
      <c r="A29" s="81"/>
      <c r="B29" s="91"/>
      <c r="C29" s="81"/>
      <c r="D29" s="46" t="s">
        <v>125</v>
      </c>
      <c r="E29" s="115"/>
      <c r="F29" s="111"/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713.1</v>
      </c>
      <c r="M29" s="41">
        <f t="shared" si="8"/>
        <v>713.1</v>
      </c>
    </row>
    <row r="30" spans="1:13" ht="36.75" customHeight="1" x14ac:dyDescent="0.25">
      <c r="A30" s="81"/>
      <c r="B30" s="91"/>
      <c r="C30" s="81"/>
      <c r="D30" s="46" t="s">
        <v>126</v>
      </c>
      <c r="E30" s="115"/>
      <c r="F30" s="111"/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273.8</v>
      </c>
      <c r="M30" s="41">
        <f t="shared" si="8"/>
        <v>273.8</v>
      </c>
    </row>
    <row r="31" spans="1:13" ht="31.5" customHeight="1" x14ac:dyDescent="0.25">
      <c r="A31" s="81"/>
      <c r="B31" s="91"/>
      <c r="C31" s="81"/>
      <c r="D31" s="46" t="s">
        <v>127</v>
      </c>
      <c r="E31" s="98"/>
      <c r="F31" s="111"/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258.7</v>
      </c>
      <c r="M31" s="41">
        <f t="shared" si="8"/>
        <v>258.7</v>
      </c>
    </row>
    <row r="32" spans="1:13" ht="35.25" customHeight="1" x14ac:dyDescent="0.25">
      <c r="A32" s="81"/>
      <c r="B32" s="91"/>
      <c r="C32" s="81"/>
      <c r="D32" s="46" t="s">
        <v>128</v>
      </c>
      <c r="E32" s="47"/>
      <c r="F32" s="112"/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169.3</v>
      </c>
      <c r="M32" s="41">
        <f t="shared" si="8"/>
        <v>169.3</v>
      </c>
    </row>
    <row r="33" spans="1:13" ht="16.5" customHeight="1" x14ac:dyDescent="0.25">
      <c r="A33" s="81" t="s">
        <v>41</v>
      </c>
      <c r="B33" s="91" t="s">
        <v>168</v>
      </c>
      <c r="C33" s="81"/>
      <c r="D33" s="46"/>
      <c r="E33" s="45"/>
      <c r="F33" s="37" t="s">
        <v>69</v>
      </c>
      <c r="G33" s="41">
        <f>SUM(G34:G39)</f>
        <v>0</v>
      </c>
      <c r="H33" s="41">
        <f t="shared" ref="H33:L33" si="9">SUM(H34:H39)</f>
        <v>0</v>
      </c>
      <c r="I33" s="41">
        <f t="shared" si="9"/>
        <v>0</v>
      </c>
      <c r="J33" s="41">
        <f t="shared" si="9"/>
        <v>0</v>
      </c>
      <c r="K33" s="41">
        <f t="shared" si="9"/>
        <v>0</v>
      </c>
      <c r="L33" s="41">
        <f t="shared" si="9"/>
        <v>4445.5</v>
      </c>
      <c r="M33" s="41">
        <f t="shared" si="8"/>
        <v>4445.5</v>
      </c>
    </row>
    <row r="34" spans="1:13" ht="36.75" customHeight="1" x14ac:dyDescent="0.25">
      <c r="A34" s="81"/>
      <c r="B34" s="91"/>
      <c r="C34" s="81"/>
      <c r="D34" s="46" t="s">
        <v>107</v>
      </c>
      <c r="E34" s="45"/>
      <c r="F34" s="110" t="s">
        <v>121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1123.2</v>
      </c>
      <c r="M34" s="41">
        <f t="shared" si="8"/>
        <v>1123.2</v>
      </c>
    </row>
    <row r="35" spans="1:13" ht="31.5" customHeight="1" x14ac:dyDescent="0.25">
      <c r="A35" s="81"/>
      <c r="B35" s="91"/>
      <c r="C35" s="81"/>
      <c r="D35" s="46" t="s">
        <v>108</v>
      </c>
      <c r="E35" s="45"/>
      <c r="F35" s="111"/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506.1</v>
      </c>
      <c r="M35" s="41">
        <f t="shared" si="8"/>
        <v>506.1</v>
      </c>
    </row>
    <row r="36" spans="1:13" ht="29.25" customHeight="1" x14ac:dyDescent="0.25">
      <c r="A36" s="81"/>
      <c r="B36" s="91"/>
      <c r="C36" s="81"/>
      <c r="D36" s="46" t="s">
        <v>125</v>
      </c>
      <c r="E36" s="45"/>
      <c r="F36" s="111"/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986.8</v>
      </c>
      <c r="M36" s="41">
        <f t="shared" si="8"/>
        <v>986.8</v>
      </c>
    </row>
    <row r="37" spans="1:13" ht="33.75" customHeight="1" x14ac:dyDescent="0.25">
      <c r="A37" s="81"/>
      <c r="B37" s="91"/>
      <c r="C37" s="81"/>
      <c r="D37" s="46" t="s">
        <v>126</v>
      </c>
      <c r="E37" s="45"/>
      <c r="F37" s="111"/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638.20000000000005</v>
      </c>
      <c r="M37" s="41">
        <f t="shared" si="8"/>
        <v>638.20000000000005</v>
      </c>
    </row>
    <row r="38" spans="1:13" ht="35.25" customHeight="1" x14ac:dyDescent="0.25">
      <c r="A38" s="81"/>
      <c r="B38" s="91"/>
      <c r="C38" s="81"/>
      <c r="D38" s="46" t="s">
        <v>127</v>
      </c>
      <c r="E38" s="45"/>
      <c r="F38" s="111"/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641.70000000000005</v>
      </c>
      <c r="M38" s="41">
        <f t="shared" si="8"/>
        <v>641.70000000000005</v>
      </c>
    </row>
    <row r="39" spans="1:13" ht="32.25" customHeight="1" x14ac:dyDescent="0.25">
      <c r="A39" s="81"/>
      <c r="B39" s="91"/>
      <c r="C39" s="81"/>
      <c r="D39" s="46" t="s">
        <v>128</v>
      </c>
      <c r="E39" s="45"/>
      <c r="F39" s="112"/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549.5</v>
      </c>
      <c r="M39" s="41">
        <f t="shared" si="8"/>
        <v>549.5</v>
      </c>
    </row>
    <row r="40" spans="1:13" ht="21.75" customHeight="1" x14ac:dyDescent="0.25">
      <c r="A40" s="81" t="s">
        <v>42</v>
      </c>
      <c r="B40" s="91" t="s">
        <v>123</v>
      </c>
      <c r="C40" s="81"/>
      <c r="D40" s="46"/>
      <c r="E40" s="45"/>
      <c r="F40" s="37" t="s">
        <v>69</v>
      </c>
      <c r="G40" s="41">
        <f>SUM(G41:G46)</f>
        <v>0</v>
      </c>
      <c r="H40" s="41">
        <f t="shared" ref="H40:L40" si="10">SUM(H41:H46)</f>
        <v>0</v>
      </c>
      <c r="I40" s="41">
        <f t="shared" si="10"/>
        <v>0</v>
      </c>
      <c r="J40" s="41">
        <f t="shared" si="10"/>
        <v>0</v>
      </c>
      <c r="K40" s="41">
        <f t="shared" si="10"/>
        <v>0</v>
      </c>
      <c r="L40" s="41">
        <f t="shared" si="10"/>
        <v>223895.40000000002</v>
      </c>
      <c r="M40" s="41">
        <f t="shared" si="8"/>
        <v>223895.40000000002</v>
      </c>
    </row>
    <row r="41" spans="1:13" ht="33" customHeight="1" x14ac:dyDescent="0.25">
      <c r="A41" s="81"/>
      <c r="B41" s="91"/>
      <c r="C41" s="81"/>
      <c r="D41" s="46" t="s">
        <v>107</v>
      </c>
      <c r="E41" s="45"/>
      <c r="F41" s="110" t="s">
        <v>121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55244.800000000003</v>
      </c>
      <c r="M41" s="41">
        <f t="shared" si="8"/>
        <v>55244.800000000003</v>
      </c>
    </row>
    <row r="42" spans="1:13" ht="30" customHeight="1" x14ac:dyDescent="0.25">
      <c r="A42" s="81"/>
      <c r="B42" s="91"/>
      <c r="C42" s="81"/>
      <c r="D42" s="46" t="s">
        <v>108</v>
      </c>
      <c r="E42" s="45"/>
      <c r="F42" s="111"/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25490.6</v>
      </c>
      <c r="M42" s="41">
        <f t="shared" si="8"/>
        <v>25490.6</v>
      </c>
    </row>
    <row r="43" spans="1:13" ht="28.5" customHeight="1" x14ac:dyDescent="0.25">
      <c r="A43" s="81"/>
      <c r="B43" s="91"/>
      <c r="C43" s="81"/>
      <c r="D43" s="46" t="s">
        <v>125</v>
      </c>
      <c r="E43" s="45"/>
      <c r="F43" s="111"/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62152.1</v>
      </c>
      <c r="M43" s="41">
        <f t="shared" si="8"/>
        <v>62152.1</v>
      </c>
    </row>
    <row r="44" spans="1:13" ht="32.25" customHeight="1" x14ac:dyDescent="0.25">
      <c r="A44" s="81"/>
      <c r="B44" s="91"/>
      <c r="C44" s="81"/>
      <c r="D44" s="46" t="s">
        <v>126</v>
      </c>
      <c r="E44" s="45"/>
      <c r="F44" s="111"/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39852.6</v>
      </c>
      <c r="M44" s="41">
        <f t="shared" si="8"/>
        <v>39852.6</v>
      </c>
    </row>
    <row r="45" spans="1:13" ht="36.75" customHeight="1" x14ac:dyDescent="0.25">
      <c r="A45" s="81"/>
      <c r="B45" s="91"/>
      <c r="C45" s="81"/>
      <c r="D45" s="46" t="s">
        <v>127</v>
      </c>
      <c r="E45" s="45"/>
      <c r="F45" s="111"/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41155.300000000003</v>
      </c>
      <c r="M45" s="41">
        <f t="shared" si="8"/>
        <v>41155.300000000003</v>
      </c>
    </row>
    <row r="46" spans="1:13" ht="33" customHeight="1" x14ac:dyDescent="0.25">
      <c r="A46" s="81"/>
      <c r="B46" s="91"/>
      <c r="C46" s="81"/>
      <c r="D46" s="46" t="s">
        <v>128</v>
      </c>
      <c r="E46" s="45"/>
      <c r="F46" s="112"/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1">
        <f t="shared" si="8"/>
        <v>0</v>
      </c>
    </row>
    <row r="47" spans="1:13" ht="18.75" customHeight="1" x14ac:dyDescent="0.25">
      <c r="A47" s="81" t="s">
        <v>43</v>
      </c>
      <c r="B47" s="91" t="s">
        <v>124</v>
      </c>
      <c r="C47" s="81"/>
      <c r="D47" s="46"/>
      <c r="E47" s="45"/>
      <c r="F47" s="37" t="s">
        <v>69</v>
      </c>
      <c r="G47" s="41">
        <f>SUM(G48:G53)</f>
        <v>0</v>
      </c>
      <c r="H47" s="41">
        <f t="shared" ref="H47:L47" si="11">SUM(H48:H53)</f>
        <v>0</v>
      </c>
      <c r="I47" s="41">
        <f t="shared" si="11"/>
        <v>0</v>
      </c>
      <c r="J47" s="41">
        <f t="shared" si="11"/>
        <v>0</v>
      </c>
      <c r="K47" s="41">
        <f t="shared" si="11"/>
        <v>0</v>
      </c>
      <c r="L47" s="41">
        <f t="shared" si="11"/>
        <v>8660.5</v>
      </c>
      <c r="M47" s="41">
        <f t="shared" si="8"/>
        <v>8660.5</v>
      </c>
    </row>
    <row r="48" spans="1:13" ht="30.75" customHeight="1" x14ac:dyDescent="0.25">
      <c r="A48" s="81"/>
      <c r="B48" s="91"/>
      <c r="C48" s="81"/>
      <c r="D48" s="46" t="s">
        <v>107</v>
      </c>
      <c r="E48" s="45"/>
      <c r="F48" s="110" t="s">
        <v>121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2200</v>
      </c>
      <c r="M48" s="41">
        <f t="shared" si="8"/>
        <v>2200</v>
      </c>
    </row>
    <row r="49" spans="1:13" ht="30" customHeight="1" x14ac:dyDescent="0.25">
      <c r="A49" s="81"/>
      <c r="B49" s="91"/>
      <c r="C49" s="81"/>
      <c r="D49" s="46" t="s">
        <v>108</v>
      </c>
      <c r="E49" s="45"/>
      <c r="F49" s="111"/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716.1</v>
      </c>
      <c r="M49" s="41">
        <f t="shared" si="8"/>
        <v>716.1</v>
      </c>
    </row>
    <row r="50" spans="1:13" ht="34.5" customHeight="1" x14ac:dyDescent="0.25">
      <c r="A50" s="81"/>
      <c r="B50" s="91"/>
      <c r="C50" s="81"/>
      <c r="D50" s="46" t="s">
        <v>125</v>
      </c>
      <c r="E50" s="45"/>
      <c r="F50" s="111"/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2000</v>
      </c>
      <c r="M50" s="41">
        <f t="shared" si="8"/>
        <v>2000</v>
      </c>
    </row>
    <row r="51" spans="1:13" ht="36.75" customHeight="1" x14ac:dyDescent="0.25">
      <c r="A51" s="81"/>
      <c r="B51" s="91"/>
      <c r="C51" s="81"/>
      <c r="D51" s="46" t="s">
        <v>126</v>
      </c>
      <c r="E51" s="45"/>
      <c r="F51" s="111"/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1420</v>
      </c>
      <c r="M51" s="41">
        <f t="shared" si="8"/>
        <v>1420</v>
      </c>
    </row>
    <row r="52" spans="1:13" ht="32.25" customHeight="1" x14ac:dyDescent="0.25">
      <c r="A52" s="81"/>
      <c r="B52" s="91"/>
      <c r="C52" s="81"/>
      <c r="D52" s="46" t="s">
        <v>127</v>
      </c>
      <c r="E52" s="45"/>
      <c r="F52" s="111"/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1421</v>
      </c>
      <c r="M52" s="41">
        <f t="shared" si="8"/>
        <v>1421</v>
      </c>
    </row>
    <row r="53" spans="1:13" ht="30" customHeight="1" x14ac:dyDescent="0.25">
      <c r="A53" s="81"/>
      <c r="B53" s="91"/>
      <c r="C53" s="81"/>
      <c r="D53" s="46" t="s">
        <v>128</v>
      </c>
      <c r="E53" s="45"/>
      <c r="F53" s="112"/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903.4</v>
      </c>
      <c r="M53" s="41">
        <f t="shared" si="8"/>
        <v>903.4</v>
      </c>
    </row>
    <row r="54" spans="1:13" ht="30" customHeight="1" x14ac:dyDescent="0.25">
      <c r="A54" s="81" t="s">
        <v>140</v>
      </c>
      <c r="B54" s="88" t="s">
        <v>139</v>
      </c>
      <c r="C54" s="81"/>
      <c r="D54" s="46"/>
      <c r="E54" s="45"/>
      <c r="F54" s="48" t="s">
        <v>69</v>
      </c>
      <c r="G54" s="41">
        <f>SUM(H55:H57)</f>
        <v>0</v>
      </c>
      <c r="H54" s="41">
        <f t="shared" ref="H54:L54" si="12">SUM(I55:I57)</f>
        <v>0</v>
      </c>
      <c r="I54" s="41">
        <f t="shared" si="12"/>
        <v>0</v>
      </c>
      <c r="J54" s="41">
        <f t="shared" si="12"/>
        <v>0</v>
      </c>
      <c r="K54" s="41"/>
      <c r="L54" s="41">
        <f t="shared" si="12"/>
        <v>923.39999999999986</v>
      </c>
      <c r="M54" s="41">
        <f>M55+M56+M57</f>
        <v>923.39999999999986</v>
      </c>
    </row>
    <row r="55" spans="1:13" ht="30" customHeight="1" x14ac:dyDescent="0.25">
      <c r="A55" s="81"/>
      <c r="B55" s="89"/>
      <c r="C55" s="81"/>
      <c r="D55" s="46" t="s">
        <v>125</v>
      </c>
      <c r="E55" s="45"/>
      <c r="F55" s="110" t="s">
        <v>121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532.79999999999995</v>
      </c>
      <c r="M55" s="41">
        <f t="shared" si="8"/>
        <v>532.79999999999995</v>
      </c>
    </row>
    <row r="56" spans="1:13" ht="30" customHeight="1" x14ac:dyDescent="0.25">
      <c r="A56" s="81"/>
      <c r="B56" s="89"/>
      <c r="C56" s="81"/>
      <c r="D56" s="46" t="s">
        <v>126</v>
      </c>
      <c r="E56" s="45"/>
      <c r="F56" s="111"/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182.3</v>
      </c>
      <c r="M56" s="41">
        <f t="shared" si="8"/>
        <v>182.3</v>
      </c>
    </row>
    <row r="57" spans="1:13" ht="30" customHeight="1" x14ac:dyDescent="0.25">
      <c r="A57" s="81"/>
      <c r="B57" s="90"/>
      <c r="C57" s="81"/>
      <c r="D57" s="46" t="s">
        <v>127</v>
      </c>
      <c r="E57" s="45"/>
      <c r="F57" s="112"/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208.3</v>
      </c>
      <c r="M57" s="41">
        <f t="shared" si="8"/>
        <v>208.3</v>
      </c>
    </row>
    <row r="58" spans="1:13" ht="21.75" customHeight="1" x14ac:dyDescent="0.25">
      <c r="A58" s="94" t="s">
        <v>32</v>
      </c>
      <c r="B58" s="95"/>
      <c r="C58" s="95"/>
      <c r="D58" s="95"/>
      <c r="E58" s="95"/>
      <c r="F58" s="96"/>
      <c r="G58" s="41">
        <f>G14+G25</f>
        <v>48749.15</v>
      </c>
      <c r="H58" s="41">
        <f t="shared" ref="H58:M58" si="13">H14+H25</f>
        <v>47119.03</v>
      </c>
      <c r="I58" s="41">
        <f t="shared" si="13"/>
        <v>72049.899999999994</v>
      </c>
      <c r="J58" s="41">
        <f t="shared" si="13"/>
        <v>81577</v>
      </c>
      <c r="K58" s="41">
        <f t="shared" si="13"/>
        <v>73880</v>
      </c>
      <c r="L58" s="41">
        <f t="shared" si="13"/>
        <v>313334.42000000004</v>
      </c>
      <c r="M58" s="41">
        <f t="shared" si="13"/>
        <v>636709.5</v>
      </c>
    </row>
    <row r="59" spans="1:13" ht="20.25" customHeight="1" x14ac:dyDescent="0.25">
      <c r="A59" s="94" t="s">
        <v>9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6"/>
    </row>
    <row r="60" spans="1:13" ht="39" customHeight="1" x14ac:dyDescent="0.25">
      <c r="A60" s="20" t="s">
        <v>6</v>
      </c>
      <c r="B60" s="123" t="s">
        <v>118</v>
      </c>
      <c r="C60" s="124"/>
      <c r="D60" s="125"/>
      <c r="E60" s="36"/>
      <c r="F60" s="36" t="s">
        <v>119</v>
      </c>
      <c r="G60" s="79">
        <f>G61+G64+G70</f>
        <v>14755</v>
      </c>
      <c r="H60" s="79">
        <f t="shared" ref="H60:M60" si="14">H61+H64+H70</f>
        <v>11823</v>
      </c>
      <c r="I60" s="79">
        <f t="shared" si="14"/>
        <v>5970.9000000000005</v>
      </c>
      <c r="J60" s="79">
        <f t="shared" si="14"/>
        <v>3815.2</v>
      </c>
      <c r="K60" s="79">
        <f t="shared" si="14"/>
        <v>4843.82</v>
      </c>
      <c r="L60" s="79">
        <f t="shared" si="14"/>
        <v>4430</v>
      </c>
      <c r="M60" s="79">
        <f t="shared" si="14"/>
        <v>45637.919999999998</v>
      </c>
    </row>
    <row r="61" spans="1:13" ht="49.5" customHeight="1" x14ac:dyDescent="0.25">
      <c r="A61" s="22" t="s">
        <v>1</v>
      </c>
      <c r="B61" s="7" t="s">
        <v>62</v>
      </c>
      <c r="C61" s="85" t="s">
        <v>102</v>
      </c>
      <c r="D61" s="46"/>
      <c r="E61" s="49" t="s">
        <v>38</v>
      </c>
      <c r="F61" s="37" t="s">
        <v>69</v>
      </c>
      <c r="G61" s="50">
        <f>SUM(G62:G63)</f>
        <v>0</v>
      </c>
      <c r="H61" s="50">
        <f t="shared" ref="H61:L61" si="15">SUM(H62:H63)</f>
        <v>0</v>
      </c>
      <c r="I61" s="50">
        <f t="shared" si="15"/>
        <v>0</v>
      </c>
      <c r="J61" s="50">
        <f>SUM(J62:J63)</f>
        <v>100</v>
      </c>
      <c r="K61" s="50">
        <f t="shared" si="15"/>
        <v>441.72</v>
      </c>
      <c r="L61" s="50">
        <f t="shared" si="15"/>
        <v>0</v>
      </c>
      <c r="M61" s="50">
        <f>SUM(G61:L61)</f>
        <v>541.72</v>
      </c>
    </row>
    <row r="62" spans="1:13" ht="33" customHeight="1" x14ac:dyDescent="0.25">
      <c r="A62" s="13" t="s">
        <v>103</v>
      </c>
      <c r="B62" s="14" t="s">
        <v>93</v>
      </c>
      <c r="C62" s="86"/>
      <c r="D62" s="46" t="s">
        <v>107</v>
      </c>
      <c r="E62" s="46" t="s">
        <v>72</v>
      </c>
      <c r="F62" s="111" t="s">
        <v>120</v>
      </c>
      <c r="G62" s="42">
        <v>0</v>
      </c>
      <c r="H62" s="42">
        <v>0</v>
      </c>
      <c r="I62" s="42">
        <v>0</v>
      </c>
      <c r="J62" s="42">
        <v>0</v>
      </c>
      <c r="K62" s="42">
        <v>341.72</v>
      </c>
      <c r="L62" s="42">
        <v>0</v>
      </c>
      <c r="M62" s="41">
        <f>SUM(G62:L62)</f>
        <v>341.72</v>
      </c>
    </row>
    <row r="63" spans="1:13" ht="28.5" customHeight="1" x14ac:dyDescent="0.25">
      <c r="A63" s="13" t="s">
        <v>104</v>
      </c>
      <c r="B63" s="14" t="s">
        <v>94</v>
      </c>
      <c r="C63" s="86"/>
      <c r="D63" s="46" t="s">
        <v>108</v>
      </c>
      <c r="E63" s="46" t="s">
        <v>72</v>
      </c>
      <c r="F63" s="111"/>
      <c r="G63" s="42">
        <v>0</v>
      </c>
      <c r="H63" s="42">
        <v>0</v>
      </c>
      <c r="I63" s="42">
        <v>0</v>
      </c>
      <c r="J63" s="42">
        <v>100</v>
      </c>
      <c r="K63" s="42">
        <v>100</v>
      </c>
      <c r="L63" s="42">
        <v>0</v>
      </c>
      <c r="M63" s="41">
        <f>SUM(G63:L63)</f>
        <v>200</v>
      </c>
    </row>
    <row r="64" spans="1:13" ht="36" customHeight="1" x14ac:dyDescent="0.25">
      <c r="A64" s="22" t="s">
        <v>2</v>
      </c>
      <c r="B64" s="8" t="s">
        <v>67</v>
      </c>
      <c r="C64" s="86"/>
      <c r="D64" s="46"/>
      <c r="E64" s="120" t="s">
        <v>72</v>
      </c>
      <c r="F64" s="37" t="s">
        <v>69</v>
      </c>
      <c r="G64" s="41">
        <f>SUM(G65:G69)</f>
        <v>0</v>
      </c>
      <c r="H64" s="41">
        <f t="shared" ref="H64:M64" si="16">SUM(H65:H69)</f>
        <v>0</v>
      </c>
      <c r="I64" s="41">
        <f t="shared" si="16"/>
        <v>1145</v>
      </c>
      <c r="J64" s="41">
        <f t="shared" si="16"/>
        <v>100</v>
      </c>
      <c r="K64" s="41">
        <f t="shared" si="16"/>
        <v>262.8</v>
      </c>
      <c r="L64" s="41">
        <f t="shared" si="16"/>
        <v>0</v>
      </c>
      <c r="M64" s="41">
        <f t="shared" si="16"/>
        <v>1507.8</v>
      </c>
    </row>
    <row r="65" spans="1:15" ht="37.5" customHeight="1" x14ac:dyDescent="0.25">
      <c r="A65" s="13" t="s">
        <v>114</v>
      </c>
      <c r="B65" s="15" t="s">
        <v>169</v>
      </c>
      <c r="C65" s="86"/>
      <c r="D65" s="46" t="s">
        <v>107</v>
      </c>
      <c r="E65" s="121"/>
      <c r="F65" s="110" t="s">
        <v>120</v>
      </c>
      <c r="G65" s="42">
        <v>0</v>
      </c>
      <c r="H65" s="42">
        <v>0</v>
      </c>
      <c r="I65" s="42">
        <v>0</v>
      </c>
      <c r="J65" s="42">
        <v>0</v>
      </c>
      <c r="K65" s="42">
        <v>262.8</v>
      </c>
      <c r="L65" s="42"/>
      <c r="M65" s="41">
        <f t="shared" si="2"/>
        <v>262.8</v>
      </c>
      <c r="O65" s="80" t="s">
        <v>71</v>
      </c>
    </row>
    <row r="66" spans="1:15" ht="33" customHeight="1" x14ac:dyDescent="0.25">
      <c r="A66" s="13" t="s">
        <v>115</v>
      </c>
      <c r="B66" s="15" t="s">
        <v>70</v>
      </c>
      <c r="C66" s="86"/>
      <c r="D66" s="46" t="s">
        <v>108</v>
      </c>
      <c r="E66" s="122"/>
      <c r="F66" s="111"/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/>
      <c r="M66" s="41">
        <f t="shared" si="2"/>
        <v>0</v>
      </c>
      <c r="O66" s="80"/>
    </row>
    <row r="67" spans="1:15" ht="72.75" customHeight="1" x14ac:dyDescent="0.25">
      <c r="A67" s="16" t="s">
        <v>116</v>
      </c>
      <c r="B67" s="19" t="s">
        <v>89</v>
      </c>
      <c r="C67" s="86"/>
      <c r="D67" s="46" t="s">
        <v>107</v>
      </c>
      <c r="E67" s="51">
        <v>2017</v>
      </c>
      <c r="F67" s="111"/>
      <c r="G67" s="42">
        <v>0</v>
      </c>
      <c r="H67" s="42">
        <v>0</v>
      </c>
      <c r="I67" s="42">
        <v>800</v>
      </c>
      <c r="J67" s="42">
        <v>0</v>
      </c>
      <c r="K67" s="42">
        <v>0</v>
      </c>
      <c r="L67" s="42">
        <v>0</v>
      </c>
      <c r="M67" s="41">
        <f>J67+K67+L67+I67</f>
        <v>800</v>
      </c>
      <c r="O67" s="52"/>
    </row>
    <row r="68" spans="1:15" ht="67.5" customHeight="1" x14ac:dyDescent="0.25">
      <c r="A68" s="126" t="s">
        <v>117</v>
      </c>
      <c r="B68" s="154" t="s">
        <v>91</v>
      </c>
      <c r="C68" s="86"/>
      <c r="D68" s="46" t="s">
        <v>107</v>
      </c>
      <c r="E68" s="120" t="s">
        <v>129</v>
      </c>
      <c r="F68" s="111"/>
      <c r="G68" s="42">
        <v>0</v>
      </c>
      <c r="H68" s="42">
        <v>0</v>
      </c>
      <c r="I68" s="42">
        <v>300</v>
      </c>
      <c r="J68" s="42">
        <v>100</v>
      </c>
      <c r="K68" s="42">
        <v>0</v>
      </c>
      <c r="L68" s="42">
        <v>0</v>
      </c>
      <c r="M68" s="41">
        <f>J68+K68+L68+I68</f>
        <v>400</v>
      </c>
      <c r="O68" s="52"/>
    </row>
    <row r="69" spans="1:15" ht="33.75" customHeight="1" x14ac:dyDescent="0.25">
      <c r="A69" s="128"/>
      <c r="B69" s="155"/>
      <c r="C69" s="86"/>
      <c r="D69" s="46" t="s">
        <v>108</v>
      </c>
      <c r="E69" s="122"/>
      <c r="F69" s="112"/>
      <c r="G69" s="42">
        <v>0</v>
      </c>
      <c r="H69" s="42">
        <v>0</v>
      </c>
      <c r="I69" s="42">
        <v>45</v>
      </c>
      <c r="J69" s="42">
        <v>0</v>
      </c>
      <c r="K69" s="42">
        <v>0</v>
      </c>
      <c r="L69" s="42">
        <v>0</v>
      </c>
      <c r="M69" s="41">
        <f>J69+K69+L69+I69</f>
        <v>45</v>
      </c>
      <c r="O69" s="52"/>
    </row>
    <row r="70" spans="1:15" ht="20.25" customHeight="1" x14ac:dyDescent="0.25">
      <c r="A70" s="85" t="s">
        <v>3</v>
      </c>
      <c r="B70" s="88" t="s">
        <v>66</v>
      </c>
      <c r="C70" s="86"/>
      <c r="D70" s="46"/>
      <c r="E70" s="120" t="s">
        <v>37</v>
      </c>
      <c r="F70" s="37" t="s">
        <v>69</v>
      </c>
      <c r="G70" s="41">
        <f>G71+G72</f>
        <v>14755</v>
      </c>
      <c r="H70" s="41">
        <f t="shared" ref="H70:L70" si="17">H71+H72</f>
        <v>11823</v>
      </c>
      <c r="I70" s="41">
        <f t="shared" si="17"/>
        <v>4825.9000000000005</v>
      </c>
      <c r="J70" s="41">
        <f>J71+J72</f>
        <v>3615.2</v>
      </c>
      <c r="K70" s="41">
        <f t="shared" si="17"/>
        <v>4139.3</v>
      </c>
      <c r="L70" s="41">
        <f t="shared" si="17"/>
        <v>4430</v>
      </c>
      <c r="M70" s="41">
        <f>SUM(G70:L70)</f>
        <v>43588.4</v>
      </c>
    </row>
    <row r="71" spans="1:15" ht="30.75" customHeight="1" x14ac:dyDescent="0.25">
      <c r="A71" s="86"/>
      <c r="B71" s="89"/>
      <c r="C71" s="86"/>
      <c r="D71" s="46" t="s">
        <v>107</v>
      </c>
      <c r="E71" s="121"/>
      <c r="F71" s="111" t="s">
        <v>120</v>
      </c>
      <c r="G71" s="42">
        <v>10278</v>
      </c>
      <c r="H71" s="42">
        <v>7020.6</v>
      </c>
      <c r="I71" s="42">
        <v>3998.7330000000002</v>
      </c>
      <c r="J71" s="42">
        <v>3049.7</v>
      </c>
      <c r="K71" s="42">
        <v>3075.3</v>
      </c>
      <c r="L71" s="42">
        <v>3523</v>
      </c>
      <c r="M71" s="41">
        <f>SUM(G71:L71)</f>
        <v>30945.332999999999</v>
      </c>
    </row>
    <row r="72" spans="1:15" ht="31.5" x14ac:dyDescent="0.25">
      <c r="A72" s="87"/>
      <c r="B72" s="90"/>
      <c r="C72" s="86"/>
      <c r="D72" s="46" t="s">
        <v>108</v>
      </c>
      <c r="E72" s="121"/>
      <c r="F72" s="111"/>
      <c r="G72" s="53">
        <v>4477</v>
      </c>
      <c r="H72" s="53">
        <v>4802.3999999999996</v>
      </c>
      <c r="I72" s="53">
        <v>827.16700000000003</v>
      </c>
      <c r="J72" s="53">
        <v>565.5</v>
      </c>
      <c r="K72" s="53">
        <v>1064</v>
      </c>
      <c r="L72" s="53">
        <v>907</v>
      </c>
      <c r="M72" s="54">
        <f>SUM(G72:L72)</f>
        <v>12643.066999999999</v>
      </c>
    </row>
    <row r="73" spans="1:15" ht="53.25" customHeight="1" x14ac:dyDescent="0.25">
      <c r="A73" s="12" t="s">
        <v>39</v>
      </c>
      <c r="B73" s="93" t="s">
        <v>130</v>
      </c>
      <c r="C73" s="93"/>
      <c r="D73" s="93"/>
      <c r="E73" s="55"/>
      <c r="F73" s="56" t="s">
        <v>119</v>
      </c>
      <c r="G73" s="56">
        <f t="shared" ref="G73:K73" si="18">G74+G76</f>
        <v>0</v>
      </c>
      <c r="H73" s="56">
        <f t="shared" si="18"/>
        <v>0</v>
      </c>
      <c r="I73" s="56">
        <f t="shared" si="18"/>
        <v>0</v>
      </c>
      <c r="J73" s="56">
        <f t="shared" si="18"/>
        <v>124.4</v>
      </c>
      <c r="K73" s="56">
        <f t="shared" si="18"/>
        <v>124.4</v>
      </c>
      <c r="L73" s="56">
        <f>L74+L76</f>
        <v>1957.7</v>
      </c>
      <c r="M73" s="41">
        <f t="shared" ref="M73:M119" si="19">SUM(G73:L73)</f>
        <v>2206.5</v>
      </c>
    </row>
    <row r="74" spans="1:15" ht="137.25" customHeight="1" x14ac:dyDescent="0.25">
      <c r="A74" s="92" t="s">
        <v>40</v>
      </c>
      <c r="B74" s="91" t="s">
        <v>131</v>
      </c>
      <c r="C74" s="85" t="s">
        <v>102</v>
      </c>
      <c r="D74" s="57"/>
      <c r="E74" s="116">
        <v>2020</v>
      </c>
      <c r="F74" s="56" t="s">
        <v>69</v>
      </c>
      <c r="G74" s="56">
        <f t="shared" ref="G74:L74" si="20">SUM(G75:G75)</f>
        <v>0</v>
      </c>
      <c r="H74" s="56">
        <f t="shared" si="20"/>
        <v>0</v>
      </c>
      <c r="I74" s="56">
        <f t="shared" si="20"/>
        <v>0</v>
      </c>
      <c r="J74" s="56">
        <f t="shared" si="20"/>
        <v>124.4</v>
      </c>
      <c r="K74" s="56">
        <f t="shared" si="20"/>
        <v>124.4</v>
      </c>
      <c r="L74" s="56">
        <f t="shared" si="20"/>
        <v>124.4</v>
      </c>
      <c r="M74" s="41">
        <f t="shared" si="19"/>
        <v>373.20000000000005</v>
      </c>
    </row>
    <row r="75" spans="1:15" ht="34.5" customHeight="1" x14ac:dyDescent="0.25">
      <c r="A75" s="92"/>
      <c r="B75" s="91"/>
      <c r="C75" s="86"/>
      <c r="D75" s="46" t="s">
        <v>107</v>
      </c>
      <c r="E75" s="117"/>
      <c r="F75" s="58" t="s">
        <v>120</v>
      </c>
      <c r="G75" s="59">
        <v>0</v>
      </c>
      <c r="H75" s="59">
        <v>0</v>
      </c>
      <c r="I75" s="59">
        <v>0</v>
      </c>
      <c r="J75" s="42">
        <v>124.4</v>
      </c>
      <c r="K75" s="42">
        <v>124.4</v>
      </c>
      <c r="L75" s="59">
        <v>124.4</v>
      </c>
      <c r="M75" s="41">
        <f t="shared" si="19"/>
        <v>373.20000000000005</v>
      </c>
    </row>
    <row r="76" spans="1:15" ht="134.25" customHeight="1" x14ac:dyDescent="0.25">
      <c r="A76" s="118" t="s">
        <v>41</v>
      </c>
      <c r="B76" s="91" t="s">
        <v>132</v>
      </c>
      <c r="C76" s="86"/>
      <c r="D76" s="46"/>
      <c r="E76" s="117"/>
      <c r="F76" s="37" t="s">
        <v>69</v>
      </c>
      <c r="G76" s="56">
        <f t="shared" ref="G76:K76" si="21">SUM(G77:G77)</f>
        <v>0</v>
      </c>
      <c r="H76" s="56">
        <f t="shared" si="21"/>
        <v>0</v>
      </c>
      <c r="I76" s="56">
        <f t="shared" si="21"/>
        <v>0</v>
      </c>
      <c r="J76" s="56">
        <f t="shared" si="21"/>
        <v>0</v>
      </c>
      <c r="K76" s="56">
        <f t="shared" si="21"/>
        <v>0</v>
      </c>
      <c r="L76" s="56">
        <f>L77+L78</f>
        <v>1833.3</v>
      </c>
      <c r="M76" s="41">
        <f t="shared" si="19"/>
        <v>1833.3</v>
      </c>
    </row>
    <row r="77" spans="1:15" ht="30" customHeight="1" x14ac:dyDescent="0.25">
      <c r="A77" s="119"/>
      <c r="B77" s="88"/>
      <c r="C77" s="86"/>
      <c r="D77" s="46" t="s">
        <v>107</v>
      </c>
      <c r="E77" s="117"/>
      <c r="F77" s="44" t="s">
        <v>121</v>
      </c>
      <c r="G77" s="59">
        <v>0</v>
      </c>
      <c r="H77" s="59">
        <v>0</v>
      </c>
      <c r="I77" s="59">
        <v>0</v>
      </c>
      <c r="J77" s="59">
        <v>0</v>
      </c>
      <c r="K77" s="59"/>
      <c r="L77" s="59">
        <v>166.7</v>
      </c>
      <c r="M77" s="41">
        <f t="shared" si="19"/>
        <v>166.7</v>
      </c>
    </row>
    <row r="78" spans="1:15" ht="158.1" customHeight="1" x14ac:dyDescent="0.25">
      <c r="A78" s="29">
        <v>43892</v>
      </c>
      <c r="B78" s="27"/>
      <c r="C78" s="24" t="s">
        <v>171</v>
      </c>
      <c r="D78" s="46" t="s">
        <v>107</v>
      </c>
      <c r="E78" s="60"/>
      <c r="F78" s="44" t="s">
        <v>121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1666.6</v>
      </c>
      <c r="M78" s="41">
        <f>L78</f>
        <v>1666.6</v>
      </c>
    </row>
    <row r="79" spans="1:15" ht="30" customHeight="1" x14ac:dyDescent="0.25">
      <c r="A79" s="12" t="s">
        <v>44</v>
      </c>
      <c r="B79" s="93" t="s">
        <v>136</v>
      </c>
      <c r="C79" s="93"/>
      <c r="D79" s="93"/>
      <c r="E79" s="59"/>
      <c r="F79" s="40" t="s">
        <v>119</v>
      </c>
      <c r="G79" s="61">
        <f>G80+G83+G86</f>
        <v>0</v>
      </c>
      <c r="H79" s="61">
        <f t="shared" ref="H79:M79" si="22">H80+H83+H86</f>
        <v>0</v>
      </c>
      <c r="I79" s="61">
        <f t="shared" si="22"/>
        <v>231.4</v>
      </c>
      <c r="J79" s="61">
        <f t="shared" si="22"/>
        <v>3457</v>
      </c>
      <c r="K79" s="61">
        <f t="shared" si="22"/>
        <v>4600.33</v>
      </c>
      <c r="L79" s="61">
        <f t="shared" si="22"/>
        <v>4610</v>
      </c>
      <c r="M79" s="61">
        <f t="shared" si="22"/>
        <v>12898.730000000001</v>
      </c>
    </row>
    <row r="80" spans="1:15" ht="21" customHeight="1" x14ac:dyDescent="0.25">
      <c r="A80" s="126" t="s">
        <v>45</v>
      </c>
      <c r="B80" s="82" t="s">
        <v>134</v>
      </c>
      <c r="C80" s="85" t="s">
        <v>102</v>
      </c>
      <c r="D80" s="46"/>
      <c r="E80" s="62"/>
      <c r="F80" s="63" t="s">
        <v>69</v>
      </c>
      <c r="G80" s="41">
        <f>SUM(G81:G82)</f>
        <v>0</v>
      </c>
      <c r="H80" s="41">
        <f t="shared" ref="H80:M80" si="23">SUM(H81:H82)</f>
        <v>0</v>
      </c>
      <c r="I80" s="41">
        <f t="shared" si="23"/>
        <v>0</v>
      </c>
      <c r="J80" s="41">
        <f t="shared" si="23"/>
        <v>772.8</v>
      </c>
      <c r="K80" s="41">
        <f t="shared" si="23"/>
        <v>1565.5</v>
      </c>
      <c r="L80" s="41">
        <f t="shared" si="23"/>
        <v>1760</v>
      </c>
      <c r="M80" s="41">
        <f t="shared" si="23"/>
        <v>4098.3</v>
      </c>
    </row>
    <row r="81" spans="1:15" ht="31.5" customHeight="1" x14ac:dyDescent="0.25">
      <c r="A81" s="127"/>
      <c r="B81" s="83"/>
      <c r="C81" s="86"/>
      <c r="D81" s="46" t="s">
        <v>107</v>
      </c>
      <c r="E81" s="97" t="s">
        <v>72</v>
      </c>
      <c r="F81" s="97" t="s">
        <v>120</v>
      </c>
      <c r="G81" s="42">
        <v>0</v>
      </c>
      <c r="H81" s="42">
        <v>0</v>
      </c>
      <c r="I81" s="42">
        <v>0</v>
      </c>
      <c r="J81" s="42">
        <v>257.8</v>
      </c>
      <c r="K81" s="42">
        <v>672.1</v>
      </c>
      <c r="L81" s="42">
        <v>700</v>
      </c>
      <c r="M81" s="41">
        <f t="shared" ref="M81:M82" si="24">SUM(G81:L81)</f>
        <v>1629.9</v>
      </c>
    </row>
    <row r="82" spans="1:15" ht="29.25" customHeight="1" x14ac:dyDescent="0.25">
      <c r="A82" s="128"/>
      <c r="B82" s="84"/>
      <c r="C82" s="87"/>
      <c r="D82" s="46" t="s">
        <v>108</v>
      </c>
      <c r="E82" s="98"/>
      <c r="F82" s="98"/>
      <c r="G82" s="42">
        <v>0</v>
      </c>
      <c r="H82" s="42">
        <v>0</v>
      </c>
      <c r="I82" s="42">
        <v>0</v>
      </c>
      <c r="J82" s="42">
        <v>515</v>
      </c>
      <c r="K82" s="42">
        <v>893.4</v>
      </c>
      <c r="L82" s="42">
        <v>1060</v>
      </c>
      <c r="M82" s="41">
        <f t="shared" si="24"/>
        <v>2468.4</v>
      </c>
    </row>
    <row r="83" spans="1:15" ht="20.25" customHeight="1" x14ac:dyDescent="0.25">
      <c r="A83" s="126" t="s">
        <v>46</v>
      </c>
      <c r="B83" s="82" t="s">
        <v>133</v>
      </c>
      <c r="C83" s="85" t="s">
        <v>102</v>
      </c>
      <c r="D83" s="64"/>
      <c r="E83" s="65"/>
      <c r="F83" s="63" t="s">
        <v>69</v>
      </c>
      <c r="G83" s="54">
        <f>SUM(G84:G85)</f>
        <v>0</v>
      </c>
      <c r="H83" s="54">
        <f t="shared" ref="H83:M83" si="25">SUM(H84:H85)</f>
        <v>0</v>
      </c>
      <c r="I83" s="54">
        <f t="shared" si="25"/>
        <v>0</v>
      </c>
      <c r="J83" s="54">
        <f t="shared" si="25"/>
        <v>2587</v>
      </c>
      <c r="K83" s="54">
        <f t="shared" si="25"/>
        <v>3008.83</v>
      </c>
      <c r="L83" s="54">
        <f t="shared" si="25"/>
        <v>2850</v>
      </c>
      <c r="M83" s="54">
        <f t="shared" si="25"/>
        <v>8445.83</v>
      </c>
    </row>
    <row r="84" spans="1:15" ht="33" customHeight="1" x14ac:dyDescent="0.25">
      <c r="A84" s="127"/>
      <c r="B84" s="83"/>
      <c r="C84" s="86"/>
      <c r="D84" s="46" t="s">
        <v>107</v>
      </c>
      <c r="E84" s="97" t="s">
        <v>72</v>
      </c>
      <c r="F84" s="97" t="s">
        <v>120</v>
      </c>
      <c r="G84" s="42">
        <v>0</v>
      </c>
      <c r="H84" s="42">
        <v>0</v>
      </c>
      <c r="I84" s="42">
        <v>0</v>
      </c>
      <c r="J84" s="42">
        <v>1922</v>
      </c>
      <c r="K84" s="42">
        <v>1971.23</v>
      </c>
      <c r="L84" s="42">
        <v>2050</v>
      </c>
      <c r="M84" s="41">
        <f>SUM(G84:L84)</f>
        <v>5943.23</v>
      </c>
    </row>
    <row r="85" spans="1:15" ht="31.5" x14ac:dyDescent="0.25">
      <c r="A85" s="128"/>
      <c r="B85" s="84"/>
      <c r="C85" s="87"/>
      <c r="D85" s="46" t="s">
        <v>108</v>
      </c>
      <c r="E85" s="98"/>
      <c r="F85" s="98"/>
      <c r="G85" s="42">
        <v>0</v>
      </c>
      <c r="H85" s="42">
        <v>0</v>
      </c>
      <c r="I85" s="42">
        <v>0</v>
      </c>
      <c r="J85" s="42">
        <v>665</v>
      </c>
      <c r="K85" s="42">
        <v>1037.5999999999999</v>
      </c>
      <c r="L85" s="42">
        <v>800</v>
      </c>
      <c r="M85" s="41">
        <f>SUM(G85:L85)</f>
        <v>2502.6</v>
      </c>
    </row>
    <row r="86" spans="1:15" ht="18.75" customHeight="1" x14ac:dyDescent="0.25">
      <c r="A86" s="85" t="s">
        <v>47</v>
      </c>
      <c r="B86" s="88" t="s">
        <v>135</v>
      </c>
      <c r="C86" s="85" t="s">
        <v>102</v>
      </c>
      <c r="D86" s="46"/>
      <c r="E86" s="64"/>
      <c r="F86" s="37" t="s">
        <v>69</v>
      </c>
      <c r="G86" s="41">
        <v>0</v>
      </c>
      <c r="H86" s="41">
        <v>0</v>
      </c>
      <c r="I86" s="41">
        <f>I87+I88</f>
        <v>231.4</v>
      </c>
      <c r="J86" s="41">
        <f>SUM(J87:J88)</f>
        <v>97.2</v>
      </c>
      <c r="K86" s="41">
        <f t="shared" ref="K86:L86" si="26">SUM(K87:K88)</f>
        <v>26</v>
      </c>
      <c r="L86" s="41">
        <f t="shared" si="26"/>
        <v>0</v>
      </c>
      <c r="M86" s="41">
        <f t="shared" si="19"/>
        <v>354.6</v>
      </c>
    </row>
    <row r="87" spans="1:15" ht="34.5" customHeight="1" x14ac:dyDescent="0.25">
      <c r="A87" s="86"/>
      <c r="B87" s="89"/>
      <c r="C87" s="86"/>
      <c r="D87" s="46" t="s">
        <v>107</v>
      </c>
      <c r="E87" s="97" t="s">
        <v>137</v>
      </c>
      <c r="F87" s="97" t="s">
        <v>120</v>
      </c>
      <c r="G87" s="42">
        <v>0</v>
      </c>
      <c r="H87" s="42">
        <v>0</v>
      </c>
      <c r="I87" s="42">
        <v>231.4</v>
      </c>
      <c r="J87" s="42">
        <v>0</v>
      </c>
      <c r="K87" s="42">
        <v>0</v>
      </c>
      <c r="L87" s="42"/>
      <c r="M87" s="41">
        <f t="shared" si="19"/>
        <v>231.4</v>
      </c>
    </row>
    <row r="88" spans="1:15" ht="32.25" customHeight="1" x14ac:dyDescent="0.25">
      <c r="A88" s="87"/>
      <c r="B88" s="90"/>
      <c r="C88" s="87"/>
      <c r="D88" s="46" t="s">
        <v>108</v>
      </c>
      <c r="E88" s="98"/>
      <c r="F88" s="98"/>
      <c r="G88" s="42">
        <v>0</v>
      </c>
      <c r="H88" s="42">
        <v>0</v>
      </c>
      <c r="I88" s="42">
        <v>0</v>
      </c>
      <c r="J88" s="42">
        <v>97.2</v>
      </c>
      <c r="K88" s="42">
        <v>26</v>
      </c>
      <c r="L88" s="42"/>
      <c r="M88" s="41">
        <f t="shared" si="19"/>
        <v>123.2</v>
      </c>
    </row>
    <row r="89" spans="1:15" ht="21.75" customHeight="1" x14ac:dyDescent="0.25">
      <c r="A89" s="94" t="s">
        <v>32</v>
      </c>
      <c r="B89" s="95"/>
      <c r="C89" s="95"/>
      <c r="D89" s="95"/>
      <c r="E89" s="95"/>
      <c r="F89" s="96"/>
      <c r="G89" s="41">
        <f>G79+G73+G60</f>
        <v>14755</v>
      </c>
      <c r="H89" s="41">
        <f t="shared" ref="H89:K89" si="27">H79+H73+H60</f>
        <v>11823</v>
      </c>
      <c r="I89" s="41">
        <f t="shared" si="27"/>
        <v>6202.3</v>
      </c>
      <c r="J89" s="41">
        <f t="shared" si="27"/>
        <v>7396.6</v>
      </c>
      <c r="K89" s="41">
        <f t="shared" si="27"/>
        <v>9568.5499999999993</v>
      </c>
      <c r="L89" s="41">
        <f>L79+L73+L60</f>
        <v>10997.7</v>
      </c>
      <c r="M89" s="41">
        <f>M79+M73+M60</f>
        <v>60743.15</v>
      </c>
    </row>
    <row r="90" spans="1:15" ht="23.25" customHeight="1" x14ac:dyDescent="0.25">
      <c r="A90" s="94" t="s">
        <v>138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6"/>
    </row>
    <row r="91" spans="1:15" ht="23.25" customHeight="1" x14ac:dyDescent="0.25">
      <c r="A91" s="20" t="s">
        <v>6</v>
      </c>
      <c r="B91" s="132" t="s">
        <v>141</v>
      </c>
      <c r="C91" s="132"/>
      <c r="D91" s="132"/>
      <c r="E91" s="36"/>
      <c r="F91" s="36" t="s">
        <v>119</v>
      </c>
      <c r="G91" s="36">
        <f>G92+G96+G101+G107</f>
        <v>1702</v>
      </c>
      <c r="H91" s="36">
        <f t="shared" ref="H91:M91" si="28">H92+H96+H101+H107</f>
        <v>711.8</v>
      </c>
      <c r="I91" s="36">
        <f t="shared" si="28"/>
        <v>1033.5999999999999</v>
      </c>
      <c r="J91" s="36">
        <f t="shared" si="28"/>
        <v>767.2</v>
      </c>
      <c r="K91" s="36">
        <f t="shared" si="28"/>
        <v>2630.2</v>
      </c>
      <c r="L91" s="36">
        <f t="shared" si="28"/>
        <v>224</v>
      </c>
      <c r="M91" s="36">
        <f t="shared" si="28"/>
        <v>7068.7999999999993</v>
      </c>
    </row>
    <row r="92" spans="1:15" ht="21.75" customHeight="1" x14ac:dyDescent="0.25">
      <c r="A92" s="81" t="s">
        <v>1</v>
      </c>
      <c r="B92" s="131" t="s">
        <v>64</v>
      </c>
      <c r="C92" s="22"/>
      <c r="D92" s="46"/>
      <c r="E92" s="43"/>
      <c r="F92" s="37" t="s">
        <v>69</v>
      </c>
      <c r="G92" s="41">
        <f>SUM(G93:G95)</f>
        <v>1000</v>
      </c>
      <c r="H92" s="41">
        <f t="shared" ref="H92:L92" si="29">SUM(H93:H95)</f>
        <v>0</v>
      </c>
      <c r="I92" s="41">
        <f t="shared" si="29"/>
        <v>0</v>
      </c>
      <c r="J92" s="41">
        <f t="shared" si="29"/>
        <v>107</v>
      </c>
      <c r="K92" s="41">
        <f t="shared" si="29"/>
        <v>57.3</v>
      </c>
      <c r="L92" s="41">
        <f t="shared" si="29"/>
        <v>0</v>
      </c>
      <c r="M92" s="41">
        <f t="shared" si="19"/>
        <v>1164.3</v>
      </c>
      <c r="O92" s="30" t="s">
        <v>65</v>
      </c>
    </row>
    <row r="93" spans="1:15" ht="28.5" customHeight="1" x14ac:dyDescent="0.25">
      <c r="A93" s="81"/>
      <c r="B93" s="131"/>
      <c r="C93" s="81" t="s">
        <v>102</v>
      </c>
      <c r="D93" s="46" t="s">
        <v>125</v>
      </c>
      <c r="E93" s="134">
        <v>2017</v>
      </c>
      <c r="F93" s="133" t="s">
        <v>120</v>
      </c>
      <c r="G93" s="42">
        <v>740</v>
      </c>
      <c r="H93" s="42">
        <v>0</v>
      </c>
      <c r="I93" s="42">
        <v>0</v>
      </c>
      <c r="J93" s="42">
        <v>107</v>
      </c>
      <c r="K93" s="42">
        <v>57.3</v>
      </c>
      <c r="L93" s="42">
        <v>0</v>
      </c>
      <c r="M93" s="41">
        <f t="shared" si="19"/>
        <v>904.3</v>
      </c>
    </row>
    <row r="94" spans="1:15" ht="29.25" customHeight="1" x14ac:dyDescent="0.25">
      <c r="A94" s="81"/>
      <c r="B94" s="131"/>
      <c r="C94" s="81"/>
      <c r="D94" s="46" t="s">
        <v>126</v>
      </c>
      <c r="E94" s="134"/>
      <c r="F94" s="133"/>
      <c r="G94" s="42">
        <v>130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1">
        <f t="shared" si="19"/>
        <v>130</v>
      </c>
    </row>
    <row r="95" spans="1:15" ht="34.5" customHeight="1" x14ac:dyDescent="0.25">
      <c r="A95" s="81"/>
      <c r="B95" s="131"/>
      <c r="C95" s="81"/>
      <c r="D95" s="46" t="s">
        <v>127</v>
      </c>
      <c r="E95" s="134"/>
      <c r="F95" s="133"/>
      <c r="G95" s="42">
        <v>130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1">
        <f t="shared" si="19"/>
        <v>130</v>
      </c>
    </row>
    <row r="96" spans="1:15" ht="45.75" customHeight="1" x14ac:dyDescent="0.25">
      <c r="A96" s="22" t="s">
        <v>2</v>
      </c>
      <c r="B96" s="7" t="s">
        <v>62</v>
      </c>
      <c r="C96" s="22"/>
      <c r="D96" s="46"/>
      <c r="E96" s="46"/>
      <c r="F96" s="37" t="s">
        <v>69</v>
      </c>
      <c r="G96" s="41">
        <f t="shared" ref="G96:K96" si="30">SUM(G97:G100)</f>
        <v>0</v>
      </c>
      <c r="H96" s="41">
        <f t="shared" si="30"/>
        <v>562.4</v>
      </c>
      <c r="I96" s="41">
        <f t="shared" si="30"/>
        <v>841</v>
      </c>
      <c r="J96" s="41">
        <f t="shared" si="30"/>
        <v>300</v>
      </c>
      <c r="K96" s="41">
        <f t="shared" si="30"/>
        <v>1337.5</v>
      </c>
      <c r="L96" s="41"/>
      <c r="M96" s="41">
        <f t="shared" ref="M96:M110" si="31">SUM(G96:L96)</f>
        <v>3040.9</v>
      </c>
    </row>
    <row r="97" spans="1:13" ht="35.25" customHeight="1" x14ac:dyDescent="0.25">
      <c r="A97" s="81" t="s">
        <v>114</v>
      </c>
      <c r="B97" s="129" t="s">
        <v>92</v>
      </c>
      <c r="C97" s="81" t="s">
        <v>102</v>
      </c>
      <c r="D97" s="46" t="s">
        <v>125</v>
      </c>
      <c r="E97" s="130" t="s">
        <v>38</v>
      </c>
      <c r="F97" s="133" t="s">
        <v>120</v>
      </c>
      <c r="G97" s="42">
        <v>0</v>
      </c>
      <c r="H97" s="42">
        <v>48.9</v>
      </c>
      <c r="I97" s="42">
        <v>0</v>
      </c>
      <c r="J97" s="42">
        <v>100</v>
      </c>
      <c r="K97" s="42">
        <v>579.20000000000005</v>
      </c>
      <c r="L97" s="42">
        <v>0</v>
      </c>
      <c r="M97" s="41">
        <f t="shared" si="31"/>
        <v>728.1</v>
      </c>
    </row>
    <row r="98" spans="1:13" ht="30.75" customHeight="1" x14ac:dyDescent="0.25">
      <c r="A98" s="81"/>
      <c r="B98" s="129"/>
      <c r="C98" s="81"/>
      <c r="D98" s="46" t="s">
        <v>126</v>
      </c>
      <c r="E98" s="130"/>
      <c r="F98" s="133"/>
      <c r="G98" s="42">
        <v>0</v>
      </c>
      <c r="H98" s="42">
        <v>494</v>
      </c>
      <c r="I98" s="42">
        <v>841</v>
      </c>
      <c r="J98" s="42">
        <v>100</v>
      </c>
      <c r="K98" s="42">
        <v>433.4</v>
      </c>
      <c r="L98" s="42">
        <v>0</v>
      </c>
      <c r="M98" s="41">
        <f t="shared" si="31"/>
        <v>1868.4</v>
      </c>
    </row>
    <row r="99" spans="1:13" ht="32.25" customHeight="1" x14ac:dyDescent="0.25">
      <c r="A99" s="81"/>
      <c r="B99" s="129"/>
      <c r="C99" s="81"/>
      <c r="D99" s="46" t="s">
        <v>127</v>
      </c>
      <c r="E99" s="130"/>
      <c r="F99" s="133"/>
      <c r="G99" s="42">
        <v>0</v>
      </c>
      <c r="H99" s="42">
        <v>0</v>
      </c>
      <c r="I99" s="42">
        <v>0</v>
      </c>
      <c r="J99" s="42">
        <v>0</v>
      </c>
      <c r="K99" s="42"/>
      <c r="L99" s="42">
        <v>0</v>
      </c>
      <c r="M99" s="41">
        <f t="shared" si="31"/>
        <v>0</v>
      </c>
    </row>
    <row r="100" spans="1:13" ht="36" customHeight="1" x14ac:dyDescent="0.25">
      <c r="A100" s="22" t="s">
        <v>115</v>
      </c>
      <c r="B100" s="7" t="s">
        <v>95</v>
      </c>
      <c r="C100" s="81"/>
      <c r="D100" s="46" t="s">
        <v>127</v>
      </c>
      <c r="E100" s="130"/>
      <c r="F100" s="133"/>
      <c r="G100" s="42">
        <v>0</v>
      </c>
      <c r="H100" s="42">
        <v>19.5</v>
      </c>
      <c r="I100" s="42">
        <v>0</v>
      </c>
      <c r="J100" s="42">
        <v>100</v>
      </c>
      <c r="K100" s="42">
        <v>324.89999999999998</v>
      </c>
      <c r="L100" s="42">
        <v>0</v>
      </c>
      <c r="M100" s="41">
        <f t="shared" si="31"/>
        <v>444.4</v>
      </c>
    </row>
    <row r="101" spans="1:13" ht="33.75" customHeight="1" x14ac:dyDescent="0.25">
      <c r="A101" s="22" t="s">
        <v>3</v>
      </c>
      <c r="B101" s="7" t="s">
        <v>67</v>
      </c>
      <c r="C101" s="22"/>
      <c r="D101" s="46"/>
      <c r="E101" s="46"/>
      <c r="F101" s="37" t="s">
        <v>69</v>
      </c>
      <c r="G101" s="41">
        <f t="shared" ref="G101:L101" si="32">SUM(G102:G106)</f>
        <v>522</v>
      </c>
      <c r="H101" s="41">
        <f t="shared" si="32"/>
        <v>0</v>
      </c>
      <c r="I101" s="41">
        <f t="shared" si="32"/>
        <v>0</v>
      </c>
      <c r="J101" s="41">
        <f t="shared" si="32"/>
        <v>136</v>
      </c>
      <c r="K101" s="41">
        <f t="shared" si="32"/>
        <v>1011.2</v>
      </c>
      <c r="L101" s="41">
        <f t="shared" si="32"/>
        <v>0</v>
      </c>
      <c r="M101" s="41">
        <f t="shared" si="31"/>
        <v>1669.2</v>
      </c>
    </row>
    <row r="102" spans="1:13" ht="36" customHeight="1" x14ac:dyDescent="0.25">
      <c r="A102" s="22" t="s">
        <v>142</v>
      </c>
      <c r="B102" s="7" t="s">
        <v>77</v>
      </c>
      <c r="C102" s="81" t="s">
        <v>102</v>
      </c>
      <c r="D102" s="46" t="s">
        <v>125</v>
      </c>
      <c r="E102" s="130" t="s">
        <v>37</v>
      </c>
      <c r="F102" s="133" t="s">
        <v>120</v>
      </c>
      <c r="G102" s="42">
        <v>235</v>
      </c>
      <c r="H102" s="42">
        <v>0</v>
      </c>
      <c r="I102" s="42">
        <v>0</v>
      </c>
      <c r="J102" s="42">
        <v>0</v>
      </c>
      <c r="K102" s="42">
        <v>92</v>
      </c>
      <c r="L102" s="42">
        <v>0</v>
      </c>
      <c r="M102" s="41">
        <f t="shared" si="31"/>
        <v>327</v>
      </c>
    </row>
    <row r="103" spans="1:13" ht="29.25" customHeight="1" x14ac:dyDescent="0.25">
      <c r="A103" s="22" t="s">
        <v>143</v>
      </c>
      <c r="B103" s="7" t="s">
        <v>78</v>
      </c>
      <c r="C103" s="81"/>
      <c r="D103" s="130" t="s">
        <v>126</v>
      </c>
      <c r="E103" s="130"/>
      <c r="F103" s="133"/>
      <c r="G103" s="42">
        <v>137</v>
      </c>
      <c r="H103" s="42">
        <v>0</v>
      </c>
      <c r="I103" s="42">
        <v>0</v>
      </c>
      <c r="J103" s="42">
        <v>0</v>
      </c>
      <c r="K103" s="42">
        <v>919.2</v>
      </c>
      <c r="L103" s="42">
        <v>0</v>
      </c>
      <c r="M103" s="41">
        <f t="shared" si="31"/>
        <v>1056.2</v>
      </c>
    </row>
    <row r="104" spans="1:13" ht="34.5" customHeight="1" x14ac:dyDescent="0.25">
      <c r="A104" s="22" t="s">
        <v>144</v>
      </c>
      <c r="B104" s="7" t="s">
        <v>79</v>
      </c>
      <c r="C104" s="81"/>
      <c r="D104" s="130"/>
      <c r="E104" s="130"/>
      <c r="F104" s="133"/>
      <c r="G104" s="42">
        <v>0</v>
      </c>
      <c r="H104" s="42">
        <v>0</v>
      </c>
      <c r="I104" s="42">
        <v>0</v>
      </c>
      <c r="J104" s="42">
        <v>136</v>
      </c>
      <c r="K104" s="42"/>
      <c r="L104" s="42">
        <v>0</v>
      </c>
      <c r="M104" s="41">
        <f t="shared" si="31"/>
        <v>136</v>
      </c>
    </row>
    <row r="105" spans="1:13" ht="21.75" customHeight="1" x14ac:dyDescent="0.25">
      <c r="A105" s="22" t="s">
        <v>145</v>
      </c>
      <c r="B105" s="7" t="s">
        <v>80</v>
      </c>
      <c r="C105" s="81"/>
      <c r="D105" s="130" t="s">
        <v>127</v>
      </c>
      <c r="E105" s="130"/>
      <c r="F105" s="133"/>
      <c r="G105" s="42">
        <v>150</v>
      </c>
      <c r="H105" s="42">
        <v>0</v>
      </c>
      <c r="I105" s="42">
        <v>0</v>
      </c>
      <c r="J105" s="42">
        <v>0</v>
      </c>
      <c r="K105" s="42">
        <v>0</v>
      </c>
      <c r="L105" s="42"/>
      <c r="M105" s="41">
        <f t="shared" si="31"/>
        <v>150</v>
      </c>
    </row>
    <row r="106" spans="1:13" ht="21.75" customHeight="1" x14ac:dyDescent="0.25">
      <c r="A106" s="22" t="s">
        <v>146</v>
      </c>
      <c r="B106" s="7" t="s">
        <v>81</v>
      </c>
      <c r="C106" s="81"/>
      <c r="D106" s="130"/>
      <c r="E106" s="130"/>
      <c r="F106" s="133"/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/>
      <c r="M106" s="41">
        <f t="shared" si="31"/>
        <v>0</v>
      </c>
    </row>
    <row r="107" spans="1:13" ht="21.75" customHeight="1" x14ac:dyDescent="0.25">
      <c r="A107" s="81" t="s">
        <v>147</v>
      </c>
      <c r="B107" s="129" t="s">
        <v>63</v>
      </c>
      <c r="C107" s="81" t="s">
        <v>102</v>
      </c>
      <c r="D107" s="46"/>
      <c r="E107" s="46"/>
      <c r="F107" s="37" t="s">
        <v>69</v>
      </c>
      <c r="G107" s="41">
        <f>SUM(G108:G110)</f>
        <v>180</v>
      </c>
      <c r="H107" s="41">
        <f t="shared" ref="H107:L107" si="33">SUM(H108:H110)</f>
        <v>149.4</v>
      </c>
      <c r="I107" s="41">
        <f t="shared" si="33"/>
        <v>192.6</v>
      </c>
      <c r="J107" s="41">
        <f t="shared" si="33"/>
        <v>224.2</v>
      </c>
      <c r="K107" s="41">
        <f t="shared" si="33"/>
        <v>224.2</v>
      </c>
      <c r="L107" s="41">
        <f t="shared" si="33"/>
        <v>224</v>
      </c>
      <c r="M107" s="41">
        <f t="shared" si="31"/>
        <v>1194.4000000000001</v>
      </c>
    </row>
    <row r="108" spans="1:13" ht="34.5" customHeight="1" x14ac:dyDescent="0.25">
      <c r="A108" s="81"/>
      <c r="B108" s="129"/>
      <c r="C108" s="81"/>
      <c r="D108" s="46" t="s">
        <v>125</v>
      </c>
      <c r="E108" s="130" t="s">
        <v>37</v>
      </c>
      <c r="F108" s="133" t="s">
        <v>120</v>
      </c>
      <c r="G108" s="42">
        <v>126.5</v>
      </c>
      <c r="H108" s="42">
        <v>103.8</v>
      </c>
      <c r="I108" s="42">
        <v>156</v>
      </c>
      <c r="J108" s="42">
        <v>183.7</v>
      </c>
      <c r="K108" s="42">
        <v>181.2</v>
      </c>
      <c r="L108" s="42">
        <v>180</v>
      </c>
      <c r="M108" s="41">
        <f t="shared" si="31"/>
        <v>931.2</v>
      </c>
    </row>
    <row r="109" spans="1:13" ht="42" customHeight="1" x14ac:dyDescent="0.25">
      <c r="A109" s="81"/>
      <c r="B109" s="129"/>
      <c r="C109" s="81"/>
      <c r="D109" s="46" t="s">
        <v>126</v>
      </c>
      <c r="E109" s="130"/>
      <c r="F109" s="133"/>
      <c r="G109" s="42">
        <v>40</v>
      </c>
      <c r="H109" s="42">
        <v>27.2</v>
      </c>
      <c r="I109" s="42">
        <v>22.5</v>
      </c>
      <c r="J109" s="42">
        <v>25.8</v>
      </c>
      <c r="K109" s="42">
        <v>26</v>
      </c>
      <c r="L109" s="42">
        <v>26</v>
      </c>
      <c r="M109" s="41">
        <f t="shared" si="31"/>
        <v>167.5</v>
      </c>
    </row>
    <row r="110" spans="1:13" ht="38.25" customHeight="1" x14ac:dyDescent="0.25">
      <c r="A110" s="81"/>
      <c r="B110" s="129"/>
      <c r="C110" s="81"/>
      <c r="D110" s="46" t="s">
        <v>127</v>
      </c>
      <c r="E110" s="130"/>
      <c r="F110" s="133"/>
      <c r="G110" s="42">
        <v>13.5</v>
      </c>
      <c r="H110" s="42">
        <v>18.399999999999999</v>
      </c>
      <c r="I110" s="42">
        <v>14.1</v>
      </c>
      <c r="J110" s="42">
        <v>14.7</v>
      </c>
      <c r="K110" s="42">
        <v>17</v>
      </c>
      <c r="L110" s="42">
        <v>18</v>
      </c>
      <c r="M110" s="41">
        <f t="shared" si="31"/>
        <v>95.7</v>
      </c>
    </row>
    <row r="111" spans="1:13" ht="21" customHeight="1" x14ac:dyDescent="0.25">
      <c r="A111" s="20" t="s">
        <v>39</v>
      </c>
      <c r="B111" s="93" t="s">
        <v>148</v>
      </c>
      <c r="C111" s="93"/>
      <c r="D111" s="93"/>
      <c r="E111" s="46"/>
      <c r="F111" s="37" t="s">
        <v>119</v>
      </c>
      <c r="G111" s="41">
        <f>G112+G116</f>
        <v>13933.7</v>
      </c>
      <c r="H111" s="41">
        <f t="shared" ref="H111:M111" si="34">H112+H116</f>
        <v>2077.4</v>
      </c>
      <c r="I111" s="41">
        <f t="shared" si="34"/>
        <v>2690</v>
      </c>
      <c r="J111" s="41">
        <f t="shared" si="34"/>
        <v>2967.9</v>
      </c>
      <c r="K111" s="41">
        <f t="shared" si="34"/>
        <v>2031.2</v>
      </c>
      <c r="L111" s="41">
        <f t="shared" si="34"/>
        <v>3940</v>
      </c>
      <c r="M111" s="41">
        <f t="shared" si="34"/>
        <v>27640.2</v>
      </c>
    </row>
    <row r="112" spans="1:13" ht="22.5" customHeight="1" x14ac:dyDescent="0.25">
      <c r="A112" s="81" t="s">
        <v>40</v>
      </c>
      <c r="B112" s="91" t="s">
        <v>58</v>
      </c>
      <c r="C112" s="81" t="s">
        <v>102</v>
      </c>
      <c r="D112" s="46"/>
      <c r="E112" s="46"/>
      <c r="F112" s="37" t="s">
        <v>69</v>
      </c>
      <c r="G112" s="41">
        <f>SUM(G113:G115)</f>
        <v>13933.7</v>
      </c>
      <c r="H112" s="41">
        <f t="shared" ref="H112:L112" si="35">SUM(H113:H115)</f>
        <v>2077.4</v>
      </c>
      <c r="I112" s="41">
        <f t="shared" si="35"/>
        <v>2690</v>
      </c>
      <c r="J112" s="41">
        <f t="shared" si="35"/>
        <v>2967.9</v>
      </c>
      <c r="K112" s="36">
        <f t="shared" si="35"/>
        <v>2031.2</v>
      </c>
      <c r="L112" s="36">
        <f t="shared" si="35"/>
        <v>2200</v>
      </c>
      <c r="M112" s="41">
        <f t="shared" si="19"/>
        <v>25900.2</v>
      </c>
    </row>
    <row r="113" spans="1:13" ht="30.75" customHeight="1" x14ac:dyDescent="0.25">
      <c r="A113" s="81"/>
      <c r="B113" s="91"/>
      <c r="C113" s="81"/>
      <c r="D113" s="46" t="s">
        <v>125</v>
      </c>
      <c r="E113" s="130" t="s">
        <v>37</v>
      </c>
      <c r="F113" s="133" t="s">
        <v>120</v>
      </c>
      <c r="G113" s="42">
        <v>6532.8</v>
      </c>
      <c r="H113" s="42">
        <v>1203.2</v>
      </c>
      <c r="I113" s="42">
        <v>1544.5</v>
      </c>
      <c r="J113" s="42">
        <v>1700</v>
      </c>
      <c r="K113" s="42">
        <v>1111.2</v>
      </c>
      <c r="L113" s="42">
        <v>1280</v>
      </c>
      <c r="M113" s="41">
        <f t="shared" si="19"/>
        <v>13371.7</v>
      </c>
    </row>
    <row r="114" spans="1:13" ht="33" customHeight="1" x14ac:dyDescent="0.25">
      <c r="A114" s="81"/>
      <c r="B114" s="91"/>
      <c r="C114" s="81"/>
      <c r="D114" s="46" t="s">
        <v>126</v>
      </c>
      <c r="E114" s="130"/>
      <c r="F114" s="133"/>
      <c r="G114" s="42">
        <v>3720.7</v>
      </c>
      <c r="H114" s="42">
        <v>416.5</v>
      </c>
      <c r="I114" s="42">
        <v>554.20000000000005</v>
      </c>
      <c r="J114" s="42">
        <v>630.9</v>
      </c>
      <c r="K114" s="42">
        <v>460</v>
      </c>
      <c r="L114" s="42">
        <v>460</v>
      </c>
      <c r="M114" s="41">
        <f t="shared" si="19"/>
        <v>6242.2999999999993</v>
      </c>
    </row>
    <row r="115" spans="1:13" ht="31.5" x14ac:dyDescent="0.25">
      <c r="A115" s="81"/>
      <c r="B115" s="91"/>
      <c r="C115" s="81"/>
      <c r="D115" s="46" t="s">
        <v>127</v>
      </c>
      <c r="E115" s="130"/>
      <c r="F115" s="133"/>
      <c r="G115" s="42">
        <v>3680.2</v>
      </c>
      <c r="H115" s="42">
        <v>457.7</v>
      </c>
      <c r="I115" s="42">
        <v>591.29999999999995</v>
      </c>
      <c r="J115" s="42">
        <v>637</v>
      </c>
      <c r="K115" s="42">
        <v>460</v>
      </c>
      <c r="L115" s="42">
        <v>460</v>
      </c>
      <c r="M115" s="41">
        <f t="shared" si="19"/>
        <v>6286.2</v>
      </c>
    </row>
    <row r="116" spans="1:13" ht="31.5" customHeight="1" x14ac:dyDescent="0.25">
      <c r="A116" s="81" t="s">
        <v>41</v>
      </c>
      <c r="B116" s="91" t="s">
        <v>149</v>
      </c>
      <c r="C116" s="81" t="s">
        <v>102</v>
      </c>
      <c r="D116" s="46"/>
      <c r="E116" s="46"/>
      <c r="F116" s="37" t="s">
        <v>69</v>
      </c>
      <c r="G116" s="41">
        <f>SUM(G117:G119)</f>
        <v>0</v>
      </c>
      <c r="H116" s="41">
        <f t="shared" ref="H116:M116" si="36">SUM(H117:H119)</f>
        <v>0</v>
      </c>
      <c r="I116" s="41">
        <f t="shared" si="36"/>
        <v>0</v>
      </c>
      <c r="J116" s="41">
        <f t="shared" si="36"/>
        <v>0</v>
      </c>
      <c r="K116" s="41">
        <f t="shared" si="36"/>
        <v>0</v>
      </c>
      <c r="L116" s="41">
        <f t="shared" si="36"/>
        <v>1740</v>
      </c>
      <c r="M116" s="41">
        <f t="shared" si="36"/>
        <v>1740</v>
      </c>
    </row>
    <row r="117" spans="1:13" ht="31.5" x14ac:dyDescent="0.25">
      <c r="A117" s="81"/>
      <c r="B117" s="91"/>
      <c r="C117" s="81"/>
      <c r="D117" s="46" t="s">
        <v>125</v>
      </c>
      <c r="E117" s="130">
        <v>2020</v>
      </c>
      <c r="F117" s="133" t="s">
        <v>121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880</v>
      </c>
      <c r="M117" s="41">
        <f t="shared" si="19"/>
        <v>880</v>
      </c>
    </row>
    <row r="118" spans="1:13" ht="31.5" x14ac:dyDescent="0.25">
      <c r="A118" s="81"/>
      <c r="B118" s="91"/>
      <c r="C118" s="81"/>
      <c r="D118" s="46" t="s">
        <v>126</v>
      </c>
      <c r="E118" s="130"/>
      <c r="F118" s="133"/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400</v>
      </c>
      <c r="M118" s="41">
        <f t="shared" si="19"/>
        <v>400</v>
      </c>
    </row>
    <row r="119" spans="1:13" ht="31.5" x14ac:dyDescent="0.25">
      <c r="A119" s="81"/>
      <c r="B119" s="91"/>
      <c r="C119" s="81"/>
      <c r="D119" s="46" t="s">
        <v>127</v>
      </c>
      <c r="E119" s="130"/>
      <c r="F119" s="133"/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460</v>
      </c>
      <c r="M119" s="41">
        <f t="shared" si="19"/>
        <v>460</v>
      </c>
    </row>
    <row r="120" spans="1:13" ht="21" customHeight="1" x14ac:dyDescent="0.25">
      <c r="A120" s="20" t="s">
        <v>44</v>
      </c>
      <c r="B120" s="93" t="s">
        <v>150</v>
      </c>
      <c r="C120" s="93"/>
      <c r="D120" s="93"/>
      <c r="E120" s="46"/>
      <c r="F120" s="37" t="s">
        <v>119</v>
      </c>
      <c r="G120" s="41">
        <f>G121+G125</f>
        <v>0</v>
      </c>
      <c r="H120" s="41">
        <f t="shared" ref="H120:M120" si="37">H121+H125</f>
        <v>320</v>
      </c>
      <c r="I120" s="41">
        <f t="shared" si="37"/>
        <v>320</v>
      </c>
      <c r="J120" s="41">
        <f t="shared" si="37"/>
        <v>362.3</v>
      </c>
      <c r="K120" s="41">
        <f t="shared" si="37"/>
        <v>796</v>
      </c>
      <c r="L120" s="41">
        <f t="shared" si="37"/>
        <v>1364.7</v>
      </c>
      <c r="M120" s="41">
        <f t="shared" si="37"/>
        <v>3163</v>
      </c>
    </row>
    <row r="121" spans="1:13" ht="19.5" customHeight="1" x14ac:dyDescent="0.25">
      <c r="A121" s="81" t="s">
        <v>45</v>
      </c>
      <c r="B121" s="91" t="s">
        <v>61</v>
      </c>
      <c r="C121" s="81" t="s">
        <v>102</v>
      </c>
      <c r="D121" s="46"/>
      <c r="E121" s="46"/>
      <c r="F121" s="37" t="s">
        <v>69</v>
      </c>
      <c r="G121" s="41">
        <f>SUM(G122:G124)</f>
        <v>0</v>
      </c>
      <c r="H121" s="41">
        <f t="shared" ref="H121:K121" si="38">SUM(H122:H124)</f>
        <v>320</v>
      </c>
      <c r="I121" s="41">
        <f t="shared" si="38"/>
        <v>320</v>
      </c>
      <c r="J121" s="41">
        <f t="shared" si="38"/>
        <v>362.3</v>
      </c>
      <c r="K121" s="41">
        <f t="shared" si="38"/>
        <v>796</v>
      </c>
      <c r="L121" s="66">
        <f>SUM(L122:L124)</f>
        <v>868</v>
      </c>
      <c r="M121" s="41">
        <f t="shared" ref="M121:M128" si="39">SUM(G121:L121)</f>
        <v>2666.3</v>
      </c>
    </row>
    <row r="122" spans="1:13" ht="31.5" x14ac:dyDescent="0.25">
      <c r="A122" s="81"/>
      <c r="B122" s="91"/>
      <c r="C122" s="81"/>
      <c r="D122" s="46" t="s">
        <v>125</v>
      </c>
      <c r="E122" s="130" t="s">
        <v>38</v>
      </c>
      <c r="F122" s="133" t="s">
        <v>120</v>
      </c>
      <c r="G122" s="42">
        <v>0</v>
      </c>
      <c r="H122" s="42">
        <v>180</v>
      </c>
      <c r="I122" s="42">
        <v>157</v>
      </c>
      <c r="J122" s="42">
        <v>176.2</v>
      </c>
      <c r="K122" s="42">
        <v>561.29999999999995</v>
      </c>
      <c r="L122" s="46">
        <v>560</v>
      </c>
      <c r="M122" s="41">
        <f t="shared" si="39"/>
        <v>1634.5</v>
      </c>
    </row>
    <row r="123" spans="1:13" ht="31.5" x14ac:dyDescent="0.25">
      <c r="A123" s="81"/>
      <c r="B123" s="91"/>
      <c r="C123" s="81"/>
      <c r="D123" s="46" t="s">
        <v>126</v>
      </c>
      <c r="E123" s="130"/>
      <c r="F123" s="133"/>
      <c r="G123" s="42">
        <v>0</v>
      </c>
      <c r="H123" s="42">
        <v>70</v>
      </c>
      <c r="I123" s="42">
        <v>83</v>
      </c>
      <c r="J123" s="42">
        <v>93.4</v>
      </c>
      <c r="K123" s="42">
        <v>111.7</v>
      </c>
      <c r="L123" s="46">
        <v>110</v>
      </c>
      <c r="M123" s="41">
        <f t="shared" si="39"/>
        <v>468.1</v>
      </c>
    </row>
    <row r="124" spans="1:13" ht="31.5" x14ac:dyDescent="0.25">
      <c r="A124" s="81"/>
      <c r="B124" s="91"/>
      <c r="C124" s="81"/>
      <c r="D124" s="46" t="s">
        <v>127</v>
      </c>
      <c r="E124" s="130"/>
      <c r="F124" s="133"/>
      <c r="G124" s="42">
        <v>0</v>
      </c>
      <c r="H124" s="42">
        <v>70</v>
      </c>
      <c r="I124" s="42">
        <v>80</v>
      </c>
      <c r="J124" s="42">
        <v>92.7</v>
      </c>
      <c r="K124" s="42">
        <v>123</v>
      </c>
      <c r="L124" s="46">
        <v>198</v>
      </c>
      <c r="M124" s="41">
        <f t="shared" si="39"/>
        <v>563.70000000000005</v>
      </c>
    </row>
    <row r="125" spans="1:13" ht="18.75" customHeight="1" x14ac:dyDescent="0.25">
      <c r="A125" s="81" t="s">
        <v>46</v>
      </c>
      <c r="B125" s="91" t="s">
        <v>151</v>
      </c>
      <c r="C125" s="81" t="s">
        <v>102</v>
      </c>
      <c r="D125" s="46"/>
      <c r="E125" s="46"/>
      <c r="F125" s="37" t="s">
        <v>69</v>
      </c>
      <c r="G125" s="41">
        <f>SUM(G126:G128)</f>
        <v>0</v>
      </c>
      <c r="H125" s="41">
        <f t="shared" ref="H125:M125" si="40">SUM(H126:H128)</f>
        <v>0</v>
      </c>
      <c r="I125" s="41">
        <f t="shared" si="40"/>
        <v>0</v>
      </c>
      <c r="J125" s="41">
        <f t="shared" si="40"/>
        <v>0</v>
      </c>
      <c r="K125" s="41">
        <f t="shared" si="40"/>
        <v>0</v>
      </c>
      <c r="L125" s="41">
        <f t="shared" si="40"/>
        <v>496.7</v>
      </c>
      <c r="M125" s="41">
        <f t="shared" si="40"/>
        <v>496.7</v>
      </c>
    </row>
    <row r="126" spans="1:13" ht="31.5" x14ac:dyDescent="0.25">
      <c r="A126" s="81"/>
      <c r="B126" s="91"/>
      <c r="C126" s="81"/>
      <c r="D126" s="46" t="s">
        <v>125</v>
      </c>
      <c r="E126" s="134">
        <v>2020</v>
      </c>
      <c r="F126" s="133" t="s">
        <v>121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276.7</v>
      </c>
      <c r="M126" s="41">
        <f t="shared" si="39"/>
        <v>276.7</v>
      </c>
    </row>
    <row r="127" spans="1:13" ht="31.5" x14ac:dyDescent="0.25">
      <c r="A127" s="81"/>
      <c r="B127" s="91"/>
      <c r="C127" s="81"/>
      <c r="D127" s="46" t="s">
        <v>126</v>
      </c>
      <c r="E127" s="134"/>
      <c r="F127" s="133"/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80</v>
      </c>
      <c r="M127" s="41">
        <f t="shared" si="39"/>
        <v>80</v>
      </c>
    </row>
    <row r="128" spans="1:13" ht="31.5" x14ac:dyDescent="0.25">
      <c r="A128" s="81"/>
      <c r="B128" s="91"/>
      <c r="C128" s="81"/>
      <c r="D128" s="46" t="s">
        <v>127</v>
      </c>
      <c r="E128" s="134"/>
      <c r="F128" s="133"/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140</v>
      </c>
      <c r="M128" s="41">
        <f t="shared" si="39"/>
        <v>140</v>
      </c>
    </row>
    <row r="129" spans="1:13" ht="36" customHeight="1" x14ac:dyDescent="0.25">
      <c r="A129" s="20" t="s">
        <v>48</v>
      </c>
      <c r="B129" s="93" t="s">
        <v>136</v>
      </c>
      <c r="C129" s="93"/>
      <c r="D129" s="93"/>
      <c r="E129" s="46"/>
      <c r="F129" s="37" t="s">
        <v>119</v>
      </c>
      <c r="G129" s="41">
        <f>G130+G134</f>
        <v>0</v>
      </c>
      <c r="H129" s="41">
        <f t="shared" ref="H129:M129" si="41">H130+H134</f>
        <v>0</v>
      </c>
      <c r="I129" s="41">
        <f t="shared" si="41"/>
        <v>229.4</v>
      </c>
      <c r="J129" s="41">
        <f t="shared" si="41"/>
        <v>3005.9000000000005</v>
      </c>
      <c r="K129" s="41">
        <f t="shared" si="41"/>
        <v>4000.3</v>
      </c>
      <c r="L129" s="41">
        <f t="shared" si="41"/>
        <v>2634</v>
      </c>
      <c r="M129" s="41">
        <f t="shared" si="41"/>
        <v>9869.6</v>
      </c>
    </row>
    <row r="130" spans="1:13" ht="21.75" customHeight="1" x14ac:dyDescent="0.25">
      <c r="A130" s="81" t="s">
        <v>49</v>
      </c>
      <c r="B130" s="131" t="s">
        <v>68</v>
      </c>
      <c r="C130" s="81" t="s">
        <v>102</v>
      </c>
      <c r="D130" s="46"/>
      <c r="E130" s="46"/>
      <c r="F130" s="37" t="s">
        <v>69</v>
      </c>
      <c r="G130" s="41">
        <f>SUM(G131:G133)</f>
        <v>0</v>
      </c>
      <c r="H130" s="41">
        <f t="shared" ref="H130:L130" si="42">SUM(H131:H133)</f>
        <v>0</v>
      </c>
      <c r="I130" s="41">
        <f t="shared" si="42"/>
        <v>229.4</v>
      </c>
      <c r="J130" s="41">
        <f t="shared" si="42"/>
        <v>244.3</v>
      </c>
      <c r="K130" s="41">
        <f t="shared" si="42"/>
        <v>1002.9</v>
      </c>
      <c r="L130" s="66">
        <f t="shared" si="42"/>
        <v>0</v>
      </c>
      <c r="M130" s="41">
        <f t="shared" ref="M130:M137" si="43">SUM(G130:L130)</f>
        <v>1476.6</v>
      </c>
    </row>
    <row r="131" spans="1:13" ht="36" customHeight="1" x14ac:dyDescent="0.25">
      <c r="A131" s="81"/>
      <c r="B131" s="131"/>
      <c r="C131" s="81"/>
      <c r="D131" s="46" t="s">
        <v>125</v>
      </c>
      <c r="E131" s="130" t="s">
        <v>137</v>
      </c>
      <c r="F131" s="133" t="s">
        <v>120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/>
      <c r="M131" s="41">
        <f t="shared" si="43"/>
        <v>0</v>
      </c>
    </row>
    <row r="132" spans="1:13" ht="36" customHeight="1" x14ac:dyDescent="0.25">
      <c r="A132" s="81"/>
      <c r="B132" s="131"/>
      <c r="C132" s="81"/>
      <c r="D132" s="46" t="s">
        <v>126</v>
      </c>
      <c r="E132" s="130"/>
      <c r="F132" s="133"/>
      <c r="G132" s="42">
        <v>0</v>
      </c>
      <c r="H132" s="42">
        <v>0</v>
      </c>
      <c r="I132" s="42">
        <v>229.4</v>
      </c>
      <c r="J132" s="42">
        <v>204.3</v>
      </c>
      <c r="K132" s="42">
        <v>1002.9</v>
      </c>
      <c r="L132" s="42"/>
      <c r="M132" s="41">
        <f t="shared" si="43"/>
        <v>1436.6</v>
      </c>
    </row>
    <row r="133" spans="1:13" ht="36" customHeight="1" x14ac:dyDescent="0.25">
      <c r="A133" s="81"/>
      <c r="B133" s="131"/>
      <c r="C133" s="81"/>
      <c r="D133" s="46" t="s">
        <v>127</v>
      </c>
      <c r="E133" s="130"/>
      <c r="F133" s="133"/>
      <c r="G133" s="42">
        <v>0</v>
      </c>
      <c r="H133" s="42">
        <v>0</v>
      </c>
      <c r="I133" s="42">
        <v>0</v>
      </c>
      <c r="J133" s="42">
        <v>40</v>
      </c>
      <c r="K133" s="42">
        <v>0</v>
      </c>
      <c r="L133" s="42"/>
      <c r="M133" s="41">
        <f t="shared" si="43"/>
        <v>40</v>
      </c>
    </row>
    <row r="134" spans="1:13" ht="18.75" customHeight="1" x14ac:dyDescent="0.25">
      <c r="A134" s="81" t="s">
        <v>50</v>
      </c>
      <c r="B134" s="138" t="s">
        <v>133</v>
      </c>
      <c r="C134" s="81" t="s">
        <v>102</v>
      </c>
      <c r="D134" s="46"/>
      <c r="E134" s="46"/>
      <c r="F134" s="36" t="s">
        <v>69</v>
      </c>
      <c r="G134" s="41">
        <f t="shared" ref="G134:I134" si="44">G135+G136+G137</f>
        <v>0</v>
      </c>
      <c r="H134" s="41">
        <f t="shared" si="44"/>
        <v>0</v>
      </c>
      <c r="I134" s="41">
        <f t="shared" si="44"/>
        <v>0</v>
      </c>
      <c r="J134" s="41">
        <f>J135+J136+J137</f>
        <v>2761.6000000000004</v>
      </c>
      <c r="K134" s="41">
        <f t="shared" ref="K134:L134" si="45">K135+K136+K137</f>
        <v>2997.4</v>
      </c>
      <c r="L134" s="41">
        <f t="shared" si="45"/>
        <v>2634</v>
      </c>
      <c r="M134" s="41">
        <f t="shared" si="43"/>
        <v>8393</v>
      </c>
    </row>
    <row r="135" spans="1:13" ht="36" customHeight="1" x14ac:dyDescent="0.25">
      <c r="A135" s="81"/>
      <c r="B135" s="138"/>
      <c r="C135" s="81"/>
      <c r="D135" s="46" t="s">
        <v>125</v>
      </c>
      <c r="E135" s="134" t="s">
        <v>72</v>
      </c>
      <c r="F135" s="134" t="s">
        <v>120</v>
      </c>
      <c r="G135" s="42">
        <v>0</v>
      </c>
      <c r="H135" s="42">
        <v>0</v>
      </c>
      <c r="I135" s="42">
        <v>0</v>
      </c>
      <c r="J135" s="42">
        <v>1050</v>
      </c>
      <c r="K135" s="42">
        <v>1058.3</v>
      </c>
      <c r="L135" s="42">
        <v>1100</v>
      </c>
      <c r="M135" s="41">
        <f t="shared" si="43"/>
        <v>3208.3</v>
      </c>
    </row>
    <row r="136" spans="1:13" ht="36" customHeight="1" x14ac:dyDescent="0.25">
      <c r="A136" s="81"/>
      <c r="B136" s="138"/>
      <c r="C136" s="81"/>
      <c r="D136" s="46" t="s">
        <v>126</v>
      </c>
      <c r="E136" s="134"/>
      <c r="F136" s="134"/>
      <c r="G136" s="42">
        <v>0</v>
      </c>
      <c r="H136" s="42">
        <v>0</v>
      </c>
      <c r="I136" s="42">
        <v>0</v>
      </c>
      <c r="J136" s="42">
        <v>1024.3</v>
      </c>
      <c r="K136" s="42">
        <v>977</v>
      </c>
      <c r="L136" s="42">
        <v>767</v>
      </c>
      <c r="M136" s="41">
        <f t="shared" si="43"/>
        <v>2768.3</v>
      </c>
    </row>
    <row r="137" spans="1:13" ht="36" customHeight="1" x14ac:dyDescent="0.25">
      <c r="A137" s="81"/>
      <c r="B137" s="138"/>
      <c r="C137" s="81"/>
      <c r="D137" s="46" t="s">
        <v>127</v>
      </c>
      <c r="E137" s="134"/>
      <c r="F137" s="134"/>
      <c r="G137" s="42">
        <v>0</v>
      </c>
      <c r="H137" s="42">
        <v>0</v>
      </c>
      <c r="I137" s="42">
        <v>0</v>
      </c>
      <c r="J137" s="42">
        <v>687.3</v>
      </c>
      <c r="K137" s="42">
        <v>962.1</v>
      </c>
      <c r="L137" s="42">
        <v>767</v>
      </c>
      <c r="M137" s="41">
        <f t="shared" si="43"/>
        <v>2416.4</v>
      </c>
    </row>
    <row r="138" spans="1:13" ht="36" customHeight="1" x14ac:dyDescent="0.25">
      <c r="A138" s="20" t="s">
        <v>51</v>
      </c>
      <c r="B138" s="143" t="s">
        <v>154</v>
      </c>
      <c r="C138" s="143"/>
      <c r="D138" s="143"/>
      <c r="E138" s="43"/>
      <c r="F138" s="67" t="s">
        <v>119</v>
      </c>
      <c r="G138" s="41">
        <f>G139</f>
        <v>0</v>
      </c>
      <c r="H138" s="41">
        <f t="shared" ref="H138:M138" si="46">H139</f>
        <v>0</v>
      </c>
      <c r="I138" s="41">
        <f t="shared" si="46"/>
        <v>0</v>
      </c>
      <c r="J138" s="41">
        <f t="shared" si="46"/>
        <v>0</v>
      </c>
      <c r="K138" s="41">
        <f t="shared" si="46"/>
        <v>621.6</v>
      </c>
      <c r="L138" s="41">
        <f t="shared" si="46"/>
        <v>678</v>
      </c>
      <c r="M138" s="41">
        <f t="shared" si="46"/>
        <v>1299.5999999999999</v>
      </c>
    </row>
    <row r="139" spans="1:13" ht="20.25" customHeight="1" x14ac:dyDescent="0.25">
      <c r="A139" s="81" t="s">
        <v>52</v>
      </c>
      <c r="B139" s="138" t="s">
        <v>152</v>
      </c>
      <c r="C139" s="81" t="s">
        <v>102</v>
      </c>
      <c r="D139" s="46"/>
      <c r="E139" s="46"/>
      <c r="F139" s="37" t="s">
        <v>69</v>
      </c>
      <c r="G139" s="41">
        <f>SUM(G140:G142)</f>
        <v>0</v>
      </c>
      <c r="H139" s="41">
        <f t="shared" ref="H139:M139" si="47">SUM(H140:H142)</f>
        <v>0</v>
      </c>
      <c r="I139" s="41">
        <f t="shared" si="47"/>
        <v>0</v>
      </c>
      <c r="J139" s="41">
        <f t="shared" si="47"/>
        <v>0</v>
      </c>
      <c r="K139" s="41">
        <f t="shared" si="47"/>
        <v>621.6</v>
      </c>
      <c r="L139" s="41">
        <f t="shared" si="47"/>
        <v>678</v>
      </c>
      <c r="M139" s="41">
        <f t="shared" si="47"/>
        <v>1299.5999999999999</v>
      </c>
    </row>
    <row r="140" spans="1:13" ht="30.75" customHeight="1" x14ac:dyDescent="0.25">
      <c r="A140" s="81"/>
      <c r="B140" s="138"/>
      <c r="C140" s="81"/>
      <c r="D140" s="46" t="s">
        <v>125</v>
      </c>
      <c r="E140" s="130" t="s">
        <v>153</v>
      </c>
      <c r="F140" s="133" t="s">
        <v>120</v>
      </c>
      <c r="G140" s="42">
        <v>0</v>
      </c>
      <c r="H140" s="42">
        <v>0</v>
      </c>
      <c r="I140" s="42">
        <v>0</v>
      </c>
      <c r="J140" s="42">
        <v>0</v>
      </c>
      <c r="K140" s="42"/>
      <c r="L140" s="42"/>
      <c r="M140" s="41">
        <f t="shared" ref="M140:M142" si="48">SUM(G140:L140)</f>
        <v>0</v>
      </c>
    </row>
    <row r="141" spans="1:13" ht="30" customHeight="1" x14ac:dyDescent="0.25">
      <c r="A141" s="81"/>
      <c r="B141" s="138"/>
      <c r="C141" s="81"/>
      <c r="D141" s="46" t="s">
        <v>126</v>
      </c>
      <c r="E141" s="130"/>
      <c r="F141" s="133"/>
      <c r="G141" s="42">
        <v>0</v>
      </c>
      <c r="H141" s="42">
        <v>0</v>
      </c>
      <c r="I141" s="42">
        <v>0</v>
      </c>
      <c r="J141" s="42">
        <v>0</v>
      </c>
      <c r="K141" s="68">
        <v>177.5</v>
      </c>
      <c r="L141" s="68">
        <v>183.9</v>
      </c>
      <c r="M141" s="41">
        <f t="shared" si="48"/>
        <v>361.4</v>
      </c>
    </row>
    <row r="142" spans="1:13" ht="37.5" customHeight="1" x14ac:dyDescent="0.25">
      <c r="A142" s="81"/>
      <c r="B142" s="138"/>
      <c r="C142" s="81"/>
      <c r="D142" s="46" t="s">
        <v>127</v>
      </c>
      <c r="E142" s="130"/>
      <c r="F142" s="133"/>
      <c r="G142" s="42">
        <v>0</v>
      </c>
      <c r="H142" s="42">
        <v>0</v>
      </c>
      <c r="I142" s="42">
        <v>0</v>
      </c>
      <c r="J142" s="42">
        <v>0</v>
      </c>
      <c r="K142" s="68">
        <v>444.1</v>
      </c>
      <c r="L142" s="68">
        <v>494.1</v>
      </c>
      <c r="M142" s="41">
        <f t="shared" si="48"/>
        <v>938.2</v>
      </c>
    </row>
    <row r="143" spans="1:13" ht="30.75" customHeight="1" x14ac:dyDescent="0.25">
      <c r="A143" s="20" t="s">
        <v>155</v>
      </c>
      <c r="B143" s="93" t="s">
        <v>157</v>
      </c>
      <c r="C143" s="93"/>
      <c r="D143" s="93"/>
      <c r="E143" s="46"/>
      <c r="F143" s="37" t="s">
        <v>69</v>
      </c>
      <c r="G143" s="41">
        <f>G144</f>
        <v>0</v>
      </c>
      <c r="H143" s="41">
        <f t="shared" ref="H143:M143" si="49">H144</f>
        <v>424.1</v>
      </c>
      <c r="I143" s="41">
        <f t="shared" si="49"/>
        <v>0</v>
      </c>
      <c r="J143" s="41">
        <f t="shared" si="49"/>
        <v>0</v>
      </c>
      <c r="K143" s="41">
        <f t="shared" si="49"/>
        <v>0</v>
      </c>
      <c r="L143" s="41">
        <f t="shared" si="49"/>
        <v>0</v>
      </c>
      <c r="M143" s="41">
        <f t="shared" si="49"/>
        <v>424.1</v>
      </c>
    </row>
    <row r="144" spans="1:13" ht="45" customHeight="1" x14ac:dyDescent="0.25">
      <c r="A144" s="22" t="s">
        <v>158</v>
      </c>
      <c r="B144" s="7" t="s">
        <v>57</v>
      </c>
      <c r="C144" s="22"/>
      <c r="D144" s="46" t="s">
        <v>76</v>
      </c>
      <c r="E144" s="43">
        <v>2016</v>
      </c>
      <c r="F144" s="44" t="s">
        <v>120</v>
      </c>
      <c r="G144" s="42">
        <v>0</v>
      </c>
      <c r="H144" s="42">
        <v>424.1</v>
      </c>
      <c r="I144" s="42"/>
      <c r="J144" s="42">
        <v>0</v>
      </c>
      <c r="K144" s="42">
        <v>0</v>
      </c>
      <c r="L144" s="42">
        <v>0</v>
      </c>
      <c r="M144" s="41">
        <f>SUM(G144:L144)</f>
        <v>424.1</v>
      </c>
    </row>
    <row r="145" spans="1:13" ht="24" customHeight="1" x14ac:dyDescent="0.25">
      <c r="A145" s="20" t="s">
        <v>156</v>
      </c>
      <c r="B145" s="93" t="s">
        <v>159</v>
      </c>
      <c r="C145" s="93"/>
      <c r="D145" s="93"/>
      <c r="E145" s="43"/>
      <c r="F145" s="37" t="s">
        <v>69</v>
      </c>
      <c r="G145" s="41">
        <f>G146</f>
        <v>0</v>
      </c>
      <c r="H145" s="41">
        <f t="shared" ref="H145:M145" si="50">H146</f>
        <v>154</v>
      </c>
      <c r="I145" s="41">
        <f t="shared" si="50"/>
        <v>0</v>
      </c>
      <c r="J145" s="41">
        <f t="shared" si="50"/>
        <v>0</v>
      </c>
      <c r="K145" s="41">
        <f t="shared" si="50"/>
        <v>0</v>
      </c>
      <c r="L145" s="41">
        <f t="shared" si="50"/>
        <v>0</v>
      </c>
      <c r="M145" s="41">
        <f t="shared" si="50"/>
        <v>154</v>
      </c>
    </row>
    <row r="146" spans="1:13" ht="36.75" customHeight="1" x14ac:dyDescent="0.25">
      <c r="A146" s="22" t="s">
        <v>160</v>
      </c>
      <c r="B146" s="7" t="s">
        <v>60</v>
      </c>
      <c r="C146" s="22" t="s">
        <v>36</v>
      </c>
      <c r="D146" s="46" t="s">
        <v>76</v>
      </c>
      <c r="E146" s="43">
        <v>2016</v>
      </c>
      <c r="F146" s="44" t="s">
        <v>120</v>
      </c>
      <c r="G146" s="42">
        <v>0</v>
      </c>
      <c r="H146" s="42">
        <v>154</v>
      </c>
      <c r="I146" s="42">
        <v>0</v>
      </c>
      <c r="J146" s="42">
        <v>0</v>
      </c>
      <c r="K146" s="42">
        <v>0</v>
      </c>
      <c r="L146" s="42">
        <v>0</v>
      </c>
      <c r="M146" s="41">
        <f>SUM(G146:L146)</f>
        <v>154</v>
      </c>
    </row>
    <row r="147" spans="1:13" ht="36.6" customHeight="1" x14ac:dyDescent="0.25">
      <c r="A147" s="25" t="s">
        <v>172</v>
      </c>
      <c r="B147" s="135" t="s">
        <v>173</v>
      </c>
      <c r="C147" s="136"/>
      <c r="D147" s="137"/>
      <c r="E147" s="69"/>
      <c r="F147" s="37" t="s">
        <v>69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1127.0999999999999</v>
      </c>
      <c r="M147" s="41">
        <v>1127.0999999999999</v>
      </c>
    </row>
    <row r="148" spans="1:13" ht="37.5" customHeight="1" x14ac:dyDescent="0.25">
      <c r="A148" s="13"/>
      <c r="B148" s="146" t="s">
        <v>176</v>
      </c>
      <c r="C148" s="85" t="s">
        <v>36</v>
      </c>
      <c r="D148" s="120" t="s">
        <v>174</v>
      </c>
      <c r="E148" s="120">
        <v>2020</v>
      </c>
      <c r="F148" s="70" t="s">
        <v>120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10</v>
      </c>
      <c r="M148" s="46">
        <f>L148</f>
        <v>10</v>
      </c>
    </row>
    <row r="149" spans="1:13" ht="32.1" customHeight="1" x14ac:dyDescent="0.25">
      <c r="A149" s="13"/>
      <c r="B149" s="147"/>
      <c r="C149" s="149"/>
      <c r="D149" s="151"/>
      <c r="E149" s="151"/>
      <c r="F149" s="110" t="s">
        <v>121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22.4</v>
      </c>
      <c r="M149" s="46">
        <f>L149</f>
        <v>22.4</v>
      </c>
    </row>
    <row r="150" spans="1:13" ht="18.95" customHeight="1" x14ac:dyDescent="0.25">
      <c r="A150" s="13"/>
      <c r="B150" s="148"/>
      <c r="C150" s="150"/>
      <c r="D150" s="152"/>
      <c r="E150" s="152"/>
      <c r="F150" s="152"/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1094.7</v>
      </c>
      <c r="M150" s="46">
        <f>L150</f>
        <v>1094.7</v>
      </c>
    </row>
    <row r="151" spans="1:13" ht="18.75" customHeight="1" x14ac:dyDescent="0.25">
      <c r="A151" s="94" t="s">
        <v>32</v>
      </c>
      <c r="B151" s="95"/>
      <c r="C151" s="95"/>
      <c r="D151" s="95"/>
      <c r="E151" s="95"/>
      <c r="F151" s="96"/>
      <c r="G151" s="41">
        <f>G91+G111+G120+G129+G138+G143+G145</f>
        <v>15635.7</v>
      </c>
      <c r="H151" s="41">
        <f>H91+H111+H120+H129+H138+H143+H145</f>
        <v>3687.2999999999997</v>
      </c>
      <c r="I151" s="41">
        <f>I91+I111+I120+I129+I138+I143+I145</f>
        <v>4273</v>
      </c>
      <c r="J151" s="41">
        <f>J91+J111+J120+J129+J138+J143+J145</f>
        <v>7103.3000000000011</v>
      </c>
      <c r="K151" s="41">
        <f>K91+K111+K120+K129+K138+K143+K145</f>
        <v>10079.300000000001</v>
      </c>
      <c r="L151" s="41">
        <f>L92+L96+L101+L107+L112+L116+L121+L125+L130+L134+L139+L143+L145+L147</f>
        <v>9967.8000000000011</v>
      </c>
      <c r="M151" s="41">
        <f>M92+M96+M101+M107+M112+M116+M121+M125+M130+M134+M139+M143+M145+M147</f>
        <v>50746.399999999994</v>
      </c>
    </row>
    <row r="152" spans="1:13" ht="20.25" customHeight="1" x14ac:dyDescent="0.25">
      <c r="A152" s="94" t="s">
        <v>12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6"/>
    </row>
    <row r="153" spans="1:13" ht="33" hidden="1" customHeight="1" x14ac:dyDescent="0.35">
      <c r="A153" s="22" t="s">
        <v>49</v>
      </c>
      <c r="B153" s="19" t="s">
        <v>4</v>
      </c>
      <c r="C153" s="22" t="s">
        <v>36</v>
      </c>
      <c r="D153" s="46"/>
      <c r="E153" s="46" t="s">
        <v>38</v>
      </c>
      <c r="F153" s="46"/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1">
        <f t="shared" ref="M153:M178" si="51">SUM(G153:L153)</f>
        <v>0</v>
      </c>
    </row>
    <row r="154" spans="1:13" ht="33" customHeight="1" x14ac:dyDescent="0.25">
      <c r="A154" s="20" t="s">
        <v>6</v>
      </c>
      <c r="B154" s="132" t="s">
        <v>161</v>
      </c>
      <c r="C154" s="132"/>
      <c r="D154" s="132"/>
      <c r="E154" s="46"/>
      <c r="F154" s="36" t="s">
        <v>119</v>
      </c>
      <c r="G154" s="36">
        <f>G155+G159</f>
        <v>57.5</v>
      </c>
      <c r="H154" s="36">
        <f t="shared" ref="H154:M154" si="52">H155+H159</f>
        <v>451.8</v>
      </c>
      <c r="I154" s="36">
        <f t="shared" si="52"/>
        <v>0</v>
      </c>
      <c r="J154" s="36">
        <f t="shared" si="52"/>
        <v>0</v>
      </c>
      <c r="K154" s="36">
        <f t="shared" si="52"/>
        <v>0</v>
      </c>
      <c r="L154" s="36">
        <f t="shared" si="52"/>
        <v>0</v>
      </c>
      <c r="M154" s="36">
        <f t="shared" si="52"/>
        <v>509.3</v>
      </c>
    </row>
    <row r="155" spans="1:13" ht="51.75" customHeight="1" x14ac:dyDescent="0.25">
      <c r="A155" s="22" t="s">
        <v>1</v>
      </c>
      <c r="B155" s="26" t="s">
        <v>162</v>
      </c>
      <c r="C155" s="22"/>
      <c r="D155" s="46"/>
      <c r="E155" s="46"/>
      <c r="F155" s="37" t="s">
        <v>69</v>
      </c>
      <c r="G155" s="66">
        <f>SUM(G156:G158)</f>
        <v>50</v>
      </c>
      <c r="H155" s="66">
        <f t="shared" ref="H155:L155" si="53">SUM(H156:H158)</f>
        <v>100</v>
      </c>
      <c r="I155" s="66">
        <f t="shared" si="53"/>
        <v>0</v>
      </c>
      <c r="J155" s="66">
        <f t="shared" si="53"/>
        <v>0</v>
      </c>
      <c r="K155" s="66">
        <f t="shared" si="53"/>
        <v>0</v>
      </c>
      <c r="L155" s="66">
        <f t="shared" si="53"/>
        <v>0</v>
      </c>
      <c r="M155" s="41">
        <f t="shared" ref="M155:M158" si="54">SUM(G155:L155)</f>
        <v>150</v>
      </c>
    </row>
    <row r="156" spans="1:13" ht="21" customHeight="1" x14ac:dyDescent="0.25">
      <c r="A156" s="22" t="s">
        <v>103</v>
      </c>
      <c r="B156" s="7" t="s">
        <v>82</v>
      </c>
      <c r="C156" s="81" t="s">
        <v>102</v>
      </c>
      <c r="D156" s="130" t="s">
        <v>128</v>
      </c>
      <c r="E156" s="130" t="s">
        <v>37</v>
      </c>
      <c r="F156" s="133" t="s">
        <v>120</v>
      </c>
      <c r="G156" s="71">
        <v>0</v>
      </c>
      <c r="H156" s="71">
        <v>0</v>
      </c>
      <c r="I156" s="71">
        <v>0</v>
      </c>
      <c r="J156" s="71"/>
      <c r="K156" s="71">
        <v>0</v>
      </c>
      <c r="L156" s="71"/>
      <c r="M156" s="41">
        <f t="shared" si="54"/>
        <v>0</v>
      </c>
    </row>
    <row r="157" spans="1:13" ht="20.25" customHeight="1" x14ac:dyDescent="0.25">
      <c r="A157" s="22" t="s">
        <v>104</v>
      </c>
      <c r="B157" s="7" t="s">
        <v>83</v>
      </c>
      <c r="C157" s="81"/>
      <c r="D157" s="130"/>
      <c r="E157" s="130"/>
      <c r="F157" s="133"/>
      <c r="G157" s="71">
        <v>0</v>
      </c>
      <c r="H157" s="71">
        <v>0</v>
      </c>
      <c r="I157" s="71">
        <v>0</v>
      </c>
      <c r="J157" s="71"/>
      <c r="K157" s="71">
        <v>0</v>
      </c>
      <c r="L157" s="71"/>
      <c r="M157" s="41">
        <f t="shared" si="54"/>
        <v>0</v>
      </c>
    </row>
    <row r="158" spans="1:13" ht="20.25" customHeight="1" x14ac:dyDescent="0.25">
      <c r="A158" s="22" t="s">
        <v>110</v>
      </c>
      <c r="B158" s="7" t="s">
        <v>84</v>
      </c>
      <c r="C158" s="81"/>
      <c r="D158" s="130"/>
      <c r="E158" s="130"/>
      <c r="F158" s="133"/>
      <c r="G158" s="71">
        <v>50</v>
      </c>
      <c r="H158" s="71">
        <v>100</v>
      </c>
      <c r="I158" s="71">
        <v>0</v>
      </c>
      <c r="J158" s="71">
        <v>0</v>
      </c>
      <c r="K158" s="71">
        <v>0</v>
      </c>
      <c r="L158" s="71">
        <v>0</v>
      </c>
      <c r="M158" s="41">
        <f t="shared" si="54"/>
        <v>150</v>
      </c>
    </row>
    <row r="159" spans="1:13" ht="32.25" customHeight="1" x14ac:dyDescent="0.25">
      <c r="A159" s="22" t="s">
        <v>2</v>
      </c>
      <c r="B159" s="26" t="s">
        <v>67</v>
      </c>
      <c r="C159" s="22"/>
      <c r="D159" s="46"/>
      <c r="E159" s="46"/>
      <c r="F159" s="37" t="s">
        <v>69</v>
      </c>
      <c r="G159" s="36">
        <f>G160+G161+G162+G163</f>
        <v>7.5</v>
      </c>
      <c r="H159" s="36">
        <f t="shared" ref="H159:M159" si="55">H160+H161+H162+H163</f>
        <v>351.8</v>
      </c>
      <c r="I159" s="36">
        <f t="shared" si="55"/>
        <v>0</v>
      </c>
      <c r="J159" s="36">
        <f t="shared" si="55"/>
        <v>0</v>
      </c>
      <c r="K159" s="36">
        <f t="shared" si="55"/>
        <v>0</v>
      </c>
      <c r="L159" s="36">
        <f t="shared" si="55"/>
        <v>0</v>
      </c>
      <c r="M159" s="36">
        <f t="shared" si="55"/>
        <v>359.3</v>
      </c>
    </row>
    <row r="160" spans="1:13" ht="39.75" customHeight="1" x14ac:dyDescent="0.25">
      <c r="A160" s="22" t="s">
        <v>114</v>
      </c>
      <c r="B160" s="23" t="s">
        <v>85</v>
      </c>
      <c r="C160" s="81" t="s">
        <v>102</v>
      </c>
      <c r="D160" s="130" t="s">
        <v>128</v>
      </c>
      <c r="E160" s="46" t="s">
        <v>37</v>
      </c>
      <c r="F160" s="133" t="s">
        <v>120</v>
      </c>
      <c r="G160" s="71">
        <v>7.5</v>
      </c>
      <c r="H160" s="71">
        <v>7.8</v>
      </c>
      <c r="I160" s="71">
        <v>0</v>
      </c>
      <c r="J160" s="71">
        <v>0</v>
      </c>
      <c r="K160" s="71">
        <v>0</v>
      </c>
      <c r="L160" s="71"/>
      <c r="M160" s="41">
        <f t="shared" si="51"/>
        <v>15.3</v>
      </c>
    </row>
    <row r="161" spans="1:15" ht="39.75" customHeight="1" x14ac:dyDescent="0.25">
      <c r="A161" s="22" t="s">
        <v>116</v>
      </c>
      <c r="B161" s="7" t="s">
        <v>86</v>
      </c>
      <c r="C161" s="81"/>
      <c r="D161" s="130"/>
      <c r="E161" s="43">
        <v>2020</v>
      </c>
      <c r="F161" s="133"/>
      <c r="G161" s="71">
        <v>0</v>
      </c>
      <c r="H161" s="71">
        <v>0</v>
      </c>
      <c r="I161" s="71">
        <v>0</v>
      </c>
      <c r="J161" s="71">
        <v>0</v>
      </c>
      <c r="K161" s="71">
        <v>0</v>
      </c>
      <c r="L161" s="71"/>
      <c r="M161" s="41">
        <f t="shared" si="51"/>
        <v>0</v>
      </c>
    </row>
    <row r="162" spans="1:15" ht="23.25" customHeight="1" x14ac:dyDescent="0.25">
      <c r="A162" s="22" t="s">
        <v>117</v>
      </c>
      <c r="B162" s="7" t="s">
        <v>88</v>
      </c>
      <c r="C162" s="81"/>
      <c r="D162" s="130"/>
      <c r="E162" s="43">
        <v>2016</v>
      </c>
      <c r="F162" s="133"/>
      <c r="G162" s="71">
        <v>0</v>
      </c>
      <c r="H162" s="71">
        <v>344</v>
      </c>
      <c r="I162" s="71">
        <v>0</v>
      </c>
      <c r="J162" s="71">
        <v>0</v>
      </c>
      <c r="K162" s="71">
        <v>0</v>
      </c>
      <c r="L162" s="71">
        <v>0</v>
      </c>
      <c r="M162" s="41">
        <f t="shared" si="51"/>
        <v>344</v>
      </c>
    </row>
    <row r="163" spans="1:15" ht="39.75" customHeight="1" x14ac:dyDescent="0.25">
      <c r="A163" s="22" t="s">
        <v>163</v>
      </c>
      <c r="B163" s="7" t="s">
        <v>87</v>
      </c>
      <c r="C163" s="81"/>
      <c r="D163" s="130"/>
      <c r="E163" s="43">
        <v>2020</v>
      </c>
      <c r="F163" s="133"/>
      <c r="G163" s="71">
        <v>0</v>
      </c>
      <c r="H163" s="71">
        <v>0</v>
      </c>
      <c r="I163" s="71">
        <v>0</v>
      </c>
      <c r="J163" s="71">
        <v>0</v>
      </c>
      <c r="K163" s="71">
        <v>0</v>
      </c>
      <c r="L163" s="71"/>
      <c r="M163" s="41">
        <f t="shared" si="51"/>
        <v>0</v>
      </c>
    </row>
    <row r="164" spans="1:15" ht="32.25" customHeight="1" x14ac:dyDescent="0.25">
      <c r="A164" s="20" t="s">
        <v>39</v>
      </c>
      <c r="B164" s="93" t="s">
        <v>136</v>
      </c>
      <c r="C164" s="93"/>
      <c r="D164" s="93"/>
      <c r="E164" s="46"/>
      <c r="F164" s="37" t="s">
        <v>69</v>
      </c>
      <c r="G164" s="66">
        <f>SUM(G165:G166)</f>
        <v>0</v>
      </c>
      <c r="H164" s="66">
        <f t="shared" ref="H164:M164" si="56">SUM(H165:H166)</f>
        <v>226.5</v>
      </c>
      <c r="I164" s="66">
        <f t="shared" si="56"/>
        <v>200.5</v>
      </c>
      <c r="J164" s="66">
        <f t="shared" si="56"/>
        <v>746.2</v>
      </c>
      <c r="K164" s="66">
        <f t="shared" si="56"/>
        <v>818.4</v>
      </c>
      <c r="L164" s="66">
        <f t="shared" si="56"/>
        <v>689</v>
      </c>
      <c r="M164" s="66">
        <f t="shared" si="56"/>
        <v>2680.6</v>
      </c>
    </row>
    <row r="165" spans="1:15" ht="40.5" customHeight="1" x14ac:dyDescent="0.25">
      <c r="A165" s="22" t="s">
        <v>40</v>
      </c>
      <c r="B165" s="19" t="s">
        <v>68</v>
      </c>
      <c r="C165" s="81" t="s">
        <v>102</v>
      </c>
      <c r="D165" s="130" t="s">
        <v>75</v>
      </c>
      <c r="E165" s="46" t="s">
        <v>38</v>
      </c>
      <c r="F165" s="133" t="s">
        <v>120</v>
      </c>
      <c r="G165" s="71">
        <v>0</v>
      </c>
      <c r="H165" s="71">
        <v>226.5</v>
      </c>
      <c r="I165" s="71">
        <v>200.5</v>
      </c>
      <c r="J165" s="71">
        <v>0</v>
      </c>
      <c r="K165" s="71">
        <v>0</v>
      </c>
      <c r="L165" s="71"/>
      <c r="M165" s="41">
        <f t="shared" si="51"/>
        <v>427</v>
      </c>
      <c r="O165" s="72"/>
    </row>
    <row r="166" spans="1:15" ht="48" customHeight="1" x14ac:dyDescent="0.25">
      <c r="A166" s="21" t="s">
        <v>41</v>
      </c>
      <c r="B166" s="28" t="s">
        <v>133</v>
      </c>
      <c r="C166" s="81"/>
      <c r="D166" s="130"/>
      <c r="E166" s="43" t="s">
        <v>72</v>
      </c>
      <c r="F166" s="133"/>
      <c r="G166" s="71">
        <v>0</v>
      </c>
      <c r="H166" s="71">
        <v>0</v>
      </c>
      <c r="I166" s="71">
        <v>0</v>
      </c>
      <c r="J166" s="71">
        <v>746.2</v>
      </c>
      <c r="K166" s="71">
        <v>818.4</v>
      </c>
      <c r="L166" s="71">
        <v>689</v>
      </c>
      <c r="M166" s="41">
        <f t="shared" si="51"/>
        <v>2253.6</v>
      </c>
      <c r="O166" s="72"/>
    </row>
    <row r="167" spans="1:15" ht="18.75" customHeight="1" x14ac:dyDescent="0.25">
      <c r="A167" s="94" t="s">
        <v>32</v>
      </c>
      <c r="B167" s="95"/>
      <c r="C167" s="95"/>
      <c r="D167" s="95"/>
      <c r="E167" s="95"/>
      <c r="F167" s="96"/>
      <c r="G167" s="66">
        <f t="shared" ref="G167:M167" si="57">G154+G164</f>
        <v>57.5</v>
      </c>
      <c r="H167" s="66">
        <f t="shared" si="57"/>
        <v>678.3</v>
      </c>
      <c r="I167" s="66">
        <f t="shared" si="57"/>
        <v>200.5</v>
      </c>
      <c r="J167" s="66">
        <f t="shared" si="57"/>
        <v>746.2</v>
      </c>
      <c r="K167" s="66">
        <f t="shared" si="57"/>
        <v>818.4</v>
      </c>
      <c r="L167" s="66">
        <f t="shared" si="57"/>
        <v>689</v>
      </c>
      <c r="M167" s="66">
        <f t="shared" si="57"/>
        <v>3189.9</v>
      </c>
      <c r="O167" s="72"/>
    </row>
    <row r="168" spans="1:15" ht="21.75" customHeight="1" x14ac:dyDescent="0.25">
      <c r="A168" s="142" t="s">
        <v>13</v>
      </c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</row>
    <row r="169" spans="1:15" ht="21.75" customHeight="1" x14ac:dyDescent="0.25">
      <c r="A169" s="20" t="s">
        <v>6</v>
      </c>
      <c r="B169" s="123" t="s">
        <v>164</v>
      </c>
      <c r="C169" s="124"/>
      <c r="D169" s="125"/>
      <c r="E169" s="36"/>
      <c r="F169" s="36" t="s">
        <v>119</v>
      </c>
      <c r="G169" s="79">
        <f>G170+G174</f>
        <v>3300</v>
      </c>
      <c r="H169" s="79">
        <f t="shared" ref="H169:M169" si="58">H170+H174</f>
        <v>3484.82</v>
      </c>
      <c r="I169" s="79">
        <f t="shared" si="58"/>
        <v>3484.8</v>
      </c>
      <c r="J169" s="79">
        <f t="shared" si="58"/>
        <v>3584</v>
      </c>
      <c r="K169" s="79">
        <f t="shared" si="58"/>
        <v>3584</v>
      </c>
      <c r="L169" s="79">
        <f t="shared" si="58"/>
        <v>5804.9</v>
      </c>
      <c r="M169" s="79">
        <f t="shared" si="58"/>
        <v>23242.52</v>
      </c>
    </row>
    <row r="170" spans="1:15" ht="19.5" customHeight="1" x14ac:dyDescent="0.25">
      <c r="A170" s="81" t="s">
        <v>1</v>
      </c>
      <c r="B170" s="91" t="s">
        <v>165</v>
      </c>
      <c r="C170" s="22"/>
      <c r="D170" s="46"/>
      <c r="E170" s="46"/>
      <c r="F170" s="37" t="s">
        <v>69</v>
      </c>
      <c r="G170" s="79">
        <v>3300</v>
      </c>
      <c r="H170" s="79">
        <v>3484.82</v>
      </c>
      <c r="I170" s="79">
        <v>3484.8</v>
      </c>
      <c r="J170" s="79">
        <v>3584</v>
      </c>
      <c r="K170" s="79">
        <v>3584</v>
      </c>
      <c r="L170" s="79">
        <f>L171+L172</f>
        <v>3584</v>
      </c>
      <c r="M170" s="79">
        <f t="shared" si="51"/>
        <v>21021.62</v>
      </c>
    </row>
    <row r="171" spans="1:15" ht="33.75" customHeight="1" x14ac:dyDescent="0.25">
      <c r="A171" s="81"/>
      <c r="B171" s="91"/>
      <c r="C171" s="81" t="s">
        <v>102</v>
      </c>
      <c r="D171" s="46" t="s">
        <v>125</v>
      </c>
      <c r="E171" s="120" t="s">
        <v>37</v>
      </c>
      <c r="F171" s="110" t="s">
        <v>120</v>
      </c>
      <c r="G171" s="42"/>
      <c r="H171" s="42"/>
      <c r="I171" s="42"/>
      <c r="J171" s="42"/>
      <c r="K171" s="42"/>
      <c r="L171" s="42">
        <v>2315</v>
      </c>
      <c r="M171" s="41">
        <f>SUM(G171:L171)</f>
        <v>2315</v>
      </c>
    </row>
    <row r="172" spans="1:15" ht="37.5" customHeight="1" x14ac:dyDescent="0.25">
      <c r="A172" s="81"/>
      <c r="B172" s="91"/>
      <c r="C172" s="81"/>
      <c r="D172" s="46" t="s">
        <v>126</v>
      </c>
      <c r="E172" s="121"/>
      <c r="F172" s="111"/>
      <c r="G172" s="42"/>
      <c r="H172" s="42"/>
      <c r="I172" s="42"/>
      <c r="J172" s="42"/>
      <c r="K172" s="42">
        <v>1269</v>
      </c>
      <c r="L172" s="42">
        <v>1269</v>
      </c>
      <c r="M172" s="41">
        <f t="shared" ref="M172:M177" si="59">SUM(G172:L172)</f>
        <v>2538</v>
      </c>
    </row>
    <row r="173" spans="1:15" ht="33.75" customHeight="1" x14ac:dyDescent="0.25">
      <c r="A173" s="81"/>
      <c r="B173" s="91"/>
      <c r="C173" s="81"/>
      <c r="D173" s="46" t="s">
        <v>127</v>
      </c>
      <c r="E173" s="122"/>
      <c r="F173" s="112"/>
      <c r="G173" s="42"/>
      <c r="H173" s="42"/>
      <c r="I173" s="42"/>
      <c r="J173" s="42"/>
      <c r="K173" s="42">
        <v>2315</v>
      </c>
      <c r="L173" s="42"/>
      <c r="M173" s="41">
        <f t="shared" si="59"/>
        <v>2315</v>
      </c>
    </row>
    <row r="174" spans="1:15" ht="20.25" customHeight="1" x14ac:dyDescent="0.25">
      <c r="A174" s="81" t="s">
        <v>2</v>
      </c>
      <c r="B174" s="91" t="s">
        <v>166</v>
      </c>
      <c r="C174" s="22"/>
      <c r="D174" s="46"/>
      <c r="E174" s="46"/>
      <c r="F174" s="37" t="s">
        <v>69</v>
      </c>
      <c r="G174" s="41">
        <f>SUM(G175:G177)</f>
        <v>0</v>
      </c>
      <c r="H174" s="41">
        <f t="shared" ref="H174:M174" si="60">SUM(H175:H177)</f>
        <v>0</v>
      </c>
      <c r="I174" s="41">
        <f t="shared" si="60"/>
        <v>0</v>
      </c>
      <c r="J174" s="41">
        <f t="shared" si="60"/>
        <v>0</v>
      </c>
      <c r="K174" s="41">
        <f t="shared" si="60"/>
        <v>0</v>
      </c>
      <c r="L174" s="41">
        <f t="shared" si="60"/>
        <v>2220.9</v>
      </c>
      <c r="M174" s="41">
        <f t="shared" si="60"/>
        <v>2220.9</v>
      </c>
    </row>
    <row r="175" spans="1:15" ht="31.5" customHeight="1" x14ac:dyDescent="0.25">
      <c r="A175" s="81"/>
      <c r="B175" s="91"/>
      <c r="C175" s="81" t="s">
        <v>102</v>
      </c>
      <c r="D175" s="46" t="s">
        <v>125</v>
      </c>
      <c r="E175" s="97">
        <v>2020</v>
      </c>
      <c r="F175" s="110" t="s">
        <v>121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1605.5</v>
      </c>
      <c r="M175" s="41">
        <f t="shared" si="59"/>
        <v>1605.5</v>
      </c>
    </row>
    <row r="176" spans="1:15" ht="36" customHeight="1" x14ac:dyDescent="0.25">
      <c r="A176" s="81"/>
      <c r="B176" s="91"/>
      <c r="C176" s="81"/>
      <c r="D176" s="46" t="s">
        <v>126</v>
      </c>
      <c r="E176" s="115"/>
      <c r="F176" s="111"/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615.4</v>
      </c>
      <c r="M176" s="41">
        <f t="shared" si="59"/>
        <v>615.4</v>
      </c>
    </row>
    <row r="177" spans="1:13" ht="35.25" customHeight="1" x14ac:dyDescent="0.25">
      <c r="A177" s="81"/>
      <c r="B177" s="91"/>
      <c r="C177" s="81"/>
      <c r="D177" s="46" t="s">
        <v>127</v>
      </c>
      <c r="E177" s="98"/>
      <c r="F177" s="112"/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/>
      <c r="M177" s="41">
        <f t="shared" si="59"/>
        <v>0</v>
      </c>
    </row>
    <row r="178" spans="1:13" ht="18" customHeight="1" x14ac:dyDescent="0.25">
      <c r="A178" s="94" t="s">
        <v>32</v>
      </c>
      <c r="B178" s="95"/>
      <c r="C178" s="95"/>
      <c r="D178" s="95"/>
      <c r="E178" s="95"/>
      <c r="F178" s="96"/>
      <c r="G178" s="41">
        <f>G170</f>
        <v>3300</v>
      </c>
      <c r="H178" s="41">
        <f t="shared" ref="H178:K178" si="61">H170</f>
        <v>3484.82</v>
      </c>
      <c r="I178" s="41">
        <f t="shared" si="61"/>
        <v>3484.8</v>
      </c>
      <c r="J178" s="41">
        <f>J170</f>
        <v>3584</v>
      </c>
      <c r="K178" s="41">
        <f t="shared" si="61"/>
        <v>3584</v>
      </c>
      <c r="L178" s="41">
        <f>L169</f>
        <v>5804.9</v>
      </c>
      <c r="M178" s="41">
        <f t="shared" si="51"/>
        <v>23242.519999999997</v>
      </c>
    </row>
    <row r="179" spans="1:13" ht="22.5" customHeight="1" x14ac:dyDescent="0.25">
      <c r="A179" s="94" t="s">
        <v>8</v>
      </c>
      <c r="B179" s="95"/>
      <c r="C179" s="95"/>
      <c r="D179" s="95"/>
      <c r="E179" s="95"/>
      <c r="F179" s="96"/>
      <c r="G179" s="61">
        <f t="shared" ref="G179:K179" si="62">G178+G167+G151+G89+G58</f>
        <v>82497.350000000006</v>
      </c>
      <c r="H179" s="61">
        <f t="shared" si="62"/>
        <v>66792.45</v>
      </c>
      <c r="I179" s="61">
        <f t="shared" si="62"/>
        <v>86210.5</v>
      </c>
      <c r="J179" s="61">
        <f t="shared" si="62"/>
        <v>100407.1</v>
      </c>
      <c r="K179" s="61">
        <f t="shared" si="62"/>
        <v>97930.25</v>
      </c>
      <c r="L179" s="61">
        <f>L178+L167+L151+L89+L58</f>
        <v>340793.82000000007</v>
      </c>
      <c r="M179" s="61">
        <f>M178+M167+M151+M89+M58</f>
        <v>774631.47</v>
      </c>
    </row>
    <row r="180" spans="1:13" ht="15.75" customHeight="1" x14ac:dyDescent="0.25">
      <c r="A180" s="153" t="s">
        <v>7</v>
      </c>
      <c r="B180" s="153"/>
      <c r="C180" s="153"/>
      <c r="D180" s="153"/>
      <c r="E180" s="153"/>
      <c r="F180" s="153"/>
      <c r="G180" s="57"/>
      <c r="H180" s="57"/>
      <c r="I180" s="57"/>
      <c r="J180" s="57"/>
      <c r="K180" s="57"/>
      <c r="L180" s="57"/>
      <c r="M180" s="57"/>
    </row>
    <row r="181" spans="1:13" ht="21.75" customHeight="1" x14ac:dyDescent="0.25">
      <c r="A181" s="156" t="s">
        <v>10</v>
      </c>
      <c r="B181" s="157"/>
      <c r="C181" s="157"/>
      <c r="D181" s="157"/>
      <c r="E181" s="157"/>
      <c r="F181" s="158"/>
      <c r="G181" s="61">
        <f t="shared" ref="G181:M181" si="63">G58</f>
        <v>48749.15</v>
      </c>
      <c r="H181" s="61">
        <f t="shared" si="63"/>
        <v>47119.03</v>
      </c>
      <c r="I181" s="61">
        <f t="shared" si="63"/>
        <v>72049.899999999994</v>
      </c>
      <c r="J181" s="61">
        <f t="shared" si="63"/>
        <v>81577</v>
      </c>
      <c r="K181" s="61">
        <f t="shared" si="63"/>
        <v>73880</v>
      </c>
      <c r="L181" s="61">
        <f t="shared" si="63"/>
        <v>313334.42000000004</v>
      </c>
      <c r="M181" s="61">
        <f t="shared" si="63"/>
        <v>636709.5</v>
      </c>
    </row>
    <row r="182" spans="1:13" ht="15.75" customHeight="1" x14ac:dyDescent="0.25">
      <c r="A182" s="139" t="s">
        <v>120</v>
      </c>
      <c r="B182" s="140"/>
      <c r="C182" s="140"/>
      <c r="D182" s="140"/>
      <c r="E182" s="140"/>
      <c r="F182" s="141"/>
      <c r="G182" s="73">
        <f t="shared" ref="G182:M182" si="64">G14</f>
        <v>48749.15</v>
      </c>
      <c r="H182" s="73">
        <f t="shared" si="64"/>
        <v>47119.03</v>
      </c>
      <c r="I182" s="73">
        <f t="shared" si="64"/>
        <v>72049.899999999994</v>
      </c>
      <c r="J182" s="73">
        <f t="shared" si="64"/>
        <v>81577</v>
      </c>
      <c r="K182" s="73">
        <f t="shared" si="64"/>
        <v>73880</v>
      </c>
      <c r="L182" s="73">
        <f t="shared" si="64"/>
        <v>73435.02</v>
      </c>
      <c r="M182" s="73">
        <f t="shared" si="64"/>
        <v>396810.1</v>
      </c>
    </row>
    <row r="183" spans="1:13" ht="18" customHeight="1" x14ac:dyDescent="0.25">
      <c r="A183" s="139" t="s">
        <v>121</v>
      </c>
      <c r="B183" s="140"/>
      <c r="C183" s="140"/>
      <c r="D183" s="140"/>
      <c r="E183" s="140"/>
      <c r="F183" s="141"/>
      <c r="G183" s="61">
        <f t="shared" ref="G183:M183" si="65">G25</f>
        <v>0</v>
      </c>
      <c r="H183" s="61">
        <f t="shared" si="65"/>
        <v>0</v>
      </c>
      <c r="I183" s="61">
        <f t="shared" si="65"/>
        <v>0</v>
      </c>
      <c r="J183" s="61">
        <f t="shared" si="65"/>
        <v>0</v>
      </c>
      <c r="K183" s="61">
        <f t="shared" si="65"/>
        <v>0</v>
      </c>
      <c r="L183" s="61">
        <f t="shared" si="65"/>
        <v>239899.40000000002</v>
      </c>
      <c r="M183" s="61">
        <f t="shared" si="65"/>
        <v>239899.40000000002</v>
      </c>
    </row>
    <row r="184" spans="1:13" ht="18" customHeight="1" x14ac:dyDescent="0.25">
      <c r="A184" s="156" t="s">
        <v>9</v>
      </c>
      <c r="B184" s="157"/>
      <c r="C184" s="157"/>
      <c r="D184" s="157"/>
      <c r="E184" s="157"/>
      <c r="F184" s="158"/>
      <c r="G184" s="61">
        <f t="shared" ref="G184:M184" si="66">G89</f>
        <v>14755</v>
      </c>
      <c r="H184" s="61">
        <f t="shared" si="66"/>
        <v>11823</v>
      </c>
      <c r="I184" s="61">
        <f t="shared" si="66"/>
        <v>6202.3</v>
      </c>
      <c r="J184" s="61">
        <f t="shared" si="66"/>
        <v>7396.6</v>
      </c>
      <c r="K184" s="61">
        <f t="shared" si="66"/>
        <v>9568.5499999999993</v>
      </c>
      <c r="L184" s="61">
        <f t="shared" si="66"/>
        <v>10997.7</v>
      </c>
      <c r="M184" s="61">
        <f t="shared" si="66"/>
        <v>60743.15</v>
      </c>
    </row>
    <row r="185" spans="1:13" ht="16.5" customHeight="1" x14ac:dyDescent="0.25">
      <c r="A185" s="139" t="s">
        <v>120</v>
      </c>
      <c r="B185" s="140"/>
      <c r="C185" s="140"/>
      <c r="D185" s="140"/>
      <c r="E185" s="140"/>
      <c r="F185" s="141"/>
      <c r="G185" s="74">
        <f t="shared" ref="G185:M185" si="67">G60+G74+G79</f>
        <v>14755</v>
      </c>
      <c r="H185" s="74">
        <f t="shared" si="67"/>
        <v>11823</v>
      </c>
      <c r="I185" s="74">
        <f t="shared" si="67"/>
        <v>6202.3</v>
      </c>
      <c r="J185" s="74">
        <f t="shared" si="67"/>
        <v>7396.6</v>
      </c>
      <c r="K185" s="74">
        <f t="shared" si="67"/>
        <v>9568.5499999999993</v>
      </c>
      <c r="L185" s="74">
        <f t="shared" si="67"/>
        <v>9164.4</v>
      </c>
      <c r="M185" s="74">
        <f t="shared" si="67"/>
        <v>58909.85</v>
      </c>
    </row>
    <row r="186" spans="1:13" ht="15.75" customHeight="1" x14ac:dyDescent="0.25">
      <c r="A186" s="139" t="s">
        <v>121</v>
      </c>
      <c r="B186" s="140"/>
      <c r="C186" s="140"/>
      <c r="D186" s="140"/>
      <c r="E186" s="140"/>
      <c r="F186" s="141"/>
      <c r="G186" s="56">
        <f t="shared" ref="G186:K186" si="68">G76</f>
        <v>0</v>
      </c>
      <c r="H186" s="56">
        <f t="shared" si="68"/>
        <v>0</v>
      </c>
      <c r="I186" s="56">
        <f t="shared" si="68"/>
        <v>0</v>
      </c>
      <c r="J186" s="56">
        <f t="shared" si="68"/>
        <v>0</v>
      </c>
      <c r="K186" s="56">
        <f t="shared" si="68"/>
        <v>0</v>
      </c>
      <c r="L186" s="56">
        <f>L77+L78</f>
        <v>1833.3</v>
      </c>
      <c r="M186" s="61">
        <f>M77+M78</f>
        <v>1833.3</v>
      </c>
    </row>
    <row r="187" spans="1:13" ht="16.5" customHeight="1" x14ac:dyDescent="0.25">
      <c r="A187" s="156" t="s">
        <v>11</v>
      </c>
      <c r="B187" s="157"/>
      <c r="C187" s="157"/>
      <c r="D187" s="157"/>
      <c r="E187" s="157"/>
      <c r="F187" s="158"/>
      <c r="G187" s="61">
        <f t="shared" ref="G187:M187" si="69">G151</f>
        <v>15635.7</v>
      </c>
      <c r="H187" s="61">
        <f t="shared" si="69"/>
        <v>3687.2999999999997</v>
      </c>
      <c r="I187" s="61">
        <f t="shared" si="69"/>
        <v>4273</v>
      </c>
      <c r="J187" s="61">
        <f t="shared" si="69"/>
        <v>7103.3000000000011</v>
      </c>
      <c r="K187" s="61">
        <f t="shared" si="69"/>
        <v>10079.300000000001</v>
      </c>
      <c r="L187" s="61">
        <f t="shared" si="69"/>
        <v>9967.8000000000011</v>
      </c>
      <c r="M187" s="61">
        <f t="shared" si="69"/>
        <v>50746.399999999994</v>
      </c>
    </row>
    <row r="188" spans="1:13" ht="16.5" customHeight="1" x14ac:dyDescent="0.25">
      <c r="A188" s="139" t="s">
        <v>120</v>
      </c>
      <c r="B188" s="140"/>
      <c r="C188" s="140"/>
      <c r="D188" s="140"/>
      <c r="E188" s="140"/>
      <c r="F188" s="141"/>
      <c r="G188" s="74">
        <f t="shared" ref="G188:K188" si="70">G91+G112+G121+G129+G139+G143+G145</f>
        <v>15635.7</v>
      </c>
      <c r="H188" s="74">
        <f t="shared" si="70"/>
        <v>3687.2999999999997</v>
      </c>
      <c r="I188" s="74">
        <f t="shared" si="70"/>
        <v>4273</v>
      </c>
      <c r="J188" s="74">
        <f t="shared" si="70"/>
        <v>7103.3000000000011</v>
      </c>
      <c r="K188" s="74">
        <f t="shared" si="70"/>
        <v>10079.300000000001</v>
      </c>
      <c r="L188" s="74">
        <f>L91+L112+L121+L129+L139+L143+L145+L148</f>
        <v>6614</v>
      </c>
      <c r="M188" s="74">
        <f>M91+M112+M121+M129+M139+M143+M145+M148</f>
        <v>47392.6</v>
      </c>
    </row>
    <row r="189" spans="1:13" ht="16.5" customHeight="1" x14ac:dyDescent="0.25">
      <c r="A189" s="139" t="s">
        <v>121</v>
      </c>
      <c r="B189" s="140"/>
      <c r="C189" s="140"/>
      <c r="D189" s="140"/>
      <c r="E189" s="140"/>
      <c r="F189" s="141"/>
      <c r="G189" s="61">
        <f t="shared" ref="G189:K189" si="71">G125+G116</f>
        <v>0</v>
      </c>
      <c r="H189" s="61">
        <f t="shared" si="71"/>
        <v>0</v>
      </c>
      <c r="I189" s="61">
        <f t="shared" si="71"/>
        <v>0</v>
      </c>
      <c r="J189" s="61">
        <f t="shared" si="71"/>
        <v>0</v>
      </c>
      <c r="K189" s="61">
        <f t="shared" si="71"/>
        <v>0</v>
      </c>
      <c r="L189" s="61">
        <f>L125+L116+L149+L150</f>
        <v>3353.8</v>
      </c>
      <c r="M189" s="61">
        <f>M125+M116+M149+M150</f>
        <v>3353.8</v>
      </c>
    </row>
    <row r="190" spans="1:13" ht="15" customHeight="1" x14ac:dyDescent="0.25">
      <c r="A190" s="156" t="s">
        <v>12</v>
      </c>
      <c r="B190" s="157"/>
      <c r="C190" s="157"/>
      <c r="D190" s="157"/>
      <c r="E190" s="157"/>
      <c r="F190" s="158"/>
      <c r="G190" s="75">
        <f>G167</f>
        <v>57.5</v>
      </c>
      <c r="H190" s="75">
        <f t="shared" ref="H190:M190" si="72">H167</f>
        <v>678.3</v>
      </c>
      <c r="I190" s="75">
        <f t="shared" si="72"/>
        <v>200.5</v>
      </c>
      <c r="J190" s="75">
        <f t="shared" si="72"/>
        <v>746.2</v>
      </c>
      <c r="K190" s="75">
        <f t="shared" si="72"/>
        <v>818.4</v>
      </c>
      <c r="L190" s="75">
        <f t="shared" si="72"/>
        <v>689</v>
      </c>
      <c r="M190" s="75">
        <f t="shared" si="72"/>
        <v>3189.9</v>
      </c>
    </row>
    <row r="191" spans="1:13" ht="15" customHeight="1" x14ac:dyDescent="0.25">
      <c r="A191" s="139" t="s">
        <v>120</v>
      </c>
      <c r="B191" s="140"/>
      <c r="C191" s="140"/>
      <c r="D191" s="140"/>
      <c r="E191" s="140"/>
      <c r="F191" s="141"/>
      <c r="G191" s="75">
        <f>G167</f>
        <v>57.5</v>
      </c>
      <c r="H191" s="75">
        <f t="shared" ref="H191:M191" si="73">H167</f>
        <v>678.3</v>
      </c>
      <c r="I191" s="75">
        <f t="shared" si="73"/>
        <v>200.5</v>
      </c>
      <c r="J191" s="75">
        <f t="shared" si="73"/>
        <v>746.2</v>
      </c>
      <c r="K191" s="75">
        <f t="shared" si="73"/>
        <v>818.4</v>
      </c>
      <c r="L191" s="75">
        <f t="shared" si="73"/>
        <v>689</v>
      </c>
      <c r="M191" s="75">
        <f t="shared" si="73"/>
        <v>3189.9</v>
      </c>
    </row>
    <row r="192" spans="1:13" ht="15" customHeight="1" x14ac:dyDescent="0.25">
      <c r="A192" s="139" t="s">
        <v>121</v>
      </c>
      <c r="B192" s="140"/>
      <c r="C192" s="140"/>
      <c r="D192" s="140"/>
      <c r="E192" s="140"/>
      <c r="F192" s="141"/>
      <c r="G192" s="56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56">
        <v>0</v>
      </c>
    </row>
    <row r="193" spans="1:14" ht="18" customHeight="1" x14ac:dyDescent="0.25">
      <c r="A193" s="156" t="s">
        <v>13</v>
      </c>
      <c r="B193" s="157"/>
      <c r="C193" s="157"/>
      <c r="D193" s="157"/>
      <c r="E193" s="157"/>
      <c r="F193" s="158"/>
      <c r="G193" s="61">
        <f>G178</f>
        <v>3300</v>
      </c>
      <c r="H193" s="61">
        <f t="shared" ref="H193:M193" si="74">H178</f>
        <v>3484.82</v>
      </c>
      <c r="I193" s="61">
        <f t="shared" si="74"/>
        <v>3484.8</v>
      </c>
      <c r="J193" s="61">
        <f t="shared" si="74"/>
        <v>3584</v>
      </c>
      <c r="K193" s="61">
        <f t="shared" si="74"/>
        <v>3584</v>
      </c>
      <c r="L193" s="61">
        <f t="shared" si="74"/>
        <v>5804.9</v>
      </c>
      <c r="M193" s="61">
        <f t="shared" si="74"/>
        <v>23242.519999999997</v>
      </c>
    </row>
    <row r="194" spans="1:14" ht="15" customHeight="1" x14ac:dyDescent="0.25">
      <c r="A194" s="139" t="s">
        <v>120</v>
      </c>
      <c r="B194" s="140"/>
      <c r="C194" s="140"/>
      <c r="D194" s="140"/>
      <c r="E194" s="140"/>
      <c r="F194" s="141"/>
      <c r="G194" s="61">
        <f>G170</f>
        <v>3300</v>
      </c>
      <c r="H194" s="61">
        <f t="shared" ref="H194:M194" si="75">H170</f>
        <v>3484.82</v>
      </c>
      <c r="I194" s="61">
        <f t="shared" si="75"/>
        <v>3484.8</v>
      </c>
      <c r="J194" s="61">
        <f t="shared" si="75"/>
        <v>3584</v>
      </c>
      <c r="K194" s="61">
        <f t="shared" si="75"/>
        <v>3584</v>
      </c>
      <c r="L194" s="61">
        <f t="shared" si="75"/>
        <v>3584</v>
      </c>
      <c r="M194" s="61">
        <f t="shared" si="75"/>
        <v>21021.62</v>
      </c>
    </row>
    <row r="195" spans="1:14" ht="15.75" x14ac:dyDescent="0.25">
      <c r="A195" s="139" t="s">
        <v>121</v>
      </c>
      <c r="B195" s="140"/>
      <c r="C195" s="140"/>
      <c r="D195" s="140"/>
      <c r="E195" s="140"/>
      <c r="F195" s="141"/>
      <c r="G195" s="61">
        <f>G174</f>
        <v>0</v>
      </c>
      <c r="H195" s="61">
        <f t="shared" ref="H195:M195" si="76">H174</f>
        <v>0</v>
      </c>
      <c r="I195" s="61">
        <f t="shared" si="76"/>
        <v>0</v>
      </c>
      <c r="J195" s="61">
        <f t="shared" si="76"/>
        <v>0</v>
      </c>
      <c r="K195" s="61">
        <f t="shared" si="76"/>
        <v>0</v>
      </c>
      <c r="L195" s="61">
        <f t="shared" si="76"/>
        <v>2220.9</v>
      </c>
      <c r="M195" s="61">
        <f t="shared" si="76"/>
        <v>2220.9</v>
      </c>
    </row>
    <row r="196" spans="1:14" x14ac:dyDescent="0.25">
      <c r="E196" s="76" t="s">
        <v>99</v>
      </c>
      <c r="F196" s="76"/>
      <c r="G196" s="76"/>
      <c r="H196" s="76"/>
      <c r="I196" s="76"/>
    </row>
    <row r="197" spans="1:14" x14ac:dyDescent="0.25">
      <c r="H197" s="77"/>
      <c r="I197" s="77"/>
      <c r="J197" s="77"/>
      <c r="K197" s="77"/>
      <c r="L197" s="77"/>
      <c r="M197" s="77"/>
    </row>
    <row r="198" spans="1:14" x14ac:dyDescent="0.25">
      <c r="G198" s="77">
        <f t="shared" ref="G198:M198" si="77">G181+G184+G187+G190+G193</f>
        <v>82497.350000000006</v>
      </c>
      <c r="H198" s="77">
        <f t="shared" si="77"/>
        <v>66792.450000000012</v>
      </c>
      <c r="I198" s="77">
        <f t="shared" si="77"/>
        <v>86210.5</v>
      </c>
      <c r="J198" s="77">
        <f t="shared" si="77"/>
        <v>100407.1</v>
      </c>
      <c r="K198" s="77">
        <f t="shared" si="77"/>
        <v>97930.25</v>
      </c>
      <c r="L198" s="77">
        <f t="shared" si="77"/>
        <v>340793.82000000007</v>
      </c>
      <c r="M198" s="77">
        <f t="shared" si="77"/>
        <v>774631.47000000009</v>
      </c>
      <c r="N198" s="77"/>
    </row>
    <row r="199" spans="1:14" x14ac:dyDescent="0.25">
      <c r="H199" s="30">
        <v>66792.45</v>
      </c>
      <c r="I199" s="30">
        <v>86210.5</v>
      </c>
      <c r="K199" s="30">
        <v>94382.5</v>
      </c>
      <c r="L199" s="30">
        <v>106657.4</v>
      </c>
    </row>
    <row r="200" spans="1:14" x14ac:dyDescent="0.25">
      <c r="H200" s="77">
        <f>H199-H198</f>
        <v>0</v>
      </c>
      <c r="I200" s="77">
        <f t="shared" ref="I200:M200" si="78">I199-I198</f>
        <v>0</v>
      </c>
      <c r="J200" s="77">
        <f t="shared" si="78"/>
        <v>-100407.1</v>
      </c>
      <c r="K200" s="77">
        <f t="shared" si="78"/>
        <v>-3547.75</v>
      </c>
      <c r="L200" s="77">
        <f t="shared" si="78"/>
        <v>-234136.42000000007</v>
      </c>
      <c r="M200" s="77">
        <f t="shared" si="78"/>
        <v>-774631.47000000009</v>
      </c>
    </row>
    <row r="201" spans="1:14" x14ac:dyDescent="0.25">
      <c r="K201" s="30">
        <v>621.6</v>
      </c>
    </row>
    <row r="203" spans="1:14" x14ac:dyDescent="0.25">
      <c r="K203" s="30">
        <v>94382.5</v>
      </c>
    </row>
    <row r="204" spans="1:14" x14ac:dyDescent="0.25">
      <c r="J204" s="78"/>
      <c r="K204" s="77">
        <f>K198-K203</f>
        <v>3547.75</v>
      </c>
    </row>
  </sheetData>
  <mergeCells count="185">
    <mergeCell ref="L5:M5"/>
    <mergeCell ref="A8:M8"/>
    <mergeCell ref="B148:B150"/>
    <mergeCell ref="C148:C150"/>
    <mergeCell ref="D148:D150"/>
    <mergeCell ref="E148:E150"/>
    <mergeCell ref="F149:F150"/>
    <mergeCell ref="A195:F195"/>
    <mergeCell ref="A180:F180"/>
    <mergeCell ref="E68:E69"/>
    <mergeCell ref="F65:F69"/>
    <mergeCell ref="A68:A69"/>
    <mergeCell ref="B68:B69"/>
    <mergeCell ref="A181:F181"/>
    <mergeCell ref="A184:F184"/>
    <mergeCell ref="A187:F187"/>
    <mergeCell ref="A190:F190"/>
    <mergeCell ref="A193:F193"/>
    <mergeCell ref="A182:F182"/>
    <mergeCell ref="A183:F183"/>
    <mergeCell ref="A185:F185"/>
    <mergeCell ref="A186:F186"/>
    <mergeCell ref="A188:F188"/>
    <mergeCell ref="A189:F189"/>
    <mergeCell ref="A191:F191"/>
    <mergeCell ref="A89:F89"/>
    <mergeCell ref="B164:D164"/>
    <mergeCell ref="A168:M168"/>
    <mergeCell ref="C165:C166"/>
    <mergeCell ref="D165:D166"/>
    <mergeCell ref="D156:D158"/>
    <mergeCell ref="C156:C158"/>
    <mergeCell ref="E156:E158"/>
    <mergeCell ref="F156:F158"/>
    <mergeCell ref="C160:C163"/>
    <mergeCell ref="D160:D163"/>
    <mergeCell ref="B143:D143"/>
    <mergeCell ref="B145:D145"/>
    <mergeCell ref="A152:M152"/>
    <mergeCell ref="F131:F133"/>
    <mergeCell ref="F135:F137"/>
    <mergeCell ref="E131:E133"/>
    <mergeCell ref="E135:E137"/>
    <mergeCell ref="B138:D138"/>
    <mergeCell ref="A130:A133"/>
    <mergeCell ref="A194:F194"/>
    <mergeCell ref="F165:F166"/>
    <mergeCell ref="A179:F179"/>
    <mergeCell ref="B169:D169"/>
    <mergeCell ref="A170:A173"/>
    <mergeCell ref="B170:B173"/>
    <mergeCell ref="C171:C173"/>
    <mergeCell ref="E171:E173"/>
    <mergeCell ref="F171:F173"/>
    <mergeCell ref="A174:A177"/>
    <mergeCell ref="B174:B177"/>
    <mergeCell ref="C175:C177"/>
    <mergeCell ref="E175:E177"/>
    <mergeCell ref="F175:F177"/>
    <mergeCell ref="A192:F192"/>
    <mergeCell ref="A167:F167"/>
    <mergeCell ref="A178:F178"/>
    <mergeCell ref="F160:F163"/>
    <mergeCell ref="B154:D154"/>
    <mergeCell ref="A125:A128"/>
    <mergeCell ref="B125:B128"/>
    <mergeCell ref="B129:D129"/>
    <mergeCell ref="B120:D120"/>
    <mergeCell ref="F122:F124"/>
    <mergeCell ref="F126:F128"/>
    <mergeCell ref="E122:E124"/>
    <mergeCell ref="E126:E128"/>
    <mergeCell ref="C121:C124"/>
    <mergeCell ref="C125:C128"/>
    <mergeCell ref="B147:D147"/>
    <mergeCell ref="A134:A137"/>
    <mergeCell ref="B134:B137"/>
    <mergeCell ref="B130:B133"/>
    <mergeCell ref="C130:C133"/>
    <mergeCell ref="C134:C137"/>
    <mergeCell ref="A139:A142"/>
    <mergeCell ref="B139:B142"/>
    <mergeCell ref="C139:C142"/>
    <mergeCell ref="F140:F142"/>
    <mergeCell ref="E140:E142"/>
    <mergeCell ref="A151:F151"/>
    <mergeCell ref="F93:F95"/>
    <mergeCell ref="E93:E95"/>
    <mergeCell ref="E97:E100"/>
    <mergeCell ref="E113:E115"/>
    <mergeCell ref="F113:F115"/>
    <mergeCell ref="F117:F119"/>
    <mergeCell ref="E117:E119"/>
    <mergeCell ref="A121:A124"/>
    <mergeCell ref="B121:B124"/>
    <mergeCell ref="B111:D111"/>
    <mergeCell ref="A112:A115"/>
    <mergeCell ref="B112:B115"/>
    <mergeCell ref="A116:A119"/>
    <mergeCell ref="B116:B119"/>
    <mergeCell ref="C112:C115"/>
    <mergeCell ref="C116:C119"/>
    <mergeCell ref="C86:C88"/>
    <mergeCell ref="A107:A110"/>
    <mergeCell ref="B107:B110"/>
    <mergeCell ref="C107:C110"/>
    <mergeCell ref="E108:E110"/>
    <mergeCell ref="A90:M90"/>
    <mergeCell ref="A97:A99"/>
    <mergeCell ref="B97:B99"/>
    <mergeCell ref="B92:B95"/>
    <mergeCell ref="A92:A95"/>
    <mergeCell ref="B91:D91"/>
    <mergeCell ref="F87:F88"/>
    <mergeCell ref="B86:B88"/>
    <mergeCell ref="A86:A88"/>
    <mergeCell ref="E87:E88"/>
    <mergeCell ref="F108:F110"/>
    <mergeCell ref="C93:C95"/>
    <mergeCell ref="C97:C100"/>
    <mergeCell ref="F97:F100"/>
    <mergeCell ref="C102:C106"/>
    <mergeCell ref="F102:F106"/>
    <mergeCell ref="E102:E106"/>
    <mergeCell ref="D103:D104"/>
    <mergeCell ref="D105:D106"/>
    <mergeCell ref="F27:F32"/>
    <mergeCell ref="B54:B57"/>
    <mergeCell ref="A54:A57"/>
    <mergeCell ref="F34:F39"/>
    <mergeCell ref="E81:E82"/>
    <mergeCell ref="B79:D79"/>
    <mergeCell ref="A80:A82"/>
    <mergeCell ref="A83:A85"/>
    <mergeCell ref="B83:B85"/>
    <mergeCell ref="C80:C82"/>
    <mergeCell ref="C83:C85"/>
    <mergeCell ref="F84:F85"/>
    <mergeCell ref="E84:E85"/>
    <mergeCell ref="F11:F12"/>
    <mergeCell ref="G11:M11"/>
    <mergeCell ref="C11:C12"/>
    <mergeCell ref="E11:E12"/>
    <mergeCell ref="B47:B53"/>
    <mergeCell ref="A47:A53"/>
    <mergeCell ref="B11:B12"/>
    <mergeCell ref="A11:A12"/>
    <mergeCell ref="D11:D12"/>
    <mergeCell ref="B14:D14"/>
    <mergeCell ref="A13:M13"/>
    <mergeCell ref="C15:C24"/>
    <mergeCell ref="F20:F23"/>
    <mergeCell ref="F16:F18"/>
    <mergeCell ref="B25:D25"/>
    <mergeCell ref="E27:E31"/>
    <mergeCell ref="B33:B39"/>
    <mergeCell ref="F41:F46"/>
    <mergeCell ref="F48:F53"/>
    <mergeCell ref="C26:C57"/>
    <mergeCell ref="F55:F57"/>
    <mergeCell ref="B26:B32"/>
    <mergeCell ref="A26:A32"/>
    <mergeCell ref="B40:B46"/>
    <mergeCell ref="O65:O66"/>
    <mergeCell ref="A33:A39"/>
    <mergeCell ref="B80:B82"/>
    <mergeCell ref="A70:A72"/>
    <mergeCell ref="B70:B72"/>
    <mergeCell ref="B74:B75"/>
    <mergeCell ref="A74:A75"/>
    <mergeCell ref="B76:B77"/>
    <mergeCell ref="B73:D73"/>
    <mergeCell ref="A59:M59"/>
    <mergeCell ref="F81:F82"/>
    <mergeCell ref="E74:E77"/>
    <mergeCell ref="A76:A77"/>
    <mergeCell ref="C74:C77"/>
    <mergeCell ref="E64:E66"/>
    <mergeCell ref="C61:C72"/>
    <mergeCell ref="F62:F63"/>
    <mergeCell ref="F71:F72"/>
    <mergeCell ref="E70:E72"/>
    <mergeCell ref="B60:D60"/>
    <mergeCell ref="A58:F58"/>
    <mergeCell ref="A40:A46"/>
  </mergeCells>
  <pageMargins left="0.39370078740157483" right="0.39370078740157483" top="1.1811023622047245" bottom="0.39370078740157483" header="0.31496062992125984" footer="0.31496062992125984"/>
  <pageSetup paperSize="9" scale="6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12" workbookViewId="0">
      <selection activeCell="B14" sqref="B14"/>
    </sheetView>
  </sheetViews>
  <sheetFormatPr defaultRowHeight="15" x14ac:dyDescent="0.25"/>
  <cols>
    <col min="1" max="1" width="25.42578125" customWidth="1"/>
    <col min="2" max="2" width="15.42578125" customWidth="1"/>
    <col min="3" max="3" width="9.85546875" customWidth="1"/>
    <col min="4" max="4" width="10.42578125" customWidth="1"/>
    <col min="5" max="5" width="9.85546875" customWidth="1"/>
    <col min="6" max="6" width="10.7109375" customWidth="1"/>
    <col min="7" max="7" width="9.85546875" customWidth="1"/>
    <col min="8" max="8" width="12" customWidth="1"/>
  </cols>
  <sheetData>
    <row r="1" spans="1:8" ht="15.6" hidden="1" x14ac:dyDescent="0.35">
      <c r="A1" s="3"/>
      <c r="B1" s="3"/>
      <c r="C1" s="3"/>
      <c r="D1" s="3"/>
      <c r="E1" s="3"/>
      <c r="F1" s="3"/>
      <c r="G1" s="3"/>
      <c r="H1" s="4" t="s">
        <v>30</v>
      </c>
    </row>
    <row r="2" spans="1:8" ht="15.6" hidden="1" x14ac:dyDescent="0.35">
      <c r="A2" s="3"/>
      <c r="B2" s="3"/>
      <c r="C2" s="3"/>
      <c r="D2" s="3"/>
      <c r="E2" s="3"/>
      <c r="F2" s="3"/>
      <c r="G2" s="3"/>
      <c r="H2" s="4" t="s">
        <v>15</v>
      </c>
    </row>
    <row r="3" spans="1:8" ht="15.6" hidden="1" x14ac:dyDescent="0.35">
      <c r="A3" s="3"/>
      <c r="B3" s="3"/>
      <c r="C3" s="3"/>
      <c r="D3" s="3"/>
      <c r="E3" s="3"/>
      <c r="F3" s="3"/>
      <c r="G3" s="3"/>
      <c r="H3" s="4" t="s">
        <v>16</v>
      </c>
    </row>
    <row r="4" spans="1:8" ht="15.6" hidden="1" x14ac:dyDescent="0.35">
      <c r="A4" s="3"/>
      <c r="B4" s="3"/>
      <c r="C4" s="3"/>
      <c r="D4" s="3"/>
      <c r="E4" s="3"/>
      <c r="F4" s="3"/>
      <c r="G4" s="3"/>
      <c r="H4" s="4" t="s">
        <v>17</v>
      </c>
    </row>
    <row r="5" spans="1:8" ht="15.6" hidden="1" x14ac:dyDescent="0.35">
      <c r="A5" s="3"/>
      <c r="B5" s="3"/>
      <c r="C5" s="3"/>
      <c r="D5" s="3"/>
      <c r="E5" s="3"/>
      <c r="F5" s="3"/>
      <c r="G5" s="3"/>
      <c r="H5" s="4" t="s">
        <v>18</v>
      </c>
    </row>
    <row r="6" spans="1:8" ht="15.6" x14ac:dyDescent="0.35">
      <c r="A6" s="3"/>
      <c r="B6" s="3"/>
      <c r="C6" s="3"/>
      <c r="D6" s="3"/>
      <c r="E6" s="3"/>
      <c r="F6" s="3"/>
      <c r="G6" s="3"/>
      <c r="H6" s="3"/>
    </row>
    <row r="7" spans="1:8" ht="15.75" x14ac:dyDescent="0.25">
      <c r="A7" s="162" t="s">
        <v>19</v>
      </c>
      <c r="B7" s="162"/>
      <c r="C7" s="162"/>
      <c r="D7" s="162"/>
      <c r="E7" s="162"/>
      <c r="F7" s="162"/>
      <c r="G7" s="162"/>
      <c r="H7" s="162"/>
    </row>
    <row r="8" spans="1:8" ht="15.75" x14ac:dyDescent="0.25">
      <c r="A8" s="162" t="s">
        <v>20</v>
      </c>
      <c r="B8" s="162"/>
      <c r="C8" s="162"/>
      <c r="D8" s="162"/>
      <c r="E8" s="162"/>
      <c r="F8" s="162"/>
      <c r="G8" s="162"/>
      <c r="H8" s="162"/>
    </row>
    <row r="9" spans="1:8" ht="15.6" x14ac:dyDescent="0.35">
      <c r="A9" s="5"/>
      <c r="B9" s="5"/>
      <c r="C9" s="5"/>
      <c r="D9" s="5"/>
      <c r="E9" s="5"/>
      <c r="F9" s="5"/>
      <c r="G9" s="5"/>
      <c r="H9" s="5"/>
    </row>
    <row r="10" spans="1:8" ht="15.75" x14ac:dyDescent="0.25">
      <c r="A10" s="3"/>
      <c r="B10" s="3"/>
      <c r="C10" s="3"/>
      <c r="D10" s="3"/>
      <c r="E10" s="3"/>
      <c r="F10" s="3"/>
      <c r="G10" s="3"/>
      <c r="H10" s="3" t="s">
        <v>29</v>
      </c>
    </row>
    <row r="11" spans="1:8" ht="33.75" customHeight="1" x14ac:dyDescent="0.25">
      <c r="A11" s="159" t="s">
        <v>23</v>
      </c>
      <c r="B11" s="159" t="s">
        <v>21</v>
      </c>
      <c r="C11" s="161" t="s">
        <v>22</v>
      </c>
      <c r="D11" s="161"/>
      <c r="E11" s="161"/>
      <c r="F11" s="161"/>
      <c r="G11" s="161"/>
      <c r="H11" s="161"/>
    </row>
    <row r="12" spans="1:8" ht="26.25" customHeight="1" x14ac:dyDescent="0.25">
      <c r="A12" s="160"/>
      <c r="B12" s="160"/>
      <c r="C12" s="2">
        <v>2015</v>
      </c>
      <c r="D12" s="2">
        <v>2016</v>
      </c>
      <c r="E12" s="2">
        <v>2017</v>
      </c>
      <c r="F12" s="2">
        <v>2018</v>
      </c>
      <c r="G12" s="2">
        <v>2019</v>
      </c>
      <c r="H12" s="2">
        <v>2020</v>
      </c>
    </row>
    <row r="13" spans="1:8" ht="60" x14ac:dyDescent="0.25">
      <c r="A13" s="1" t="s">
        <v>24</v>
      </c>
      <c r="B13" s="9">
        <f>SUM(C13:H13)</f>
        <v>636709.5</v>
      </c>
      <c r="C13" s="9">
        <f>Прил.!G58</f>
        <v>48749.15</v>
      </c>
      <c r="D13" s="9">
        <f>Прил.!H58</f>
        <v>47119.03</v>
      </c>
      <c r="E13" s="9">
        <f>Прил.!I58</f>
        <v>72049.899999999994</v>
      </c>
      <c r="F13" s="9">
        <f>Прил.!J58</f>
        <v>81577</v>
      </c>
      <c r="G13" s="9">
        <f>Прил.!K58</f>
        <v>73880</v>
      </c>
      <c r="H13" s="9">
        <f>Прил.!L58</f>
        <v>313334.42000000004</v>
      </c>
    </row>
    <row r="14" spans="1:8" ht="60" customHeight="1" x14ac:dyDescent="0.25">
      <c r="A14" s="1" t="s">
        <v>27</v>
      </c>
      <c r="B14" s="9">
        <f t="shared" ref="B14:B17" si="0">SUM(C14:H14)</f>
        <v>60743.149999999994</v>
      </c>
      <c r="C14" s="9">
        <f>Прил.!G89</f>
        <v>14755</v>
      </c>
      <c r="D14" s="9">
        <f>Прил.!H89</f>
        <v>11823</v>
      </c>
      <c r="E14" s="9">
        <f>Прил.!I89</f>
        <v>6202.3</v>
      </c>
      <c r="F14" s="9">
        <f>Прил.!J89</f>
        <v>7396.6</v>
      </c>
      <c r="G14" s="9">
        <f>Прил.!K89</f>
        <v>9568.5499999999993</v>
      </c>
      <c r="H14" s="9">
        <f>Прил.!L89</f>
        <v>10997.7</v>
      </c>
    </row>
    <row r="15" spans="1:8" ht="58.5" customHeight="1" x14ac:dyDescent="0.25">
      <c r="A15" s="1" t="s">
        <v>25</v>
      </c>
      <c r="B15" s="9">
        <f t="shared" si="0"/>
        <v>50746.400000000009</v>
      </c>
      <c r="C15" s="9">
        <f>Прил.!G151</f>
        <v>15635.7</v>
      </c>
      <c r="D15" s="9">
        <f>Прил.!H151</f>
        <v>3687.2999999999997</v>
      </c>
      <c r="E15" s="9">
        <f>Прил.!I151</f>
        <v>4273</v>
      </c>
      <c r="F15" s="9">
        <f>Прил.!J151</f>
        <v>7103.3000000000011</v>
      </c>
      <c r="G15" s="9">
        <f>Прил.!K151</f>
        <v>10079.300000000001</v>
      </c>
      <c r="H15" s="9">
        <f>Прил.!L151</f>
        <v>9967.8000000000011</v>
      </c>
    </row>
    <row r="16" spans="1:8" ht="61.5" customHeight="1" x14ac:dyDescent="0.25">
      <c r="A16" s="1" t="s">
        <v>26</v>
      </c>
      <c r="B16" s="9">
        <f t="shared" si="0"/>
        <v>3189.9</v>
      </c>
      <c r="C16" s="9">
        <f>Прил.!G167</f>
        <v>57.5</v>
      </c>
      <c r="D16" s="9">
        <f>Прил.!H167</f>
        <v>678.3</v>
      </c>
      <c r="E16" s="9">
        <f>Прил.!I167</f>
        <v>200.5</v>
      </c>
      <c r="F16" s="9">
        <f>Прил.!J167</f>
        <v>746.2</v>
      </c>
      <c r="G16" s="9">
        <f>Прил.!K167</f>
        <v>818.4</v>
      </c>
      <c r="H16" s="9">
        <f>Прил.!L167</f>
        <v>689</v>
      </c>
    </row>
    <row r="17" spans="1:8" ht="45" x14ac:dyDescent="0.25">
      <c r="A17" s="1" t="s">
        <v>28</v>
      </c>
      <c r="B17" s="9">
        <f t="shared" si="0"/>
        <v>23242.519999999997</v>
      </c>
      <c r="C17" s="9">
        <f>Прил.!G178</f>
        <v>3300</v>
      </c>
      <c r="D17" s="9">
        <f>Прил.!H178</f>
        <v>3484.82</v>
      </c>
      <c r="E17" s="9">
        <f>Прил.!I178</f>
        <v>3484.8</v>
      </c>
      <c r="F17" s="9">
        <f>Прил.!J178</f>
        <v>3584</v>
      </c>
      <c r="G17" s="9">
        <f>Прил.!K178</f>
        <v>3584</v>
      </c>
      <c r="H17" s="9">
        <f>Прил.!L178</f>
        <v>5804.9</v>
      </c>
    </row>
    <row r="18" spans="1:8" ht="37.5" x14ac:dyDescent="0.25">
      <c r="A18" s="6" t="s">
        <v>31</v>
      </c>
      <c r="B18" s="10">
        <f>SUM(B13:B17)</f>
        <v>774631.47000000009</v>
      </c>
      <c r="C18" s="10">
        <f t="shared" ref="C18:H18" si="1">SUM(C13:C17)</f>
        <v>82497.350000000006</v>
      </c>
      <c r="D18" s="10">
        <f t="shared" si="1"/>
        <v>66792.450000000012</v>
      </c>
      <c r="E18" s="10">
        <f t="shared" si="1"/>
        <v>86210.5</v>
      </c>
      <c r="F18" s="10">
        <f t="shared" si="1"/>
        <v>100407.1</v>
      </c>
      <c r="G18" s="10">
        <f t="shared" si="1"/>
        <v>97930.25</v>
      </c>
      <c r="H18" s="10">
        <f t="shared" si="1"/>
        <v>340793.82000000007</v>
      </c>
    </row>
  </sheetData>
  <mergeCells count="5">
    <mergeCell ref="A11:A12"/>
    <mergeCell ref="C11:H11"/>
    <mergeCell ref="B11:B12"/>
    <mergeCell ref="A7:H7"/>
    <mergeCell ref="A8:H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</vt:lpstr>
      <vt:lpstr>наборка объемов фин-я для Прогр</vt:lpstr>
      <vt:lpstr>Лист3</vt:lpstr>
      <vt:lpstr>Прил.!Область_печати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2020-03-27T08:44:37Z</dcterms:modified>
</cp:coreProperties>
</file>