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9636" firstSheet="6" activeTab="6"/>
  </bookViews>
  <sheets>
    <sheet name="на 01.01.14" sheetId="1" r:id="rId1"/>
    <sheet name="свод" sheetId="2" r:id="rId2"/>
    <sheet name="свод2" sheetId="3" r:id="rId3"/>
    <sheet name="на 01.07.14" sheetId="4" r:id="rId4"/>
    <sheet name="на 01.10.14" sheetId="5" r:id="rId5"/>
    <sheet name="на01.01.15" sheetId="6" r:id="rId6"/>
    <sheet name="На сайт на 01.10.15" sheetId="7" r:id="rId7"/>
  </sheets>
  <definedNames>
    <definedName name="_xlnm.Print_Area" localSheetId="0">'на 01.01.14'!$A$1:$H$15</definedName>
    <definedName name="_xlnm.Print_Area" localSheetId="3">'на 01.07.14'!$A$1:$H$43</definedName>
    <definedName name="_xlnm.Print_Area" localSheetId="4">'на 01.10.14'!$A$1:$H$43</definedName>
    <definedName name="_xlnm.Print_Area" localSheetId="6">'На сайт на 01.10.15'!$A$1:$G$12</definedName>
    <definedName name="_xlnm.Print_Area" localSheetId="5">'на01.01.15'!$A$1:$J$51</definedName>
    <definedName name="_xlnm.Print_Area" localSheetId="1">'свод'!$A$1:$J$45</definedName>
    <definedName name="_xlnm.Print_Area" localSheetId="2">'свод2'!$A$1:$H$42</definedName>
  </definedNames>
  <calcPr fullCalcOnLoad="1"/>
</workbook>
</file>

<file path=xl/sharedStrings.xml><?xml version="1.0" encoding="utf-8"?>
<sst xmlns="http://schemas.openxmlformats.org/spreadsheetml/2006/main" count="458" uniqueCount="121">
  <si>
    <t>2</t>
  </si>
  <si>
    <t>3</t>
  </si>
  <si>
    <t>4</t>
  </si>
  <si>
    <t>5</t>
  </si>
  <si>
    <t>7</t>
  </si>
  <si>
    <t xml:space="preserve">Сведения о фактической численности </t>
  </si>
  <si>
    <t xml:space="preserve">и работников  муниципальных учреждений </t>
  </si>
  <si>
    <t xml:space="preserve">муниципальных служащих органов местного самоуправления </t>
  </si>
  <si>
    <t>с указанием фактических затрат на их денежное содержание</t>
  </si>
  <si>
    <t>по состоянию на 01.01.2014 года</t>
  </si>
  <si>
    <t xml:space="preserve">Категория работников </t>
  </si>
  <si>
    <t>Фактические  расходы на заработную плату работников, тыс. руб.</t>
  </si>
  <si>
    <t>Муницпальные служащие</t>
  </si>
  <si>
    <t>Работники муницпальных учреждений</t>
  </si>
  <si>
    <t>ФКУ</t>
  </si>
  <si>
    <t>15</t>
  </si>
  <si>
    <t>Администр</t>
  </si>
  <si>
    <t>КСК</t>
  </si>
  <si>
    <t>0</t>
  </si>
  <si>
    <t>Совет</t>
  </si>
  <si>
    <t>КУМИ</t>
  </si>
  <si>
    <t>ОКС</t>
  </si>
  <si>
    <t>РОНО</t>
  </si>
  <si>
    <t>РОК</t>
  </si>
  <si>
    <t>РОНО_нмс</t>
  </si>
  <si>
    <t>РОК_нмс</t>
  </si>
  <si>
    <t>РОНО_работн</t>
  </si>
  <si>
    <t>РОК_работн</t>
  </si>
  <si>
    <t>РОНО_из субв</t>
  </si>
  <si>
    <t>Итого</t>
  </si>
  <si>
    <t>ВСЕГО</t>
  </si>
  <si>
    <t>НМС</t>
  </si>
  <si>
    <t>Администр_НМС</t>
  </si>
  <si>
    <t>Администр_ЕДДС</t>
  </si>
  <si>
    <t>37</t>
  </si>
  <si>
    <t>9</t>
  </si>
  <si>
    <t>Адм_из субв</t>
  </si>
  <si>
    <t>проверить по Ф 487!!!!!!!!</t>
  </si>
  <si>
    <t>МС_ст 211</t>
  </si>
  <si>
    <t>проверить по        Ф 487!!!!!!!!</t>
  </si>
  <si>
    <t>итого_МС_ без субв</t>
  </si>
  <si>
    <t>МС_  из субв</t>
  </si>
  <si>
    <t>ВСЕГО_МС_с суб</t>
  </si>
  <si>
    <t>ФКУ_НМС</t>
  </si>
  <si>
    <t>КСК_НМС</t>
  </si>
  <si>
    <t>Совет_НМС</t>
  </si>
  <si>
    <t>КУМИ_НМС</t>
  </si>
  <si>
    <t>ОКС_НМС</t>
  </si>
  <si>
    <t xml:space="preserve">ПРОВЕРИТЬ ___ в Ф  487 ст 211 всего = </t>
  </si>
  <si>
    <t>Отклонение =</t>
  </si>
  <si>
    <t>Категория работников</t>
  </si>
  <si>
    <t>Работники</t>
  </si>
  <si>
    <t>ВСЕГО мс+нмс+работники</t>
  </si>
  <si>
    <t>МС+НМС</t>
  </si>
  <si>
    <t>Администр_МФЦ</t>
  </si>
  <si>
    <t>Админ_из трансф</t>
  </si>
  <si>
    <t>173246,3</t>
  </si>
  <si>
    <t>1367</t>
  </si>
  <si>
    <t xml:space="preserve">Касимовского муницпального района </t>
  </si>
  <si>
    <t>за 2013 год</t>
  </si>
  <si>
    <t>Фактические  расходы на заработную плату, тыс. руб.</t>
  </si>
  <si>
    <t>на 1 шт ед, т.р.</t>
  </si>
  <si>
    <t xml:space="preserve">на 1 человека, </t>
  </si>
  <si>
    <t>Среднеспмсочная численность работников, чел.</t>
  </si>
  <si>
    <t>41</t>
  </si>
  <si>
    <t>36</t>
  </si>
  <si>
    <t>980</t>
  </si>
  <si>
    <t>260</t>
  </si>
  <si>
    <t>в т.ч. НМС</t>
  </si>
  <si>
    <t>Среднесписочная численность,</t>
  </si>
  <si>
    <t>чел.</t>
  </si>
  <si>
    <t>шт. ед.</t>
  </si>
  <si>
    <t>87</t>
  </si>
  <si>
    <t>85</t>
  </si>
  <si>
    <t>1308</t>
  </si>
  <si>
    <t>949</t>
  </si>
  <si>
    <t>1</t>
  </si>
  <si>
    <t>Отдел молодежи</t>
  </si>
  <si>
    <t>Отд молод_НМС</t>
  </si>
  <si>
    <t>Отд молод_ДЮСШ</t>
  </si>
  <si>
    <t>16</t>
  </si>
  <si>
    <t>6</t>
  </si>
  <si>
    <t xml:space="preserve"> </t>
  </si>
  <si>
    <t>Администр и Глава</t>
  </si>
  <si>
    <t>27</t>
  </si>
  <si>
    <t>262</t>
  </si>
  <si>
    <t>на 01.04.2014</t>
  </si>
  <si>
    <t>по</t>
  </si>
  <si>
    <t>своду</t>
  </si>
  <si>
    <t>А М</t>
  </si>
  <si>
    <t>прове-</t>
  </si>
  <si>
    <t>рить!!!!</t>
  </si>
  <si>
    <t>БЮДЖ</t>
  </si>
  <si>
    <t>на 01.07.2014</t>
  </si>
  <si>
    <t>30</t>
  </si>
  <si>
    <t>12</t>
  </si>
  <si>
    <t>942</t>
  </si>
  <si>
    <t>256</t>
  </si>
  <si>
    <t>Ф 487 строка13000</t>
  </si>
  <si>
    <t>ПРОВЕРИТЬ ___ в Ф  487 ст 211 всего = строка 00210+13000</t>
  </si>
  <si>
    <t>Муниципальные служащие</t>
  </si>
  <si>
    <t>Работники муниципальных учреждений</t>
  </si>
  <si>
    <t>на 01.10.2014</t>
  </si>
  <si>
    <t>31</t>
  </si>
  <si>
    <t>249</t>
  </si>
  <si>
    <t>935</t>
  </si>
  <si>
    <t>Ф 487 строка 00210</t>
  </si>
  <si>
    <t>14</t>
  </si>
  <si>
    <t>на 01.01.2015</t>
  </si>
  <si>
    <t>253</t>
  </si>
  <si>
    <t>МС</t>
  </si>
  <si>
    <t>РАБОТН</t>
  </si>
  <si>
    <t xml:space="preserve">в т ч </t>
  </si>
  <si>
    <t>НМСиРаб</t>
  </si>
  <si>
    <t>сред в мес</t>
  </si>
  <si>
    <t>чел</t>
  </si>
  <si>
    <t>тыс руб</t>
  </si>
  <si>
    <t>Ф 487 строка 13000</t>
  </si>
  <si>
    <t>за  девять месяцев 2015 года</t>
  </si>
  <si>
    <t>1263</t>
  </si>
  <si>
    <t>Среднесписочная численность работников, человек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</si>
</sst>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"/>
  </numFmts>
  <fonts count="23">
    <font>
      <sz val="10"/>
      <name val="Arial Cyr"/>
      <family val="0"/>
    </font>
    <font>
      <sz val="9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3"/>
      <name val="Times New Roman"/>
      <family val="1"/>
    </font>
    <font>
      <b/>
      <sz val="8"/>
      <color indexed="13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1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12"/>
      <name val="Times New Roman"/>
      <family val="1"/>
    </font>
    <font>
      <b/>
      <sz val="11"/>
      <color indexed="10"/>
      <name val="Arial Cyr"/>
      <family val="0"/>
    </font>
    <font>
      <sz val="9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9" fillId="0" borderId="4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wrapText="1"/>
    </xf>
    <xf numFmtId="0" fontId="9" fillId="3" borderId="4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left" vertical="top" wrapText="1"/>
    </xf>
    <xf numFmtId="49" fontId="3" fillId="5" borderId="4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9" fillId="6" borderId="4" xfId="0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6" borderId="4" xfId="0" applyFont="1" applyFill="1" applyBorder="1" applyAlignment="1">
      <alignment horizontal="left" wrapText="1"/>
    </xf>
    <xf numFmtId="49" fontId="12" fillId="6" borderId="1" xfId="0" applyNumberFormat="1" applyFont="1" applyFill="1" applyBorder="1" applyAlignment="1">
      <alignment horizontal="left" vertical="top" wrapText="1"/>
    </xf>
    <xf numFmtId="49" fontId="12" fillId="6" borderId="2" xfId="0" applyNumberFormat="1" applyFont="1" applyFill="1" applyBorder="1" applyAlignment="1">
      <alignment horizontal="left" vertical="top" wrapText="1"/>
    </xf>
    <xf numFmtId="49" fontId="12" fillId="6" borderId="2" xfId="0" applyNumberFormat="1" applyFont="1" applyFill="1" applyBorder="1" applyAlignment="1">
      <alignment horizontal="left" vertical="center" wrapText="1"/>
    </xf>
    <xf numFmtId="49" fontId="12" fillId="6" borderId="3" xfId="0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6" borderId="4" xfId="0" applyNumberFormat="1" applyFont="1" applyFill="1" applyBorder="1" applyAlignment="1">
      <alignment horizontal="left" vertical="center" wrapText="1"/>
    </xf>
    <xf numFmtId="164" fontId="12" fillId="6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6" borderId="4" xfId="0" applyNumberFormat="1" applyFont="1" applyFill="1" applyBorder="1" applyAlignment="1">
      <alignment horizontal="left" vertical="center" wrapText="1"/>
    </xf>
    <xf numFmtId="49" fontId="12" fillId="6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wrapText="1"/>
    </xf>
    <xf numFmtId="49" fontId="3" fillId="7" borderId="1" xfId="0" applyNumberFormat="1" applyFont="1" applyFill="1" applyBorder="1" applyAlignment="1">
      <alignment horizontal="left" vertical="top" wrapText="1"/>
    </xf>
    <xf numFmtId="49" fontId="3" fillId="7" borderId="2" xfId="0" applyNumberFormat="1" applyFont="1" applyFill="1" applyBorder="1" applyAlignment="1">
      <alignment horizontal="left" vertical="top" wrapText="1"/>
    </xf>
    <xf numFmtId="49" fontId="3" fillId="7" borderId="4" xfId="0" applyNumberFormat="1" applyFont="1" applyFill="1" applyBorder="1" applyAlignment="1">
      <alignment horizontal="left" vertical="center" wrapText="1"/>
    </xf>
    <xf numFmtId="49" fontId="3" fillId="7" borderId="2" xfId="0" applyNumberFormat="1" applyFont="1" applyFill="1" applyBorder="1" applyAlignment="1">
      <alignment horizontal="left" vertical="center" wrapText="1"/>
    </xf>
    <xf numFmtId="164" fontId="3" fillId="7" borderId="4" xfId="0" applyNumberFormat="1" applyFont="1" applyFill="1" applyBorder="1" applyAlignment="1">
      <alignment horizontal="left" vertical="center" wrapText="1"/>
    </xf>
    <xf numFmtId="49" fontId="3" fillId="7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10" fillId="7" borderId="4" xfId="0" applyNumberFormat="1" applyFont="1" applyFill="1" applyBorder="1" applyAlignment="1">
      <alignment wrapText="1"/>
    </xf>
    <xf numFmtId="164" fontId="10" fillId="2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164" fontId="10" fillId="0" borderId="6" xfId="0" applyNumberFormat="1" applyFont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10" fillId="0" borderId="4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left" vertical="center" wrapText="1"/>
    </xf>
    <xf numFmtId="164" fontId="0" fillId="8" borderId="4" xfId="0" applyNumberFormat="1" applyFill="1" applyBorder="1" applyAlignment="1">
      <alignment wrapText="1"/>
    </xf>
    <xf numFmtId="0" fontId="9" fillId="5" borderId="4" xfId="0" applyFont="1" applyFill="1" applyBorder="1" applyAlignment="1">
      <alignment horizontal="left" wrapText="1"/>
    </xf>
    <xf numFmtId="164" fontId="5" fillId="0" borderId="0" xfId="0" applyNumberFormat="1" applyFont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left" vertical="center" wrapText="1"/>
    </xf>
    <xf numFmtId="164" fontId="3" fillId="5" borderId="4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49" fontId="3" fillId="9" borderId="0" xfId="0" applyNumberFormat="1" applyFont="1" applyFill="1" applyBorder="1" applyAlignment="1">
      <alignment horizontal="left" vertical="top" shrinkToFit="1"/>
    </xf>
    <xf numFmtId="164" fontId="3" fillId="6" borderId="4" xfId="0" applyNumberFormat="1" applyFont="1" applyFill="1" applyBorder="1" applyAlignment="1">
      <alignment horizontal="right" vertical="center" wrapText="1"/>
    </xf>
    <xf numFmtId="164" fontId="12" fillId="6" borderId="4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6" borderId="4" xfId="0" applyNumberFormat="1" applyFont="1" applyFill="1" applyBorder="1" applyAlignment="1">
      <alignment horizontal="right" vertical="center" wrapText="1"/>
    </xf>
    <xf numFmtId="49" fontId="12" fillId="6" borderId="4" xfId="0" applyNumberFormat="1" applyFont="1" applyFill="1" applyBorder="1" applyAlignment="1">
      <alignment horizontal="right" vertical="center" wrapText="1"/>
    </xf>
    <xf numFmtId="49" fontId="3" fillId="5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9" fillId="10" borderId="4" xfId="0" applyFont="1" applyFill="1" applyBorder="1" applyAlignment="1">
      <alignment horizontal="left" wrapText="1"/>
    </xf>
    <xf numFmtId="49" fontId="3" fillId="10" borderId="2" xfId="0" applyNumberFormat="1" applyFont="1" applyFill="1" applyBorder="1" applyAlignment="1">
      <alignment horizontal="left" vertical="center" wrapText="1"/>
    </xf>
    <xf numFmtId="49" fontId="3" fillId="10" borderId="3" xfId="0" applyNumberFormat="1" applyFont="1" applyFill="1" applyBorder="1" applyAlignment="1">
      <alignment horizontal="left" vertical="center" wrapText="1"/>
    </xf>
    <xf numFmtId="164" fontId="0" fillId="10" borderId="4" xfId="0" applyNumberFormat="1" applyFill="1" applyBorder="1" applyAlignment="1">
      <alignment wrapText="1"/>
    </xf>
    <xf numFmtId="0" fontId="0" fillId="10" borderId="0" xfId="0" applyFill="1" applyAlignment="1">
      <alignment wrapText="1"/>
    </xf>
    <xf numFmtId="49" fontId="3" fillId="10" borderId="4" xfId="0" applyNumberFormat="1" applyFont="1" applyFill="1" applyBorder="1" applyAlignment="1">
      <alignment horizontal="right" vertical="center" wrapText="1"/>
    </xf>
    <xf numFmtId="164" fontId="3" fillId="10" borderId="4" xfId="0" applyNumberFormat="1" applyFont="1" applyFill="1" applyBorder="1" applyAlignment="1">
      <alignment horizontal="right" vertical="center" wrapText="1"/>
    </xf>
    <xf numFmtId="49" fontId="3" fillId="7" borderId="4" xfId="0" applyNumberFormat="1" applyFont="1" applyFill="1" applyBorder="1" applyAlignment="1">
      <alignment horizontal="right" vertical="center" wrapText="1"/>
    </xf>
    <xf numFmtId="164" fontId="3" fillId="7" borderId="4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11" borderId="4" xfId="0" applyNumberFormat="1" applyFont="1" applyFill="1" applyBorder="1" applyAlignment="1">
      <alignment horizontal="right" vertical="center" wrapText="1"/>
    </xf>
    <xf numFmtId="0" fontId="0" fillId="11" borderId="0" xfId="0" applyFill="1" applyAlignment="1">
      <alignment wrapText="1"/>
    </xf>
    <xf numFmtId="164" fontId="3" fillId="4" borderId="4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13" fillId="12" borderId="2" xfId="0" applyNumberFormat="1" applyFont="1" applyFill="1" applyBorder="1" applyAlignment="1">
      <alignment horizontal="left" vertical="center" wrapText="1"/>
    </xf>
    <xf numFmtId="164" fontId="13" fillId="12" borderId="1" xfId="0" applyNumberFormat="1" applyFont="1" applyFill="1" applyBorder="1" applyAlignment="1">
      <alignment horizontal="left" vertical="center" wrapText="1"/>
    </xf>
    <xf numFmtId="0" fontId="14" fillId="12" borderId="4" xfId="0" applyFont="1" applyFill="1" applyBorder="1" applyAlignment="1">
      <alignment horizontal="left" wrapText="1"/>
    </xf>
    <xf numFmtId="49" fontId="13" fillId="12" borderId="4" xfId="0" applyNumberFormat="1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6" borderId="4" xfId="0" applyNumberFormat="1" applyFont="1" applyFill="1" applyBorder="1" applyAlignment="1">
      <alignment horizontal="center" vertical="center" wrapText="1"/>
    </xf>
    <xf numFmtId="49" fontId="18" fillId="7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10" borderId="4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10" borderId="4" xfId="0" applyNumberFormat="1" applyFont="1" applyFill="1" applyBorder="1" applyAlignment="1">
      <alignment horizontal="left" vertical="center" wrapText="1"/>
    </xf>
    <xf numFmtId="49" fontId="3" fillId="13" borderId="4" xfId="0" applyNumberFormat="1" applyFont="1" applyFill="1" applyBorder="1" applyAlignment="1">
      <alignment horizontal="left" vertical="center" wrapText="1"/>
    </xf>
    <xf numFmtId="0" fontId="9" fillId="13" borderId="4" xfId="0" applyFont="1" applyFill="1" applyBorder="1" applyAlignment="1">
      <alignment horizontal="left" wrapText="1"/>
    </xf>
    <xf numFmtId="164" fontId="3" fillId="13" borderId="2" xfId="0" applyNumberFormat="1" applyFont="1" applyFill="1" applyBorder="1" applyAlignment="1">
      <alignment horizontal="left" vertical="center" wrapText="1"/>
    </xf>
    <xf numFmtId="164" fontId="3" fillId="13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164" fontId="3" fillId="8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49" fontId="18" fillId="10" borderId="4" xfId="0" applyNumberFormat="1" applyFont="1" applyFill="1" applyBorder="1" applyAlignment="1">
      <alignment horizontal="left" vertical="center" wrapText="1"/>
    </xf>
    <xf numFmtId="49" fontId="18" fillId="6" borderId="4" xfId="0" applyNumberFormat="1" applyFont="1" applyFill="1" applyBorder="1" applyAlignment="1">
      <alignment horizontal="left" vertical="center" wrapText="1"/>
    </xf>
    <xf numFmtId="49" fontId="18" fillId="7" borderId="4" xfId="0" applyNumberFormat="1" applyFont="1" applyFill="1" applyBorder="1" applyAlignment="1">
      <alignment horizontal="left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64" fontId="3" fillId="10" borderId="4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4" xfId="0" applyNumberFormat="1" applyBorder="1" applyAlignment="1">
      <alignment wrapText="1"/>
    </xf>
    <xf numFmtId="49" fontId="18" fillId="0" borderId="4" xfId="0" applyNumberFormat="1" applyFont="1" applyBorder="1" applyAlignment="1">
      <alignment horizontal="right" vertical="center" wrapText="1"/>
    </xf>
    <xf numFmtId="49" fontId="18" fillId="0" borderId="4" xfId="0" applyNumberFormat="1" applyFont="1" applyFill="1" applyBorder="1" applyAlignment="1">
      <alignment horizontal="right" vertical="center" wrapText="1"/>
    </xf>
    <xf numFmtId="49" fontId="18" fillId="6" borderId="4" xfId="0" applyNumberFormat="1" applyFont="1" applyFill="1" applyBorder="1" applyAlignment="1">
      <alignment horizontal="right" vertical="center" wrapText="1"/>
    </xf>
    <xf numFmtId="49" fontId="18" fillId="2" borderId="4" xfId="0" applyNumberFormat="1" applyFont="1" applyFill="1" applyBorder="1" applyAlignment="1">
      <alignment horizontal="right" vertical="center" wrapText="1"/>
    </xf>
    <xf numFmtId="49" fontId="18" fillId="7" borderId="4" xfId="0" applyNumberFormat="1" applyFont="1" applyFill="1" applyBorder="1" applyAlignment="1">
      <alignment horizontal="right" vertical="center" wrapText="1"/>
    </xf>
    <xf numFmtId="49" fontId="18" fillId="10" borderId="4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wrapText="1"/>
    </xf>
    <xf numFmtId="164" fontId="0" fillId="8" borderId="5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164" fontId="0" fillId="0" borderId="6" xfId="0" applyNumberForma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49" fontId="0" fillId="0" borderId="4" xfId="0" applyNumberFormat="1" applyBorder="1" applyAlignment="1">
      <alignment horizontal="right" wrapText="1"/>
    </xf>
    <xf numFmtId="164" fontId="15" fillId="0" borderId="4" xfId="0" applyNumberFormat="1" applyFont="1" applyBorder="1" applyAlignment="1">
      <alignment wrapText="1"/>
    </xf>
    <xf numFmtId="4" fontId="22" fillId="0" borderId="0" xfId="0" applyNumberFormat="1" applyFont="1" applyAlignment="1">
      <alignment wrapText="1"/>
    </xf>
    <xf numFmtId="0" fontId="3" fillId="9" borderId="0" xfId="0" applyFont="1" applyFill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center" wrapText="1"/>
    </xf>
    <xf numFmtId="49" fontId="3" fillId="9" borderId="0" xfId="0" applyNumberFormat="1" applyFont="1" applyFill="1" applyBorder="1" applyAlignment="1">
      <alignment horizontal="left" vertical="top" shrinkToFit="1"/>
    </xf>
    <xf numFmtId="49" fontId="3" fillId="0" borderId="4" xfId="0" applyNumberFormat="1" applyFont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right" wrapText="1"/>
    </xf>
    <xf numFmtId="164" fontId="0" fillId="8" borderId="4" xfId="0" applyNumberFormat="1" applyFill="1" applyBorder="1" applyAlignment="1">
      <alignment wrapText="1"/>
    </xf>
    <xf numFmtId="164" fontId="12" fillId="0" borderId="3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164" fontId="9" fillId="2" borderId="5" xfId="0" applyNumberFormat="1" applyFont="1" applyFill="1" applyBorder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10" zoomScaleSheetLayoutView="110" workbookViewId="0" topLeftCell="A1">
      <selection activeCell="A1" sqref="A1:H15"/>
    </sheetView>
  </sheetViews>
  <sheetFormatPr defaultColWidth="9.00390625" defaultRowHeight="12.75"/>
  <cols>
    <col min="4" max="4" width="2.125" style="0" customWidth="1"/>
    <col min="9" max="9" width="9.375" style="0" customWidth="1"/>
  </cols>
  <sheetData>
    <row r="1" spans="1:8" ht="12.75">
      <c r="A1" s="1"/>
      <c r="B1" s="2"/>
      <c r="C1" s="3"/>
      <c r="D1" s="3"/>
      <c r="E1" s="3"/>
      <c r="F1" s="4"/>
      <c r="G1" s="4"/>
      <c r="H1" s="4"/>
    </row>
    <row r="2" spans="1:8" ht="15">
      <c r="A2" s="169" t="s">
        <v>5</v>
      </c>
      <c r="B2" s="169"/>
      <c r="C2" s="169"/>
      <c r="D2" s="169"/>
      <c r="E2" s="169"/>
      <c r="F2" s="169"/>
      <c r="G2" s="169"/>
      <c r="H2" s="169"/>
    </row>
    <row r="3" spans="1:8" ht="15">
      <c r="A3" s="169" t="s">
        <v>7</v>
      </c>
      <c r="B3" s="169"/>
      <c r="C3" s="169"/>
      <c r="D3" s="169"/>
      <c r="E3" s="169"/>
      <c r="F3" s="169"/>
      <c r="G3" s="169"/>
      <c r="H3" s="169"/>
    </row>
    <row r="4" spans="1:8" ht="15">
      <c r="A4" s="169" t="s">
        <v>58</v>
      </c>
      <c r="B4" s="169"/>
      <c r="C4" s="169"/>
      <c r="D4" s="169"/>
      <c r="E4" s="169"/>
      <c r="F4" s="169"/>
      <c r="G4" s="169"/>
      <c r="H4" s="169"/>
    </row>
    <row r="5" spans="1:8" ht="15">
      <c r="A5" s="169" t="s">
        <v>6</v>
      </c>
      <c r="B5" s="169"/>
      <c r="C5" s="169"/>
      <c r="D5" s="169"/>
      <c r="E5" s="169"/>
      <c r="F5" s="169"/>
      <c r="G5" s="169"/>
      <c r="H5" s="169"/>
    </row>
    <row r="6" spans="1:8" ht="15">
      <c r="A6" s="169" t="s">
        <v>8</v>
      </c>
      <c r="B6" s="169"/>
      <c r="C6" s="169"/>
      <c r="D6" s="169"/>
      <c r="E6" s="169"/>
      <c r="F6" s="169"/>
      <c r="G6" s="169"/>
      <c r="H6" s="169"/>
    </row>
    <row r="7" spans="1:8" ht="15">
      <c r="A7" s="169" t="s">
        <v>59</v>
      </c>
      <c r="B7" s="169"/>
      <c r="C7" s="169"/>
      <c r="D7" s="169"/>
      <c r="E7" s="169"/>
      <c r="F7" s="169"/>
      <c r="G7" s="169"/>
      <c r="H7" s="169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27.75" customHeight="1">
      <c r="A10" s="177" t="s">
        <v>10</v>
      </c>
      <c r="B10" s="178"/>
      <c r="C10" s="176" t="s">
        <v>69</v>
      </c>
      <c r="D10" s="176"/>
      <c r="E10" s="176"/>
      <c r="F10" s="187" t="s">
        <v>60</v>
      </c>
      <c r="G10" s="188"/>
      <c r="H10" s="189"/>
    </row>
    <row r="11" spans="1:11" ht="12.75" customHeight="1">
      <c r="A11" s="185"/>
      <c r="B11" s="186"/>
      <c r="C11" s="170" t="s">
        <v>70</v>
      </c>
      <c r="D11" s="170"/>
      <c r="E11" s="49" t="s">
        <v>71</v>
      </c>
      <c r="F11" s="190"/>
      <c r="G11" s="191"/>
      <c r="H11" s="192"/>
      <c r="I11" s="13" t="s">
        <v>62</v>
      </c>
      <c r="J11" s="13" t="s">
        <v>61</v>
      </c>
      <c r="K11" s="8"/>
    </row>
    <row r="12" spans="1:10" ht="27" customHeight="1">
      <c r="A12" s="171" t="s">
        <v>12</v>
      </c>
      <c r="B12" s="172"/>
      <c r="C12" s="183" t="s">
        <v>73</v>
      </c>
      <c r="D12" s="183"/>
      <c r="E12" s="49" t="s">
        <v>72</v>
      </c>
      <c r="F12" s="173">
        <v>28991.7</v>
      </c>
      <c r="G12" s="174"/>
      <c r="H12" s="175"/>
      <c r="I12" s="85">
        <f>F12/C12/12</f>
        <v>28.423235294117646</v>
      </c>
      <c r="J12" s="86">
        <v>27.8</v>
      </c>
    </row>
    <row r="13" spans="1:10" ht="46.5" customHeight="1">
      <c r="A13" s="182" t="s">
        <v>13</v>
      </c>
      <c r="B13" s="182"/>
      <c r="C13" s="183" t="s">
        <v>74</v>
      </c>
      <c r="D13" s="183"/>
      <c r="E13" s="49" t="s">
        <v>57</v>
      </c>
      <c r="F13" s="184">
        <v>218635.1</v>
      </c>
      <c r="G13" s="184"/>
      <c r="H13" s="184"/>
      <c r="I13" s="85">
        <f>F13/C13/12</f>
        <v>13.929351427115188</v>
      </c>
      <c r="J13" s="86">
        <v>13.3</v>
      </c>
    </row>
    <row r="14" spans="1:8" ht="12.75">
      <c r="A14" s="179"/>
      <c r="B14" s="179"/>
      <c r="C14" s="180"/>
      <c r="D14" s="180"/>
      <c r="E14" s="78"/>
      <c r="F14" s="78"/>
      <c r="G14" s="78"/>
      <c r="H14" s="78"/>
    </row>
    <row r="15" spans="1:8" ht="12.75">
      <c r="A15" s="168"/>
      <c r="B15" s="168"/>
      <c r="C15" s="180"/>
      <c r="D15" s="180"/>
      <c r="E15" s="78"/>
      <c r="F15" s="180"/>
      <c r="G15" s="180"/>
      <c r="H15" s="180"/>
    </row>
    <row r="16" spans="1:8" ht="12.75">
      <c r="A16" s="81"/>
      <c r="B16" s="81"/>
      <c r="C16" s="78"/>
      <c r="D16" s="78"/>
      <c r="E16" s="78"/>
      <c r="F16" s="78"/>
      <c r="G16" s="78"/>
      <c r="H16" s="78"/>
    </row>
    <row r="17" spans="1:8" ht="12.75">
      <c r="A17" s="81"/>
      <c r="B17" s="81"/>
      <c r="C17" s="78"/>
      <c r="D17" s="78"/>
      <c r="E17" s="78"/>
      <c r="F17" s="78">
        <f>F13+F12</f>
        <v>247626.80000000002</v>
      </c>
      <c r="G17" s="78"/>
      <c r="H17" s="78"/>
    </row>
    <row r="18" spans="1:8" ht="12.75">
      <c r="A18" s="81"/>
      <c r="B18" s="81"/>
      <c r="C18" s="78"/>
      <c r="D18" s="78"/>
      <c r="E18" s="78"/>
      <c r="F18" s="78"/>
      <c r="G18" s="78"/>
      <c r="H18" s="78"/>
    </row>
    <row r="19" spans="1:8" ht="12.75">
      <c r="A19" s="6"/>
      <c r="B19" s="6"/>
      <c r="C19" s="78"/>
      <c r="D19" s="78"/>
      <c r="E19" s="78"/>
      <c r="F19" s="78"/>
      <c r="G19" s="78"/>
      <c r="H19" s="78"/>
    </row>
    <row r="20" spans="1:8" ht="12.75">
      <c r="A20" s="6"/>
      <c r="B20" s="6"/>
      <c r="C20" s="7"/>
      <c r="D20" s="7"/>
      <c r="E20" s="7"/>
      <c r="F20" s="7"/>
      <c r="G20" s="7"/>
      <c r="H20" s="7"/>
    </row>
    <row r="21" spans="1:8" ht="12.75">
      <c r="A21" s="6"/>
      <c r="B21" s="6"/>
      <c r="C21" s="7"/>
      <c r="D21" s="7"/>
      <c r="E21" s="7"/>
      <c r="F21" s="7"/>
      <c r="G21" s="7"/>
      <c r="H21" s="7"/>
    </row>
    <row r="22" spans="1:8" ht="13.5">
      <c r="A22" s="167"/>
      <c r="B22" s="167"/>
      <c r="C22" s="181"/>
      <c r="D22" s="181"/>
      <c r="E22" s="87"/>
      <c r="F22" s="181"/>
      <c r="G22" s="181"/>
      <c r="H22" s="181"/>
    </row>
  </sheetData>
  <mergeCells count="24">
    <mergeCell ref="A2:H2"/>
    <mergeCell ref="A3:H3"/>
    <mergeCell ref="A4:H4"/>
    <mergeCell ref="A6:H6"/>
    <mergeCell ref="A5:H5"/>
    <mergeCell ref="A7:H7"/>
    <mergeCell ref="C11:D11"/>
    <mergeCell ref="A12:B12"/>
    <mergeCell ref="C12:D12"/>
    <mergeCell ref="F12:H12"/>
    <mergeCell ref="C10:E10"/>
    <mergeCell ref="A10:B11"/>
    <mergeCell ref="F10:H11"/>
    <mergeCell ref="F22:H22"/>
    <mergeCell ref="F15:H15"/>
    <mergeCell ref="A22:B22"/>
    <mergeCell ref="C22:D22"/>
    <mergeCell ref="A15:B15"/>
    <mergeCell ref="C15:D15"/>
    <mergeCell ref="A13:B13"/>
    <mergeCell ref="C13:D13"/>
    <mergeCell ref="F13:H13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120" zoomScaleSheetLayoutView="120" workbookViewId="0" topLeftCell="A25">
      <selection activeCell="D39" sqref="D39"/>
    </sheetView>
  </sheetViews>
  <sheetFormatPr defaultColWidth="9.00390625" defaultRowHeight="12.75"/>
  <cols>
    <col min="1" max="1" width="14.125" style="8" customWidth="1"/>
    <col min="2" max="2" width="6.125" style="8" customWidth="1"/>
    <col min="3" max="3" width="4.375" style="8" customWidth="1"/>
    <col min="4" max="5" width="8.875" style="8" customWidth="1"/>
    <col min="6" max="6" width="12.50390625" style="8" customWidth="1"/>
    <col min="7" max="8" width="8.875" style="8" customWidth="1"/>
    <col min="9" max="9" width="11.375" style="8" customWidth="1"/>
    <col min="10" max="10" width="12.125" style="8" customWidth="1"/>
    <col min="11" max="16384" width="8.875" style="8" customWidth="1"/>
  </cols>
  <sheetData>
    <row r="1" spans="2:8" ht="12.75">
      <c r="B1" s="1"/>
      <c r="C1" s="2"/>
      <c r="D1" s="3"/>
      <c r="E1" s="3"/>
      <c r="F1" s="3"/>
      <c r="G1" s="3"/>
      <c r="H1" s="3"/>
    </row>
    <row r="2" spans="1:8" ht="15">
      <c r="A2" s="69"/>
      <c r="B2" s="199" t="s">
        <v>5</v>
      </c>
      <c r="C2" s="199"/>
      <c r="D2" s="199"/>
      <c r="E2" s="199"/>
      <c r="F2" s="199"/>
      <c r="G2" s="199"/>
      <c r="H2" s="199"/>
    </row>
    <row r="3" spans="1:8" ht="15">
      <c r="A3" s="69"/>
      <c r="B3" s="199" t="s">
        <v>7</v>
      </c>
      <c r="C3" s="199"/>
      <c r="D3" s="199"/>
      <c r="E3" s="199"/>
      <c r="F3" s="199"/>
      <c r="G3" s="199"/>
      <c r="H3" s="199"/>
    </row>
    <row r="4" spans="1:8" ht="15">
      <c r="A4" s="69"/>
      <c r="B4" s="199" t="s">
        <v>6</v>
      </c>
      <c r="C4" s="199"/>
      <c r="D4" s="199"/>
      <c r="E4" s="199"/>
      <c r="F4" s="199"/>
      <c r="G4" s="199"/>
      <c r="H4" s="199"/>
    </row>
    <row r="5" spans="1:8" ht="15">
      <c r="A5" s="69"/>
      <c r="B5" s="199" t="s">
        <v>8</v>
      </c>
      <c r="C5" s="199"/>
      <c r="D5" s="199"/>
      <c r="E5" s="199"/>
      <c r="F5" s="199"/>
      <c r="G5" s="199"/>
      <c r="H5" s="199"/>
    </row>
    <row r="6" spans="1:8" ht="15">
      <c r="A6" s="69"/>
      <c r="B6" s="199" t="s">
        <v>9</v>
      </c>
      <c r="C6" s="199"/>
      <c r="D6" s="199"/>
      <c r="E6" s="199"/>
      <c r="F6" s="199"/>
      <c r="G6" s="199"/>
      <c r="H6" s="199"/>
    </row>
    <row r="7" spans="2:8" ht="15">
      <c r="B7" s="5"/>
      <c r="C7" s="5"/>
      <c r="D7" s="5"/>
      <c r="E7" s="5"/>
      <c r="F7" s="5"/>
      <c r="G7" s="5"/>
      <c r="H7" s="5"/>
    </row>
    <row r="8" spans="2:8" ht="15">
      <c r="B8" s="5"/>
      <c r="C8" s="5"/>
      <c r="D8" s="5"/>
      <c r="E8" s="5"/>
      <c r="F8" s="5"/>
      <c r="G8" s="5"/>
      <c r="H8" s="5"/>
    </row>
    <row r="9" spans="1:10" ht="40.5" customHeight="1">
      <c r="A9" s="70" t="s">
        <v>50</v>
      </c>
      <c r="B9" s="203"/>
      <c r="C9" s="204"/>
      <c r="D9" s="205" t="s">
        <v>63</v>
      </c>
      <c r="E9" s="206"/>
      <c r="F9" s="205" t="s">
        <v>11</v>
      </c>
      <c r="G9" s="207"/>
      <c r="H9" s="206"/>
      <c r="I9" s="13"/>
      <c r="J9" s="200" t="s">
        <v>52</v>
      </c>
    </row>
    <row r="10" spans="1:10" ht="26.25">
      <c r="A10" s="70" t="s">
        <v>12</v>
      </c>
      <c r="B10" s="193"/>
      <c r="C10" s="194"/>
      <c r="D10" s="208"/>
      <c r="E10" s="209"/>
      <c r="F10" s="208"/>
      <c r="G10" s="210"/>
      <c r="H10" s="209"/>
      <c r="I10" s="39" t="s">
        <v>38</v>
      </c>
      <c r="J10" s="200"/>
    </row>
    <row r="11" spans="1:10" ht="13.5">
      <c r="A11" s="14" t="s">
        <v>14</v>
      </c>
      <c r="B11" s="9"/>
      <c r="C11" s="10"/>
      <c r="D11" s="49" t="s">
        <v>15</v>
      </c>
      <c r="E11" s="11"/>
      <c r="F11" s="46">
        <v>5336.7</v>
      </c>
      <c r="G11" s="12"/>
      <c r="H11" s="11"/>
      <c r="I11" s="76">
        <f aca="true" t="shared" si="0" ref="I11:I20">F11</f>
        <v>5336.7</v>
      </c>
      <c r="J11" s="17">
        <f>F11+F25</f>
        <v>6550.1</v>
      </c>
    </row>
    <row r="12" spans="1:10" ht="13.5">
      <c r="A12" s="33" t="s">
        <v>16</v>
      </c>
      <c r="B12" s="34"/>
      <c r="C12" s="35"/>
      <c r="D12" s="50" t="s">
        <v>64</v>
      </c>
      <c r="E12" s="36"/>
      <c r="F12" s="47">
        <v>13460.3</v>
      </c>
      <c r="G12" s="37"/>
      <c r="H12" s="36"/>
      <c r="I12" s="17">
        <f t="shared" si="0"/>
        <v>13460.3</v>
      </c>
      <c r="J12" s="17">
        <f>F12+F13+F27+F28+F29+F26</f>
        <v>22974.1</v>
      </c>
    </row>
    <row r="13" spans="1:10" ht="13.5">
      <c r="A13" s="40" t="s">
        <v>36</v>
      </c>
      <c r="B13" s="41"/>
      <c r="C13" s="42"/>
      <c r="D13" s="51" t="s">
        <v>0</v>
      </c>
      <c r="E13" s="43"/>
      <c r="F13" s="48">
        <v>525</v>
      </c>
      <c r="G13" s="44"/>
      <c r="H13" s="43"/>
      <c r="I13" s="17">
        <f t="shared" si="0"/>
        <v>525</v>
      </c>
      <c r="J13" s="13"/>
    </row>
    <row r="14" spans="1:10" ht="13.5">
      <c r="A14" s="14" t="s">
        <v>17</v>
      </c>
      <c r="B14" s="9"/>
      <c r="C14" s="10"/>
      <c r="D14" s="49" t="s">
        <v>1</v>
      </c>
      <c r="E14" s="11"/>
      <c r="F14" s="46">
        <v>1050.1</v>
      </c>
      <c r="G14" s="12"/>
      <c r="H14" s="11"/>
      <c r="I14" s="17">
        <f t="shared" si="0"/>
        <v>1050.1</v>
      </c>
      <c r="J14" s="17">
        <f>F14+F30</f>
        <v>1050.1</v>
      </c>
    </row>
    <row r="15" spans="1:10" ht="13.5">
      <c r="A15" s="14" t="s">
        <v>19</v>
      </c>
      <c r="B15" s="9"/>
      <c r="C15" s="10"/>
      <c r="D15" s="49" t="s">
        <v>2</v>
      </c>
      <c r="E15" s="11"/>
      <c r="F15" s="46">
        <v>1173.7</v>
      </c>
      <c r="G15" s="12"/>
      <c r="H15" s="11"/>
      <c r="I15" s="17">
        <f t="shared" si="0"/>
        <v>1173.7</v>
      </c>
      <c r="J15" s="17">
        <f>F15+F31</f>
        <v>1173.7</v>
      </c>
    </row>
    <row r="16" spans="1:10" ht="13.5">
      <c r="A16" s="14" t="s">
        <v>20</v>
      </c>
      <c r="B16" s="9"/>
      <c r="C16" s="10"/>
      <c r="D16" s="49" t="s">
        <v>3</v>
      </c>
      <c r="E16" s="11"/>
      <c r="F16" s="46">
        <v>1792.3</v>
      </c>
      <c r="G16" s="12"/>
      <c r="H16" s="11"/>
      <c r="I16" s="17">
        <f t="shared" si="0"/>
        <v>1792.3</v>
      </c>
      <c r="J16" s="17">
        <f>F16+F32</f>
        <v>2796.8</v>
      </c>
    </row>
    <row r="17" spans="1:10" ht="13.5">
      <c r="A17" s="14" t="s">
        <v>21</v>
      </c>
      <c r="B17" s="9"/>
      <c r="C17" s="10"/>
      <c r="D17" s="49" t="s">
        <v>2</v>
      </c>
      <c r="E17" s="11"/>
      <c r="F17" s="46">
        <v>1255.4</v>
      </c>
      <c r="G17" s="12"/>
      <c r="H17" s="11"/>
      <c r="I17" s="17">
        <f t="shared" si="0"/>
        <v>1255.4</v>
      </c>
      <c r="J17" s="17">
        <f>F17+F33</f>
        <v>2087.3</v>
      </c>
    </row>
    <row r="18" spans="1:10" ht="13.5">
      <c r="A18" s="33" t="s">
        <v>22</v>
      </c>
      <c r="B18" s="34"/>
      <c r="C18" s="35"/>
      <c r="D18" s="50" t="s">
        <v>3</v>
      </c>
      <c r="E18" s="36"/>
      <c r="F18" s="47">
        <v>1783.8</v>
      </c>
      <c r="G18" s="37"/>
      <c r="H18" s="36"/>
      <c r="I18" s="17">
        <f t="shared" si="0"/>
        <v>1783.8</v>
      </c>
      <c r="J18" s="17">
        <f>F18+F19+F34+F35</f>
        <v>176128.2</v>
      </c>
    </row>
    <row r="19" spans="1:10" ht="13.5">
      <c r="A19" s="40" t="s">
        <v>28</v>
      </c>
      <c r="B19" s="41"/>
      <c r="C19" s="42"/>
      <c r="D19" s="51" t="s">
        <v>0</v>
      </c>
      <c r="E19" s="43"/>
      <c r="F19" s="48">
        <v>880.1</v>
      </c>
      <c r="G19" s="44"/>
      <c r="H19" s="43"/>
      <c r="I19" s="17">
        <f t="shared" si="0"/>
        <v>880.1</v>
      </c>
      <c r="J19" s="13"/>
    </row>
    <row r="20" spans="1:10" ht="13.5">
      <c r="A20" s="14" t="s">
        <v>23</v>
      </c>
      <c r="B20" s="9"/>
      <c r="C20" s="10"/>
      <c r="D20" s="49" t="s">
        <v>2</v>
      </c>
      <c r="E20" s="11"/>
      <c r="F20" s="46">
        <v>1734.3</v>
      </c>
      <c r="G20" s="12"/>
      <c r="H20" s="11"/>
      <c r="I20" s="17">
        <f t="shared" si="0"/>
        <v>1734.3</v>
      </c>
      <c r="J20" s="17">
        <f>F20+F36+F37</f>
        <v>34866.5</v>
      </c>
    </row>
    <row r="21" spans="1:10" ht="24" customHeight="1">
      <c r="A21" s="23" t="s">
        <v>40</v>
      </c>
      <c r="B21" s="24"/>
      <c r="C21" s="25"/>
      <c r="D21" s="54">
        <f>D20+D18+D17+D16+D15+D14+D12+D11</f>
        <v>81</v>
      </c>
      <c r="E21" s="26"/>
      <c r="F21" s="54">
        <f>F20+F18+F17+F16+F15+F14+F12+F11</f>
        <v>27586.600000000002</v>
      </c>
      <c r="G21" s="27"/>
      <c r="H21" s="26"/>
      <c r="I21" s="71">
        <f>SUM(I11:I20)</f>
        <v>28991.699999999997</v>
      </c>
      <c r="J21" s="72">
        <f>SUM(J11:J20)</f>
        <v>247626.80000000002</v>
      </c>
    </row>
    <row r="22" spans="1:9" ht="13.5">
      <c r="A22" s="23" t="s">
        <v>41</v>
      </c>
      <c r="B22" s="24"/>
      <c r="C22" s="25"/>
      <c r="D22" s="45">
        <f>D19+D13</f>
        <v>4</v>
      </c>
      <c r="E22" s="26"/>
      <c r="F22" s="45">
        <f>F19+F13</f>
        <v>1405.1</v>
      </c>
      <c r="G22" s="27"/>
      <c r="H22" s="26"/>
      <c r="I22" s="201" t="s">
        <v>39</v>
      </c>
    </row>
    <row r="23" spans="1:9" ht="13.5">
      <c r="A23" s="57" t="s">
        <v>42</v>
      </c>
      <c r="B23" s="58"/>
      <c r="C23" s="59"/>
      <c r="D23" s="67">
        <f>D22+D21</f>
        <v>85</v>
      </c>
      <c r="E23" s="60"/>
      <c r="F23" s="67">
        <f>F22+F21</f>
        <v>28991.7</v>
      </c>
      <c r="G23" s="61"/>
      <c r="H23" s="60"/>
      <c r="I23" s="202"/>
    </row>
    <row r="24" spans="1:9" ht="36" customHeight="1">
      <c r="A24" s="14" t="s">
        <v>13</v>
      </c>
      <c r="B24" s="193"/>
      <c r="C24" s="194"/>
      <c r="D24" s="49"/>
      <c r="E24" s="11"/>
      <c r="F24" s="49"/>
      <c r="G24" s="12"/>
      <c r="H24" s="11"/>
      <c r="I24" s="38" t="s">
        <v>31</v>
      </c>
    </row>
    <row r="25" spans="1:9" ht="13.5">
      <c r="A25" s="14" t="s">
        <v>43</v>
      </c>
      <c r="B25" s="9"/>
      <c r="C25" s="10"/>
      <c r="D25" s="49" t="s">
        <v>4</v>
      </c>
      <c r="E25" s="11"/>
      <c r="F25" s="46">
        <v>1213.4</v>
      </c>
      <c r="G25" s="12"/>
      <c r="H25" s="11"/>
      <c r="I25" s="17">
        <f>F25</f>
        <v>1213.4</v>
      </c>
    </row>
    <row r="26" spans="1:9" ht="13.5">
      <c r="A26" s="62" t="s">
        <v>32</v>
      </c>
      <c r="B26" s="63"/>
      <c r="C26" s="64"/>
      <c r="D26" s="65" t="s">
        <v>65</v>
      </c>
      <c r="E26" s="66"/>
      <c r="F26" s="67">
        <v>7252.9</v>
      </c>
      <c r="G26" s="68"/>
      <c r="H26" s="66"/>
      <c r="I26" s="17">
        <f aca="true" t="shared" si="1" ref="I26:I33">F26</f>
        <v>7252.9</v>
      </c>
    </row>
    <row r="27" spans="1:9" ht="13.5">
      <c r="A27" s="62" t="s">
        <v>33</v>
      </c>
      <c r="B27" s="63"/>
      <c r="C27" s="64"/>
      <c r="D27" s="65" t="s">
        <v>35</v>
      </c>
      <c r="E27" s="66"/>
      <c r="F27" s="67">
        <v>1350</v>
      </c>
      <c r="G27" s="68"/>
      <c r="H27" s="66"/>
      <c r="I27" s="17"/>
    </row>
    <row r="28" spans="1:9" ht="13.5">
      <c r="A28" s="62" t="s">
        <v>54</v>
      </c>
      <c r="B28" s="63"/>
      <c r="C28" s="64"/>
      <c r="D28" s="65" t="s">
        <v>0</v>
      </c>
      <c r="E28" s="66"/>
      <c r="F28" s="67">
        <v>220.8</v>
      </c>
      <c r="G28" s="68"/>
      <c r="H28" s="66"/>
      <c r="I28" s="17"/>
    </row>
    <row r="29" spans="1:9" ht="13.5">
      <c r="A29" s="62" t="s">
        <v>55</v>
      </c>
      <c r="B29" s="63"/>
      <c r="C29" s="64"/>
      <c r="D29" s="65" t="s">
        <v>18</v>
      </c>
      <c r="E29" s="66"/>
      <c r="F29" s="67">
        <v>165.1</v>
      </c>
      <c r="G29" s="68"/>
      <c r="H29" s="66"/>
      <c r="I29" s="17"/>
    </row>
    <row r="30" spans="1:9" ht="13.5">
      <c r="A30" s="14" t="s">
        <v>44</v>
      </c>
      <c r="B30" s="9"/>
      <c r="C30" s="10"/>
      <c r="D30" s="49" t="s">
        <v>18</v>
      </c>
      <c r="E30" s="11"/>
      <c r="F30" s="46">
        <v>0</v>
      </c>
      <c r="G30" s="12"/>
      <c r="H30" s="11"/>
      <c r="I30" s="17">
        <f t="shared" si="1"/>
        <v>0</v>
      </c>
    </row>
    <row r="31" spans="1:9" ht="13.5">
      <c r="A31" s="14" t="s">
        <v>45</v>
      </c>
      <c r="B31" s="9"/>
      <c r="C31" s="10"/>
      <c r="D31" s="52" t="s">
        <v>18</v>
      </c>
      <c r="E31" s="11"/>
      <c r="F31" s="54"/>
      <c r="G31" s="12"/>
      <c r="H31" s="11"/>
      <c r="I31" s="17">
        <f t="shared" si="1"/>
        <v>0</v>
      </c>
    </row>
    <row r="32" spans="1:9" ht="13.5">
      <c r="A32" s="14" t="s">
        <v>46</v>
      </c>
      <c r="B32" s="9"/>
      <c r="C32" s="10"/>
      <c r="D32" s="49" t="s">
        <v>2</v>
      </c>
      <c r="E32" s="11"/>
      <c r="F32" s="46">
        <v>1004.5</v>
      </c>
      <c r="G32" s="12"/>
      <c r="H32" s="11"/>
      <c r="I32" s="17">
        <f t="shared" si="1"/>
        <v>1004.5</v>
      </c>
    </row>
    <row r="33" spans="1:9" ht="13.5">
      <c r="A33" s="14" t="s">
        <v>47</v>
      </c>
      <c r="B33" s="9"/>
      <c r="C33" s="10"/>
      <c r="D33" s="49" t="s">
        <v>2</v>
      </c>
      <c r="E33" s="11"/>
      <c r="F33" s="46">
        <v>831.9</v>
      </c>
      <c r="G33" s="12"/>
      <c r="H33" s="11"/>
      <c r="I33" s="17">
        <f t="shared" si="1"/>
        <v>831.9</v>
      </c>
    </row>
    <row r="34" spans="1:9" ht="13.5">
      <c r="A34" s="80" t="s">
        <v>24</v>
      </c>
      <c r="B34" s="29"/>
      <c r="C34" s="30"/>
      <c r="D34" s="31" t="s">
        <v>1</v>
      </c>
      <c r="E34" s="82"/>
      <c r="F34" s="83">
        <v>334.2</v>
      </c>
      <c r="G34" s="84"/>
      <c r="H34" s="82"/>
      <c r="I34" s="17">
        <f>F34</f>
        <v>334.2</v>
      </c>
    </row>
    <row r="35" spans="1:9" ht="14.25" customHeight="1">
      <c r="A35" s="80" t="s">
        <v>26</v>
      </c>
      <c r="B35" s="29"/>
      <c r="C35" s="30"/>
      <c r="D35" s="31" t="s">
        <v>66</v>
      </c>
      <c r="E35" s="82" t="s">
        <v>56</v>
      </c>
      <c r="F35" s="83">
        <v>173130.1</v>
      </c>
      <c r="G35" s="84"/>
      <c r="H35" s="82"/>
      <c r="I35" s="13"/>
    </row>
    <row r="36" spans="1:9" ht="13.5">
      <c r="A36" s="18" t="s">
        <v>25</v>
      </c>
      <c r="B36" s="19"/>
      <c r="C36" s="20"/>
      <c r="D36" s="53" t="s">
        <v>1</v>
      </c>
      <c r="E36" s="21"/>
      <c r="F36" s="55">
        <v>528.2</v>
      </c>
      <c r="G36" s="22"/>
      <c r="H36" s="21"/>
      <c r="I36" s="17">
        <f>F36</f>
        <v>528.2</v>
      </c>
    </row>
    <row r="37" spans="1:9" ht="13.5">
      <c r="A37" s="18" t="s">
        <v>27</v>
      </c>
      <c r="B37" s="19"/>
      <c r="C37" s="20"/>
      <c r="D37" s="53" t="s">
        <v>67</v>
      </c>
      <c r="E37" s="21"/>
      <c r="F37" s="55">
        <v>32604</v>
      </c>
      <c r="G37" s="22"/>
      <c r="H37" s="21"/>
      <c r="I37" s="73"/>
    </row>
    <row r="38" spans="1:10" ht="39">
      <c r="A38" s="23" t="s">
        <v>29</v>
      </c>
      <c r="B38" s="24"/>
      <c r="C38" s="25"/>
      <c r="D38" s="45">
        <f>D37+D36+D35+D34+D33+D32+D31+D30+D29+D28+D27+D26+D25</f>
        <v>1308</v>
      </c>
      <c r="E38" s="26"/>
      <c r="F38" s="45">
        <f>SUM(F25:F37)</f>
        <v>218635.1</v>
      </c>
      <c r="G38" s="27"/>
      <c r="H38" s="26"/>
      <c r="I38" s="72">
        <f>SUM(I25:I37)</f>
        <v>11165.1</v>
      </c>
      <c r="J38" s="56" t="s">
        <v>37</v>
      </c>
    </row>
    <row r="39" spans="1:9" ht="13.5">
      <c r="A39" s="14" t="s">
        <v>68</v>
      </c>
      <c r="B39" s="9"/>
      <c r="C39" s="10"/>
      <c r="D39" s="46">
        <f>D26+D30+D31+D32+D33+D34+D25+D36</f>
        <v>57</v>
      </c>
      <c r="E39" s="28"/>
      <c r="F39" s="15"/>
      <c r="G39" s="197" t="s">
        <v>51</v>
      </c>
      <c r="H39" s="198"/>
      <c r="I39" s="74">
        <f>F37+F35+F27</f>
        <v>207084.1</v>
      </c>
    </row>
    <row r="40" spans="1:9" ht="13.5">
      <c r="A40" s="14"/>
      <c r="B40" s="9"/>
      <c r="C40" s="10"/>
      <c r="D40" s="46"/>
      <c r="E40" s="28"/>
      <c r="F40" s="15"/>
      <c r="G40" s="197" t="s">
        <v>53</v>
      </c>
      <c r="H40" s="198"/>
      <c r="I40" s="77">
        <f>I38+F23</f>
        <v>40156.8</v>
      </c>
    </row>
    <row r="41" spans="1:9" ht="13.5">
      <c r="A41" s="23" t="s">
        <v>30</v>
      </c>
      <c r="B41" s="24"/>
      <c r="C41" s="25"/>
      <c r="D41" s="45">
        <f>D38+D23</f>
        <v>1393</v>
      </c>
      <c r="E41" s="26"/>
      <c r="F41" s="16">
        <f>F38+F23</f>
        <v>247626.80000000002</v>
      </c>
      <c r="G41" s="27"/>
      <c r="H41" s="26" t="s">
        <v>30</v>
      </c>
      <c r="I41" s="75">
        <f>I38+I39+F23</f>
        <v>247240.90000000002</v>
      </c>
    </row>
    <row r="42" spans="4:9" ht="12.75">
      <c r="D42" s="32"/>
      <c r="E42" s="32"/>
      <c r="F42" s="32"/>
      <c r="G42" s="32"/>
      <c r="H42" s="32"/>
      <c r="I42" s="32">
        <f>I40+I39</f>
        <v>247240.90000000002</v>
      </c>
    </row>
    <row r="43" spans="1:8" ht="12.75">
      <c r="A43" s="195" t="s">
        <v>48</v>
      </c>
      <c r="B43" s="195"/>
      <c r="C43" s="195"/>
      <c r="D43" s="195"/>
      <c r="E43" s="195"/>
      <c r="F43" s="17">
        <v>247626.8</v>
      </c>
      <c r="G43" s="17"/>
      <c r="H43" s="17"/>
    </row>
    <row r="44" spans="4:8" ht="12.75">
      <c r="D44" s="196" t="s">
        <v>49</v>
      </c>
      <c r="E44" s="196"/>
      <c r="F44" s="79">
        <f>F41-F43</f>
        <v>0</v>
      </c>
      <c r="G44" s="32"/>
      <c r="H44" s="32"/>
    </row>
    <row r="45" spans="4:8" ht="12.75">
      <c r="D45" s="32"/>
      <c r="E45" s="32"/>
      <c r="F45" s="32"/>
      <c r="G45" s="32"/>
      <c r="H45" s="32"/>
    </row>
  </sheetData>
  <mergeCells count="18">
    <mergeCell ref="B2:H2"/>
    <mergeCell ref="B3:H3"/>
    <mergeCell ref="B4:H4"/>
    <mergeCell ref="B5:H5"/>
    <mergeCell ref="B6:H6"/>
    <mergeCell ref="J9:J10"/>
    <mergeCell ref="I22:I23"/>
    <mergeCell ref="B9:C9"/>
    <mergeCell ref="D9:E9"/>
    <mergeCell ref="F9:H9"/>
    <mergeCell ref="B10:C10"/>
    <mergeCell ref="D10:E10"/>
    <mergeCell ref="F10:H10"/>
    <mergeCell ref="B24:C24"/>
    <mergeCell ref="A43:E43"/>
    <mergeCell ref="D44:E44"/>
    <mergeCell ref="G39:H39"/>
    <mergeCell ref="G40:H40"/>
  </mergeCells>
  <printOptions/>
  <pageMargins left="0.6" right="0.37" top="0.29" bottom="0.41" header="0.28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120" zoomScaleSheetLayoutView="120" workbookViewId="0" topLeftCell="A19">
      <selection activeCell="D36" sqref="D36"/>
    </sheetView>
  </sheetViews>
  <sheetFormatPr defaultColWidth="9.00390625" defaultRowHeight="12.75"/>
  <cols>
    <col min="1" max="1" width="16.625" style="8" customWidth="1"/>
    <col min="2" max="3" width="8.875" style="8" customWidth="1"/>
    <col min="4" max="4" width="15.625" style="8" customWidth="1"/>
    <col min="5" max="5" width="3.625" style="8" customWidth="1"/>
    <col min="6" max="6" width="8.875" style="8" customWidth="1"/>
    <col min="7" max="7" width="11.375" style="8" customWidth="1"/>
    <col min="8" max="8" width="12.625" style="8" bestFit="1" customWidth="1"/>
    <col min="9" max="16384" width="8.875" style="8" customWidth="1"/>
  </cols>
  <sheetData>
    <row r="1" spans="2:6" ht="12.75">
      <c r="B1" s="3"/>
      <c r="C1" s="3"/>
      <c r="D1" s="3"/>
      <c r="E1" s="3"/>
      <c r="F1" s="3"/>
    </row>
    <row r="2" spans="1:6" ht="15">
      <c r="A2" s="110" t="s">
        <v>86</v>
      </c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1:8" ht="40.5" customHeight="1">
      <c r="A4" s="70" t="s">
        <v>50</v>
      </c>
      <c r="B4" s="205" t="s">
        <v>63</v>
      </c>
      <c r="C4" s="206"/>
      <c r="D4" s="205" t="s">
        <v>11</v>
      </c>
      <c r="E4" s="207"/>
      <c r="F4" s="206"/>
      <c r="G4" s="13"/>
      <c r="H4" s="200" t="s">
        <v>52</v>
      </c>
    </row>
    <row r="5" spans="1:8" ht="26.25">
      <c r="A5" s="70" t="s">
        <v>12</v>
      </c>
      <c r="B5" s="208"/>
      <c r="C5" s="209"/>
      <c r="D5" s="208"/>
      <c r="E5" s="210"/>
      <c r="F5" s="209"/>
      <c r="G5" s="39" t="s">
        <v>38</v>
      </c>
      <c r="H5" s="200"/>
    </row>
    <row r="6" spans="1:8" ht="13.5">
      <c r="A6" s="14" t="s">
        <v>14</v>
      </c>
      <c r="B6" s="91" t="s">
        <v>15</v>
      </c>
      <c r="C6" s="116" t="s">
        <v>87</v>
      </c>
      <c r="D6" s="95">
        <v>1233.5</v>
      </c>
      <c r="E6" s="12"/>
      <c r="F6" s="116" t="s">
        <v>87</v>
      </c>
      <c r="G6" s="76">
        <f aca="true" t="shared" si="0" ref="G6:G15">D6</f>
        <v>1233.5</v>
      </c>
      <c r="H6" s="17">
        <f>D6+D21</f>
        <v>1525.7</v>
      </c>
    </row>
    <row r="7" spans="1:8" ht="13.5">
      <c r="A7" s="33" t="s">
        <v>83</v>
      </c>
      <c r="B7" s="92" t="s">
        <v>34</v>
      </c>
      <c r="C7" s="116" t="s">
        <v>88</v>
      </c>
      <c r="D7" s="88">
        <v>2826.3</v>
      </c>
      <c r="E7" s="37"/>
      <c r="F7" s="116" t="s">
        <v>88</v>
      </c>
      <c r="G7" s="17">
        <f t="shared" si="0"/>
        <v>2826.3</v>
      </c>
      <c r="H7" s="17">
        <f>+D7+D8+D22+D23+D24+D25</f>
        <v>4508</v>
      </c>
    </row>
    <row r="8" spans="1:8" ht="13.5">
      <c r="A8" s="40" t="s">
        <v>36</v>
      </c>
      <c r="B8" s="93" t="s">
        <v>1</v>
      </c>
      <c r="C8" s="116" t="s">
        <v>92</v>
      </c>
      <c r="D8" s="89">
        <v>72.9</v>
      </c>
      <c r="E8" s="44"/>
      <c r="F8" s="116" t="s">
        <v>89</v>
      </c>
      <c r="G8" s="17">
        <f t="shared" si="0"/>
        <v>72.9</v>
      </c>
      <c r="H8" s="13"/>
    </row>
    <row r="9" spans="1:8" ht="13.5">
      <c r="A9" s="14" t="s">
        <v>17</v>
      </c>
      <c r="B9" s="91" t="s">
        <v>1</v>
      </c>
      <c r="C9" s="116" t="s">
        <v>90</v>
      </c>
      <c r="D9" s="95">
        <v>258.1</v>
      </c>
      <c r="E9" s="12"/>
      <c r="F9" s="116" t="s">
        <v>90</v>
      </c>
      <c r="G9" s="17">
        <f t="shared" si="0"/>
        <v>258.1</v>
      </c>
      <c r="H9" s="17">
        <f>D9+D26</f>
        <v>258.1</v>
      </c>
    </row>
    <row r="10" spans="1:8" ht="13.5">
      <c r="A10" s="14" t="s">
        <v>19</v>
      </c>
      <c r="B10" s="91" t="s">
        <v>1</v>
      </c>
      <c r="C10" s="116" t="s">
        <v>91</v>
      </c>
      <c r="D10" s="95">
        <v>243.3</v>
      </c>
      <c r="E10" s="12"/>
      <c r="F10" s="116" t="s">
        <v>91</v>
      </c>
      <c r="G10" s="17">
        <f t="shared" si="0"/>
        <v>243.3</v>
      </c>
      <c r="H10" s="17">
        <f>D10+D27</f>
        <v>294.90000000000003</v>
      </c>
    </row>
    <row r="11" spans="1:8" ht="13.5">
      <c r="A11" s="14" t="s">
        <v>20</v>
      </c>
      <c r="B11" s="91" t="s">
        <v>3</v>
      </c>
      <c r="C11" s="49"/>
      <c r="D11" s="95">
        <v>413.1</v>
      </c>
      <c r="E11" s="12"/>
      <c r="F11" s="49"/>
      <c r="G11" s="17">
        <f t="shared" si="0"/>
        <v>413.1</v>
      </c>
      <c r="H11" s="17">
        <f>D11+D28</f>
        <v>635.5</v>
      </c>
    </row>
    <row r="12" spans="1:8" ht="13.5">
      <c r="A12" s="14" t="s">
        <v>21</v>
      </c>
      <c r="B12" s="91" t="s">
        <v>2</v>
      </c>
      <c r="C12" s="11"/>
      <c r="D12" s="95">
        <v>395.2</v>
      </c>
      <c r="E12" s="12"/>
      <c r="F12" s="49"/>
      <c r="G12" s="17">
        <f t="shared" si="0"/>
        <v>395.2</v>
      </c>
      <c r="H12" s="17">
        <f>D12+D29</f>
        <v>476.2</v>
      </c>
    </row>
    <row r="13" spans="1:8" ht="13.5">
      <c r="A13" s="33" t="s">
        <v>22</v>
      </c>
      <c r="B13" s="92" t="s">
        <v>2</v>
      </c>
      <c r="C13" s="36"/>
      <c r="D13" s="88">
        <v>443.4</v>
      </c>
      <c r="E13" s="37"/>
      <c r="F13" s="50"/>
      <c r="G13" s="17">
        <f t="shared" si="0"/>
        <v>443.4</v>
      </c>
      <c r="H13" s="17">
        <f>D13+D32+D33+D14</f>
        <v>35008.9</v>
      </c>
    </row>
    <row r="14" spans="1:8" ht="13.5">
      <c r="A14" s="40" t="s">
        <v>28</v>
      </c>
      <c r="B14" s="93" t="s">
        <v>2</v>
      </c>
      <c r="C14" s="43"/>
      <c r="D14" s="89">
        <v>138.7</v>
      </c>
      <c r="E14" s="44"/>
      <c r="F14" s="51"/>
      <c r="G14" s="17">
        <f t="shared" si="0"/>
        <v>138.7</v>
      </c>
      <c r="H14" s="13"/>
    </row>
    <row r="15" spans="1:8" ht="13.5">
      <c r="A15" s="14" t="s">
        <v>23</v>
      </c>
      <c r="B15" s="91" t="s">
        <v>2</v>
      </c>
      <c r="C15" s="11"/>
      <c r="D15" s="95">
        <v>330.3</v>
      </c>
      <c r="E15" s="12"/>
      <c r="F15" s="49"/>
      <c r="G15" s="17">
        <f t="shared" si="0"/>
        <v>330.3</v>
      </c>
      <c r="H15" s="17">
        <f>D15+D34+D35</f>
        <v>7798.4</v>
      </c>
    </row>
    <row r="16" spans="1:8" ht="13.5">
      <c r="A16" s="14" t="s">
        <v>77</v>
      </c>
      <c r="B16" s="91" t="s">
        <v>1</v>
      </c>
      <c r="C16" s="11"/>
      <c r="D16" s="95">
        <v>163.9</v>
      </c>
      <c r="E16" s="12"/>
      <c r="F16" s="49"/>
      <c r="G16" s="17">
        <f>D16</f>
        <v>163.9</v>
      </c>
      <c r="H16" s="17">
        <f>D16+D30+D31</f>
        <v>695.4</v>
      </c>
    </row>
    <row r="17" spans="1:10" ht="13.5">
      <c r="A17" s="23" t="s">
        <v>40</v>
      </c>
      <c r="B17" s="109">
        <f>B15+B13+B12+B11+B10+B9+B7+B6+B16</f>
        <v>78</v>
      </c>
      <c r="C17" s="26">
        <v>78</v>
      </c>
      <c r="D17" s="97">
        <f>D6+D7+D9+D10+D11+D12+D13+D15+D16</f>
        <v>6307.1</v>
      </c>
      <c r="E17" s="27"/>
      <c r="F17" s="45">
        <v>6307.1</v>
      </c>
      <c r="G17" s="71">
        <f>SUM(G6:G16)</f>
        <v>6518.7</v>
      </c>
      <c r="H17" s="72">
        <f>SUM(H6:H16)</f>
        <v>51201.100000000006</v>
      </c>
      <c r="J17" s="32">
        <f>H17-G40</f>
        <v>0</v>
      </c>
    </row>
    <row r="18" spans="1:7" ht="13.5">
      <c r="A18" s="23" t="s">
        <v>41</v>
      </c>
      <c r="B18" s="109">
        <f>B14+B8</f>
        <v>7</v>
      </c>
      <c r="C18" s="26">
        <v>7</v>
      </c>
      <c r="D18" s="111">
        <f>D8+D14</f>
        <v>211.6</v>
      </c>
      <c r="E18" s="27"/>
      <c r="F18" s="45">
        <v>211.6</v>
      </c>
      <c r="G18" s="201" t="s">
        <v>39</v>
      </c>
    </row>
    <row r="19" spans="1:7" ht="13.5">
      <c r="A19" s="115" t="s">
        <v>42</v>
      </c>
      <c r="B19" s="106">
        <f>B18+B17</f>
        <v>85</v>
      </c>
      <c r="C19" s="60">
        <v>85</v>
      </c>
      <c r="D19" s="106">
        <f>D18+D17</f>
        <v>6518.700000000001</v>
      </c>
      <c r="E19" s="61"/>
      <c r="F19" s="113">
        <v>6518.7</v>
      </c>
      <c r="G19" s="202"/>
    </row>
    <row r="20" spans="1:7" ht="36" customHeight="1">
      <c r="A20" s="14" t="s">
        <v>13</v>
      </c>
      <c r="B20" s="49"/>
      <c r="C20" s="11"/>
      <c r="D20" s="49"/>
      <c r="E20" s="12"/>
      <c r="F20" s="11"/>
      <c r="G20" s="38" t="s">
        <v>31</v>
      </c>
    </row>
    <row r="21" spans="1:7" ht="13.5">
      <c r="A21" s="14" t="s">
        <v>43</v>
      </c>
      <c r="B21" s="91" t="s">
        <v>81</v>
      </c>
      <c r="C21" s="11"/>
      <c r="D21" s="95">
        <v>292.2</v>
      </c>
      <c r="E21" s="12"/>
      <c r="F21" s="11"/>
      <c r="G21" s="17">
        <f>D21</f>
        <v>292.2</v>
      </c>
    </row>
    <row r="22" spans="1:10" ht="13.5">
      <c r="A22" s="62" t="s">
        <v>32</v>
      </c>
      <c r="B22" s="105" t="s">
        <v>84</v>
      </c>
      <c r="C22" s="66"/>
      <c r="D22" s="106">
        <v>1269.8</v>
      </c>
      <c r="E22" s="68"/>
      <c r="F22" s="66"/>
      <c r="G22" s="17">
        <f aca="true" t="shared" si="1" ref="G22:G29">D22</f>
        <v>1269.8</v>
      </c>
      <c r="J22" s="8" t="s">
        <v>82</v>
      </c>
    </row>
    <row r="23" spans="1:7" ht="13.5">
      <c r="A23" s="62" t="s">
        <v>33</v>
      </c>
      <c r="B23" s="105" t="s">
        <v>35</v>
      </c>
      <c r="C23" s="66"/>
      <c r="D23" s="106">
        <v>339</v>
      </c>
      <c r="E23" s="68"/>
      <c r="F23" s="66"/>
      <c r="G23" s="17"/>
    </row>
    <row r="24" spans="1:7" ht="13.5">
      <c r="A24" s="62" t="s">
        <v>54</v>
      </c>
      <c r="B24" s="105" t="s">
        <v>18</v>
      </c>
      <c r="C24" s="66"/>
      <c r="D24" s="106">
        <v>0</v>
      </c>
      <c r="E24" s="68"/>
      <c r="F24" s="66"/>
      <c r="G24" s="17"/>
    </row>
    <row r="25" spans="1:7" ht="13.5">
      <c r="A25" s="62" t="s">
        <v>55</v>
      </c>
      <c r="B25" s="105" t="s">
        <v>18</v>
      </c>
      <c r="C25" s="66"/>
      <c r="D25" s="106">
        <v>0</v>
      </c>
      <c r="E25" s="68"/>
      <c r="F25" s="66"/>
      <c r="G25" s="17"/>
    </row>
    <row r="26" spans="1:7" ht="13.5">
      <c r="A26" s="14" t="s">
        <v>44</v>
      </c>
      <c r="B26" s="91" t="s">
        <v>18</v>
      </c>
      <c r="C26" s="11"/>
      <c r="D26" s="95">
        <v>0</v>
      </c>
      <c r="E26" s="12"/>
      <c r="F26" s="11"/>
      <c r="G26" s="17">
        <f t="shared" si="1"/>
        <v>0</v>
      </c>
    </row>
    <row r="27" spans="1:7" ht="13.5">
      <c r="A27" s="14" t="s">
        <v>45</v>
      </c>
      <c r="B27" s="96" t="s">
        <v>76</v>
      </c>
      <c r="C27" s="11"/>
      <c r="D27" s="97">
        <v>51.6</v>
      </c>
      <c r="E27" s="12"/>
      <c r="F27" s="11"/>
      <c r="G27" s="17">
        <f t="shared" si="1"/>
        <v>51.6</v>
      </c>
    </row>
    <row r="28" spans="1:7" ht="13.5">
      <c r="A28" s="14" t="s">
        <v>46</v>
      </c>
      <c r="B28" s="91" t="s">
        <v>2</v>
      </c>
      <c r="C28" s="11"/>
      <c r="D28" s="95">
        <v>222.4</v>
      </c>
      <c r="E28" s="12"/>
      <c r="F28" s="11"/>
      <c r="G28" s="17">
        <f t="shared" si="1"/>
        <v>222.4</v>
      </c>
    </row>
    <row r="29" spans="1:7" ht="13.5">
      <c r="A29" s="14" t="s">
        <v>47</v>
      </c>
      <c r="B29" s="91" t="s">
        <v>2</v>
      </c>
      <c r="C29" s="11"/>
      <c r="D29" s="95">
        <v>81</v>
      </c>
      <c r="E29" s="12"/>
      <c r="F29" s="11"/>
      <c r="G29" s="17">
        <f t="shared" si="1"/>
        <v>81</v>
      </c>
    </row>
    <row r="30" spans="1:8" ht="13.5">
      <c r="A30" s="98" t="s">
        <v>78</v>
      </c>
      <c r="B30" s="103" t="s">
        <v>0</v>
      </c>
      <c r="C30" s="99"/>
      <c r="D30" s="104">
        <v>60.6</v>
      </c>
      <c r="E30" s="100"/>
      <c r="F30" s="99"/>
      <c r="G30" s="101">
        <f>D30</f>
        <v>60.6</v>
      </c>
      <c r="H30" s="102"/>
    </row>
    <row r="31" spans="1:8" ht="13.5">
      <c r="A31" s="98" t="s">
        <v>79</v>
      </c>
      <c r="B31" s="103" t="s">
        <v>80</v>
      </c>
      <c r="C31" s="99"/>
      <c r="D31" s="104">
        <v>470.9</v>
      </c>
      <c r="E31" s="100"/>
      <c r="F31" s="99"/>
      <c r="G31" s="101">
        <f>D31</f>
        <v>470.9</v>
      </c>
      <c r="H31" s="102"/>
    </row>
    <row r="32" spans="1:7" ht="13.5">
      <c r="A32" s="80" t="s">
        <v>24</v>
      </c>
      <c r="B32" s="94" t="s">
        <v>0</v>
      </c>
      <c r="C32" s="82"/>
      <c r="D32" s="90">
        <v>72.5</v>
      </c>
      <c r="E32" s="84"/>
      <c r="F32" s="82"/>
      <c r="G32" s="17">
        <f>D32</f>
        <v>72.5</v>
      </c>
    </row>
    <row r="33" spans="1:7" ht="14.25" customHeight="1">
      <c r="A33" s="80" t="s">
        <v>26</v>
      </c>
      <c r="B33" s="94" t="s">
        <v>75</v>
      </c>
      <c r="C33" s="82"/>
      <c r="D33" s="90">
        <v>34354.3</v>
      </c>
      <c r="E33" s="84"/>
      <c r="F33" s="82"/>
      <c r="G33" s="13"/>
    </row>
    <row r="34" spans="1:7" ht="13.5">
      <c r="A34" s="18" t="s">
        <v>25</v>
      </c>
      <c r="B34" s="107" t="s">
        <v>1</v>
      </c>
      <c r="C34" s="21"/>
      <c r="D34" s="108">
        <v>135.9</v>
      </c>
      <c r="E34" s="22"/>
      <c r="F34" s="21"/>
      <c r="G34" s="17">
        <f>D34</f>
        <v>135.9</v>
      </c>
    </row>
    <row r="35" spans="1:7" ht="13.5">
      <c r="A35" s="18" t="s">
        <v>27</v>
      </c>
      <c r="B35" s="107" t="s">
        <v>85</v>
      </c>
      <c r="C35" s="21"/>
      <c r="D35" s="108">
        <v>7332.2</v>
      </c>
      <c r="E35" s="22"/>
      <c r="F35" s="21"/>
      <c r="G35" s="73"/>
    </row>
    <row r="36" spans="1:8" ht="26.25">
      <c r="A36" s="23" t="s">
        <v>29</v>
      </c>
      <c r="B36" s="45">
        <f>B35+B34+B33+B32+B29+B28+B27+B26+B25+B24+B23+B22+B21+B30+B31</f>
        <v>1285</v>
      </c>
      <c r="C36" s="26">
        <f>B21+B22+B23+B24+B25+B26+B27+B28+B29+B30+B31+B32+B33+B34+B35</f>
        <v>1285</v>
      </c>
      <c r="D36" s="45">
        <f>SUM(D21:D35)</f>
        <v>44682.4</v>
      </c>
      <c r="E36" s="27"/>
      <c r="F36" s="26"/>
      <c r="G36" s="72">
        <f>SUM(G21:G35)</f>
        <v>2656.9</v>
      </c>
      <c r="H36" s="56" t="s">
        <v>37</v>
      </c>
    </row>
    <row r="37" spans="1:7" ht="13.5">
      <c r="A37" s="115" t="s">
        <v>68</v>
      </c>
      <c r="B37" s="111">
        <f>B22+B26+B27+B28+B29+B32+B21+B34</f>
        <v>47</v>
      </c>
      <c r="C37" s="28">
        <v>47</v>
      </c>
      <c r="D37" s="112">
        <f>D21+D22+D27+D28+D29+D30+D32+D34</f>
        <v>2186</v>
      </c>
      <c r="E37" s="197" t="s">
        <v>51</v>
      </c>
      <c r="F37" s="198"/>
      <c r="G37" s="74">
        <f>D35+D33+D23</f>
        <v>42025.5</v>
      </c>
    </row>
    <row r="38" spans="1:7" ht="13.5">
      <c r="A38" s="14"/>
      <c r="B38" s="46"/>
      <c r="C38" s="28"/>
      <c r="D38" s="114">
        <v>2186</v>
      </c>
      <c r="E38" s="197" t="s">
        <v>53</v>
      </c>
      <c r="F38" s="198"/>
      <c r="G38" s="77">
        <f>G36+D19</f>
        <v>9175.6</v>
      </c>
    </row>
    <row r="39" spans="1:7" ht="13.5">
      <c r="A39" s="23" t="s">
        <v>30</v>
      </c>
      <c r="B39" s="109">
        <f>B36+B19</f>
        <v>1370</v>
      </c>
      <c r="C39" s="26"/>
      <c r="D39" s="16">
        <f>D36+D19</f>
        <v>51201.100000000006</v>
      </c>
      <c r="E39" s="27"/>
      <c r="F39" s="26" t="s">
        <v>30</v>
      </c>
      <c r="G39" s="75">
        <f>G36+G37+D19</f>
        <v>51201.100000000006</v>
      </c>
    </row>
    <row r="40" spans="2:7" ht="12.75">
      <c r="B40" s="32"/>
      <c r="C40" s="32"/>
      <c r="D40" s="32"/>
      <c r="E40" s="32"/>
      <c r="F40" s="32"/>
      <c r="G40" s="32">
        <f>G38+G37</f>
        <v>51201.1</v>
      </c>
    </row>
    <row r="41" spans="1:6" ht="12.75">
      <c r="A41" s="195" t="s">
        <v>48</v>
      </c>
      <c r="B41" s="195"/>
      <c r="C41" s="195"/>
      <c r="D41" s="17">
        <v>51201.1</v>
      </c>
      <c r="E41" s="17"/>
      <c r="F41" s="17"/>
    </row>
    <row r="42" spans="2:6" ht="23.25" customHeight="1">
      <c r="B42" s="196" t="s">
        <v>49</v>
      </c>
      <c r="C42" s="196"/>
      <c r="D42" s="79">
        <f>D39-D41</f>
        <v>0</v>
      </c>
      <c r="E42" s="32"/>
      <c r="F42" s="32"/>
    </row>
    <row r="43" spans="2:6" ht="12.75">
      <c r="B43" s="32"/>
      <c r="C43" s="32"/>
      <c r="D43" s="32"/>
      <c r="E43" s="32"/>
      <c r="F43" s="32"/>
    </row>
  </sheetData>
  <mergeCells count="10">
    <mergeCell ref="H4:H5"/>
    <mergeCell ref="B5:C5"/>
    <mergeCell ref="D5:F5"/>
    <mergeCell ref="B4:C4"/>
    <mergeCell ref="D4:F4"/>
    <mergeCell ref="A41:C41"/>
    <mergeCell ref="B42:C42"/>
    <mergeCell ref="G18:G19"/>
    <mergeCell ref="E37:F37"/>
    <mergeCell ref="E38:F38"/>
  </mergeCells>
  <printOptions/>
  <pageMargins left="0.75" right="0.35" top="0.5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16.625" style="8" customWidth="1"/>
    <col min="2" max="3" width="8.875" style="8" customWidth="1"/>
    <col min="4" max="4" width="15.625" style="8" customWidth="1"/>
    <col min="5" max="5" width="3.625" style="8" customWidth="1"/>
    <col min="6" max="6" width="8.875" style="8" customWidth="1"/>
    <col min="7" max="7" width="11.375" style="8" customWidth="1"/>
    <col min="8" max="8" width="12.625" style="8" bestFit="1" customWidth="1"/>
    <col min="9" max="16384" width="8.875" style="8" customWidth="1"/>
  </cols>
  <sheetData>
    <row r="1" spans="2:6" ht="12.75">
      <c r="B1" s="3"/>
      <c r="C1" s="3"/>
      <c r="D1" s="3"/>
      <c r="E1" s="3"/>
      <c r="F1" s="3"/>
    </row>
    <row r="2" spans="1:6" ht="15">
      <c r="A2" s="117" t="s">
        <v>93</v>
      </c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1:8" ht="40.5" customHeight="1">
      <c r="A4" s="118" t="s">
        <v>50</v>
      </c>
      <c r="B4" s="215" t="s">
        <v>63</v>
      </c>
      <c r="C4" s="216"/>
      <c r="D4" s="215" t="s">
        <v>11</v>
      </c>
      <c r="E4" s="217"/>
      <c r="F4" s="216"/>
      <c r="G4" s="119"/>
      <c r="H4" s="218" t="s">
        <v>52</v>
      </c>
    </row>
    <row r="5" spans="1:8" ht="26.25">
      <c r="A5" s="118" t="s">
        <v>12</v>
      </c>
      <c r="B5" s="219"/>
      <c r="C5" s="220"/>
      <c r="D5" s="219"/>
      <c r="E5" s="221"/>
      <c r="F5" s="220"/>
      <c r="G5" s="120" t="s">
        <v>38</v>
      </c>
      <c r="H5" s="218"/>
    </row>
    <row r="6" spans="1:8" ht="13.5">
      <c r="A6" s="14" t="s">
        <v>14</v>
      </c>
      <c r="B6" s="121" t="s">
        <v>15</v>
      </c>
      <c r="C6" s="130" t="s">
        <v>87</v>
      </c>
      <c r="D6" s="46">
        <v>2538.5</v>
      </c>
      <c r="E6" s="12"/>
      <c r="F6" s="130" t="s">
        <v>87</v>
      </c>
      <c r="G6" s="76">
        <f aca="true" t="shared" si="0" ref="G6:G15">D6</f>
        <v>2538.5</v>
      </c>
      <c r="H6" s="17">
        <f>D6+D21</f>
        <v>3121</v>
      </c>
    </row>
    <row r="7" spans="1:8" ht="13.5">
      <c r="A7" s="33" t="s">
        <v>83</v>
      </c>
      <c r="B7" s="122" t="s">
        <v>34</v>
      </c>
      <c r="C7" s="130" t="s">
        <v>88</v>
      </c>
      <c r="D7" s="47">
        <v>6438.1</v>
      </c>
      <c r="E7" s="37"/>
      <c r="F7" s="130" t="s">
        <v>88</v>
      </c>
      <c r="G7" s="17">
        <f t="shared" si="0"/>
        <v>6438.1</v>
      </c>
      <c r="H7" s="17">
        <f>+D7+D8+D22+D23+D24+D25</f>
        <v>10314.5</v>
      </c>
    </row>
    <row r="8" spans="1:8" ht="13.5">
      <c r="A8" s="40" t="s">
        <v>36</v>
      </c>
      <c r="B8" s="122" t="s">
        <v>1</v>
      </c>
      <c r="C8" s="130" t="s">
        <v>92</v>
      </c>
      <c r="D8" s="48">
        <v>189.3</v>
      </c>
      <c r="E8" s="44"/>
      <c r="F8" s="130" t="s">
        <v>89</v>
      </c>
      <c r="G8" s="17">
        <f t="shared" si="0"/>
        <v>189.3</v>
      </c>
      <c r="H8" s="13"/>
    </row>
    <row r="9" spans="1:8" ht="13.5">
      <c r="A9" s="14" t="s">
        <v>17</v>
      </c>
      <c r="B9" s="121" t="s">
        <v>1</v>
      </c>
      <c r="C9" s="130" t="s">
        <v>90</v>
      </c>
      <c r="D9" s="46">
        <v>588.1</v>
      </c>
      <c r="E9" s="12"/>
      <c r="F9" s="130" t="s">
        <v>90</v>
      </c>
      <c r="G9" s="17">
        <f t="shared" si="0"/>
        <v>588.1</v>
      </c>
      <c r="H9" s="17">
        <f>D9+D26</f>
        <v>588.1</v>
      </c>
    </row>
    <row r="10" spans="1:8" ht="13.5">
      <c r="A10" s="14" t="s">
        <v>19</v>
      </c>
      <c r="B10" s="121" t="s">
        <v>1</v>
      </c>
      <c r="C10" s="130" t="s">
        <v>91</v>
      </c>
      <c r="D10" s="46">
        <v>580.7</v>
      </c>
      <c r="E10" s="12"/>
      <c r="F10" s="130" t="s">
        <v>91</v>
      </c>
      <c r="G10" s="17">
        <f t="shared" si="0"/>
        <v>580.7</v>
      </c>
      <c r="H10" s="17">
        <f>D10+D27</f>
        <v>677</v>
      </c>
    </row>
    <row r="11" spans="1:8" ht="13.5">
      <c r="A11" s="14" t="s">
        <v>20</v>
      </c>
      <c r="B11" s="121" t="s">
        <v>3</v>
      </c>
      <c r="C11" s="49"/>
      <c r="D11" s="46">
        <v>735.9</v>
      </c>
      <c r="E11" s="12"/>
      <c r="F11" s="49"/>
      <c r="G11" s="17">
        <f t="shared" si="0"/>
        <v>735.9</v>
      </c>
      <c r="H11" s="17">
        <f>D11+D28</f>
        <v>1126.9</v>
      </c>
    </row>
    <row r="12" spans="1:8" ht="13.5">
      <c r="A12" s="14" t="s">
        <v>21</v>
      </c>
      <c r="B12" s="121" t="s">
        <v>2</v>
      </c>
      <c r="C12" s="11"/>
      <c r="D12" s="46">
        <v>580.2</v>
      </c>
      <c r="E12" s="12"/>
      <c r="F12" s="49"/>
      <c r="G12" s="17">
        <f t="shared" si="0"/>
        <v>580.2</v>
      </c>
      <c r="H12" s="17">
        <f>D12+D29</f>
        <v>811.9000000000001</v>
      </c>
    </row>
    <row r="13" spans="1:8" ht="13.5">
      <c r="A13" s="33" t="s">
        <v>22</v>
      </c>
      <c r="B13" s="122" t="s">
        <v>2</v>
      </c>
      <c r="C13" s="36"/>
      <c r="D13" s="47">
        <v>672</v>
      </c>
      <c r="E13" s="37"/>
      <c r="F13" s="50"/>
      <c r="G13" s="17">
        <f t="shared" si="0"/>
        <v>672</v>
      </c>
      <c r="H13" s="17">
        <f>D13+D33+D34+D14</f>
        <v>93336.79999999999</v>
      </c>
    </row>
    <row r="14" spans="1:8" ht="13.5">
      <c r="A14" s="40" t="s">
        <v>28</v>
      </c>
      <c r="B14" s="122" t="s">
        <v>2</v>
      </c>
      <c r="C14" s="43"/>
      <c r="D14" s="48">
        <v>301.7</v>
      </c>
      <c r="E14" s="44"/>
      <c r="F14" s="51"/>
      <c r="G14" s="17">
        <f t="shared" si="0"/>
        <v>301.7</v>
      </c>
      <c r="H14" s="13"/>
    </row>
    <row r="15" spans="1:8" ht="13.5">
      <c r="A15" s="14" t="s">
        <v>23</v>
      </c>
      <c r="B15" s="126" t="s">
        <v>1</v>
      </c>
      <c r="C15" s="11"/>
      <c r="D15" s="46">
        <v>679.2</v>
      </c>
      <c r="E15" s="12"/>
      <c r="F15" s="49"/>
      <c r="G15" s="17">
        <f t="shared" si="0"/>
        <v>679.2</v>
      </c>
      <c r="H15" s="17">
        <f>D15+D35+D36</f>
        <v>18345.8</v>
      </c>
    </row>
    <row r="16" spans="1:8" ht="13.5">
      <c r="A16" s="14" t="s">
        <v>77</v>
      </c>
      <c r="B16" s="121" t="s">
        <v>1</v>
      </c>
      <c r="C16" s="11"/>
      <c r="D16" s="46">
        <v>486.5</v>
      </c>
      <c r="E16" s="12"/>
      <c r="F16" s="49"/>
      <c r="G16" s="17">
        <f>D16</f>
        <v>486.5</v>
      </c>
      <c r="H16" s="17">
        <f>D16+D30+D31</f>
        <v>1965</v>
      </c>
    </row>
    <row r="17" spans="1:10" ht="13.5">
      <c r="A17" s="23" t="s">
        <v>40</v>
      </c>
      <c r="B17" s="109">
        <f>B15+B13+B12+B11+B10+B9+B7+B6+B16</f>
        <v>77</v>
      </c>
      <c r="C17" s="127">
        <v>77</v>
      </c>
      <c r="D17" s="97">
        <f>D6+D7+D9+D10+D11+D12+D13+D15+D16</f>
        <v>13299.200000000003</v>
      </c>
      <c r="E17" s="27"/>
      <c r="F17" s="45">
        <v>13299.2</v>
      </c>
      <c r="G17" s="71">
        <f>SUM(G6:G16)</f>
        <v>13790.200000000003</v>
      </c>
      <c r="H17" s="72">
        <f>SUM(H6:H16)</f>
        <v>130286.99999999999</v>
      </c>
      <c r="J17" s="32">
        <f>H17-G41</f>
        <v>0</v>
      </c>
    </row>
    <row r="18" spans="1:7" ht="13.5">
      <c r="A18" s="23" t="s">
        <v>41</v>
      </c>
      <c r="B18" s="109">
        <f>B14+B8</f>
        <v>7</v>
      </c>
      <c r="C18" s="127">
        <v>7</v>
      </c>
      <c r="D18" s="111">
        <f>D8+D14</f>
        <v>491</v>
      </c>
      <c r="E18" s="27"/>
      <c r="F18" s="45">
        <v>491</v>
      </c>
      <c r="G18" s="201" t="s">
        <v>39</v>
      </c>
    </row>
    <row r="19" spans="1:7" ht="13.5">
      <c r="A19" s="131" t="s">
        <v>42</v>
      </c>
      <c r="B19" s="106">
        <f>B18+B17</f>
        <v>84</v>
      </c>
      <c r="C19" s="128">
        <v>84</v>
      </c>
      <c r="D19" s="106">
        <f>D18+D17</f>
        <v>13790.200000000003</v>
      </c>
      <c r="E19" s="61"/>
      <c r="F19" s="132">
        <v>13790.2</v>
      </c>
      <c r="G19" s="202"/>
    </row>
    <row r="20" spans="1:7" ht="36" customHeight="1">
      <c r="A20" s="14" t="s">
        <v>13</v>
      </c>
      <c r="B20" s="49"/>
      <c r="C20" s="11"/>
      <c r="D20" s="49"/>
      <c r="E20" s="12"/>
      <c r="F20" s="11"/>
      <c r="G20" s="38" t="s">
        <v>31</v>
      </c>
    </row>
    <row r="21" spans="1:7" ht="13.5">
      <c r="A21" s="14" t="s">
        <v>43</v>
      </c>
      <c r="B21" s="121" t="s">
        <v>81</v>
      </c>
      <c r="C21" s="11"/>
      <c r="D21" s="46">
        <v>582.5</v>
      </c>
      <c r="E21" s="12"/>
      <c r="F21" s="11"/>
      <c r="G21" s="17">
        <f>D21</f>
        <v>582.5</v>
      </c>
    </row>
    <row r="22" spans="1:10" ht="13.5">
      <c r="A22" s="62" t="s">
        <v>32</v>
      </c>
      <c r="B22" s="126" t="s">
        <v>94</v>
      </c>
      <c r="C22" s="66"/>
      <c r="D22" s="67">
        <v>2986.8</v>
      </c>
      <c r="E22" s="68"/>
      <c r="F22" s="66"/>
      <c r="G22" s="17">
        <f aca="true" t="shared" si="1" ref="G22:G29">D22</f>
        <v>2986.8</v>
      </c>
      <c r="J22" s="8" t="s">
        <v>82</v>
      </c>
    </row>
    <row r="23" spans="1:7" ht="13.5">
      <c r="A23" s="62" t="s">
        <v>33</v>
      </c>
      <c r="B23" s="123" t="s">
        <v>35</v>
      </c>
      <c r="C23" s="66"/>
      <c r="D23" s="67">
        <v>700.3</v>
      </c>
      <c r="E23" s="68"/>
      <c r="F23" s="66"/>
      <c r="G23" s="17"/>
    </row>
    <row r="24" spans="1:7" ht="13.5">
      <c r="A24" s="62" t="s">
        <v>54</v>
      </c>
      <c r="B24" s="105" t="s">
        <v>18</v>
      </c>
      <c r="C24" s="66"/>
      <c r="D24" s="106">
        <v>0</v>
      </c>
      <c r="E24" s="68"/>
      <c r="F24" s="66"/>
      <c r="G24" s="17"/>
    </row>
    <row r="25" spans="1:7" ht="13.5">
      <c r="A25" s="62" t="s">
        <v>55</v>
      </c>
      <c r="B25" s="105" t="s">
        <v>18</v>
      </c>
      <c r="C25" s="66"/>
      <c r="D25" s="106">
        <v>0</v>
      </c>
      <c r="E25" s="68"/>
      <c r="F25" s="66"/>
      <c r="G25" s="17"/>
    </row>
    <row r="26" spans="1:7" ht="13.5">
      <c r="A26" s="14" t="s">
        <v>44</v>
      </c>
      <c r="B26" s="121" t="s">
        <v>18</v>
      </c>
      <c r="C26" s="11"/>
      <c r="D26" s="95">
        <v>0</v>
      </c>
      <c r="E26" s="12"/>
      <c r="F26" s="11"/>
      <c r="G26" s="17">
        <f t="shared" si="1"/>
        <v>0</v>
      </c>
    </row>
    <row r="27" spans="1:7" ht="13.5">
      <c r="A27" s="14" t="s">
        <v>45</v>
      </c>
      <c r="B27" s="124" t="s">
        <v>76</v>
      </c>
      <c r="C27" s="11"/>
      <c r="D27" s="54">
        <v>96.3</v>
      </c>
      <c r="E27" s="12"/>
      <c r="F27" s="11"/>
      <c r="G27" s="17">
        <f t="shared" si="1"/>
        <v>96.3</v>
      </c>
    </row>
    <row r="28" spans="1:7" ht="13.5">
      <c r="A28" s="14" t="s">
        <v>46</v>
      </c>
      <c r="B28" s="126" t="s">
        <v>1</v>
      </c>
      <c r="C28" s="11"/>
      <c r="D28" s="46">
        <v>391</v>
      </c>
      <c r="E28" s="12"/>
      <c r="F28" s="11"/>
      <c r="G28" s="17">
        <f t="shared" si="1"/>
        <v>391</v>
      </c>
    </row>
    <row r="29" spans="1:7" ht="13.5">
      <c r="A29" s="14" t="s">
        <v>47</v>
      </c>
      <c r="B29" s="121" t="s">
        <v>0</v>
      </c>
      <c r="C29" s="11"/>
      <c r="D29" s="46">
        <v>231.7</v>
      </c>
      <c r="E29" s="12"/>
      <c r="F29" s="11"/>
      <c r="G29" s="17">
        <f t="shared" si="1"/>
        <v>231.7</v>
      </c>
    </row>
    <row r="30" spans="1:8" ht="13.5">
      <c r="A30" s="98" t="s">
        <v>78</v>
      </c>
      <c r="B30" s="125" t="s">
        <v>0</v>
      </c>
      <c r="C30" s="99"/>
      <c r="D30" s="129">
        <v>140.1</v>
      </c>
      <c r="E30" s="100"/>
      <c r="F30" s="99"/>
      <c r="G30" s="101">
        <f>D30</f>
        <v>140.1</v>
      </c>
      <c r="H30" s="102"/>
    </row>
    <row r="31" spans="1:8" ht="13.5">
      <c r="A31" s="98" t="s">
        <v>79</v>
      </c>
      <c r="B31" s="125" t="s">
        <v>95</v>
      </c>
      <c r="C31" s="99"/>
      <c r="D31" s="129">
        <v>1338.4</v>
      </c>
      <c r="E31" s="100"/>
      <c r="F31" s="99"/>
      <c r="G31" s="101">
        <f>D31</f>
        <v>1338.4</v>
      </c>
      <c r="H31" s="102"/>
    </row>
    <row r="32" spans="1:8" ht="13.5">
      <c r="A32" s="98"/>
      <c r="B32" s="125"/>
      <c r="C32" s="99"/>
      <c r="D32" s="104"/>
      <c r="E32" s="100"/>
      <c r="F32" s="99"/>
      <c r="G32" s="101"/>
      <c r="H32" s="102"/>
    </row>
    <row r="33" spans="1:7" ht="13.5">
      <c r="A33" s="80" t="s">
        <v>24</v>
      </c>
      <c r="B33" s="126" t="s">
        <v>76</v>
      </c>
      <c r="C33" s="82"/>
      <c r="D33" s="83">
        <v>151.2</v>
      </c>
      <c r="E33" s="84"/>
      <c r="F33" s="82"/>
      <c r="G33" s="17">
        <f>D33</f>
        <v>151.2</v>
      </c>
    </row>
    <row r="34" spans="1:7" ht="14.25" customHeight="1">
      <c r="A34" s="80" t="s">
        <v>26</v>
      </c>
      <c r="B34" s="126" t="s">
        <v>96</v>
      </c>
      <c r="C34" s="82"/>
      <c r="D34" s="83">
        <v>92211.9</v>
      </c>
      <c r="E34" s="84"/>
      <c r="F34" s="82"/>
      <c r="G34" s="13"/>
    </row>
    <row r="35" spans="1:7" ht="13.5">
      <c r="A35" s="18" t="s">
        <v>25</v>
      </c>
      <c r="B35" s="126" t="s">
        <v>0</v>
      </c>
      <c r="C35" s="21"/>
      <c r="D35" s="55">
        <v>237.4</v>
      </c>
      <c r="E35" s="22"/>
      <c r="F35" s="21"/>
      <c r="G35" s="17">
        <f>D35</f>
        <v>237.4</v>
      </c>
    </row>
    <row r="36" spans="1:7" ht="13.5">
      <c r="A36" s="18" t="s">
        <v>27</v>
      </c>
      <c r="B36" s="126" t="s">
        <v>97</v>
      </c>
      <c r="C36" s="21"/>
      <c r="D36" s="55">
        <v>17429.2</v>
      </c>
      <c r="E36" s="22"/>
      <c r="F36" s="21"/>
      <c r="G36" s="73"/>
    </row>
    <row r="37" spans="1:8" ht="26.25">
      <c r="A37" s="23" t="s">
        <v>29</v>
      </c>
      <c r="B37" s="45">
        <f>B36+B35+B34+B33+B29+B28+B27+B26+B25+B24+B23+B22+B21+B30+B31</f>
        <v>1266</v>
      </c>
      <c r="C37" s="26">
        <f>B21+B22+B23+B24+B25+B26+B27+B28+B29+B30+B31+B33+B34+B35+B36</f>
        <v>1266</v>
      </c>
      <c r="D37" s="45">
        <f>SUM(D21:D36)</f>
        <v>116496.79999999999</v>
      </c>
      <c r="E37" s="27"/>
      <c r="F37" s="26"/>
      <c r="G37" s="72">
        <f>SUM(G21:G36)</f>
        <v>6155.400000000001</v>
      </c>
      <c r="H37" s="56" t="s">
        <v>37</v>
      </c>
    </row>
    <row r="38" spans="1:11" ht="13.5">
      <c r="A38" s="131" t="s">
        <v>68</v>
      </c>
      <c r="B38" s="111">
        <f>B21+B22+B26+B27+B28+B29+B30+B33+B35</f>
        <v>47</v>
      </c>
      <c r="C38" s="28">
        <v>47</v>
      </c>
      <c r="D38" s="112">
        <f>D21+D22+D27+D28+D29+D30+D33+D35</f>
        <v>4817</v>
      </c>
      <c r="E38" s="197" t="s">
        <v>51</v>
      </c>
      <c r="F38" s="198"/>
      <c r="G38" s="74">
        <f>D23+D31+D34+D36</f>
        <v>111679.79999999999</v>
      </c>
      <c r="H38" s="8">
        <v>111679.8</v>
      </c>
      <c r="I38" s="211" t="s">
        <v>98</v>
      </c>
      <c r="J38" s="211"/>
      <c r="K38" s="211"/>
    </row>
    <row r="39" spans="1:7" ht="13.5">
      <c r="A39" s="14"/>
      <c r="B39" s="46"/>
      <c r="C39" s="28"/>
      <c r="D39" s="133">
        <v>4817</v>
      </c>
      <c r="E39" s="197" t="s">
        <v>53</v>
      </c>
      <c r="F39" s="198"/>
      <c r="G39" s="77">
        <f>D19+D38</f>
        <v>18607.200000000004</v>
      </c>
    </row>
    <row r="40" spans="1:7" ht="13.5">
      <c r="A40" s="23" t="s">
        <v>30</v>
      </c>
      <c r="B40" s="109">
        <f>B37+B19</f>
        <v>1350</v>
      </c>
      <c r="C40" s="26"/>
      <c r="D40" s="16">
        <f>D37+D19</f>
        <v>130286.99999999999</v>
      </c>
      <c r="E40" s="27"/>
      <c r="F40" s="26" t="s">
        <v>30</v>
      </c>
      <c r="G40" s="75">
        <f>G38+G39</f>
        <v>130287</v>
      </c>
    </row>
    <row r="41" spans="2:7" ht="12.75">
      <c r="B41" s="32"/>
      <c r="C41" s="32"/>
      <c r="D41" s="32"/>
      <c r="E41" s="32"/>
      <c r="F41" s="32"/>
      <c r="G41" s="32">
        <f>G39+G38</f>
        <v>130287</v>
      </c>
    </row>
    <row r="42" spans="1:6" ht="33.75" customHeight="1">
      <c r="A42" s="212" t="s">
        <v>99</v>
      </c>
      <c r="B42" s="213"/>
      <c r="C42" s="214"/>
      <c r="D42" s="17">
        <v>130287</v>
      </c>
      <c r="E42" s="17"/>
      <c r="F42" s="17"/>
    </row>
    <row r="43" spans="2:6" ht="23.25" customHeight="1">
      <c r="B43" s="196" t="s">
        <v>49</v>
      </c>
      <c r="C43" s="196"/>
      <c r="D43" s="79">
        <f>D40-D42</f>
        <v>0</v>
      </c>
      <c r="E43" s="32"/>
      <c r="F43" s="32"/>
    </row>
    <row r="44" spans="2:6" ht="12.75">
      <c r="B44" s="32"/>
      <c r="C44" s="32"/>
      <c r="D44" s="32"/>
      <c r="E44" s="32"/>
      <c r="F44" s="32"/>
    </row>
  </sheetData>
  <mergeCells count="11">
    <mergeCell ref="B4:C4"/>
    <mergeCell ref="D4:F4"/>
    <mergeCell ref="H4:H5"/>
    <mergeCell ref="B5:C5"/>
    <mergeCell ref="D5:F5"/>
    <mergeCell ref="B43:C43"/>
    <mergeCell ref="I38:K38"/>
    <mergeCell ref="G18:G19"/>
    <mergeCell ref="E38:F38"/>
    <mergeCell ref="E39:F39"/>
    <mergeCell ref="A42:C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7">
      <selection activeCell="J30" sqref="J30"/>
    </sheetView>
  </sheetViews>
  <sheetFormatPr defaultColWidth="9.00390625" defaultRowHeight="12.75"/>
  <cols>
    <col min="1" max="1" width="16.625" style="8" customWidth="1"/>
    <col min="2" max="3" width="9.00390625" style="8" bestFit="1" customWidth="1"/>
    <col min="4" max="4" width="15.625" style="8" customWidth="1"/>
    <col min="5" max="5" width="3.625" style="8" customWidth="1"/>
    <col min="6" max="6" width="9.00390625" style="8" bestFit="1" customWidth="1"/>
    <col min="7" max="7" width="11.375" style="8" customWidth="1"/>
    <col min="8" max="8" width="12.75390625" style="8" bestFit="1" customWidth="1"/>
    <col min="9" max="9" width="10.125" style="8" bestFit="1" customWidth="1"/>
    <col min="10" max="10" width="9.00390625" style="8" bestFit="1" customWidth="1"/>
    <col min="11" max="16384" width="8.875" style="8" customWidth="1"/>
  </cols>
  <sheetData>
    <row r="1" spans="2:6" ht="12.75">
      <c r="B1" s="3"/>
      <c r="C1" s="3"/>
      <c r="D1" s="3"/>
      <c r="E1" s="3"/>
      <c r="F1" s="3"/>
    </row>
    <row r="2" spans="1:6" ht="15">
      <c r="A2" s="117" t="s">
        <v>102</v>
      </c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1:8" ht="40.5" customHeight="1">
      <c r="A4" s="118" t="s">
        <v>50</v>
      </c>
      <c r="B4" s="215" t="s">
        <v>63</v>
      </c>
      <c r="C4" s="216"/>
      <c r="D4" s="215" t="s">
        <v>11</v>
      </c>
      <c r="E4" s="217"/>
      <c r="F4" s="216"/>
      <c r="G4" s="119"/>
      <c r="H4" s="218" t="s">
        <v>52</v>
      </c>
    </row>
    <row r="5" spans="1:8" ht="26.25">
      <c r="A5" s="118" t="s">
        <v>12</v>
      </c>
      <c r="B5" s="219"/>
      <c r="C5" s="220"/>
      <c r="D5" s="219"/>
      <c r="E5" s="221"/>
      <c r="F5" s="220"/>
      <c r="G5" s="120" t="s">
        <v>38</v>
      </c>
      <c r="H5" s="218"/>
    </row>
    <row r="6" spans="1:8" ht="13.5">
      <c r="A6" s="14" t="s">
        <v>14</v>
      </c>
      <c r="B6" s="136" t="s">
        <v>15</v>
      </c>
      <c r="C6" s="130" t="s">
        <v>87</v>
      </c>
      <c r="D6" s="95">
        <v>3900.1</v>
      </c>
      <c r="E6" s="12"/>
      <c r="F6" s="130" t="s">
        <v>87</v>
      </c>
      <c r="G6" s="76">
        <f aca="true" t="shared" si="0" ref="G6:G15">D6</f>
        <v>3900.1</v>
      </c>
      <c r="H6" s="17">
        <f>D6+D21</f>
        <v>4753.4</v>
      </c>
    </row>
    <row r="7" spans="1:8" ht="13.5">
      <c r="A7" s="33" t="s">
        <v>83</v>
      </c>
      <c r="B7" s="139" t="s">
        <v>34</v>
      </c>
      <c r="C7" s="130" t="s">
        <v>88</v>
      </c>
      <c r="D7" s="88">
        <v>9477.8</v>
      </c>
      <c r="E7" s="37"/>
      <c r="F7" s="130" t="s">
        <v>88</v>
      </c>
      <c r="G7" s="17">
        <f t="shared" si="0"/>
        <v>9477.8</v>
      </c>
      <c r="H7" s="17">
        <f>+D7+D8+D22+D23+D24+D25</f>
        <v>15362.699999999999</v>
      </c>
    </row>
    <row r="8" spans="1:8" ht="13.5">
      <c r="A8" s="40" t="s">
        <v>36</v>
      </c>
      <c r="B8" s="139" t="s">
        <v>1</v>
      </c>
      <c r="C8" s="130" t="s">
        <v>92</v>
      </c>
      <c r="D8" s="89">
        <v>308.8</v>
      </c>
      <c r="E8" s="44"/>
      <c r="F8" s="130" t="s">
        <v>89</v>
      </c>
      <c r="G8" s="17">
        <f t="shared" si="0"/>
        <v>308.8</v>
      </c>
      <c r="H8" s="13"/>
    </row>
    <row r="9" spans="1:8" ht="13.5">
      <c r="A9" s="14" t="s">
        <v>17</v>
      </c>
      <c r="B9" s="136" t="s">
        <v>1</v>
      </c>
      <c r="C9" s="130" t="s">
        <v>90</v>
      </c>
      <c r="D9" s="95">
        <v>841</v>
      </c>
      <c r="E9" s="12"/>
      <c r="F9" s="130" t="s">
        <v>90</v>
      </c>
      <c r="G9" s="17">
        <f t="shared" si="0"/>
        <v>841</v>
      </c>
      <c r="H9" s="17">
        <f>D9+D26</f>
        <v>841</v>
      </c>
    </row>
    <row r="10" spans="1:8" ht="13.5">
      <c r="A10" s="14" t="s">
        <v>19</v>
      </c>
      <c r="B10" s="136" t="s">
        <v>1</v>
      </c>
      <c r="C10" s="130" t="s">
        <v>91</v>
      </c>
      <c r="D10" s="95">
        <v>746.4</v>
      </c>
      <c r="E10" s="12"/>
      <c r="F10" s="130" t="s">
        <v>91</v>
      </c>
      <c r="G10" s="17">
        <f t="shared" si="0"/>
        <v>746.4</v>
      </c>
      <c r="H10" s="17">
        <f>D10+D27</f>
        <v>912.5</v>
      </c>
    </row>
    <row r="11" spans="1:8" ht="13.5">
      <c r="A11" s="14" t="s">
        <v>20</v>
      </c>
      <c r="B11" s="136" t="s">
        <v>3</v>
      </c>
      <c r="C11" s="49"/>
      <c r="D11" s="95">
        <v>1214.3</v>
      </c>
      <c r="E11" s="12"/>
      <c r="F11" s="49"/>
      <c r="G11" s="17">
        <f t="shared" si="0"/>
        <v>1214.3</v>
      </c>
      <c r="H11" s="17">
        <f>D11+D28</f>
        <v>1814.1999999999998</v>
      </c>
    </row>
    <row r="12" spans="1:8" ht="13.5">
      <c r="A12" s="14" t="s">
        <v>21</v>
      </c>
      <c r="B12" s="136" t="s">
        <v>2</v>
      </c>
      <c r="C12" s="11"/>
      <c r="D12" s="95">
        <v>918.7</v>
      </c>
      <c r="E12" s="12"/>
      <c r="F12" s="49"/>
      <c r="G12" s="17">
        <f t="shared" si="0"/>
        <v>918.7</v>
      </c>
      <c r="H12" s="17">
        <f>D12+D29</f>
        <v>1233.2</v>
      </c>
    </row>
    <row r="13" spans="1:8" ht="13.5">
      <c r="A13" s="33" t="s">
        <v>22</v>
      </c>
      <c r="B13" s="139" t="s">
        <v>2</v>
      </c>
      <c r="C13" s="36"/>
      <c r="D13" s="88">
        <v>1112.7</v>
      </c>
      <c r="E13" s="37"/>
      <c r="F13" s="50"/>
      <c r="G13" s="17">
        <f t="shared" si="0"/>
        <v>1112.7</v>
      </c>
      <c r="H13" s="17">
        <f>D13+D33+D34+D14</f>
        <v>124246.2</v>
      </c>
    </row>
    <row r="14" spans="1:8" ht="13.5">
      <c r="A14" s="40" t="s">
        <v>28</v>
      </c>
      <c r="B14" s="139" t="s">
        <v>2</v>
      </c>
      <c r="C14" s="43"/>
      <c r="D14" s="89">
        <v>515.9</v>
      </c>
      <c r="E14" s="44"/>
      <c r="F14" s="51"/>
      <c r="G14" s="17">
        <f t="shared" si="0"/>
        <v>515.9</v>
      </c>
      <c r="H14" s="13"/>
    </row>
    <row r="15" spans="1:8" ht="13.5">
      <c r="A15" s="14" t="s">
        <v>23</v>
      </c>
      <c r="B15" s="126" t="s">
        <v>1</v>
      </c>
      <c r="C15" s="11"/>
      <c r="D15" s="95">
        <v>1026.7</v>
      </c>
      <c r="E15" s="12"/>
      <c r="F15" s="49"/>
      <c r="G15" s="17">
        <f t="shared" si="0"/>
        <v>1026.7</v>
      </c>
      <c r="H15" s="17">
        <f>D15+D35+D36</f>
        <v>28810.1</v>
      </c>
    </row>
    <row r="16" spans="1:8" ht="13.5">
      <c r="A16" s="14" t="s">
        <v>77</v>
      </c>
      <c r="B16" s="136" t="s">
        <v>1</v>
      </c>
      <c r="C16" s="11"/>
      <c r="D16" s="95">
        <v>702.1</v>
      </c>
      <c r="E16" s="12"/>
      <c r="F16" s="49"/>
      <c r="G16" s="17">
        <f>D16</f>
        <v>702.1</v>
      </c>
      <c r="H16" s="17">
        <f>D16+D30+D31</f>
        <v>3030.8</v>
      </c>
    </row>
    <row r="17" spans="1:10" ht="13.5">
      <c r="A17" s="23" t="s">
        <v>40</v>
      </c>
      <c r="B17" s="109">
        <f>B15+B13+B12+B11+B10+B9+B7+B6+B16</f>
        <v>77</v>
      </c>
      <c r="C17" s="127">
        <v>77</v>
      </c>
      <c r="D17" s="97">
        <f>D6+D7+D9+D10+D11+D12+D13+D15+D16</f>
        <v>19939.8</v>
      </c>
      <c r="E17" s="27"/>
      <c r="F17" s="45"/>
      <c r="G17" s="71">
        <f>SUM(G6:G16)</f>
        <v>20764.5</v>
      </c>
      <c r="H17" s="72">
        <f>SUM(H6:H16)</f>
        <v>181004.1</v>
      </c>
      <c r="J17" s="32">
        <f>H17-G41</f>
        <v>0</v>
      </c>
    </row>
    <row r="18" spans="1:7" ht="13.5">
      <c r="A18" s="23" t="s">
        <v>41</v>
      </c>
      <c r="B18" s="109">
        <f>B14+B8</f>
        <v>7</v>
      </c>
      <c r="C18" s="127">
        <v>7</v>
      </c>
      <c r="D18" s="111">
        <f>D8+D14</f>
        <v>824.7</v>
      </c>
      <c r="E18" s="27"/>
      <c r="F18" s="45"/>
      <c r="G18" s="201" t="s">
        <v>39</v>
      </c>
    </row>
    <row r="19" spans="1:7" ht="13.5">
      <c r="A19" s="131" t="s">
        <v>42</v>
      </c>
      <c r="B19" s="106">
        <f>B18+B17</f>
        <v>84</v>
      </c>
      <c r="C19" s="128">
        <v>84</v>
      </c>
      <c r="D19" s="106">
        <f>D18+D17</f>
        <v>20764.5</v>
      </c>
      <c r="E19" s="61"/>
      <c r="F19" s="132"/>
      <c r="G19" s="202"/>
    </row>
    <row r="20" spans="1:7" ht="36" customHeight="1">
      <c r="A20" s="14" t="s">
        <v>13</v>
      </c>
      <c r="B20" s="49"/>
      <c r="C20" s="11"/>
      <c r="D20" s="49"/>
      <c r="E20" s="12"/>
      <c r="F20" s="11"/>
      <c r="G20" s="38" t="s">
        <v>31</v>
      </c>
    </row>
    <row r="21" spans="1:7" ht="13.5">
      <c r="A21" s="14" t="s">
        <v>43</v>
      </c>
      <c r="B21" s="136" t="s">
        <v>81</v>
      </c>
      <c r="C21" s="11"/>
      <c r="D21" s="95">
        <v>853.3</v>
      </c>
      <c r="E21" s="12"/>
      <c r="F21" s="11"/>
      <c r="G21" s="17">
        <f>D21</f>
        <v>853.3</v>
      </c>
    </row>
    <row r="22" spans="1:10" ht="13.5">
      <c r="A22" s="62" t="s">
        <v>32</v>
      </c>
      <c r="B22" s="126" t="s">
        <v>103</v>
      </c>
      <c r="C22" s="66"/>
      <c r="D22" s="106">
        <v>4460.1</v>
      </c>
      <c r="E22" s="68"/>
      <c r="F22" s="66"/>
      <c r="G22" s="17">
        <f aca="true" t="shared" si="1" ref="G22:G29">D22</f>
        <v>4460.1</v>
      </c>
      <c r="J22" s="8" t="s">
        <v>82</v>
      </c>
    </row>
    <row r="23" spans="1:7" ht="13.5">
      <c r="A23" s="62" t="s">
        <v>33</v>
      </c>
      <c r="B23" s="140" t="s">
        <v>35</v>
      </c>
      <c r="C23" s="66"/>
      <c r="D23" s="141">
        <v>1055</v>
      </c>
      <c r="E23" s="68"/>
      <c r="F23" s="66"/>
      <c r="G23" s="17"/>
    </row>
    <row r="24" spans="1:7" ht="13.5">
      <c r="A24" s="62" t="s">
        <v>54</v>
      </c>
      <c r="B24" s="105" t="s">
        <v>18</v>
      </c>
      <c r="C24" s="66"/>
      <c r="D24" s="106">
        <v>0</v>
      </c>
      <c r="E24" s="68"/>
      <c r="F24" s="66"/>
      <c r="G24" s="17"/>
    </row>
    <row r="25" spans="1:7" ht="13.5">
      <c r="A25" s="62" t="s">
        <v>55</v>
      </c>
      <c r="B25" s="105" t="s">
        <v>18</v>
      </c>
      <c r="C25" s="66"/>
      <c r="D25" s="141">
        <v>61</v>
      </c>
      <c r="E25" s="68"/>
      <c r="F25" s="66"/>
      <c r="G25" s="17"/>
    </row>
    <row r="26" spans="1:7" ht="13.5">
      <c r="A26" s="14" t="s">
        <v>44</v>
      </c>
      <c r="B26" s="121" t="s">
        <v>18</v>
      </c>
      <c r="C26" s="11"/>
      <c r="D26" s="95">
        <v>0</v>
      </c>
      <c r="E26" s="12"/>
      <c r="F26" s="11"/>
      <c r="G26" s="17">
        <f t="shared" si="1"/>
        <v>0</v>
      </c>
    </row>
    <row r="27" spans="1:7" ht="13.5">
      <c r="A27" s="14" t="s">
        <v>45</v>
      </c>
      <c r="B27" s="137" t="s">
        <v>76</v>
      </c>
      <c r="C27" s="11"/>
      <c r="D27" s="97">
        <v>166.1</v>
      </c>
      <c r="E27" s="12"/>
      <c r="F27" s="11"/>
      <c r="G27" s="17">
        <f t="shared" si="1"/>
        <v>166.1</v>
      </c>
    </row>
    <row r="28" spans="1:7" ht="13.5">
      <c r="A28" s="14" t="s">
        <v>46</v>
      </c>
      <c r="B28" s="126" t="s">
        <v>1</v>
      </c>
      <c r="C28" s="11"/>
      <c r="D28" s="95">
        <v>599.9</v>
      </c>
      <c r="E28" s="12"/>
      <c r="F28" s="11"/>
      <c r="G28" s="17">
        <f t="shared" si="1"/>
        <v>599.9</v>
      </c>
    </row>
    <row r="29" spans="1:7" ht="13.5">
      <c r="A29" s="14" t="s">
        <v>47</v>
      </c>
      <c r="B29" s="136" t="s">
        <v>0</v>
      </c>
      <c r="C29" s="11"/>
      <c r="D29" s="95">
        <v>314.5</v>
      </c>
      <c r="E29" s="12"/>
      <c r="F29" s="11"/>
      <c r="G29" s="17">
        <f t="shared" si="1"/>
        <v>314.5</v>
      </c>
    </row>
    <row r="30" spans="1:8" ht="13.5">
      <c r="A30" s="98" t="s">
        <v>78</v>
      </c>
      <c r="B30" s="138" t="s">
        <v>0</v>
      </c>
      <c r="C30" s="99"/>
      <c r="D30" s="104">
        <v>250.7</v>
      </c>
      <c r="E30" s="100"/>
      <c r="F30" s="99"/>
      <c r="G30" s="101">
        <f>D30</f>
        <v>250.7</v>
      </c>
      <c r="H30" s="102"/>
    </row>
    <row r="31" spans="1:8" ht="13.5">
      <c r="A31" s="98" t="s">
        <v>79</v>
      </c>
      <c r="B31" s="138" t="s">
        <v>95</v>
      </c>
      <c r="C31" s="99"/>
      <c r="D31" s="142">
        <v>2078</v>
      </c>
      <c r="E31" s="100"/>
      <c r="F31" s="99"/>
      <c r="G31" s="101">
        <f>D31</f>
        <v>2078</v>
      </c>
      <c r="H31" s="102"/>
    </row>
    <row r="32" spans="1:8" ht="13.5">
      <c r="A32" s="98"/>
      <c r="B32" s="125"/>
      <c r="C32" s="99"/>
      <c r="D32" s="104"/>
      <c r="E32" s="100"/>
      <c r="F32" s="99"/>
      <c r="G32" s="101"/>
      <c r="H32" s="102"/>
    </row>
    <row r="33" spans="1:7" ht="13.5">
      <c r="A33" s="80" t="s">
        <v>24</v>
      </c>
      <c r="B33" s="126" t="s">
        <v>76</v>
      </c>
      <c r="C33" s="82"/>
      <c r="D33" s="90">
        <v>227.5</v>
      </c>
      <c r="E33" s="84"/>
      <c r="F33" s="82"/>
      <c r="G33" s="17">
        <f>D33</f>
        <v>227.5</v>
      </c>
    </row>
    <row r="34" spans="1:7" ht="14.25" customHeight="1">
      <c r="A34" s="80" t="s">
        <v>26</v>
      </c>
      <c r="B34" s="126" t="s">
        <v>105</v>
      </c>
      <c r="C34" s="82"/>
      <c r="D34" s="143">
        <v>122390.1</v>
      </c>
      <c r="E34" s="84"/>
      <c r="F34" s="82"/>
      <c r="G34" s="13"/>
    </row>
    <row r="35" spans="1:7" ht="13.5">
      <c r="A35" s="18" t="s">
        <v>25</v>
      </c>
      <c r="B35" s="126" t="s">
        <v>0</v>
      </c>
      <c r="C35" s="21"/>
      <c r="D35" s="108">
        <v>336.9</v>
      </c>
      <c r="E35" s="22"/>
      <c r="F35" s="21"/>
      <c r="G35" s="17">
        <f>D35</f>
        <v>336.9</v>
      </c>
    </row>
    <row r="36" spans="1:7" ht="13.5">
      <c r="A36" s="18" t="s">
        <v>27</v>
      </c>
      <c r="B36" s="126" t="s">
        <v>104</v>
      </c>
      <c r="C36" s="21"/>
      <c r="D36" s="144">
        <v>27446.5</v>
      </c>
      <c r="E36" s="22"/>
      <c r="F36" s="21"/>
      <c r="G36" s="73"/>
    </row>
    <row r="37" spans="1:8" ht="26.25">
      <c r="A37" s="23" t="s">
        <v>29</v>
      </c>
      <c r="B37" s="45">
        <f>B36+B35+B34+B33+B29+B28+B27+B26+B25+B24+B23+B22+B21+B30+B31</f>
        <v>1253</v>
      </c>
      <c r="C37" s="26">
        <f>B21+B22+B23+B24+B25+B26+B27+B28+B29+B30+B31+B33+B34+B35+B36</f>
        <v>1253</v>
      </c>
      <c r="D37" s="45">
        <f>SUM(D21:D36)</f>
        <v>160239.6</v>
      </c>
      <c r="E37" s="27"/>
      <c r="F37" s="26"/>
      <c r="G37" s="72">
        <f>SUM(G21:G36)-G31</f>
        <v>7209</v>
      </c>
      <c r="H37" s="56" t="s">
        <v>37</v>
      </c>
    </row>
    <row r="38" spans="1:11" ht="13.5">
      <c r="A38" s="131" t="s">
        <v>68</v>
      </c>
      <c r="B38" s="111">
        <f>B21+B22+B26+B27+B28+B29+B30+B33+B35</f>
        <v>48</v>
      </c>
      <c r="C38" s="28">
        <v>47</v>
      </c>
      <c r="D38" s="112">
        <f>D21+D22+D27+D28+D29+D30+D33+D35</f>
        <v>7209</v>
      </c>
      <c r="E38" s="197" t="s">
        <v>51</v>
      </c>
      <c r="F38" s="198"/>
      <c r="G38" s="74">
        <f>D23+D31+D34+D36+D25</f>
        <v>153030.6</v>
      </c>
      <c r="H38" s="146">
        <v>153030.6</v>
      </c>
      <c r="I38" s="211" t="s">
        <v>98</v>
      </c>
      <c r="J38" s="211"/>
      <c r="K38" s="211"/>
    </row>
    <row r="39" spans="1:11" ht="13.5">
      <c r="A39" s="14"/>
      <c r="B39" s="46"/>
      <c r="C39" s="28"/>
      <c r="D39" s="133">
        <v>4817</v>
      </c>
      <c r="E39" s="197" t="s">
        <v>53</v>
      </c>
      <c r="F39" s="198"/>
      <c r="G39" s="77">
        <f>D19+D38</f>
        <v>27973.5</v>
      </c>
      <c r="H39" s="146">
        <v>27973.5</v>
      </c>
      <c r="I39" s="211" t="s">
        <v>106</v>
      </c>
      <c r="J39" s="211"/>
      <c r="K39" s="211"/>
    </row>
    <row r="40" spans="1:7" ht="13.5">
      <c r="A40" s="23" t="s">
        <v>30</v>
      </c>
      <c r="B40" s="109">
        <f>B37+B19</f>
        <v>1337</v>
      </c>
      <c r="C40" s="26"/>
      <c r="D40" s="16">
        <f>D37+D19</f>
        <v>181004.1</v>
      </c>
      <c r="E40" s="27"/>
      <c r="F40" s="26" t="s">
        <v>30</v>
      </c>
      <c r="G40" s="75">
        <f>G38+G39</f>
        <v>181004.1</v>
      </c>
    </row>
    <row r="41" spans="2:9" ht="12.75">
      <c r="B41" s="32"/>
      <c r="C41" s="32"/>
      <c r="D41" s="32"/>
      <c r="E41" s="32"/>
      <c r="F41" s="32"/>
      <c r="G41" s="32">
        <f>G39+G38</f>
        <v>181004.1</v>
      </c>
      <c r="I41" s="145">
        <f>H38+H39</f>
        <v>181004.1</v>
      </c>
    </row>
    <row r="42" spans="1:6" ht="33.75" customHeight="1">
      <c r="A42" s="212" t="s">
        <v>99</v>
      </c>
      <c r="B42" s="213"/>
      <c r="C42" s="214"/>
      <c r="D42" s="17">
        <v>181004.1</v>
      </c>
      <c r="E42" s="17"/>
      <c r="F42" s="17"/>
    </row>
    <row r="43" spans="2:6" ht="23.25" customHeight="1">
      <c r="B43" s="196" t="s">
        <v>49</v>
      </c>
      <c r="C43" s="196"/>
      <c r="D43" s="79">
        <f>D40-D42</f>
        <v>0</v>
      </c>
      <c r="E43" s="32"/>
      <c r="F43" s="32"/>
    </row>
    <row r="44" spans="2:6" ht="12.75">
      <c r="B44" s="32"/>
      <c r="C44" s="32"/>
      <c r="D44" s="32"/>
      <c r="E44" s="32"/>
      <c r="F44" s="32"/>
    </row>
  </sheetData>
  <mergeCells count="12">
    <mergeCell ref="I38:K38"/>
    <mergeCell ref="E39:F39"/>
    <mergeCell ref="B4:C4"/>
    <mergeCell ref="D4:F4"/>
    <mergeCell ref="H4:H5"/>
    <mergeCell ref="B5:C5"/>
    <mergeCell ref="D5:F5"/>
    <mergeCell ref="I39:K39"/>
    <mergeCell ref="A42:C42"/>
    <mergeCell ref="B43:C43"/>
    <mergeCell ref="G18:G19"/>
    <mergeCell ref="E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60" workbookViewId="0" topLeftCell="A1">
      <selection activeCell="O38" sqref="O38"/>
    </sheetView>
  </sheetViews>
  <sheetFormatPr defaultColWidth="9.00390625" defaultRowHeight="12.75"/>
  <cols>
    <col min="1" max="1" width="16.625" style="8" customWidth="1"/>
    <col min="2" max="2" width="9.00390625" style="8" bestFit="1" customWidth="1"/>
    <col min="3" max="3" width="9.75390625" style="8" customWidth="1"/>
    <col min="4" max="4" width="15.625" style="8" customWidth="1"/>
    <col min="5" max="5" width="3.625" style="8" customWidth="1"/>
    <col min="6" max="6" width="9.00390625" style="8" bestFit="1" customWidth="1"/>
    <col min="7" max="7" width="11.375" style="8" customWidth="1"/>
    <col min="8" max="8" width="12.75390625" style="8" bestFit="1" customWidth="1"/>
    <col min="9" max="9" width="10.625" style="8" customWidth="1"/>
    <col min="10" max="10" width="3.625" style="8" hidden="1" customWidth="1"/>
    <col min="11" max="11" width="8.875" style="8" hidden="1" customWidth="1"/>
    <col min="12" max="16384" width="8.875" style="8" customWidth="1"/>
  </cols>
  <sheetData>
    <row r="1" spans="2:6" ht="12.75">
      <c r="B1" s="3"/>
      <c r="C1" s="3"/>
      <c r="D1" s="3"/>
      <c r="E1" s="3"/>
      <c r="F1" s="3"/>
    </row>
    <row r="2" spans="1:6" ht="15">
      <c r="A2" s="117" t="s">
        <v>108</v>
      </c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1:8" ht="40.5" customHeight="1">
      <c r="A4" s="118" t="s">
        <v>50</v>
      </c>
      <c r="B4" s="215" t="s">
        <v>63</v>
      </c>
      <c r="C4" s="216"/>
      <c r="D4" s="215" t="s">
        <v>11</v>
      </c>
      <c r="E4" s="217"/>
      <c r="F4" s="216"/>
      <c r="G4" s="119"/>
      <c r="H4" s="218" t="s">
        <v>52</v>
      </c>
    </row>
    <row r="5" spans="1:8" ht="26.25">
      <c r="A5" s="118" t="s">
        <v>12</v>
      </c>
      <c r="B5" s="219"/>
      <c r="C5" s="220"/>
      <c r="D5" s="219"/>
      <c r="E5" s="221"/>
      <c r="F5" s="220"/>
      <c r="G5" s="120" t="s">
        <v>38</v>
      </c>
      <c r="H5" s="218"/>
    </row>
    <row r="6" spans="1:8" ht="13.5">
      <c r="A6" s="14" t="s">
        <v>14</v>
      </c>
      <c r="B6" s="147" t="s">
        <v>15</v>
      </c>
      <c r="C6" s="130" t="s">
        <v>87</v>
      </c>
      <c r="D6" s="46">
        <v>5378.6</v>
      </c>
      <c r="E6" s="12"/>
      <c r="F6" s="130" t="s">
        <v>87</v>
      </c>
      <c r="G6" s="76">
        <f aca="true" t="shared" si="0" ref="G6:G15">D6</f>
        <v>5378.6</v>
      </c>
      <c r="H6" s="17">
        <f>D6+D21</f>
        <v>6537.6</v>
      </c>
    </row>
    <row r="7" spans="1:8" ht="13.5">
      <c r="A7" s="33" t="s">
        <v>83</v>
      </c>
      <c r="B7" s="149" t="s">
        <v>34</v>
      </c>
      <c r="C7" s="130" t="s">
        <v>88</v>
      </c>
      <c r="D7" s="47">
        <v>13030.5</v>
      </c>
      <c r="E7" s="37"/>
      <c r="F7" s="130" t="s">
        <v>88</v>
      </c>
      <c r="G7" s="17">
        <f t="shared" si="0"/>
        <v>13030.5</v>
      </c>
      <c r="H7" s="17">
        <f>+D7+D8+D22+D23+D24+D25</f>
        <v>21325.9</v>
      </c>
    </row>
    <row r="8" spans="1:8" ht="13.5">
      <c r="A8" s="40" t="s">
        <v>36</v>
      </c>
      <c r="B8" s="149" t="s">
        <v>1</v>
      </c>
      <c r="C8" s="130" t="s">
        <v>92</v>
      </c>
      <c r="D8" s="48">
        <v>477.4</v>
      </c>
      <c r="E8" s="44"/>
      <c r="F8" s="130" t="s">
        <v>89</v>
      </c>
      <c r="G8" s="17">
        <f t="shared" si="0"/>
        <v>477.4</v>
      </c>
      <c r="H8" s="13"/>
    </row>
    <row r="9" spans="1:8" ht="13.5">
      <c r="A9" s="14" t="s">
        <v>17</v>
      </c>
      <c r="B9" s="147" t="s">
        <v>1</v>
      </c>
      <c r="C9" s="130" t="s">
        <v>90</v>
      </c>
      <c r="D9" s="46">
        <v>1110.3</v>
      </c>
      <c r="E9" s="12"/>
      <c r="F9" s="130" t="s">
        <v>90</v>
      </c>
      <c r="G9" s="17">
        <f t="shared" si="0"/>
        <v>1110.3</v>
      </c>
      <c r="H9" s="17">
        <f>D9+D26</f>
        <v>1110.3</v>
      </c>
    </row>
    <row r="10" spans="1:8" ht="13.5">
      <c r="A10" s="14" t="s">
        <v>19</v>
      </c>
      <c r="B10" s="147" t="s">
        <v>1</v>
      </c>
      <c r="C10" s="130" t="s">
        <v>91</v>
      </c>
      <c r="D10" s="46">
        <v>1045.9</v>
      </c>
      <c r="E10" s="12"/>
      <c r="F10" s="130" t="s">
        <v>91</v>
      </c>
      <c r="G10" s="17">
        <f t="shared" si="0"/>
        <v>1045.9</v>
      </c>
      <c r="H10" s="17">
        <f>D10+D27</f>
        <v>1274.4</v>
      </c>
    </row>
    <row r="11" spans="1:8" ht="13.5">
      <c r="A11" s="14" t="s">
        <v>20</v>
      </c>
      <c r="B11" s="147" t="s">
        <v>3</v>
      </c>
      <c r="C11" s="49"/>
      <c r="D11" s="46">
        <v>1658.4</v>
      </c>
      <c r="E11" s="12"/>
      <c r="F11" s="49"/>
      <c r="G11" s="17">
        <f t="shared" si="0"/>
        <v>1658.4</v>
      </c>
      <c r="H11" s="17">
        <f>D11+D28</f>
        <v>2369.2</v>
      </c>
    </row>
    <row r="12" spans="1:8" ht="13.5">
      <c r="A12" s="14" t="s">
        <v>21</v>
      </c>
      <c r="B12" s="147" t="s">
        <v>2</v>
      </c>
      <c r="C12" s="11"/>
      <c r="D12" s="46">
        <v>1239.9</v>
      </c>
      <c r="E12" s="12"/>
      <c r="F12" s="49"/>
      <c r="G12" s="17">
        <f t="shared" si="0"/>
        <v>1239.9</v>
      </c>
      <c r="H12" s="17">
        <f>D12+D29</f>
        <v>1631.5</v>
      </c>
    </row>
    <row r="13" spans="1:8" ht="13.5">
      <c r="A13" s="33" t="s">
        <v>22</v>
      </c>
      <c r="B13" s="149" t="s">
        <v>2</v>
      </c>
      <c r="C13" s="36"/>
      <c r="D13" s="47">
        <v>1511.9</v>
      </c>
      <c r="E13" s="37"/>
      <c r="F13" s="50"/>
      <c r="G13" s="17">
        <f t="shared" si="0"/>
        <v>1511.9</v>
      </c>
      <c r="H13" s="17">
        <f>D13+D33+D34+D14</f>
        <v>182439.9</v>
      </c>
    </row>
    <row r="14" spans="1:8" ht="13.5">
      <c r="A14" s="40" t="s">
        <v>28</v>
      </c>
      <c r="B14" s="149" t="s">
        <v>2</v>
      </c>
      <c r="C14" s="43"/>
      <c r="D14" s="48">
        <v>717.9</v>
      </c>
      <c r="E14" s="44"/>
      <c r="F14" s="51"/>
      <c r="G14" s="17">
        <f t="shared" si="0"/>
        <v>717.9</v>
      </c>
      <c r="H14" s="13"/>
    </row>
    <row r="15" spans="1:8" ht="13.5">
      <c r="A15" s="14" t="s">
        <v>23</v>
      </c>
      <c r="B15" s="150" t="s">
        <v>2</v>
      </c>
      <c r="C15" s="11"/>
      <c r="D15" s="46">
        <v>1376.7</v>
      </c>
      <c r="E15" s="12"/>
      <c r="F15" s="49"/>
      <c r="G15" s="17">
        <f t="shared" si="0"/>
        <v>1376.7</v>
      </c>
      <c r="H15" s="17">
        <f>D15+D35+D36</f>
        <v>44169.7</v>
      </c>
    </row>
    <row r="16" spans="1:8" ht="13.5">
      <c r="A16" s="14" t="s">
        <v>77</v>
      </c>
      <c r="B16" s="147" t="s">
        <v>1</v>
      </c>
      <c r="C16" s="11"/>
      <c r="D16" s="46">
        <v>960.3</v>
      </c>
      <c r="E16" s="12"/>
      <c r="F16" s="49"/>
      <c r="G16" s="17">
        <f>D16</f>
        <v>960.3</v>
      </c>
      <c r="H16" s="17">
        <f>D16+D30+D31</f>
        <v>4216.1</v>
      </c>
    </row>
    <row r="17" spans="1:10" ht="13.5">
      <c r="A17" s="23" t="s">
        <v>40</v>
      </c>
      <c r="B17" s="109">
        <f>B15+B13+B12+B11+B10+B9+B7+B6+B16</f>
        <v>78</v>
      </c>
      <c r="C17" s="127">
        <v>78</v>
      </c>
      <c r="D17" s="97">
        <f>D6+D7+D9+D10+D11+D12+D13+D15+D16</f>
        <v>27312.500000000004</v>
      </c>
      <c r="E17" s="27"/>
      <c r="F17" s="45"/>
      <c r="G17" s="71">
        <f>SUM(G6:G16)</f>
        <v>28507.800000000007</v>
      </c>
      <c r="H17" s="72">
        <f>SUM(H6:H16)</f>
        <v>265074.6</v>
      </c>
      <c r="J17" s="32">
        <f>H17-G41</f>
        <v>0</v>
      </c>
    </row>
    <row r="18" spans="1:7" ht="13.5">
      <c r="A18" s="23" t="s">
        <v>41</v>
      </c>
      <c r="B18" s="109">
        <f>B14+B8</f>
        <v>7</v>
      </c>
      <c r="C18" s="127">
        <v>7</v>
      </c>
      <c r="D18" s="111">
        <f>D8+D14</f>
        <v>1195.3</v>
      </c>
      <c r="E18" s="27"/>
      <c r="F18" s="45"/>
      <c r="G18" s="201" t="s">
        <v>39</v>
      </c>
    </row>
    <row r="19" spans="1:7" ht="13.5">
      <c r="A19" s="131" t="s">
        <v>42</v>
      </c>
      <c r="B19" s="106">
        <f>B18+B17</f>
        <v>85</v>
      </c>
      <c r="C19" s="128">
        <v>85</v>
      </c>
      <c r="D19" s="106">
        <f>D18+D17</f>
        <v>28507.800000000003</v>
      </c>
      <c r="E19" s="61"/>
      <c r="F19" s="132"/>
      <c r="G19" s="202"/>
    </row>
    <row r="20" spans="1:7" ht="36" customHeight="1">
      <c r="A20" s="14" t="s">
        <v>13</v>
      </c>
      <c r="B20" s="49"/>
      <c r="C20" s="11"/>
      <c r="D20" s="49"/>
      <c r="E20" s="12"/>
      <c r="F20" s="11"/>
      <c r="G20" s="38" t="s">
        <v>31</v>
      </c>
    </row>
    <row r="21" spans="1:7" ht="13.5">
      <c r="A21" s="14" t="s">
        <v>43</v>
      </c>
      <c r="B21" s="147" t="s">
        <v>81</v>
      </c>
      <c r="C21" s="11"/>
      <c r="D21" s="46">
        <v>1159</v>
      </c>
      <c r="E21" s="12"/>
      <c r="F21" s="11"/>
      <c r="G21" s="17">
        <f>D21</f>
        <v>1159</v>
      </c>
    </row>
    <row r="22" spans="1:10" ht="13.5">
      <c r="A22" s="62" t="s">
        <v>32</v>
      </c>
      <c r="B22" s="150" t="s">
        <v>103</v>
      </c>
      <c r="C22" s="66"/>
      <c r="D22" s="67">
        <v>6211.6</v>
      </c>
      <c r="E22" s="68"/>
      <c r="F22" s="66"/>
      <c r="G22" s="17">
        <f aca="true" t="shared" si="1" ref="G22:G29">D22</f>
        <v>6211.6</v>
      </c>
      <c r="J22" s="8" t="s">
        <v>82</v>
      </c>
    </row>
    <row r="23" spans="1:7" ht="13.5">
      <c r="A23" s="62" t="s">
        <v>33</v>
      </c>
      <c r="B23" s="151" t="s">
        <v>35</v>
      </c>
      <c r="C23" s="66"/>
      <c r="D23" s="135">
        <v>1442</v>
      </c>
      <c r="E23" s="68"/>
      <c r="F23" s="66"/>
      <c r="G23" s="17"/>
    </row>
    <row r="24" spans="1:7" ht="13.5">
      <c r="A24" s="62" t="s">
        <v>54</v>
      </c>
      <c r="B24" s="105" t="s">
        <v>18</v>
      </c>
      <c r="C24" s="66"/>
      <c r="D24" s="106">
        <v>0</v>
      </c>
      <c r="E24" s="68"/>
      <c r="F24" s="66"/>
      <c r="G24" s="17"/>
    </row>
    <row r="25" spans="1:7" ht="13.5">
      <c r="A25" s="62" t="s">
        <v>55</v>
      </c>
      <c r="B25" s="105" t="s">
        <v>18</v>
      </c>
      <c r="C25" s="66"/>
      <c r="D25" s="135">
        <v>164.4</v>
      </c>
      <c r="E25" s="68"/>
      <c r="F25" s="66"/>
      <c r="G25" s="17"/>
    </row>
    <row r="26" spans="1:7" ht="13.5">
      <c r="A26" s="14" t="s">
        <v>44</v>
      </c>
      <c r="B26" s="147" t="s">
        <v>18</v>
      </c>
      <c r="C26" s="11"/>
      <c r="D26" s="46">
        <v>0</v>
      </c>
      <c r="E26" s="12"/>
      <c r="F26" s="11"/>
      <c r="G26" s="17">
        <f t="shared" si="1"/>
        <v>0</v>
      </c>
    </row>
    <row r="27" spans="1:7" ht="13.5">
      <c r="A27" s="14" t="s">
        <v>45</v>
      </c>
      <c r="B27" s="148" t="s">
        <v>76</v>
      </c>
      <c r="C27" s="11"/>
      <c r="D27" s="54">
        <v>228.5</v>
      </c>
      <c r="E27" s="12"/>
      <c r="F27" s="11"/>
      <c r="G27" s="17">
        <f t="shared" si="1"/>
        <v>228.5</v>
      </c>
    </row>
    <row r="28" spans="1:7" ht="13.5">
      <c r="A28" s="14" t="s">
        <v>46</v>
      </c>
      <c r="B28" s="150" t="s">
        <v>1</v>
      </c>
      <c r="C28" s="11"/>
      <c r="D28" s="46">
        <v>710.8</v>
      </c>
      <c r="E28" s="12"/>
      <c r="F28" s="11"/>
      <c r="G28" s="17">
        <f t="shared" si="1"/>
        <v>710.8</v>
      </c>
    </row>
    <row r="29" spans="1:7" ht="13.5">
      <c r="A29" s="14" t="s">
        <v>47</v>
      </c>
      <c r="B29" s="147" t="s">
        <v>0</v>
      </c>
      <c r="C29" s="11"/>
      <c r="D29" s="46">
        <v>391.6</v>
      </c>
      <c r="E29" s="12"/>
      <c r="F29" s="11"/>
      <c r="G29" s="17">
        <f t="shared" si="1"/>
        <v>391.6</v>
      </c>
    </row>
    <row r="30" spans="1:8" ht="13.5">
      <c r="A30" s="98" t="s">
        <v>78</v>
      </c>
      <c r="B30" s="152" t="s">
        <v>0</v>
      </c>
      <c r="C30" s="99"/>
      <c r="D30" s="129">
        <v>334.1</v>
      </c>
      <c r="E30" s="100"/>
      <c r="F30" s="99"/>
      <c r="G30" s="101">
        <f>D30</f>
        <v>334.1</v>
      </c>
      <c r="H30" s="102"/>
    </row>
    <row r="31" spans="1:8" ht="13.5">
      <c r="A31" s="98" t="s">
        <v>79</v>
      </c>
      <c r="B31" s="152" t="s">
        <v>107</v>
      </c>
      <c r="C31" s="99"/>
      <c r="D31" s="135">
        <v>2921.7</v>
      </c>
      <c r="E31" s="100"/>
      <c r="F31" s="99"/>
      <c r="G31" s="101">
        <f>D31</f>
        <v>2921.7</v>
      </c>
      <c r="H31" s="102"/>
    </row>
    <row r="32" spans="1:8" ht="13.5">
      <c r="A32" s="98"/>
      <c r="B32" s="125"/>
      <c r="C32" s="99"/>
      <c r="D32" s="104"/>
      <c r="E32" s="100"/>
      <c r="F32" s="99"/>
      <c r="G32" s="101"/>
      <c r="H32" s="102"/>
    </row>
    <row r="33" spans="1:7" ht="13.5">
      <c r="A33" s="80" t="s">
        <v>24</v>
      </c>
      <c r="B33" s="150" t="s">
        <v>76</v>
      </c>
      <c r="C33" s="82"/>
      <c r="D33" s="83">
        <v>300.7</v>
      </c>
      <c r="E33" s="84"/>
      <c r="F33" s="82"/>
      <c r="G33" s="17">
        <f>D33</f>
        <v>300.7</v>
      </c>
    </row>
    <row r="34" spans="1:7" ht="14.25" customHeight="1">
      <c r="A34" s="80" t="s">
        <v>26</v>
      </c>
      <c r="B34" s="150" t="s">
        <v>96</v>
      </c>
      <c r="C34" s="82"/>
      <c r="D34" s="135">
        <v>179909.4</v>
      </c>
      <c r="E34" s="84"/>
      <c r="F34" s="82"/>
      <c r="G34" s="13"/>
    </row>
    <row r="35" spans="1:7" ht="13.5">
      <c r="A35" s="18" t="s">
        <v>25</v>
      </c>
      <c r="B35" s="150" t="s">
        <v>0</v>
      </c>
      <c r="C35" s="21"/>
      <c r="D35" s="55">
        <v>419.3</v>
      </c>
      <c r="E35" s="22"/>
      <c r="F35" s="21"/>
      <c r="G35" s="17">
        <f>D35</f>
        <v>419.3</v>
      </c>
    </row>
    <row r="36" spans="1:7" ht="13.5">
      <c r="A36" s="18" t="s">
        <v>27</v>
      </c>
      <c r="B36" s="150" t="s">
        <v>109</v>
      </c>
      <c r="C36" s="21"/>
      <c r="D36" s="135">
        <v>42373.7</v>
      </c>
      <c r="E36" s="22"/>
      <c r="F36" s="21"/>
      <c r="G36" s="73"/>
    </row>
    <row r="37" spans="1:8" ht="26.25">
      <c r="A37" s="23" t="s">
        <v>29</v>
      </c>
      <c r="B37" s="45">
        <f>B36+B35+B34+B33+B29+B28+B27+B26+B25+B24+B23+B22+B21+B30+B31</f>
        <v>1266</v>
      </c>
      <c r="C37" s="26">
        <f>B21+B22+B23+B24+B25+B26+B27+B28+B29+B30+B31+B33+B34+B35+B36</f>
        <v>1266</v>
      </c>
      <c r="D37" s="45">
        <f>SUM(D21:D36)</f>
        <v>236566.8</v>
      </c>
      <c r="E37" s="27"/>
      <c r="F37" s="26"/>
      <c r="G37" s="72">
        <f>SUM(G21:G36)-G31</f>
        <v>9755.599999999999</v>
      </c>
      <c r="H37" s="56" t="s">
        <v>37</v>
      </c>
    </row>
    <row r="38" spans="1:11" ht="48" customHeight="1">
      <c r="A38" s="131" t="s">
        <v>68</v>
      </c>
      <c r="B38" s="111">
        <f>B21+B22+B26+B27+B28+B29+B30+B33+B35</f>
        <v>48</v>
      </c>
      <c r="C38" s="153">
        <v>48</v>
      </c>
      <c r="D38" s="112">
        <f>D21+D22+D27+D28+D29+D30+D33+D35</f>
        <v>9755.6</v>
      </c>
      <c r="E38" s="197" t="s">
        <v>51</v>
      </c>
      <c r="F38" s="198"/>
      <c r="G38" s="74">
        <f>D23+D25+D31+D34+D36</f>
        <v>226811.2</v>
      </c>
      <c r="H38" s="146">
        <v>226811.2</v>
      </c>
      <c r="I38" s="211" t="s">
        <v>117</v>
      </c>
      <c r="J38" s="211"/>
      <c r="K38" s="211"/>
    </row>
    <row r="39" spans="1:11" ht="40.5" customHeight="1">
      <c r="A39" s="14"/>
      <c r="B39" s="46"/>
      <c r="C39" s="28"/>
      <c r="D39" s="133">
        <v>4817</v>
      </c>
      <c r="E39" s="197" t="s">
        <v>53</v>
      </c>
      <c r="F39" s="198"/>
      <c r="G39" s="77">
        <f>D19+D38</f>
        <v>38263.4</v>
      </c>
      <c r="H39" s="146">
        <v>38263.4</v>
      </c>
      <c r="I39" s="211" t="s">
        <v>106</v>
      </c>
      <c r="J39" s="211"/>
      <c r="K39" s="211"/>
    </row>
    <row r="40" spans="1:7" ht="13.5">
      <c r="A40" s="23" t="s">
        <v>30</v>
      </c>
      <c r="B40" s="109">
        <f>B37+B19</f>
        <v>1351</v>
      </c>
      <c r="C40" s="26"/>
      <c r="D40" s="16">
        <f>D37+D19</f>
        <v>265074.6</v>
      </c>
      <c r="E40" s="27"/>
      <c r="F40" s="26" t="s">
        <v>30</v>
      </c>
      <c r="G40" s="75">
        <f>G38+G39</f>
        <v>265074.60000000003</v>
      </c>
    </row>
    <row r="41" spans="2:9" ht="12.75">
      <c r="B41" s="32"/>
      <c r="C41" s="32"/>
      <c r="D41" s="32"/>
      <c r="E41" s="32"/>
      <c r="F41" s="32"/>
      <c r="G41" s="32">
        <f>G39+G38</f>
        <v>265074.60000000003</v>
      </c>
      <c r="I41" s="166">
        <f>H38+H39</f>
        <v>265074.60000000003</v>
      </c>
    </row>
    <row r="42" spans="1:6" ht="33.75" customHeight="1">
      <c r="A42" s="222" t="s">
        <v>99</v>
      </c>
      <c r="B42" s="223"/>
      <c r="C42" s="224"/>
      <c r="D42" s="165">
        <v>265074.6</v>
      </c>
      <c r="E42" s="17"/>
      <c r="F42" s="17"/>
    </row>
    <row r="43" spans="2:6" ht="23.25" customHeight="1">
      <c r="B43" s="196" t="s">
        <v>49</v>
      </c>
      <c r="C43" s="196"/>
      <c r="D43" s="155">
        <f>D40-D42</f>
        <v>0</v>
      </c>
      <c r="E43" s="32"/>
      <c r="F43" s="32"/>
    </row>
    <row r="44" spans="2:6" ht="6" customHeight="1">
      <c r="B44" s="157"/>
      <c r="C44" s="157"/>
      <c r="D44" s="158"/>
      <c r="E44" s="32"/>
      <c r="F44" s="32"/>
    </row>
    <row r="45" spans="2:7" ht="12.75">
      <c r="B45" s="32"/>
      <c r="C45" s="32"/>
      <c r="D45" s="75" t="s">
        <v>116</v>
      </c>
      <c r="E45" s="75"/>
      <c r="F45" s="75" t="s">
        <v>115</v>
      </c>
      <c r="G45" s="156" t="s">
        <v>114</v>
      </c>
    </row>
    <row r="46" spans="3:7" ht="12.75">
      <c r="C46" s="13" t="s">
        <v>110</v>
      </c>
      <c r="D46" s="159">
        <f>D19</f>
        <v>28507.800000000003</v>
      </c>
      <c r="E46" s="160"/>
      <c r="F46" s="159">
        <f>B19</f>
        <v>85</v>
      </c>
      <c r="G46" s="161">
        <f>D46/12/F46*1000</f>
        <v>27948.823529411766</v>
      </c>
    </row>
    <row r="47" spans="3:7" ht="12.75">
      <c r="C47" s="13" t="s">
        <v>31</v>
      </c>
      <c r="D47" s="162">
        <f>D38</f>
        <v>9755.6</v>
      </c>
      <c r="E47" s="163"/>
      <c r="F47" s="162">
        <f>B38</f>
        <v>48</v>
      </c>
      <c r="G47" s="161">
        <f>D47/12/F47*1000</f>
        <v>16936.805555555555</v>
      </c>
    </row>
    <row r="48" spans="3:7" ht="12.75">
      <c r="C48" s="13" t="s">
        <v>111</v>
      </c>
      <c r="D48" s="162">
        <f>D37-D38</f>
        <v>226811.19999999998</v>
      </c>
      <c r="E48" s="163"/>
      <c r="F48" s="164">
        <f>B23+B25+B31+B34+B36</f>
        <v>1218</v>
      </c>
      <c r="G48" s="161">
        <f>D48/12/F48*1000</f>
        <v>15518.007662835247</v>
      </c>
    </row>
    <row r="49" spans="3:7" ht="12.75">
      <c r="C49" s="13" t="s">
        <v>30</v>
      </c>
      <c r="D49" s="162">
        <f>SUM(D46:D48)</f>
        <v>265074.6</v>
      </c>
      <c r="E49" s="163"/>
      <c r="F49" s="162">
        <f>SUM(F46:F48)</f>
        <v>1351</v>
      </c>
      <c r="G49" s="161">
        <f>D49/12/F49*1000</f>
        <v>16350.518134715025</v>
      </c>
    </row>
    <row r="50" spans="3:7" ht="12.75">
      <c r="C50" s="13" t="s">
        <v>112</v>
      </c>
      <c r="D50" s="163"/>
      <c r="E50" s="163"/>
      <c r="F50" s="163"/>
      <c r="G50" s="161"/>
    </row>
    <row r="51" spans="3:7" ht="12.75">
      <c r="C51" s="13" t="s">
        <v>113</v>
      </c>
      <c r="D51" s="17">
        <f>D47+D48</f>
        <v>236566.8</v>
      </c>
      <c r="E51" s="13"/>
      <c r="F51" s="154">
        <f>F47+F48</f>
        <v>1266</v>
      </c>
      <c r="G51" s="146">
        <f>D51/12/F51*1000</f>
        <v>15571.800947867298</v>
      </c>
    </row>
  </sheetData>
  <mergeCells count="12">
    <mergeCell ref="I38:K38"/>
    <mergeCell ref="E39:F39"/>
    <mergeCell ref="I39:K39"/>
    <mergeCell ref="B4:C4"/>
    <mergeCell ref="D4:F4"/>
    <mergeCell ref="H4:H5"/>
    <mergeCell ref="B5:C5"/>
    <mergeCell ref="D5:F5"/>
    <mergeCell ref="A42:C42"/>
    <mergeCell ref="B43:C43"/>
    <mergeCell ref="G18:G19"/>
    <mergeCell ref="E38:F38"/>
  </mergeCells>
  <printOptions/>
  <pageMargins left="0.68" right="0.2" top="0.44" bottom="0.28" header="0.5" footer="0.27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workbookViewId="0" topLeftCell="A1">
      <selection activeCell="K11" sqref="K11"/>
    </sheetView>
  </sheetViews>
  <sheetFormatPr defaultColWidth="9.00390625" defaultRowHeight="12.75"/>
  <cols>
    <col min="4" max="4" width="18.50390625" style="0" customWidth="1"/>
    <col min="5" max="5" width="9.125" style="0" hidden="1" customWidth="1"/>
    <col min="7" max="7" width="9.75390625" style="0" customWidth="1"/>
    <col min="8" max="8" width="19.75390625" style="0" customWidth="1"/>
  </cols>
  <sheetData>
    <row r="1" spans="1:7" ht="12.75">
      <c r="A1" s="1"/>
      <c r="B1" s="2"/>
      <c r="C1" s="3"/>
      <c r="D1" s="3"/>
      <c r="E1" s="4"/>
      <c r="F1" s="4"/>
      <c r="G1" s="4"/>
    </row>
    <row r="2" spans="1:7" ht="15">
      <c r="A2" s="169" t="s">
        <v>5</v>
      </c>
      <c r="B2" s="169"/>
      <c r="C2" s="169"/>
      <c r="D2" s="169"/>
      <c r="E2" s="169"/>
      <c r="F2" s="169"/>
      <c r="G2" s="169"/>
    </row>
    <row r="3" spans="1:7" ht="15">
      <c r="A3" s="169" t="s">
        <v>7</v>
      </c>
      <c r="B3" s="169"/>
      <c r="C3" s="169"/>
      <c r="D3" s="169"/>
      <c r="E3" s="169"/>
      <c r="F3" s="169"/>
      <c r="G3" s="169"/>
    </row>
    <row r="4" spans="1:7" ht="15">
      <c r="A4" s="169" t="s">
        <v>6</v>
      </c>
      <c r="B4" s="169"/>
      <c r="C4" s="169"/>
      <c r="D4" s="169"/>
      <c r="E4" s="169"/>
      <c r="F4" s="169"/>
      <c r="G4" s="169"/>
    </row>
    <row r="5" spans="1:7" ht="15">
      <c r="A5" s="169" t="s">
        <v>8</v>
      </c>
      <c r="B5" s="169"/>
      <c r="C5" s="169"/>
      <c r="D5" s="169"/>
      <c r="E5" s="169"/>
      <c r="F5" s="169"/>
      <c r="G5" s="169"/>
    </row>
    <row r="6" spans="1:7" ht="15">
      <c r="A6" s="231" t="s">
        <v>118</v>
      </c>
      <c r="B6" s="231"/>
      <c r="C6" s="231"/>
      <c r="D6" s="231"/>
      <c r="E6" s="231"/>
      <c r="F6" s="231"/>
      <c r="G6" s="231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5"/>
      <c r="E8" s="5"/>
      <c r="F8" s="5"/>
      <c r="G8" s="5"/>
    </row>
    <row r="9" spans="1:7" ht="46.5" customHeight="1">
      <c r="A9" s="232" t="s">
        <v>10</v>
      </c>
      <c r="B9" s="233"/>
      <c r="C9" s="234" t="s">
        <v>120</v>
      </c>
      <c r="D9" s="235"/>
      <c r="E9" s="234" t="s">
        <v>11</v>
      </c>
      <c r="F9" s="236"/>
      <c r="G9" s="235"/>
    </row>
    <row r="10" spans="1:8" ht="39" customHeight="1">
      <c r="A10" s="225" t="s">
        <v>100</v>
      </c>
      <c r="B10" s="226"/>
      <c r="C10" s="227" t="s">
        <v>73</v>
      </c>
      <c r="D10" s="228"/>
      <c r="E10" s="229"/>
      <c r="F10" s="230">
        <v>21012.7</v>
      </c>
      <c r="G10" s="230"/>
      <c r="H10" s="237"/>
    </row>
    <row r="11" spans="1:8" ht="55.5" customHeight="1">
      <c r="A11" s="170" t="s">
        <v>101</v>
      </c>
      <c r="B11" s="170"/>
      <c r="C11" s="227" t="s">
        <v>119</v>
      </c>
      <c r="D11" s="228"/>
      <c r="E11" s="229"/>
      <c r="F11" s="230">
        <v>163241.4</v>
      </c>
      <c r="G11" s="230"/>
      <c r="H11" s="237"/>
    </row>
    <row r="12" spans="1:7" ht="12.75">
      <c r="A12" s="179"/>
      <c r="B12" s="179"/>
      <c r="C12" s="180"/>
      <c r="D12" s="180"/>
      <c r="E12" s="78"/>
      <c r="F12" s="78"/>
      <c r="G12" s="78"/>
    </row>
    <row r="14" spans="4:7" ht="12.75">
      <c r="D14" s="134"/>
      <c r="E14" s="134"/>
      <c r="F14" s="134"/>
      <c r="G14" s="134"/>
    </row>
  </sheetData>
  <mergeCells count="16">
    <mergeCell ref="A2:G2"/>
    <mergeCell ref="A3:G3"/>
    <mergeCell ref="A4:G4"/>
    <mergeCell ref="A5:G5"/>
    <mergeCell ref="A6:G6"/>
    <mergeCell ref="A9:B9"/>
    <mergeCell ref="C9:D9"/>
    <mergeCell ref="E9:G9"/>
    <mergeCell ref="F10:G10"/>
    <mergeCell ref="A11:B11"/>
    <mergeCell ref="C11:E11"/>
    <mergeCell ref="F11:G11"/>
    <mergeCell ref="A12:B12"/>
    <mergeCell ref="C12:D12"/>
    <mergeCell ref="A10:B10"/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Zamnachfin</dc:creator>
  <cp:keywords/>
  <dc:description/>
  <cp:lastModifiedBy>Zamnachfin</cp:lastModifiedBy>
  <cp:lastPrinted>2015-10-13T11:15:38Z</cp:lastPrinted>
  <dcterms:created xsi:type="dcterms:W3CDTF">2014-02-18T09:44:23Z</dcterms:created>
  <dcterms:modified xsi:type="dcterms:W3CDTF">2015-10-13T11:19:02Z</dcterms:modified>
  <cp:category/>
  <cp:version/>
  <cp:contentType/>
  <cp:contentStatus/>
</cp:coreProperties>
</file>