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9" i="1"/>
  <c r="R33"/>
  <c r="R47"/>
  <c r="R48"/>
  <c r="R49"/>
  <c r="H45"/>
  <c r="Q50" l="1"/>
  <c r="C29"/>
  <c r="C18" l="1"/>
  <c r="C19"/>
  <c r="C20"/>
  <c r="I43"/>
  <c r="F45"/>
  <c r="T52"/>
  <c r="Q52" s="1"/>
  <c r="H53"/>
  <c r="E52"/>
  <c r="E51"/>
  <c r="T28"/>
  <c r="R28"/>
  <c r="D59"/>
  <c r="D58"/>
  <c r="D57"/>
  <c r="T11"/>
  <c r="R11"/>
  <c r="O24"/>
  <c r="P24"/>
  <c r="N24"/>
  <c r="O23"/>
  <c r="P23"/>
  <c r="N23"/>
  <c r="O22"/>
  <c r="P22"/>
  <c r="N22"/>
  <c r="O19"/>
  <c r="P19"/>
  <c r="N19"/>
  <c r="O18"/>
  <c r="P18"/>
  <c r="N18"/>
  <c r="O17"/>
  <c r="P17"/>
  <c r="N17"/>
  <c r="O16"/>
  <c r="P16"/>
  <c r="N16"/>
  <c r="O15"/>
  <c r="P15"/>
  <c r="N15"/>
  <c r="O12"/>
  <c r="P12"/>
  <c r="N12"/>
  <c r="O11"/>
  <c r="P11"/>
  <c r="N11"/>
  <c r="C36"/>
  <c r="E38"/>
  <c r="K24"/>
  <c r="L24"/>
  <c r="J24"/>
  <c r="K23"/>
  <c r="L23"/>
  <c r="J23"/>
  <c r="K22"/>
  <c r="L22"/>
  <c r="J22"/>
  <c r="K19"/>
  <c r="L19"/>
  <c r="J19"/>
  <c r="K18"/>
  <c r="L18"/>
  <c r="J18"/>
  <c r="K17"/>
  <c r="L17"/>
  <c r="J17"/>
  <c r="K16"/>
  <c r="L16"/>
  <c r="J16"/>
  <c r="K15"/>
  <c r="L15"/>
  <c r="J15"/>
  <c r="K12"/>
  <c r="S12" s="1"/>
  <c r="L12"/>
  <c r="J12"/>
  <c r="K11"/>
  <c r="L11"/>
  <c r="J11"/>
  <c r="G24"/>
  <c r="H24"/>
  <c r="F24"/>
  <c r="R24" s="1"/>
  <c r="G23"/>
  <c r="H23"/>
  <c r="F23"/>
  <c r="G22"/>
  <c r="H22"/>
  <c r="F22"/>
  <c r="R22" s="1"/>
  <c r="G19"/>
  <c r="H19"/>
  <c r="F19"/>
  <c r="G18"/>
  <c r="H18"/>
  <c r="F18"/>
  <c r="G17"/>
  <c r="H17"/>
  <c r="F17"/>
  <c r="G16"/>
  <c r="H16"/>
  <c r="F16"/>
  <c r="G15"/>
  <c r="H15"/>
  <c r="F15"/>
  <c r="G12"/>
  <c r="H12"/>
  <c r="F12"/>
  <c r="G11"/>
  <c r="H11"/>
  <c r="F11"/>
  <c r="D24"/>
  <c r="D23"/>
  <c r="D22"/>
  <c r="D19"/>
  <c r="D18"/>
  <c r="D17"/>
  <c r="D16"/>
  <c r="D15"/>
  <c r="D12"/>
  <c r="D11"/>
  <c r="C24"/>
  <c r="C23"/>
  <c r="C22"/>
  <c r="C17"/>
  <c r="C16"/>
  <c r="C15"/>
  <c r="C12"/>
  <c r="C11"/>
  <c r="M52"/>
  <c r="I52"/>
  <c r="S52"/>
  <c r="R52"/>
  <c r="T51"/>
  <c r="S51"/>
  <c r="R51"/>
  <c r="M51"/>
  <c r="I51"/>
  <c r="T50"/>
  <c r="S50"/>
  <c r="R50"/>
  <c r="M50"/>
  <c r="I50"/>
  <c r="E50"/>
  <c r="S49"/>
  <c r="Q49" s="1"/>
  <c r="M49"/>
  <c r="I49"/>
  <c r="E49"/>
  <c r="T48"/>
  <c r="S48"/>
  <c r="Q48" s="1"/>
  <c r="M48"/>
  <c r="I48"/>
  <c r="E48"/>
  <c r="T47"/>
  <c r="S47"/>
  <c r="M47"/>
  <c r="I47"/>
  <c r="E47"/>
  <c r="P45"/>
  <c r="P53" s="1"/>
  <c r="O45"/>
  <c r="O53" s="1"/>
  <c r="N45"/>
  <c r="N53" s="1"/>
  <c r="L45"/>
  <c r="L53" s="1"/>
  <c r="K45"/>
  <c r="K53" s="1"/>
  <c r="J45"/>
  <c r="J53" s="1"/>
  <c r="G45"/>
  <c r="G53" s="1"/>
  <c r="D45"/>
  <c r="D53" s="1"/>
  <c r="C45"/>
  <c r="C53" s="1"/>
  <c r="T44"/>
  <c r="S44"/>
  <c r="R44"/>
  <c r="M44"/>
  <c r="I44"/>
  <c r="E44"/>
  <c r="T43"/>
  <c r="S43"/>
  <c r="R43"/>
  <c r="M43"/>
  <c r="E43"/>
  <c r="T24"/>
  <c r="S24"/>
  <c r="M24"/>
  <c r="I24"/>
  <c r="E24"/>
  <c r="T23"/>
  <c r="S23"/>
  <c r="R23"/>
  <c r="M23"/>
  <c r="I23"/>
  <c r="T22"/>
  <c r="S22"/>
  <c r="M22"/>
  <c r="I22"/>
  <c r="P20"/>
  <c r="O20"/>
  <c r="N20"/>
  <c r="L20"/>
  <c r="K20"/>
  <c r="J20"/>
  <c r="H20"/>
  <c r="G20"/>
  <c r="F20"/>
  <c r="T19"/>
  <c r="S19"/>
  <c r="E19"/>
  <c r="T18"/>
  <c r="S18"/>
  <c r="R18"/>
  <c r="I18"/>
  <c r="E18"/>
  <c r="T17"/>
  <c r="S17"/>
  <c r="M17"/>
  <c r="I17"/>
  <c r="E17"/>
  <c r="T16"/>
  <c r="S16"/>
  <c r="R16"/>
  <c r="M16"/>
  <c r="E16"/>
  <c r="T15"/>
  <c r="R15"/>
  <c r="E15"/>
  <c r="P13"/>
  <c r="O13"/>
  <c r="O25" s="1"/>
  <c r="L13"/>
  <c r="H13"/>
  <c r="G13"/>
  <c r="T12"/>
  <c r="E12"/>
  <c r="S11"/>
  <c r="I11"/>
  <c r="T40"/>
  <c r="S40"/>
  <c r="R40"/>
  <c r="M40"/>
  <c r="I40"/>
  <c r="E40"/>
  <c r="T39"/>
  <c r="S39"/>
  <c r="R39"/>
  <c r="M39"/>
  <c r="I39"/>
  <c r="E39"/>
  <c r="T38"/>
  <c r="S38"/>
  <c r="R38"/>
  <c r="M38"/>
  <c r="I38"/>
  <c r="P36"/>
  <c r="O36"/>
  <c r="N36"/>
  <c r="L36"/>
  <c r="K36"/>
  <c r="J36"/>
  <c r="H36"/>
  <c r="G36"/>
  <c r="F36"/>
  <c r="D36"/>
  <c r="T35"/>
  <c r="S35"/>
  <c r="R35"/>
  <c r="M35"/>
  <c r="I35"/>
  <c r="E35"/>
  <c r="T34"/>
  <c r="S34"/>
  <c r="R34"/>
  <c r="M34"/>
  <c r="I34"/>
  <c r="E34"/>
  <c r="T33"/>
  <c r="S33"/>
  <c r="M33"/>
  <c r="I33"/>
  <c r="E33"/>
  <c r="T32"/>
  <c r="S32"/>
  <c r="R32"/>
  <c r="M32"/>
  <c r="I32"/>
  <c r="E32"/>
  <c r="T31"/>
  <c r="S31"/>
  <c r="R31"/>
  <c r="M31"/>
  <c r="I31"/>
  <c r="E31"/>
  <c r="P29"/>
  <c r="O29"/>
  <c r="N29"/>
  <c r="N41" s="1"/>
  <c r="L29"/>
  <c r="K29"/>
  <c r="J29"/>
  <c r="J41" s="1"/>
  <c r="H29"/>
  <c r="H41" s="1"/>
  <c r="G29"/>
  <c r="G41" s="1"/>
  <c r="F29"/>
  <c r="F41" s="1"/>
  <c r="D41"/>
  <c r="C41"/>
  <c r="S28"/>
  <c r="M28"/>
  <c r="I28"/>
  <c r="E28"/>
  <c r="T27"/>
  <c r="S27"/>
  <c r="R27"/>
  <c r="M27"/>
  <c r="I27"/>
  <c r="E27"/>
  <c r="I12" l="1"/>
  <c r="M15"/>
  <c r="E45"/>
  <c r="E53" s="1"/>
  <c r="S15"/>
  <c r="Q15" s="1"/>
  <c r="I15"/>
  <c r="K13"/>
  <c r="K25" s="1"/>
  <c r="R17"/>
  <c r="Q17" s="1"/>
  <c r="F53"/>
  <c r="M19"/>
  <c r="R19"/>
  <c r="N13"/>
  <c r="N25" s="1"/>
  <c r="M18"/>
  <c r="M12"/>
  <c r="R12"/>
  <c r="Q12" s="1"/>
  <c r="M11"/>
  <c r="I19"/>
  <c r="J13"/>
  <c r="I16"/>
  <c r="E23"/>
  <c r="E22"/>
  <c r="F13"/>
  <c r="F25" s="1"/>
  <c r="E11"/>
  <c r="D20"/>
  <c r="D13"/>
  <c r="D25" s="1"/>
  <c r="C13"/>
  <c r="C25" s="1"/>
  <c r="G25"/>
  <c r="R45"/>
  <c r="R53" s="1"/>
  <c r="E36"/>
  <c r="M20"/>
  <c r="Q32"/>
  <c r="Q11"/>
  <c r="I45"/>
  <c r="I53" s="1"/>
  <c r="Q18"/>
  <c r="Q19"/>
  <c r="T45"/>
  <c r="T53" s="1"/>
  <c r="M45"/>
  <c r="M53" s="1"/>
  <c r="T20"/>
  <c r="Q22"/>
  <c r="Q23"/>
  <c r="Q43"/>
  <c r="S45"/>
  <c r="S53" s="1"/>
  <c r="Q51"/>
  <c r="Q44"/>
  <c r="Q47"/>
  <c r="E20"/>
  <c r="Q24"/>
  <c r="Q16"/>
  <c r="R20"/>
  <c r="I20"/>
  <c r="T13"/>
  <c r="S20"/>
  <c r="H25"/>
  <c r="L25"/>
  <c r="P25"/>
  <c r="Q40"/>
  <c r="Q31"/>
  <c r="Q39"/>
  <c r="Q28"/>
  <c r="O41"/>
  <c r="S29"/>
  <c r="L41"/>
  <c r="Q33"/>
  <c r="I36"/>
  <c r="Q27"/>
  <c r="K41"/>
  <c r="P41"/>
  <c r="Q34"/>
  <c r="T36"/>
  <c r="M36"/>
  <c r="Q35"/>
  <c r="S36"/>
  <c r="Q38"/>
  <c r="E29"/>
  <c r="E41" s="1"/>
  <c r="I29"/>
  <c r="I41" s="1"/>
  <c r="M29"/>
  <c r="T29"/>
  <c r="R36"/>
  <c r="R29"/>
  <c r="S13" l="1"/>
  <c r="S25" s="1"/>
  <c r="I13"/>
  <c r="I25" s="1"/>
  <c r="M13"/>
  <c r="M25" s="1"/>
  <c r="S41"/>
  <c r="J25"/>
  <c r="R13"/>
  <c r="R25" s="1"/>
  <c r="E13"/>
  <c r="E25" s="1"/>
  <c r="T25"/>
  <c r="Q45"/>
  <c r="Q53" s="1"/>
  <c r="Q20"/>
  <c r="T41"/>
  <c r="M41"/>
  <c r="Q36"/>
  <c r="Q29"/>
  <c r="R41"/>
  <c r="Q13" l="1"/>
  <c r="Q25" s="1"/>
  <c r="Q41"/>
</calcChain>
</file>

<file path=xl/sharedStrings.xml><?xml version="1.0" encoding="utf-8"?>
<sst xmlns="http://schemas.openxmlformats.org/spreadsheetml/2006/main" count="128" uniqueCount="67">
  <si>
    <t xml:space="preserve">И Н Ф О Р М А Ц И Я </t>
  </si>
  <si>
    <t xml:space="preserve">о долговых обязательствах муниципального образования </t>
  </si>
  <si>
    <t>(руб.)</t>
  </si>
  <si>
    <t>№ п/п</t>
  </si>
  <si>
    <t>Форма долговых обязательств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</si>
  <si>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</si>
  <si>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</si>
  <si>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</si>
  <si>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Обязательства, возникшие в текущем году</t>
  </si>
  <si>
    <t>Обязательства, погашенные в текущем году</t>
  </si>
  <si>
    <t>Объем задолженности на текущую дату</t>
  </si>
  <si>
    <t>Всего</t>
  </si>
  <si>
    <t>в том числе:</t>
  </si>
  <si>
    <t>основной долг</t>
  </si>
  <si>
    <t xml:space="preserve">проценты </t>
  </si>
  <si>
    <t>штрафы, пени</t>
  </si>
  <si>
    <t>проценты</t>
  </si>
  <si>
    <t>1.</t>
  </si>
  <si>
    <t>Ценные бумаги муниципального образования</t>
  </si>
  <si>
    <t>2.</t>
  </si>
  <si>
    <t xml:space="preserve">Кредиты, полученные муниципальным образованием от кредитных организаций </t>
  </si>
  <si>
    <t>3.</t>
  </si>
  <si>
    <t>Бюджетные кредиты, привлеченные в местный бюджет от бюджетов других уровней, всего</t>
  </si>
  <si>
    <t>3.1.</t>
  </si>
  <si>
    <t>бюджетные кредиты на дефицит</t>
  </si>
  <si>
    <t>3.2.</t>
  </si>
  <si>
    <t>3.3.</t>
  </si>
  <si>
    <t>бюджетные кредиты на подготовку к отопительному сезону</t>
  </si>
  <si>
    <t>3.4.</t>
  </si>
  <si>
    <t>товарные кредиты</t>
  </si>
  <si>
    <t>3.5.</t>
  </si>
  <si>
    <t>прочие бюджетные кредиты</t>
  </si>
  <si>
    <t>4.</t>
  </si>
  <si>
    <t>Гарантии муниципального образования, всего</t>
  </si>
  <si>
    <t>4.1.</t>
  </si>
  <si>
    <t>лизинг (за счет средств областного бюджета)</t>
  </si>
  <si>
    <t>4.2.</t>
  </si>
  <si>
    <t>программа "Свой дом"</t>
  </si>
  <si>
    <t>4.3.</t>
  </si>
  <si>
    <t xml:space="preserve">прочие гарантии </t>
  </si>
  <si>
    <t>СПРАВОЧНО:</t>
  </si>
  <si>
    <t>Наименование показателя</t>
  </si>
  <si>
    <t>Предельный объем муниципального долга</t>
  </si>
  <si>
    <t>Верхний предел муниципального долга, всего</t>
  </si>
  <si>
    <t>(подпись)</t>
  </si>
  <si>
    <t>И Т О Г О ПО МР (ГО)</t>
  </si>
  <si>
    <t>И Т О Г О ПО ГОРОДСКИМ
 И СЕЛЬСКИМ ПОСЕЛЕНИЯМ</t>
  </si>
  <si>
    <t>Ценные бумаги муниципального района (городского округа)</t>
  </si>
  <si>
    <t>Гарантии муниципального района (городского округа), всего</t>
  </si>
  <si>
    <t>И Т О Г О ПО МО</t>
  </si>
  <si>
    <r>
      <t xml:space="preserve">Информация о долговых обязательствах муниципального района (городского округа) </t>
    </r>
    <r>
      <rPr>
        <b/>
        <sz val="12"/>
        <color rgb="FFC00000"/>
        <rFont val="Arial Cyr"/>
        <charset val="204"/>
      </rPr>
      <t>ФОРМА ДЛЯ ЗАПОЛНЕНИЯ!</t>
    </r>
  </si>
  <si>
    <r>
      <t xml:space="preserve">Информация о долговых обязательствах городских и сельских поселений </t>
    </r>
    <r>
      <rPr>
        <b/>
        <sz val="12"/>
        <color rgb="FFC00000"/>
        <rFont val="Arial Cyr"/>
        <charset val="204"/>
      </rPr>
      <t>ФОРМА ДЛЯ ЗАПОЛНЕНИЯ!</t>
    </r>
  </si>
  <si>
    <t xml:space="preserve">                       </t>
  </si>
  <si>
    <r>
      <t xml:space="preserve">Информация о консолидированных долговых обязательствах муниципальных образований </t>
    </r>
    <r>
      <rPr>
        <b/>
        <sz val="12"/>
        <color rgb="FFC00000"/>
        <rFont val="Arial Cyr"/>
        <charset val="204"/>
      </rPr>
      <t>НЕ ЗАПОЛНЯТЬ!</t>
    </r>
  </si>
  <si>
    <t>Показатели утвержденные решением о бюджете на текущий финансовый год
  по муниципальному образованию</t>
  </si>
  <si>
    <t>Расходы на обслуживание муниципального долга
 (раздел 1300)</t>
  </si>
  <si>
    <t>Всего (руб.)</t>
  </si>
  <si>
    <t>в т.ч. МР (ГО)</t>
  </si>
  <si>
    <t>в т.ч. поселения</t>
  </si>
  <si>
    <t>бюджетные кредиты на покрытие кассового разрыва</t>
  </si>
  <si>
    <t>Касимовский муниципальный район Рязанской области</t>
  </si>
  <si>
    <t xml:space="preserve">    Начальник финансового управления_______________________________  С.В.Кочетков</t>
  </si>
  <si>
    <t>Главный бухгалтер ______________________________ Г.Н.Сенина</t>
  </si>
  <si>
    <t xml:space="preserve">                                           </t>
  </si>
  <si>
    <t xml:space="preserve">прочие бюджетные кредиты </t>
  </si>
  <si>
    <t>Исполнитель _________________________ О.М.Савонькина (849131 2-20-56)</t>
  </si>
  <si>
    <t>по состоянию на 01 сентября 2016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</si>
</sst>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b/>
      <sz val="12"/>
      <color rgb="FFC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4" fontId="4" fillId="2" borderId="1" xfId="0" applyNumberFormat="1" applyFont="1" applyFill="1" applyBorder="1" applyProtection="1">
      <protection locked="0"/>
    </xf>
    <xf numFmtId="0" fontId="2" fillId="0" borderId="0" xfId="0" applyFont="1" applyBorder="1"/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4" fontId="8" fillId="0" borderId="3" xfId="0" applyNumberFormat="1" applyFont="1" applyBorder="1" applyAlignment="1" applyProtection="1">
      <alignment vertical="center" wrapText="1"/>
    </xf>
    <xf numFmtId="0" fontId="9" fillId="0" borderId="0" xfId="0" applyFont="1" applyProtection="1">
      <protection locked="0"/>
    </xf>
    <xf numFmtId="4" fontId="4" fillId="2" borderId="1" xfId="0" applyNumberFormat="1" applyFont="1" applyFill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2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center" wrapText="1"/>
    </xf>
    <xf numFmtId="0" fontId="7" fillId="0" borderId="1" xfId="0" applyFont="1" applyBorder="1" applyProtection="1"/>
    <xf numFmtId="0" fontId="7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center"/>
      <protection locked="0"/>
    </xf>
    <xf numFmtId="2" fontId="4" fillId="2" borderId="1" xfId="0" applyNumberFormat="1" applyFont="1" applyFill="1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topLeftCell="C1" zoomScale="55" zoomScaleNormal="55" workbookViewId="0">
      <selection activeCell="R56" sqref="R56"/>
    </sheetView>
  </sheetViews>
  <sheetFormatPr defaultRowHeight="15"/>
  <cols>
    <col min="1" max="1" width="6.85546875" customWidth="1"/>
    <col min="2" max="2" width="50.42578125" customWidth="1"/>
    <col min="3" max="3" width="19.7109375" customWidth="1"/>
    <col min="4" max="4" width="19.5703125" customWidth="1"/>
    <col min="5" max="5" width="19" customWidth="1"/>
    <col min="6" max="6" width="16.85546875" customWidth="1"/>
    <col min="7" max="7" width="15.85546875" customWidth="1"/>
    <col min="8" max="8" width="15.140625" customWidth="1"/>
    <col min="9" max="9" width="15.28515625" customWidth="1"/>
    <col min="10" max="10" width="17.7109375" customWidth="1"/>
    <col min="11" max="11" width="15.85546875" customWidth="1"/>
    <col min="12" max="12" width="15.140625" customWidth="1"/>
    <col min="13" max="13" width="17.7109375" customWidth="1"/>
    <col min="14" max="14" width="16.140625" customWidth="1"/>
    <col min="15" max="15" width="16" customWidth="1"/>
    <col min="16" max="16" width="14.28515625" customWidth="1"/>
    <col min="17" max="17" width="17.42578125" customWidth="1"/>
    <col min="18" max="18" width="20" customWidth="1"/>
    <col min="19" max="20" width="18.5703125" customWidth="1"/>
  </cols>
  <sheetData>
    <row r="1" spans="1:20" s="12" customFormat="1" ht="16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s="12" customFormat="1" ht="16.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2" customFormat="1" ht="16.5">
      <c r="A3" s="35" t="s">
        <v>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12" customFormat="1" ht="16.5">
      <c r="A4" s="35" t="s">
        <v>66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12" customForma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 t="s">
        <v>2</v>
      </c>
      <c r="T5" s="13"/>
    </row>
    <row r="6" spans="1:20" s="12" customFormat="1" ht="30.75" customHeight="1">
      <c r="A6" s="36" t="s">
        <v>3</v>
      </c>
      <c r="B6" s="36" t="s">
        <v>4</v>
      </c>
      <c r="C6" s="36" t="s">
        <v>5</v>
      </c>
      <c r="D6" s="36" t="s">
        <v>6</v>
      </c>
      <c r="E6" s="36" t="s">
        <v>7</v>
      </c>
      <c r="F6" s="36"/>
      <c r="G6" s="36"/>
      <c r="H6" s="36"/>
      <c r="I6" s="36" t="s">
        <v>8</v>
      </c>
      <c r="J6" s="36"/>
      <c r="K6" s="36"/>
      <c r="L6" s="36"/>
      <c r="M6" s="36" t="s">
        <v>9</v>
      </c>
      <c r="N6" s="36"/>
      <c r="O6" s="36"/>
      <c r="P6" s="36"/>
      <c r="Q6" s="37" t="s">
        <v>10</v>
      </c>
      <c r="R6" s="37"/>
      <c r="S6" s="37"/>
      <c r="T6" s="37"/>
    </row>
    <row r="7" spans="1:20" s="12" customFormat="1">
      <c r="A7" s="36"/>
      <c r="B7" s="36"/>
      <c r="C7" s="36"/>
      <c r="D7" s="36"/>
      <c r="E7" s="36" t="s">
        <v>11</v>
      </c>
      <c r="F7" s="36" t="s">
        <v>12</v>
      </c>
      <c r="G7" s="36"/>
      <c r="H7" s="36"/>
      <c r="I7" s="36" t="s">
        <v>11</v>
      </c>
      <c r="J7" s="36" t="s">
        <v>12</v>
      </c>
      <c r="K7" s="36"/>
      <c r="L7" s="36"/>
      <c r="M7" s="36" t="s">
        <v>11</v>
      </c>
      <c r="N7" s="36" t="s">
        <v>12</v>
      </c>
      <c r="O7" s="36"/>
      <c r="P7" s="36"/>
      <c r="Q7" s="36" t="s">
        <v>11</v>
      </c>
      <c r="R7" s="36" t="s">
        <v>12</v>
      </c>
      <c r="S7" s="36"/>
      <c r="T7" s="36"/>
    </row>
    <row r="8" spans="1:20" s="12" customFormat="1" ht="62.25" customHeight="1">
      <c r="A8" s="36"/>
      <c r="B8" s="36"/>
      <c r="C8" s="36"/>
      <c r="D8" s="36"/>
      <c r="E8" s="36"/>
      <c r="F8" s="15" t="s">
        <v>13</v>
      </c>
      <c r="G8" s="15" t="s">
        <v>14</v>
      </c>
      <c r="H8" s="15" t="s">
        <v>15</v>
      </c>
      <c r="I8" s="36"/>
      <c r="J8" s="15" t="s">
        <v>13</v>
      </c>
      <c r="K8" s="15" t="s">
        <v>14</v>
      </c>
      <c r="L8" s="15" t="s">
        <v>15</v>
      </c>
      <c r="M8" s="36"/>
      <c r="N8" s="15" t="s">
        <v>13</v>
      </c>
      <c r="O8" s="15" t="s">
        <v>14</v>
      </c>
      <c r="P8" s="15" t="s">
        <v>15</v>
      </c>
      <c r="Q8" s="36"/>
      <c r="R8" s="15" t="s">
        <v>13</v>
      </c>
      <c r="S8" s="15" t="s">
        <v>16</v>
      </c>
      <c r="T8" s="15" t="s">
        <v>15</v>
      </c>
    </row>
    <row r="9" spans="1:20" s="12" customForma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  <c r="S9" s="16">
        <v>19</v>
      </c>
      <c r="T9" s="16">
        <v>20</v>
      </c>
    </row>
    <row r="10" spans="1:20" s="12" customFormat="1" ht="23.25" customHeight="1">
      <c r="A10" s="38" t="s">
        <v>53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s="12" customFormat="1" ht="15.75">
      <c r="A11" s="17" t="s">
        <v>17</v>
      </c>
      <c r="B11" s="18" t="s">
        <v>18</v>
      </c>
      <c r="C11" s="11">
        <f>C27+C43</f>
        <v>0</v>
      </c>
      <c r="D11" s="11">
        <f>D27+D43</f>
        <v>0</v>
      </c>
      <c r="E11" s="11">
        <f>F11+G11+H11</f>
        <v>0</v>
      </c>
      <c r="F11" s="11">
        <f>F27+F43</f>
        <v>0</v>
      </c>
      <c r="G11" s="11">
        <f t="shared" ref="G11:H11" si="0">G27+G43</f>
        <v>0</v>
      </c>
      <c r="H11" s="11">
        <f t="shared" si="0"/>
        <v>0</v>
      </c>
      <c r="I11" s="11">
        <f>J11+K11+L11</f>
        <v>0</v>
      </c>
      <c r="J11" s="11">
        <f>J27+J43</f>
        <v>0</v>
      </c>
      <c r="K11" s="11">
        <f t="shared" ref="K11:L11" si="1">K27+K43</f>
        <v>0</v>
      </c>
      <c r="L11" s="11">
        <f t="shared" si="1"/>
        <v>0</v>
      </c>
      <c r="M11" s="11">
        <f>N11+O11+P11</f>
        <v>0</v>
      </c>
      <c r="N11" s="11">
        <f>N27+N43</f>
        <v>0</v>
      </c>
      <c r="O11" s="11">
        <f t="shared" ref="O11:P11" si="2">O27+O43</f>
        <v>0</v>
      </c>
      <c r="P11" s="11">
        <f t="shared" si="2"/>
        <v>0</v>
      </c>
      <c r="Q11" s="11">
        <f>R11+S11+T11</f>
        <v>0</v>
      </c>
      <c r="R11" s="11">
        <f>F11+J11-N11</f>
        <v>0</v>
      </c>
      <c r="S11" s="11">
        <f>G11+K11-O11</f>
        <v>0</v>
      </c>
      <c r="T11" s="11">
        <f>H11+L11-P11</f>
        <v>0</v>
      </c>
    </row>
    <row r="12" spans="1:20" s="12" customFormat="1" ht="30">
      <c r="A12" s="17" t="s">
        <v>19</v>
      </c>
      <c r="B12" s="18" t="s">
        <v>20</v>
      </c>
      <c r="C12" s="11">
        <f>C28+C44</f>
        <v>17700000</v>
      </c>
      <c r="D12" s="11">
        <f>D28+D44</f>
        <v>10000000</v>
      </c>
      <c r="E12" s="11">
        <f t="shared" ref="E12:E13" si="3">F12+G12+H12</f>
        <v>13700000</v>
      </c>
      <c r="F12" s="11">
        <f>F28+F44</f>
        <v>13700000</v>
      </c>
      <c r="G12" s="11">
        <f t="shared" ref="G12:H12" si="4">G28+G44</f>
        <v>0</v>
      </c>
      <c r="H12" s="11">
        <f t="shared" si="4"/>
        <v>0</v>
      </c>
      <c r="I12" s="11">
        <f t="shared" ref="I12:I13" si="5">J12+K12+L12</f>
        <v>797526.34</v>
      </c>
      <c r="J12" s="11">
        <f>J28+J44</f>
        <v>0</v>
      </c>
      <c r="K12" s="11">
        <f t="shared" ref="K12:L12" si="6">K28+K44</f>
        <v>797526.34</v>
      </c>
      <c r="L12" s="11">
        <f t="shared" si="6"/>
        <v>0</v>
      </c>
      <c r="M12" s="11">
        <f t="shared" ref="M12:M13" si="7">N12+O12+P12</f>
        <v>7461526.3399999999</v>
      </c>
      <c r="N12" s="11">
        <f>N28+N44</f>
        <v>6664000</v>
      </c>
      <c r="O12" s="11">
        <f t="shared" ref="O12:P12" si="8">O28+O44</f>
        <v>797526.34</v>
      </c>
      <c r="P12" s="11">
        <f t="shared" si="8"/>
        <v>0</v>
      </c>
      <c r="Q12" s="11">
        <f t="shared" ref="Q12:Q13" si="9">R12+S12+T12</f>
        <v>7036000</v>
      </c>
      <c r="R12" s="11">
        <f t="shared" ref="R12:R13" si="10">F12+J12-N12</f>
        <v>7036000</v>
      </c>
      <c r="S12" s="11">
        <f t="shared" ref="S12:S13" si="11">G12+K12-O12</f>
        <v>0</v>
      </c>
      <c r="T12" s="11">
        <f t="shared" ref="T12:T13" si="12">H12+L12-P12</f>
        <v>0</v>
      </c>
    </row>
    <row r="13" spans="1:20" s="12" customFormat="1" ht="45">
      <c r="A13" s="19" t="s">
        <v>21</v>
      </c>
      <c r="B13" s="20" t="s">
        <v>22</v>
      </c>
      <c r="C13" s="11">
        <f>C15+C16+C17+C18+C19</f>
        <v>17192543.039999999</v>
      </c>
      <c r="D13" s="11">
        <f>D15+D16+D17+D18+D19</f>
        <v>5359150</v>
      </c>
      <c r="E13" s="11">
        <f t="shared" si="3"/>
        <v>9574869.0399999991</v>
      </c>
      <c r="F13" s="11">
        <f>F15+F16+F17+F18+F19</f>
        <v>9574869.0399999991</v>
      </c>
      <c r="G13" s="11">
        <f>G15+G16+G17+G18+G19</f>
        <v>0</v>
      </c>
      <c r="H13" s="11">
        <f>H15+H16+H17+H18+H19</f>
        <v>0</v>
      </c>
      <c r="I13" s="11">
        <f t="shared" si="5"/>
        <v>1712623.41</v>
      </c>
      <c r="J13" s="11">
        <f>J15+J16+J17+J18+J19</f>
        <v>1600000</v>
      </c>
      <c r="K13" s="11">
        <f>K15+K16+K17+K18+K19</f>
        <v>112623.28</v>
      </c>
      <c r="L13" s="11">
        <f>L15+L16+L17+L18+L19</f>
        <v>0.13</v>
      </c>
      <c r="M13" s="11">
        <f t="shared" si="7"/>
        <v>1438441.41</v>
      </c>
      <c r="N13" s="11">
        <f>N15+N16+N17+N18+N19</f>
        <v>1325818</v>
      </c>
      <c r="O13" s="11">
        <f>O15+O16+O17+O18+O19</f>
        <v>112623.28</v>
      </c>
      <c r="P13" s="11">
        <f>P15+P16+P17+P18+P19</f>
        <v>0.13</v>
      </c>
      <c r="Q13" s="11">
        <f t="shared" si="9"/>
        <v>9849051.0399999991</v>
      </c>
      <c r="R13" s="11">
        <f t="shared" si="10"/>
        <v>9849051.0399999991</v>
      </c>
      <c r="S13" s="11">
        <f t="shared" si="11"/>
        <v>0</v>
      </c>
      <c r="T13" s="11">
        <f t="shared" si="12"/>
        <v>0</v>
      </c>
    </row>
    <row r="14" spans="1:20" s="12" customFormat="1" ht="15.75">
      <c r="A14" s="19"/>
      <c r="B14" s="2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2" customFormat="1" ht="15.75">
      <c r="A15" s="19" t="s">
        <v>23</v>
      </c>
      <c r="B15" s="22" t="s">
        <v>24</v>
      </c>
      <c r="C15" s="11">
        <f t="shared" ref="C15:D19" si="13">C31+C47</f>
        <v>7724619.04</v>
      </c>
      <c r="D15" s="11">
        <f t="shared" si="13"/>
        <v>2193892</v>
      </c>
      <c r="E15" s="11">
        <f t="shared" ref="E15:E20" si="14">F15+G15+H15</f>
        <v>4724619.04</v>
      </c>
      <c r="F15" s="11">
        <f>F31+F47</f>
        <v>4724619.04</v>
      </c>
      <c r="G15" s="11">
        <f t="shared" ref="G15:H15" si="15">G31+G47</f>
        <v>0</v>
      </c>
      <c r="H15" s="11">
        <f t="shared" si="15"/>
        <v>0</v>
      </c>
      <c r="I15" s="11">
        <f>J15+K15+L15</f>
        <v>49335.07</v>
      </c>
      <c r="J15" s="11">
        <f>J31+J47</f>
        <v>0</v>
      </c>
      <c r="K15" s="11">
        <f t="shared" ref="K15:L15" si="16">K31+K47</f>
        <v>49335</v>
      </c>
      <c r="L15" s="11">
        <f t="shared" si="16"/>
        <v>7.0000000000000007E-2</v>
      </c>
      <c r="M15" s="11">
        <f t="shared" ref="M15:M20" si="17">N15+O15+P15</f>
        <v>346281.07</v>
      </c>
      <c r="N15" s="11">
        <f>N31+N47</f>
        <v>296946</v>
      </c>
      <c r="O15" s="11">
        <f t="shared" ref="O15:P15" si="18">O31+O47</f>
        <v>49335</v>
      </c>
      <c r="P15" s="11">
        <f t="shared" si="18"/>
        <v>7.0000000000000007E-2</v>
      </c>
      <c r="Q15" s="11">
        <f t="shared" ref="Q15:Q20" si="19">R15+S15+T15</f>
        <v>4427673.04</v>
      </c>
      <c r="R15" s="11">
        <f t="shared" ref="R15:R20" si="20">F15+J15-N15</f>
        <v>4427673.04</v>
      </c>
      <c r="S15" s="11">
        <f t="shared" ref="S15:S20" si="21">G15+K15-O15</f>
        <v>0</v>
      </c>
      <c r="T15" s="11">
        <f t="shared" ref="T15:T20" si="22">H15+L15-P15</f>
        <v>0</v>
      </c>
    </row>
    <row r="16" spans="1:20" s="12" customFormat="1" ht="39.75" customHeight="1">
      <c r="A16" s="19" t="s">
        <v>25</v>
      </c>
      <c r="B16" s="22" t="s">
        <v>59</v>
      </c>
      <c r="C16" s="11">
        <f t="shared" si="13"/>
        <v>400000</v>
      </c>
      <c r="D16" s="11">
        <f t="shared" si="13"/>
        <v>400000</v>
      </c>
      <c r="E16" s="11">
        <f t="shared" si="14"/>
        <v>0</v>
      </c>
      <c r="F16" s="11">
        <f>F32+F48</f>
        <v>0</v>
      </c>
      <c r="G16" s="11">
        <f t="shared" ref="G16:H16" si="23">G32+G48</f>
        <v>0</v>
      </c>
      <c r="H16" s="11">
        <f t="shared" si="23"/>
        <v>0</v>
      </c>
      <c r="I16" s="11">
        <f>J16+K16+L16</f>
        <v>400000</v>
      </c>
      <c r="J16" s="11">
        <f>J32+J48</f>
        <v>400000</v>
      </c>
      <c r="K16" s="11">
        <f t="shared" ref="K16:L16" si="24">K32+K48</f>
        <v>0</v>
      </c>
      <c r="L16" s="11">
        <f t="shared" si="24"/>
        <v>0</v>
      </c>
      <c r="M16" s="11">
        <f t="shared" si="17"/>
        <v>0</v>
      </c>
      <c r="N16" s="11">
        <f>N32+N48</f>
        <v>0</v>
      </c>
      <c r="O16" s="11">
        <f t="shared" ref="O16:P16" si="25">O32+O48</f>
        <v>0</v>
      </c>
      <c r="P16" s="11">
        <f t="shared" si="25"/>
        <v>0</v>
      </c>
      <c r="Q16" s="11">
        <f t="shared" si="19"/>
        <v>400000</v>
      </c>
      <c r="R16" s="11">
        <f t="shared" si="20"/>
        <v>400000</v>
      </c>
      <c r="S16" s="11">
        <f t="shared" si="21"/>
        <v>0</v>
      </c>
      <c r="T16" s="11">
        <f t="shared" si="22"/>
        <v>0</v>
      </c>
    </row>
    <row r="17" spans="1:20" s="12" customFormat="1" ht="30">
      <c r="A17" s="19" t="s">
        <v>26</v>
      </c>
      <c r="B17" s="22" t="s">
        <v>27</v>
      </c>
      <c r="C17" s="11">
        <f t="shared" si="13"/>
        <v>9067924</v>
      </c>
      <c r="D17" s="11">
        <f t="shared" si="13"/>
        <v>2765258</v>
      </c>
      <c r="E17" s="11">
        <f t="shared" si="14"/>
        <v>4850250</v>
      </c>
      <c r="F17" s="11">
        <f>F33+F49</f>
        <v>4850250</v>
      </c>
      <c r="G17" s="11">
        <f t="shared" ref="G17:H17" si="26">G33+G49</f>
        <v>0</v>
      </c>
      <c r="H17" s="11">
        <f t="shared" si="26"/>
        <v>0</v>
      </c>
      <c r="I17" s="11">
        <f>J17+K17+L17</f>
        <v>1263288.3400000001</v>
      </c>
      <c r="J17" s="11">
        <f>J33+J49</f>
        <v>1200000</v>
      </c>
      <c r="K17" s="11">
        <f t="shared" ref="K17:L17" si="27">K33+K49</f>
        <v>63288.28</v>
      </c>
      <c r="L17" s="11">
        <f t="shared" si="27"/>
        <v>0.06</v>
      </c>
      <c r="M17" s="11">
        <f t="shared" si="17"/>
        <v>1092160.3400000001</v>
      </c>
      <c r="N17" s="11">
        <f>N33+N49</f>
        <v>1028872</v>
      </c>
      <c r="O17" s="11">
        <f t="shared" ref="O17:P17" si="28">O33+O49</f>
        <v>63288.28</v>
      </c>
      <c r="P17" s="11">
        <f t="shared" si="28"/>
        <v>0.06</v>
      </c>
      <c r="Q17" s="11">
        <f t="shared" si="19"/>
        <v>5021378</v>
      </c>
      <c r="R17" s="11">
        <f t="shared" si="20"/>
        <v>5021378</v>
      </c>
      <c r="S17" s="11">
        <f t="shared" si="21"/>
        <v>0</v>
      </c>
      <c r="T17" s="11">
        <f t="shared" si="22"/>
        <v>0</v>
      </c>
    </row>
    <row r="18" spans="1:20" s="12" customFormat="1" ht="15.75">
      <c r="A18" s="19" t="s">
        <v>28</v>
      </c>
      <c r="B18" s="22" t="s">
        <v>29</v>
      </c>
      <c r="C18" s="11">
        <f t="shared" ref="C18" si="29">C34+C50</f>
        <v>0</v>
      </c>
      <c r="D18" s="11">
        <f t="shared" si="13"/>
        <v>0</v>
      </c>
      <c r="E18" s="11">
        <f t="shared" si="14"/>
        <v>0</v>
      </c>
      <c r="F18" s="11">
        <f>F34+F50</f>
        <v>0</v>
      </c>
      <c r="G18" s="11">
        <f t="shared" ref="G18:H18" si="30">G34+G50</f>
        <v>0</v>
      </c>
      <c r="H18" s="11">
        <f t="shared" si="30"/>
        <v>0</v>
      </c>
      <c r="I18" s="11">
        <f>J18+K18+L18</f>
        <v>0</v>
      </c>
      <c r="J18" s="11">
        <f>J34+J50</f>
        <v>0</v>
      </c>
      <c r="K18" s="11">
        <f t="shared" ref="K18:L18" si="31">K34+K50</f>
        <v>0</v>
      </c>
      <c r="L18" s="11">
        <f t="shared" si="31"/>
        <v>0</v>
      </c>
      <c r="M18" s="11">
        <f t="shared" si="17"/>
        <v>0</v>
      </c>
      <c r="N18" s="11">
        <f>N34+N50</f>
        <v>0</v>
      </c>
      <c r="O18" s="11">
        <f t="shared" ref="O18:P18" si="32">O34+O50</f>
        <v>0</v>
      </c>
      <c r="P18" s="11">
        <f t="shared" si="32"/>
        <v>0</v>
      </c>
      <c r="Q18" s="11">
        <f t="shared" si="19"/>
        <v>0</v>
      </c>
      <c r="R18" s="11">
        <f t="shared" si="20"/>
        <v>0</v>
      </c>
      <c r="S18" s="11">
        <f t="shared" si="21"/>
        <v>0</v>
      </c>
      <c r="T18" s="11">
        <f t="shared" si="22"/>
        <v>0</v>
      </c>
    </row>
    <row r="19" spans="1:20" s="12" customFormat="1" ht="15.75">
      <c r="A19" s="19" t="s">
        <v>30</v>
      </c>
      <c r="B19" s="22" t="s">
        <v>31</v>
      </c>
      <c r="C19" s="11">
        <f t="shared" ref="C19" si="33">C35+C51</f>
        <v>0</v>
      </c>
      <c r="D19" s="11">
        <f t="shared" si="13"/>
        <v>0</v>
      </c>
      <c r="E19" s="11">
        <f t="shared" si="14"/>
        <v>0</v>
      </c>
      <c r="F19" s="11">
        <f>F35+F51</f>
        <v>0</v>
      </c>
      <c r="G19" s="11">
        <f t="shared" ref="G19:H19" si="34">G35+G51</f>
        <v>0</v>
      </c>
      <c r="H19" s="11">
        <f t="shared" si="34"/>
        <v>0</v>
      </c>
      <c r="I19" s="11">
        <f t="shared" ref="I19" si="35">J19+K19+L19</f>
        <v>0</v>
      </c>
      <c r="J19" s="11">
        <f>J35+J51</f>
        <v>0</v>
      </c>
      <c r="K19" s="11">
        <f t="shared" ref="K19:L19" si="36">K35+K51</f>
        <v>0</v>
      </c>
      <c r="L19" s="11">
        <f t="shared" si="36"/>
        <v>0</v>
      </c>
      <c r="M19" s="11">
        <f t="shared" si="17"/>
        <v>0</v>
      </c>
      <c r="N19" s="11">
        <f>N35+N51</f>
        <v>0</v>
      </c>
      <c r="O19" s="11">
        <f t="shared" ref="O19:P19" si="37">O35+O51</f>
        <v>0</v>
      </c>
      <c r="P19" s="11">
        <f t="shared" si="37"/>
        <v>0</v>
      </c>
      <c r="Q19" s="11">
        <f t="shared" si="19"/>
        <v>0</v>
      </c>
      <c r="R19" s="11">
        <f t="shared" si="20"/>
        <v>0</v>
      </c>
      <c r="S19" s="11">
        <f t="shared" si="21"/>
        <v>0</v>
      </c>
      <c r="T19" s="11">
        <f t="shared" si="22"/>
        <v>0</v>
      </c>
    </row>
    <row r="20" spans="1:20" s="12" customFormat="1" ht="30">
      <c r="A20" s="19" t="s">
        <v>32</v>
      </c>
      <c r="B20" s="20" t="s">
        <v>33</v>
      </c>
      <c r="C20" s="11">
        <f t="shared" ref="C20" si="38">C36+C52</f>
        <v>0</v>
      </c>
      <c r="D20" s="11">
        <f>D22+D23+D24</f>
        <v>0</v>
      </c>
      <c r="E20" s="11">
        <f t="shared" si="14"/>
        <v>0</v>
      </c>
      <c r="F20" s="11">
        <f>F22+F23+F24</f>
        <v>0</v>
      </c>
      <c r="G20" s="11">
        <f>G22+G23+G24</f>
        <v>0</v>
      </c>
      <c r="H20" s="11">
        <f>H22+H23+H24</f>
        <v>0</v>
      </c>
      <c r="I20" s="11">
        <f>J20+K20+L20</f>
        <v>0</v>
      </c>
      <c r="J20" s="11">
        <f>J22+J23+J24</f>
        <v>0</v>
      </c>
      <c r="K20" s="11">
        <f>K22+K23+K24</f>
        <v>0</v>
      </c>
      <c r="L20" s="11">
        <f>L22+L23+L24</f>
        <v>0</v>
      </c>
      <c r="M20" s="11">
        <f t="shared" si="17"/>
        <v>0</v>
      </c>
      <c r="N20" s="11">
        <f>N22+N23+N24</f>
        <v>0</v>
      </c>
      <c r="O20" s="11">
        <f>O22+O23+O24</f>
        <v>0</v>
      </c>
      <c r="P20" s="11">
        <f>P22+P23+P24</f>
        <v>0</v>
      </c>
      <c r="Q20" s="11">
        <f t="shared" si="19"/>
        <v>0</v>
      </c>
      <c r="R20" s="11">
        <f t="shared" si="20"/>
        <v>0</v>
      </c>
      <c r="S20" s="11">
        <f t="shared" si="21"/>
        <v>0</v>
      </c>
      <c r="T20" s="11">
        <f t="shared" si="22"/>
        <v>0</v>
      </c>
    </row>
    <row r="21" spans="1:20" s="12" customFormat="1" ht="15.75">
      <c r="A21" s="19"/>
      <c r="B21" s="21" t="s">
        <v>12</v>
      </c>
      <c r="C21" s="11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2" customFormat="1" ht="30">
      <c r="A22" s="19" t="s">
        <v>34</v>
      </c>
      <c r="B22" s="22" t="s">
        <v>35</v>
      </c>
      <c r="C22" s="11">
        <f>C38</f>
        <v>0</v>
      </c>
      <c r="D22" s="11">
        <f>D38</f>
        <v>0</v>
      </c>
      <c r="E22" s="11">
        <f t="shared" ref="E22:E24" si="39">F22+G22+H22</f>
        <v>0</v>
      </c>
      <c r="F22" s="11">
        <f>F38</f>
        <v>0</v>
      </c>
      <c r="G22" s="11">
        <f t="shared" ref="G22:H22" si="40">G38</f>
        <v>0</v>
      </c>
      <c r="H22" s="11">
        <f t="shared" si="40"/>
        <v>0</v>
      </c>
      <c r="I22" s="11">
        <f t="shared" ref="I22:I24" si="41">J22+K22+L22</f>
        <v>0</v>
      </c>
      <c r="J22" s="11">
        <f>J38</f>
        <v>0</v>
      </c>
      <c r="K22" s="11">
        <f t="shared" ref="K22:L22" si="42">K38</f>
        <v>0</v>
      </c>
      <c r="L22" s="11">
        <f t="shared" si="42"/>
        <v>0</v>
      </c>
      <c r="M22" s="11">
        <f t="shared" ref="M22:M24" si="43">N22+O22+P22</f>
        <v>0</v>
      </c>
      <c r="N22" s="11">
        <f>N38</f>
        <v>0</v>
      </c>
      <c r="O22" s="11">
        <f t="shared" ref="O22:P22" si="44">O38</f>
        <v>0</v>
      </c>
      <c r="P22" s="11">
        <f t="shared" si="44"/>
        <v>0</v>
      </c>
      <c r="Q22" s="11">
        <f t="shared" ref="Q22:Q24" si="45">R22+S22+T22</f>
        <v>0</v>
      </c>
      <c r="R22" s="11">
        <f t="shared" ref="R22:R24" si="46">F22+J22-N22</f>
        <v>0</v>
      </c>
      <c r="S22" s="11">
        <f t="shared" ref="S22:S24" si="47">G22+K22-O22</f>
        <v>0</v>
      </c>
      <c r="T22" s="11">
        <f t="shared" ref="T22:T24" si="48">H22+L22-P22</f>
        <v>0</v>
      </c>
    </row>
    <row r="23" spans="1:20" s="12" customFormat="1" ht="15.75">
      <c r="A23" s="19" t="s">
        <v>36</v>
      </c>
      <c r="B23" s="22" t="s">
        <v>37</v>
      </c>
      <c r="C23" s="11">
        <f>C39</f>
        <v>0</v>
      </c>
      <c r="D23" s="11">
        <f>D39</f>
        <v>0</v>
      </c>
      <c r="E23" s="11">
        <f t="shared" si="39"/>
        <v>0</v>
      </c>
      <c r="F23" s="11">
        <f>F39</f>
        <v>0</v>
      </c>
      <c r="G23" s="11">
        <f t="shared" ref="G23:H23" si="49">G39</f>
        <v>0</v>
      </c>
      <c r="H23" s="11">
        <f t="shared" si="49"/>
        <v>0</v>
      </c>
      <c r="I23" s="11">
        <f t="shared" si="41"/>
        <v>0</v>
      </c>
      <c r="J23" s="11">
        <f>J39</f>
        <v>0</v>
      </c>
      <c r="K23" s="11">
        <f t="shared" ref="K23:L23" si="50">K39</f>
        <v>0</v>
      </c>
      <c r="L23" s="11">
        <f t="shared" si="50"/>
        <v>0</v>
      </c>
      <c r="M23" s="11">
        <f t="shared" si="43"/>
        <v>0</v>
      </c>
      <c r="N23" s="11">
        <f>N39</f>
        <v>0</v>
      </c>
      <c r="O23" s="11">
        <f t="shared" ref="O23:P23" si="51">O39</f>
        <v>0</v>
      </c>
      <c r="P23" s="11">
        <f t="shared" si="51"/>
        <v>0</v>
      </c>
      <c r="Q23" s="11">
        <f t="shared" si="45"/>
        <v>0</v>
      </c>
      <c r="R23" s="11">
        <f t="shared" si="46"/>
        <v>0</v>
      </c>
      <c r="S23" s="11">
        <f t="shared" si="47"/>
        <v>0</v>
      </c>
      <c r="T23" s="11">
        <f t="shared" si="48"/>
        <v>0</v>
      </c>
    </row>
    <row r="24" spans="1:20" s="12" customFormat="1" ht="15.75">
      <c r="A24" s="19" t="s">
        <v>38</v>
      </c>
      <c r="B24" s="22" t="s">
        <v>39</v>
      </c>
      <c r="C24" s="11">
        <f>C40+C52</f>
        <v>0</v>
      </c>
      <c r="D24" s="11">
        <f>D40+D52</f>
        <v>0</v>
      </c>
      <c r="E24" s="11">
        <f t="shared" si="39"/>
        <v>0</v>
      </c>
      <c r="F24" s="11">
        <f>F40+F52</f>
        <v>0</v>
      </c>
      <c r="G24" s="11">
        <f t="shared" ref="G24:H24" si="52">G40+G52</f>
        <v>0</v>
      </c>
      <c r="H24" s="11">
        <f t="shared" si="52"/>
        <v>0</v>
      </c>
      <c r="I24" s="11">
        <f t="shared" si="41"/>
        <v>0</v>
      </c>
      <c r="J24" s="11">
        <f>J40+J52</f>
        <v>0</v>
      </c>
      <c r="K24" s="11">
        <f t="shared" ref="K24:L24" si="53">K40+K52</f>
        <v>0</v>
      </c>
      <c r="L24" s="11">
        <f t="shared" si="53"/>
        <v>0</v>
      </c>
      <c r="M24" s="11">
        <f t="shared" si="43"/>
        <v>0</v>
      </c>
      <c r="N24" s="11">
        <f>N40+N52</f>
        <v>0</v>
      </c>
      <c r="O24" s="11">
        <f t="shared" ref="O24:P24" si="54">O40+O52</f>
        <v>0</v>
      </c>
      <c r="P24" s="11">
        <f t="shared" si="54"/>
        <v>0</v>
      </c>
      <c r="Q24" s="11">
        <f t="shared" si="45"/>
        <v>0</v>
      </c>
      <c r="R24" s="11">
        <f t="shared" si="46"/>
        <v>0</v>
      </c>
      <c r="S24" s="11">
        <f t="shared" si="47"/>
        <v>0</v>
      </c>
      <c r="T24" s="11">
        <f t="shared" si="48"/>
        <v>0</v>
      </c>
    </row>
    <row r="25" spans="1:20" s="12" customFormat="1" ht="15.75">
      <c r="A25" s="19"/>
      <c r="B25" s="23" t="s">
        <v>49</v>
      </c>
      <c r="C25" s="11">
        <f>C11+C12+C13+C20</f>
        <v>34892543.039999999</v>
      </c>
      <c r="D25" s="11">
        <f>D11+D12+D13+D20</f>
        <v>15359150</v>
      </c>
      <c r="E25" s="11">
        <f t="shared" ref="E25:T25" si="55">E11+E12+E13+E20</f>
        <v>23274869.039999999</v>
      </c>
      <c r="F25" s="11">
        <f t="shared" si="55"/>
        <v>23274869.039999999</v>
      </c>
      <c r="G25" s="11">
        <f t="shared" si="55"/>
        <v>0</v>
      </c>
      <c r="H25" s="11">
        <f t="shared" si="55"/>
        <v>0</v>
      </c>
      <c r="I25" s="11">
        <f t="shared" si="55"/>
        <v>2510149.75</v>
      </c>
      <c r="J25" s="11">
        <f t="shared" si="55"/>
        <v>1600000</v>
      </c>
      <c r="K25" s="11">
        <f t="shared" si="55"/>
        <v>910149.62</v>
      </c>
      <c r="L25" s="11">
        <f t="shared" si="55"/>
        <v>0.13</v>
      </c>
      <c r="M25" s="11">
        <f t="shared" si="55"/>
        <v>8899967.75</v>
      </c>
      <c r="N25" s="11">
        <f t="shared" si="55"/>
        <v>7989818</v>
      </c>
      <c r="O25" s="11">
        <f t="shared" si="55"/>
        <v>910149.62</v>
      </c>
      <c r="P25" s="11">
        <f t="shared" si="55"/>
        <v>0.13</v>
      </c>
      <c r="Q25" s="11">
        <f t="shared" si="55"/>
        <v>16885051.039999999</v>
      </c>
      <c r="R25" s="11">
        <f t="shared" si="55"/>
        <v>16885051.039999999</v>
      </c>
      <c r="S25" s="11">
        <f t="shared" si="55"/>
        <v>0</v>
      </c>
      <c r="T25" s="11">
        <f t="shared" si="55"/>
        <v>0</v>
      </c>
    </row>
    <row r="26" spans="1:20" s="12" customFormat="1" ht="21" customHeight="1">
      <c r="A26" s="44" t="s">
        <v>50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s="12" customFormat="1" ht="30.75" customHeight="1">
      <c r="A27" s="17" t="s">
        <v>17</v>
      </c>
      <c r="B27" s="18" t="s">
        <v>47</v>
      </c>
      <c r="C27" s="2"/>
      <c r="D27" s="2"/>
      <c r="E27" s="11">
        <f>F27+G27+H27</f>
        <v>0</v>
      </c>
      <c r="F27" s="2"/>
      <c r="G27" s="2"/>
      <c r="H27" s="2"/>
      <c r="I27" s="11">
        <f>J27+K27+L27</f>
        <v>0</v>
      </c>
      <c r="J27" s="2"/>
      <c r="K27" s="2"/>
      <c r="L27" s="2"/>
      <c r="M27" s="11">
        <f>N27+O27+P27</f>
        <v>0</v>
      </c>
      <c r="N27" s="2"/>
      <c r="O27" s="2"/>
      <c r="P27" s="2"/>
      <c r="Q27" s="11">
        <f>R27+S27+T27</f>
        <v>0</v>
      </c>
      <c r="R27" s="11">
        <f>F27+J27-N27</f>
        <v>0</v>
      </c>
      <c r="S27" s="11">
        <f>G27+K27-O27</f>
        <v>0</v>
      </c>
      <c r="T27" s="11">
        <f>H27+L27-P27</f>
        <v>0</v>
      </c>
    </row>
    <row r="28" spans="1:20" s="12" customFormat="1" ht="38.25" customHeight="1">
      <c r="A28" s="17" t="s">
        <v>19</v>
      </c>
      <c r="B28" s="18" t="s">
        <v>20</v>
      </c>
      <c r="C28" s="2">
        <v>17700000</v>
      </c>
      <c r="D28" s="2">
        <v>10000000</v>
      </c>
      <c r="E28" s="11">
        <f t="shared" ref="E28:E40" si="56">F28+G28+H28</f>
        <v>13700000</v>
      </c>
      <c r="F28" s="2">
        <v>13700000</v>
      </c>
      <c r="G28" s="2">
        <v>0</v>
      </c>
      <c r="H28" s="2">
        <v>0</v>
      </c>
      <c r="I28" s="11">
        <f t="shared" ref="I28:I40" si="57">J28+K28+L28</f>
        <v>797526.34</v>
      </c>
      <c r="J28" s="2">
        <v>0</v>
      </c>
      <c r="K28" s="2">
        <v>797526.34</v>
      </c>
      <c r="L28" s="2">
        <v>0</v>
      </c>
      <c r="M28" s="11">
        <f t="shared" ref="M28:M40" si="58">N28+O28+P28</f>
        <v>7461526.3399999999</v>
      </c>
      <c r="N28" s="2">
        <v>6664000</v>
      </c>
      <c r="O28" s="2">
        <v>797526.34</v>
      </c>
      <c r="P28" s="2">
        <v>0</v>
      </c>
      <c r="Q28" s="11">
        <f t="shared" ref="Q28:Q40" si="59">R28+S28+T28</f>
        <v>7036000</v>
      </c>
      <c r="R28" s="11">
        <f>F28+J28-N28</f>
        <v>7036000</v>
      </c>
      <c r="S28" s="11">
        <f t="shared" ref="R28:T40" si="60">G28+K28-O28</f>
        <v>0</v>
      </c>
      <c r="T28" s="11">
        <f>H28+L28-P28</f>
        <v>0</v>
      </c>
    </row>
    <row r="29" spans="1:20" s="12" customFormat="1" ht="45" customHeight="1">
      <c r="A29" s="19" t="s">
        <v>21</v>
      </c>
      <c r="B29" s="20" t="s">
        <v>22</v>
      </c>
      <c r="C29" s="11">
        <f>C31+C32+C33+C34+C35</f>
        <v>9533962</v>
      </c>
      <c r="D29" s="11">
        <f>D31+D32+D33+D34+D35</f>
        <v>2355974</v>
      </c>
      <c r="E29" s="11">
        <f t="shared" si="56"/>
        <v>3189308</v>
      </c>
      <c r="F29" s="11">
        <f>F31+F32+F33+F34+F35</f>
        <v>3189308</v>
      </c>
      <c r="G29" s="11">
        <f>G31+G32+G33+G34+G35</f>
        <v>0</v>
      </c>
      <c r="H29" s="11">
        <f>H31+H32+H33+H34+H35</f>
        <v>0</v>
      </c>
      <c r="I29" s="11">
        <f t="shared" si="57"/>
        <v>662234.80000000005</v>
      </c>
      <c r="J29" s="11">
        <f>J31+J32+J33+J34+J35</f>
        <v>600000</v>
      </c>
      <c r="K29" s="11">
        <f>K31+K32+K33+K34+K35</f>
        <v>62234.8</v>
      </c>
      <c r="L29" s="11">
        <f>L31+L32+L33+L34+L35</f>
        <v>0</v>
      </c>
      <c r="M29" s="11">
        <f t="shared" si="58"/>
        <v>751542.8</v>
      </c>
      <c r="N29" s="11">
        <f>N31+N32+N33+N34+N35</f>
        <v>689308</v>
      </c>
      <c r="O29" s="11">
        <f>O31+O32+O33+O34+O35</f>
        <v>62234.8</v>
      </c>
      <c r="P29" s="11">
        <f>P31+P32+P33+P34+P35</f>
        <v>0</v>
      </c>
      <c r="Q29" s="11">
        <f t="shared" si="59"/>
        <v>3100000</v>
      </c>
      <c r="R29" s="11">
        <f t="shared" si="60"/>
        <v>3100000</v>
      </c>
      <c r="S29" s="11">
        <f t="shared" si="60"/>
        <v>0</v>
      </c>
      <c r="T29" s="11">
        <f t="shared" si="60"/>
        <v>0</v>
      </c>
    </row>
    <row r="30" spans="1:20" s="12" customFormat="1" ht="16.5" customHeight="1">
      <c r="A30" s="19"/>
      <c r="B30" s="21" t="s">
        <v>12</v>
      </c>
      <c r="C30" s="2"/>
      <c r="D30" s="2"/>
      <c r="E30" s="11"/>
      <c r="F30" s="2"/>
      <c r="G30" s="2"/>
      <c r="H30" s="2"/>
      <c r="I30" s="11"/>
      <c r="J30" s="2"/>
      <c r="K30" s="2"/>
      <c r="L30" s="2"/>
      <c r="M30" s="11"/>
      <c r="N30" s="2"/>
      <c r="O30" s="2"/>
      <c r="P30" s="2"/>
      <c r="Q30" s="11"/>
      <c r="R30" s="11"/>
      <c r="S30" s="11"/>
      <c r="T30" s="11"/>
    </row>
    <row r="31" spans="1:20" s="12" customFormat="1" ht="19.5" customHeight="1">
      <c r="A31" s="19" t="s">
        <v>23</v>
      </c>
      <c r="B31" s="22" t="s">
        <v>24</v>
      </c>
      <c r="C31" s="2">
        <v>4200000</v>
      </c>
      <c r="D31" s="2">
        <v>800000</v>
      </c>
      <c r="E31" s="11">
        <f t="shared" si="56"/>
        <v>1200000</v>
      </c>
      <c r="F31" s="2">
        <v>1200000</v>
      </c>
      <c r="G31" s="2"/>
      <c r="H31" s="2"/>
      <c r="I31" s="11">
        <f>J31+K31+L31</f>
        <v>24614.75</v>
      </c>
      <c r="J31" s="2"/>
      <c r="K31" s="2">
        <v>24614.75</v>
      </c>
      <c r="L31" s="2"/>
      <c r="M31" s="11">
        <f t="shared" si="58"/>
        <v>24614.75</v>
      </c>
      <c r="N31" s="2">
        <v>0</v>
      </c>
      <c r="O31" s="2">
        <v>24614.75</v>
      </c>
      <c r="P31" s="2"/>
      <c r="Q31" s="11">
        <f t="shared" si="59"/>
        <v>1200000</v>
      </c>
      <c r="R31" s="11">
        <f t="shared" si="60"/>
        <v>1200000</v>
      </c>
      <c r="S31" s="11">
        <f t="shared" si="60"/>
        <v>0</v>
      </c>
      <c r="T31" s="11">
        <f t="shared" si="60"/>
        <v>0</v>
      </c>
    </row>
    <row r="32" spans="1:20" s="12" customFormat="1" ht="32.25" customHeight="1">
      <c r="A32" s="19" t="s">
        <v>25</v>
      </c>
      <c r="B32" s="22" t="s">
        <v>59</v>
      </c>
      <c r="C32" s="2">
        <v>0</v>
      </c>
      <c r="D32" s="2">
        <v>0</v>
      </c>
      <c r="E32" s="11">
        <f t="shared" si="56"/>
        <v>0</v>
      </c>
      <c r="F32" s="2"/>
      <c r="G32" s="2"/>
      <c r="H32" s="2"/>
      <c r="I32" s="11">
        <f>J32+K32+L32</f>
        <v>0</v>
      </c>
      <c r="J32" s="2">
        <v>0</v>
      </c>
      <c r="K32" s="2">
        <v>0</v>
      </c>
      <c r="L32" s="2"/>
      <c r="M32" s="11">
        <f t="shared" si="58"/>
        <v>0</v>
      </c>
      <c r="N32" s="2">
        <v>0</v>
      </c>
      <c r="O32" s="2">
        <v>0</v>
      </c>
      <c r="P32" s="2"/>
      <c r="Q32" s="11">
        <f t="shared" si="59"/>
        <v>0</v>
      </c>
      <c r="R32" s="11">
        <f t="shared" si="60"/>
        <v>0</v>
      </c>
      <c r="S32" s="11">
        <f t="shared" si="60"/>
        <v>0</v>
      </c>
      <c r="T32" s="11">
        <f t="shared" si="60"/>
        <v>0</v>
      </c>
    </row>
    <row r="33" spans="1:21" s="12" customFormat="1" ht="33.75" customHeight="1">
      <c r="A33" s="19" t="s">
        <v>26</v>
      </c>
      <c r="B33" s="22" t="s">
        <v>27</v>
      </c>
      <c r="C33" s="11">
        <v>5333962</v>
      </c>
      <c r="D33" s="2">
        <v>1555974</v>
      </c>
      <c r="E33" s="11">
        <f t="shared" si="56"/>
        <v>1989308</v>
      </c>
      <c r="F33" s="2">
        <v>1989308</v>
      </c>
      <c r="G33" s="2"/>
      <c r="H33" s="2"/>
      <c r="I33" s="11">
        <f>J33+K33+L33</f>
        <v>637620.05000000005</v>
      </c>
      <c r="J33" s="2">
        <v>600000</v>
      </c>
      <c r="K33" s="2">
        <v>37620.050000000003</v>
      </c>
      <c r="L33" s="2"/>
      <c r="M33" s="11">
        <f t="shared" si="58"/>
        <v>726928.05</v>
      </c>
      <c r="N33" s="2">
        <v>689308</v>
      </c>
      <c r="O33" s="2">
        <v>37620.050000000003</v>
      </c>
      <c r="P33" s="2"/>
      <c r="Q33" s="11">
        <f t="shared" si="59"/>
        <v>1900000</v>
      </c>
      <c r="R33" s="11">
        <f t="shared" si="60"/>
        <v>1900000</v>
      </c>
      <c r="S33" s="11">
        <f t="shared" si="60"/>
        <v>0</v>
      </c>
      <c r="T33" s="11">
        <f t="shared" si="60"/>
        <v>0</v>
      </c>
    </row>
    <row r="34" spans="1:21" s="12" customFormat="1" ht="16.5" customHeight="1">
      <c r="A34" s="19" t="s">
        <v>28</v>
      </c>
      <c r="B34" s="22" t="s">
        <v>29</v>
      </c>
      <c r="C34" s="11"/>
      <c r="D34" s="11"/>
      <c r="E34" s="11">
        <f t="shared" si="56"/>
        <v>0</v>
      </c>
      <c r="F34" s="2"/>
      <c r="G34" s="2"/>
      <c r="H34" s="2"/>
      <c r="I34" s="11">
        <f>J34+K34+L34</f>
        <v>0</v>
      </c>
      <c r="J34" s="2"/>
      <c r="K34" s="2"/>
      <c r="L34" s="2"/>
      <c r="M34" s="11">
        <f t="shared" si="58"/>
        <v>0</v>
      </c>
      <c r="N34" s="2"/>
      <c r="O34" s="2"/>
      <c r="P34" s="2"/>
      <c r="Q34" s="11">
        <f t="shared" si="59"/>
        <v>0</v>
      </c>
      <c r="R34" s="11">
        <f t="shared" si="60"/>
        <v>0</v>
      </c>
      <c r="S34" s="11">
        <f t="shared" si="60"/>
        <v>0</v>
      </c>
      <c r="T34" s="11">
        <f t="shared" si="60"/>
        <v>0</v>
      </c>
    </row>
    <row r="35" spans="1:21" s="12" customFormat="1" ht="31.5" customHeight="1">
      <c r="A35" s="19" t="s">
        <v>30</v>
      </c>
      <c r="B35" s="22" t="s">
        <v>64</v>
      </c>
      <c r="C35" s="2">
        <v>0</v>
      </c>
      <c r="D35" s="2">
        <v>0</v>
      </c>
      <c r="E35" s="11">
        <f t="shared" si="56"/>
        <v>0</v>
      </c>
      <c r="F35" s="2">
        <v>0</v>
      </c>
      <c r="G35" s="2">
        <v>0</v>
      </c>
      <c r="H35" s="2">
        <v>0</v>
      </c>
      <c r="I35" s="11">
        <f t="shared" si="57"/>
        <v>0</v>
      </c>
      <c r="J35" s="2">
        <v>0</v>
      </c>
      <c r="K35" s="2">
        <v>0</v>
      </c>
      <c r="L35" s="2">
        <v>0</v>
      </c>
      <c r="M35" s="11">
        <f t="shared" si="58"/>
        <v>0</v>
      </c>
      <c r="N35" s="2">
        <v>0</v>
      </c>
      <c r="O35" s="2">
        <v>0</v>
      </c>
      <c r="P35" s="2">
        <v>0</v>
      </c>
      <c r="Q35" s="11">
        <f t="shared" si="59"/>
        <v>0</v>
      </c>
      <c r="R35" s="11">
        <f t="shared" si="60"/>
        <v>0</v>
      </c>
      <c r="S35" s="11">
        <f t="shared" si="60"/>
        <v>0</v>
      </c>
      <c r="T35" s="11">
        <f t="shared" si="60"/>
        <v>0</v>
      </c>
    </row>
    <row r="36" spans="1:21" s="12" customFormat="1" ht="36.75" customHeight="1">
      <c r="A36" s="19" t="s">
        <v>32</v>
      </c>
      <c r="B36" s="20" t="s">
        <v>48</v>
      </c>
      <c r="C36" s="11">
        <f>C38+C39+C40</f>
        <v>0</v>
      </c>
      <c r="D36" s="11">
        <f>D38+D39+D40</f>
        <v>0</v>
      </c>
      <c r="E36" s="11">
        <f t="shared" si="56"/>
        <v>0</v>
      </c>
      <c r="F36" s="11">
        <f>F38+F39+F40</f>
        <v>0</v>
      </c>
      <c r="G36" s="11">
        <f>G38+G39+G40</f>
        <v>0</v>
      </c>
      <c r="H36" s="11">
        <f>H38+H39+H40</f>
        <v>0</v>
      </c>
      <c r="I36" s="11">
        <f>J36+K36+L36</f>
        <v>0</v>
      </c>
      <c r="J36" s="11">
        <f>J38+J39+J40</f>
        <v>0</v>
      </c>
      <c r="K36" s="11">
        <f>K38+K39+K40</f>
        <v>0</v>
      </c>
      <c r="L36" s="11">
        <f>L38+L39+L40</f>
        <v>0</v>
      </c>
      <c r="M36" s="11">
        <f t="shared" si="58"/>
        <v>0</v>
      </c>
      <c r="N36" s="11">
        <f>N38+N39+N40</f>
        <v>0</v>
      </c>
      <c r="O36" s="11">
        <f>O38+O39+O40</f>
        <v>0</v>
      </c>
      <c r="P36" s="11">
        <f>P38+P39+P40</f>
        <v>0</v>
      </c>
      <c r="Q36" s="11">
        <f t="shared" si="59"/>
        <v>0</v>
      </c>
      <c r="R36" s="11">
        <f t="shared" si="60"/>
        <v>0</v>
      </c>
      <c r="S36" s="11">
        <f t="shared" si="60"/>
        <v>0</v>
      </c>
      <c r="T36" s="11">
        <f t="shared" si="60"/>
        <v>0</v>
      </c>
    </row>
    <row r="37" spans="1:21" s="12" customFormat="1" ht="21" customHeight="1">
      <c r="A37" s="19"/>
      <c r="B37" s="21" t="s">
        <v>12</v>
      </c>
      <c r="C37" s="2"/>
      <c r="D37" s="2"/>
      <c r="E37" s="11"/>
      <c r="F37" s="2"/>
      <c r="G37" s="2"/>
      <c r="H37" s="2"/>
      <c r="I37" s="11"/>
      <c r="J37" s="2"/>
      <c r="K37" s="2"/>
      <c r="L37" s="2"/>
      <c r="M37" s="11"/>
      <c r="N37" s="2"/>
      <c r="O37" s="2"/>
      <c r="P37" s="2"/>
      <c r="Q37" s="11"/>
      <c r="R37" s="11"/>
      <c r="S37" s="11"/>
      <c r="T37" s="11"/>
    </row>
    <row r="38" spans="1:21" s="12" customFormat="1" ht="33" customHeight="1">
      <c r="A38" s="19" t="s">
        <v>34</v>
      </c>
      <c r="B38" s="22" t="s">
        <v>35</v>
      </c>
      <c r="C38" s="2"/>
      <c r="D38" s="2"/>
      <c r="E38" s="11">
        <f>F38+G38+H38</f>
        <v>0</v>
      </c>
      <c r="F38" s="2"/>
      <c r="G38" s="2"/>
      <c r="H38" s="2"/>
      <c r="I38" s="11">
        <f t="shared" si="57"/>
        <v>0</v>
      </c>
      <c r="J38" s="2"/>
      <c r="K38" s="2"/>
      <c r="L38" s="2"/>
      <c r="M38" s="11">
        <f t="shared" si="58"/>
        <v>0</v>
      </c>
      <c r="N38" s="2"/>
      <c r="O38" s="2"/>
      <c r="P38" s="2"/>
      <c r="Q38" s="11">
        <f t="shared" si="59"/>
        <v>0</v>
      </c>
      <c r="R38" s="11">
        <f t="shared" si="60"/>
        <v>0</v>
      </c>
      <c r="S38" s="11">
        <f t="shared" si="60"/>
        <v>0</v>
      </c>
      <c r="T38" s="11">
        <f t="shared" si="60"/>
        <v>0</v>
      </c>
    </row>
    <row r="39" spans="1:21" s="12" customFormat="1" ht="25.5" customHeight="1">
      <c r="A39" s="19" t="s">
        <v>36</v>
      </c>
      <c r="B39" s="22" t="s">
        <v>37</v>
      </c>
      <c r="C39" s="2"/>
      <c r="D39" s="2"/>
      <c r="E39" s="11">
        <f t="shared" si="56"/>
        <v>0</v>
      </c>
      <c r="F39" s="2"/>
      <c r="G39" s="2"/>
      <c r="H39" s="2"/>
      <c r="I39" s="11">
        <f t="shared" si="57"/>
        <v>0</v>
      </c>
      <c r="J39" s="2"/>
      <c r="K39" s="2"/>
      <c r="L39" s="2"/>
      <c r="M39" s="11">
        <f t="shared" si="58"/>
        <v>0</v>
      </c>
      <c r="N39" s="2"/>
      <c r="O39" s="2"/>
      <c r="P39" s="2"/>
      <c r="Q39" s="11">
        <f t="shared" si="59"/>
        <v>0</v>
      </c>
      <c r="R39" s="11">
        <f t="shared" si="60"/>
        <v>0</v>
      </c>
      <c r="S39" s="11">
        <f t="shared" si="60"/>
        <v>0</v>
      </c>
      <c r="T39" s="11">
        <f t="shared" si="60"/>
        <v>0</v>
      </c>
    </row>
    <row r="40" spans="1:21" s="12" customFormat="1" ht="23.25" customHeight="1">
      <c r="A40" s="19" t="s">
        <v>38</v>
      </c>
      <c r="B40" s="22" t="s">
        <v>39</v>
      </c>
      <c r="C40" s="2"/>
      <c r="D40" s="2"/>
      <c r="E40" s="11">
        <f t="shared" si="56"/>
        <v>0</v>
      </c>
      <c r="F40" s="2"/>
      <c r="G40" s="2"/>
      <c r="H40" s="2"/>
      <c r="I40" s="11">
        <f t="shared" si="57"/>
        <v>0</v>
      </c>
      <c r="J40" s="2"/>
      <c r="K40" s="2"/>
      <c r="L40" s="2"/>
      <c r="M40" s="11">
        <f t="shared" si="58"/>
        <v>0</v>
      </c>
      <c r="N40" s="2"/>
      <c r="O40" s="2"/>
      <c r="P40" s="2"/>
      <c r="Q40" s="11">
        <f t="shared" si="59"/>
        <v>0</v>
      </c>
      <c r="R40" s="11">
        <f t="shared" si="60"/>
        <v>0</v>
      </c>
      <c r="S40" s="11">
        <f t="shared" si="60"/>
        <v>0</v>
      </c>
      <c r="T40" s="11">
        <f t="shared" si="60"/>
        <v>0</v>
      </c>
    </row>
    <row r="41" spans="1:21" s="12" customFormat="1" ht="15.75">
      <c r="A41" s="24"/>
      <c r="B41" s="23" t="s">
        <v>45</v>
      </c>
      <c r="C41" s="11">
        <f t="shared" ref="C41:J41" si="61">C27+C28+C29+C36</f>
        <v>27233962</v>
      </c>
      <c r="D41" s="11">
        <f t="shared" si="61"/>
        <v>12355974</v>
      </c>
      <c r="E41" s="11">
        <f t="shared" si="61"/>
        <v>16889308</v>
      </c>
      <c r="F41" s="11">
        <f t="shared" si="61"/>
        <v>16889308</v>
      </c>
      <c r="G41" s="11">
        <f t="shared" si="61"/>
        <v>0</v>
      </c>
      <c r="H41" s="11">
        <f t="shared" si="61"/>
        <v>0</v>
      </c>
      <c r="I41" s="11">
        <f t="shared" si="61"/>
        <v>1459761.1400000001</v>
      </c>
      <c r="J41" s="11">
        <f t="shared" si="61"/>
        <v>600000</v>
      </c>
      <c r="K41" s="11">
        <f t="shared" ref="K41:T41" si="62">K27+K28+K29+K36</f>
        <v>859761.14</v>
      </c>
      <c r="L41" s="11">
        <f t="shared" si="62"/>
        <v>0</v>
      </c>
      <c r="M41" s="11">
        <f t="shared" si="62"/>
        <v>8213069.1399999997</v>
      </c>
      <c r="N41" s="11">
        <f t="shared" si="62"/>
        <v>7353308</v>
      </c>
      <c r="O41" s="11">
        <f t="shared" si="62"/>
        <v>859761.14</v>
      </c>
      <c r="P41" s="11">
        <f t="shared" si="62"/>
        <v>0</v>
      </c>
      <c r="Q41" s="11">
        <f t="shared" si="62"/>
        <v>10136000</v>
      </c>
      <c r="R41" s="11">
        <f t="shared" si="62"/>
        <v>10136000</v>
      </c>
      <c r="S41" s="11">
        <f t="shared" si="62"/>
        <v>0</v>
      </c>
      <c r="T41" s="11">
        <f t="shared" si="62"/>
        <v>0</v>
      </c>
    </row>
    <row r="42" spans="1:21" s="12" customFormat="1" ht="21" customHeight="1">
      <c r="A42" s="41" t="s">
        <v>51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</row>
    <row r="43" spans="1:21" s="12" customFormat="1" ht="15.75">
      <c r="A43" s="17" t="s">
        <v>17</v>
      </c>
      <c r="B43" s="18" t="s">
        <v>18</v>
      </c>
      <c r="C43" s="2"/>
      <c r="D43" s="2"/>
      <c r="E43" s="11">
        <f>F43+G43+H43</f>
        <v>0</v>
      </c>
      <c r="F43" s="2"/>
      <c r="G43" s="2"/>
      <c r="H43" s="2"/>
      <c r="I43" s="11">
        <f>J43+K43+L43</f>
        <v>0</v>
      </c>
      <c r="J43" s="2"/>
      <c r="K43" s="2"/>
      <c r="L43" s="2"/>
      <c r="M43" s="11">
        <f>N43+O43+P43</f>
        <v>0</v>
      </c>
      <c r="N43" s="2"/>
      <c r="O43" s="2"/>
      <c r="P43" s="2"/>
      <c r="Q43" s="11">
        <f>R43+S43+T43</f>
        <v>0</v>
      </c>
      <c r="R43" s="11">
        <f>F43+J43-N43</f>
        <v>0</v>
      </c>
      <c r="S43" s="11">
        <f>G43+K43-O43</f>
        <v>0</v>
      </c>
      <c r="T43" s="11">
        <f>H43+L43-P43</f>
        <v>0</v>
      </c>
      <c r="U43" s="13"/>
    </row>
    <row r="44" spans="1:21" s="12" customFormat="1" ht="30">
      <c r="A44" s="17" t="s">
        <v>19</v>
      </c>
      <c r="B44" s="18" t="s">
        <v>20</v>
      </c>
      <c r="C44" s="2"/>
      <c r="D44" s="2"/>
      <c r="E44" s="11">
        <f t="shared" ref="E44" si="63">F44+G44+H44</f>
        <v>0</v>
      </c>
      <c r="F44" s="2"/>
      <c r="G44" s="2"/>
      <c r="H44" s="2"/>
      <c r="I44" s="11">
        <f t="shared" ref="I44:I45" si="64">J44+K44+L44</f>
        <v>0</v>
      </c>
      <c r="J44" s="2"/>
      <c r="K44" s="2"/>
      <c r="L44" s="2"/>
      <c r="M44" s="11">
        <f t="shared" ref="M44:M45" si="65">N44+O44+P44</f>
        <v>0</v>
      </c>
      <c r="N44" s="2"/>
      <c r="O44" s="2"/>
      <c r="P44" s="2"/>
      <c r="Q44" s="11">
        <f t="shared" ref="Q44:Q45" si="66">R44+S44+T44</f>
        <v>0</v>
      </c>
      <c r="R44" s="11">
        <f t="shared" ref="R44:R49" si="67">F44+J44-N44</f>
        <v>0</v>
      </c>
      <c r="S44" s="11">
        <f t="shared" ref="S44:S45" si="68">G44+K44-O44</f>
        <v>0</v>
      </c>
      <c r="T44" s="11">
        <f t="shared" ref="T44:T45" si="69">H44+L44-P44</f>
        <v>0</v>
      </c>
      <c r="U44" s="13"/>
    </row>
    <row r="45" spans="1:21" s="12" customFormat="1" ht="45">
      <c r="A45" s="19" t="s">
        <v>21</v>
      </c>
      <c r="B45" s="20" t="s">
        <v>22</v>
      </c>
      <c r="C45" s="11">
        <f>C47+C48+C49+C50+C51</f>
        <v>7658581.04</v>
      </c>
      <c r="D45" s="11">
        <f>D47+D48+D49+D50+D51</f>
        <v>3003176</v>
      </c>
      <c r="E45" s="11">
        <f>F45+G45+H45</f>
        <v>6385561.04</v>
      </c>
      <c r="F45" s="11">
        <f>F47+F48+F49+F50+F51</f>
        <v>6385561.04</v>
      </c>
      <c r="G45" s="11">
        <f>G47+G48+G49+G50+G51</f>
        <v>0</v>
      </c>
      <c r="H45" s="11">
        <f>H47+H48+H49+H50+H51</f>
        <v>0</v>
      </c>
      <c r="I45" s="11">
        <f t="shared" si="64"/>
        <v>1050388.6099999999</v>
      </c>
      <c r="J45" s="11">
        <f>J47+J48+J49+J50+J51</f>
        <v>1000000</v>
      </c>
      <c r="K45" s="11">
        <f>K47+K48+K49+K50+K51</f>
        <v>50388.479999999996</v>
      </c>
      <c r="L45" s="11">
        <f>L47+L48+L49+L50+L51</f>
        <v>0.13</v>
      </c>
      <c r="M45" s="11">
        <f t="shared" si="65"/>
        <v>686898.61</v>
      </c>
      <c r="N45" s="11">
        <f>N47+N48+N49+N50+N51</f>
        <v>636510</v>
      </c>
      <c r="O45" s="11">
        <f>O47+O48+O49+O50+O51</f>
        <v>50388.479999999996</v>
      </c>
      <c r="P45" s="11">
        <f>P47+P48+P49+P50+P51</f>
        <v>0.13</v>
      </c>
      <c r="Q45" s="11">
        <f t="shared" si="66"/>
        <v>6749051.04</v>
      </c>
      <c r="R45" s="11">
        <f t="shared" si="67"/>
        <v>6749051.04</v>
      </c>
      <c r="S45" s="11">
        <f t="shared" si="68"/>
        <v>0</v>
      </c>
      <c r="T45" s="11">
        <f t="shared" si="69"/>
        <v>0</v>
      </c>
      <c r="U45" s="13"/>
    </row>
    <row r="46" spans="1:21" s="12" customFormat="1" ht="15.75">
      <c r="A46" s="19"/>
      <c r="B46" s="21" t="s">
        <v>12</v>
      </c>
      <c r="C46" s="2"/>
      <c r="D46" s="2"/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11"/>
      <c r="S46" s="11"/>
      <c r="T46" s="11"/>
      <c r="U46" s="13"/>
    </row>
    <row r="47" spans="1:21" s="12" customFormat="1" ht="15.75">
      <c r="A47" s="19" t="s">
        <v>23</v>
      </c>
      <c r="B47" s="22" t="s">
        <v>24</v>
      </c>
      <c r="C47" s="2">
        <v>3524619.04</v>
      </c>
      <c r="D47" s="2">
        <v>1393892</v>
      </c>
      <c r="E47" s="11">
        <f t="shared" ref="E47:E50" si="70">F47+G47+H47</f>
        <v>3524619.04</v>
      </c>
      <c r="F47" s="2">
        <v>3524619.04</v>
      </c>
      <c r="G47" s="2">
        <v>0</v>
      </c>
      <c r="H47" s="2"/>
      <c r="I47" s="11">
        <f>J47+K47+L47</f>
        <v>24720.32</v>
      </c>
      <c r="J47" s="2">
        <v>0</v>
      </c>
      <c r="K47" s="2">
        <v>24720.25</v>
      </c>
      <c r="L47" s="2">
        <v>7.0000000000000007E-2</v>
      </c>
      <c r="M47" s="11">
        <f t="shared" ref="M47:M51" si="71">N47+O47+P47</f>
        <v>321666.32</v>
      </c>
      <c r="N47" s="2">
        <v>296946</v>
      </c>
      <c r="O47" s="2">
        <v>24720.25</v>
      </c>
      <c r="P47" s="2">
        <v>7.0000000000000007E-2</v>
      </c>
      <c r="Q47" s="11">
        <f t="shared" ref="Q47:Q51" si="72">R47+S47+T47</f>
        <v>3227673.04</v>
      </c>
      <c r="R47" s="11">
        <f t="shared" si="67"/>
        <v>3227673.04</v>
      </c>
      <c r="S47" s="11">
        <f t="shared" ref="S47:S51" si="73">G47+K47-O47</f>
        <v>0</v>
      </c>
      <c r="T47" s="11">
        <f t="shared" ref="T47:T51" si="74">H47+L47-P47</f>
        <v>0</v>
      </c>
      <c r="U47" s="13"/>
    </row>
    <row r="48" spans="1:21" s="12" customFormat="1" ht="35.25" customHeight="1">
      <c r="A48" s="19" t="s">
        <v>25</v>
      </c>
      <c r="B48" s="22" t="s">
        <v>59</v>
      </c>
      <c r="C48" s="2">
        <v>400000</v>
      </c>
      <c r="D48" s="2">
        <v>400000</v>
      </c>
      <c r="E48" s="11">
        <f t="shared" si="70"/>
        <v>0</v>
      </c>
      <c r="F48" s="2"/>
      <c r="G48" s="2">
        <v>0</v>
      </c>
      <c r="H48" s="2"/>
      <c r="I48" s="11">
        <f>J48+K48+L48</f>
        <v>400000</v>
      </c>
      <c r="J48" s="2">
        <v>400000</v>
      </c>
      <c r="K48" s="2">
        <v>0</v>
      </c>
      <c r="L48" s="2"/>
      <c r="M48" s="11">
        <f t="shared" si="71"/>
        <v>0</v>
      </c>
      <c r="N48" s="2"/>
      <c r="O48" s="2"/>
      <c r="P48" s="2"/>
      <c r="Q48" s="11">
        <f t="shared" si="72"/>
        <v>400000</v>
      </c>
      <c r="R48" s="11">
        <f t="shared" si="67"/>
        <v>400000</v>
      </c>
      <c r="S48" s="11">
        <f t="shared" si="73"/>
        <v>0</v>
      </c>
      <c r="T48" s="11">
        <f t="shared" si="74"/>
        <v>0</v>
      </c>
      <c r="U48" s="25"/>
    </row>
    <row r="49" spans="1:21" s="12" customFormat="1" ht="30">
      <c r="A49" s="19" t="s">
        <v>26</v>
      </c>
      <c r="B49" s="22" t="s">
        <v>27</v>
      </c>
      <c r="C49" s="2">
        <v>3733962</v>
      </c>
      <c r="D49" s="2">
        <v>1209284</v>
      </c>
      <c r="E49" s="11">
        <f t="shared" si="70"/>
        <v>2860942</v>
      </c>
      <c r="F49" s="2">
        <v>2860942</v>
      </c>
      <c r="G49" s="2">
        <v>0</v>
      </c>
      <c r="H49" s="2"/>
      <c r="I49" s="11">
        <f>J49+K49+L49</f>
        <v>625668.29</v>
      </c>
      <c r="J49" s="2">
        <v>600000</v>
      </c>
      <c r="K49" s="2">
        <v>25668.23</v>
      </c>
      <c r="L49" s="2">
        <v>0.06</v>
      </c>
      <c r="M49" s="11">
        <f t="shared" si="71"/>
        <v>365232.29</v>
      </c>
      <c r="N49" s="2">
        <v>339564</v>
      </c>
      <c r="O49" s="2">
        <v>25668.23</v>
      </c>
      <c r="P49" s="2">
        <v>0.06</v>
      </c>
      <c r="Q49" s="11">
        <f>R49+S49+T49</f>
        <v>3121378</v>
      </c>
      <c r="R49" s="11">
        <f t="shared" si="67"/>
        <v>3121378</v>
      </c>
      <c r="S49" s="11">
        <f t="shared" si="73"/>
        <v>0</v>
      </c>
      <c r="T49" s="33">
        <v>0</v>
      </c>
      <c r="U49" s="13"/>
    </row>
    <row r="50" spans="1:21" s="12" customFormat="1" ht="15.75">
      <c r="A50" s="19" t="s">
        <v>28</v>
      </c>
      <c r="B50" s="22" t="s">
        <v>29</v>
      </c>
      <c r="C50" s="2"/>
      <c r="D50" s="2"/>
      <c r="E50" s="11">
        <f t="shared" si="70"/>
        <v>0</v>
      </c>
      <c r="F50" s="2"/>
      <c r="G50" s="2"/>
      <c r="H50" s="2"/>
      <c r="I50" s="11">
        <f>J50+K50+L50</f>
        <v>0</v>
      </c>
      <c r="J50" s="2"/>
      <c r="K50" s="2"/>
      <c r="L50" s="2"/>
      <c r="M50" s="11">
        <f t="shared" si="71"/>
        <v>0</v>
      </c>
      <c r="N50" s="2"/>
      <c r="O50" s="2"/>
      <c r="P50" s="2"/>
      <c r="Q50" s="11">
        <f t="shared" si="72"/>
        <v>0</v>
      </c>
      <c r="R50" s="11">
        <f t="shared" ref="R50:R51" si="75">F50+J50-N50</f>
        <v>0</v>
      </c>
      <c r="S50" s="11">
        <f t="shared" si="73"/>
        <v>0</v>
      </c>
      <c r="T50" s="11">
        <f t="shared" si="74"/>
        <v>0</v>
      </c>
      <c r="U50" s="13"/>
    </row>
    <row r="51" spans="1:21" s="12" customFormat="1" ht="15.75">
      <c r="A51" s="19" t="s">
        <v>30</v>
      </c>
      <c r="B51" s="22" t="s">
        <v>31</v>
      </c>
      <c r="C51" s="2"/>
      <c r="D51" s="2"/>
      <c r="E51" s="11">
        <f>F51+G51+H51</f>
        <v>0</v>
      </c>
      <c r="F51" s="2"/>
      <c r="G51" s="2"/>
      <c r="H51" s="2"/>
      <c r="I51" s="11">
        <f t="shared" ref="I51" si="76">J51+K51+L51</f>
        <v>0</v>
      </c>
      <c r="J51" s="2"/>
      <c r="K51" s="2"/>
      <c r="L51" s="2"/>
      <c r="M51" s="11">
        <f t="shared" si="71"/>
        <v>0</v>
      </c>
      <c r="N51" s="2"/>
      <c r="O51" s="2"/>
      <c r="P51" s="2"/>
      <c r="Q51" s="11">
        <f t="shared" si="72"/>
        <v>0</v>
      </c>
      <c r="R51" s="11">
        <f t="shared" si="75"/>
        <v>0</v>
      </c>
      <c r="S51" s="11">
        <f t="shared" si="73"/>
        <v>0</v>
      </c>
      <c r="T51" s="11">
        <f t="shared" si="74"/>
        <v>0</v>
      </c>
      <c r="U51" s="13"/>
    </row>
    <row r="52" spans="1:21" s="12" customFormat="1" ht="30">
      <c r="A52" s="19" t="s">
        <v>32</v>
      </c>
      <c r="B52" s="20" t="s">
        <v>33</v>
      </c>
      <c r="C52" s="2"/>
      <c r="D52" s="2"/>
      <c r="E52" s="11">
        <f>F52+G52+H52</f>
        <v>0</v>
      </c>
      <c r="F52" s="2"/>
      <c r="G52" s="2"/>
      <c r="H52" s="2"/>
      <c r="I52" s="11">
        <f>J52+K52+L52</f>
        <v>0</v>
      </c>
      <c r="J52" s="2"/>
      <c r="K52" s="2"/>
      <c r="L52" s="2"/>
      <c r="M52" s="11">
        <f>N52+O52+P52</f>
        <v>0</v>
      </c>
      <c r="N52" s="2"/>
      <c r="O52" s="2"/>
      <c r="P52" s="2"/>
      <c r="Q52" s="11">
        <f>R52+S52+T52</f>
        <v>0</v>
      </c>
      <c r="R52" s="11">
        <f>F52+J52-N52</f>
        <v>0</v>
      </c>
      <c r="S52" s="11">
        <f>G52+K52-O52</f>
        <v>0</v>
      </c>
      <c r="T52" s="11">
        <f>H52+L52-P52</f>
        <v>0</v>
      </c>
      <c r="U52" s="13"/>
    </row>
    <row r="53" spans="1:21" s="12" customFormat="1" ht="31.5">
      <c r="A53" s="24"/>
      <c r="B53" s="26" t="s">
        <v>46</v>
      </c>
      <c r="C53" s="11">
        <f>C43+C44+C45+C52</f>
        <v>7658581.04</v>
      </c>
      <c r="D53" s="11">
        <f>D43+D44+D45+D52</f>
        <v>3003176</v>
      </c>
      <c r="E53" s="11">
        <f>E43+E44+E45+E52</f>
        <v>6385561.04</v>
      </c>
      <c r="F53" s="11">
        <f>F43+F44+F45+F52</f>
        <v>6385561.04</v>
      </c>
      <c r="G53" s="11">
        <f t="shared" ref="G53:H53" si="77">G43+G44+G45+G52</f>
        <v>0</v>
      </c>
      <c r="H53" s="11">
        <f t="shared" si="77"/>
        <v>0</v>
      </c>
      <c r="I53" s="11">
        <f>I43+I44+I45+I52</f>
        <v>1050388.6099999999</v>
      </c>
      <c r="J53" s="11">
        <f t="shared" ref="J53:T53" si="78">J43+J44+J45+J52</f>
        <v>1000000</v>
      </c>
      <c r="K53" s="11">
        <f t="shared" si="78"/>
        <v>50388.479999999996</v>
      </c>
      <c r="L53" s="11">
        <f t="shared" si="78"/>
        <v>0.13</v>
      </c>
      <c r="M53" s="11">
        <f t="shared" si="78"/>
        <v>686898.61</v>
      </c>
      <c r="N53" s="11">
        <f t="shared" si="78"/>
        <v>636510</v>
      </c>
      <c r="O53" s="11">
        <f t="shared" si="78"/>
        <v>50388.479999999996</v>
      </c>
      <c r="P53" s="11">
        <f t="shared" si="78"/>
        <v>0.13</v>
      </c>
      <c r="Q53" s="11">
        <f t="shared" si="78"/>
        <v>6749051.04</v>
      </c>
      <c r="R53" s="11">
        <f t="shared" si="78"/>
        <v>6749051.04</v>
      </c>
      <c r="S53" s="11">
        <f t="shared" si="78"/>
        <v>0</v>
      </c>
      <c r="T53" s="11">
        <f t="shared" si="78"/>
        <v>0</v>
      </c>
      <c r="U53" s="13"/>
    </row>
    <row r="54" spans="1:21" s="12" customFormat="1" ht="24" customHeight="1">
      <c r="A54" s="45" t="s">
        <v>40</v>
      </c>
      <c r="B54" s="45"/>
      <c r="C54" s="45"/>
      <c r="D54" s="45"/>
      <c r="E54" s="45"/>
      <c r="F54" s="4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1" s="12" customFormat="1" ht="38.25" customHeight="1">
      <c r="A55" s="46" t="s">
        <v>54</v>
      </c>
      <c r="B55" s="47"/>
      <c r="C55" s="47"/>
      <c r="D55" s="47"/>
      <c r="E55" s="47"/>
      <c r="F55" s="47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1" s="12" customFormat="1" ht="21.75" customHeight="1">
      <c r="A56" s="27"/>
      <c r="B56" s="48" t="s">
        <v>41</v>
      </c>
      <c r="C56" s="49"/>
      <c r="D56" s="28" t="s">
        <v>56</v>
      </c>
      <c r="E56" s="29" t="s">
        <v>57</v>
      </c>
      <c r="F56" s="29" t="s">
        <v>58</v>
      </c>
      <c r="G56" s="13"/>
      <c r="I56" s="10" t="s">
        <v>61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1" s="12" customFormat="1" ht="27.75" customHeight="1">
      <c r="A57" s="30" t="s">
        <v>17</v>
      </c>
      <c r="B57" s="39" t="s">
        <v>42</v>
      </c>
      <c r="C57" s="40"/>
      <c r="D57" s="9">
        <f>E57+F57</f>
        <v>143162063.07999998</v>
      </c>
      <c r="E57" s="8">
        <v>129940491.77</v>
      </c>
      <c r="F57" s="8">
        <v>13221571.310000001</v>
      </c>
      <c r="G57" s="13"/>
      <c r="I57" s="13"/>
      <c r="J57" s="13"/>
      <c r="K57" s="13"/>
      <c r="L57" s="13"/>
      <c r="M57" s="31" t="s">
        <v>44</v>
      </c>
      <c r="N57" s="31"/>
      <c r="O57" s="13"/>
      <c r="P57" s="13"/>
      <c r="Q57" s="13"/>
      <c r="R57" s="13"/>
      <c r="S57" s="13"/>
      <c r="T57" s="13"/>
    </row>
    <row r="58" spans="1:21" s="12" customFormat="1" ht="24.75" customHeight="1">
      <c r="A58" s="30" t="s">
        <v>19</v>
      </c>
      <c r="B58" s="39" t="s">
        <v>43</v>
      </c>
      <c r="C58" s="40"/>
      <c r="D58" s="9">
        <f>E58+F58</f>
        <v>12118895.039999999</v>
      </c>
      <c r="E58" s="8">
        <v>5133334</v>
      </c>
      <c r="F58" s="8">
        <v>6985561.04</v>
      </c>
      <c r="G58" s="13"/>
      <c r="I58" s="50" t="s">
        <v>62</v>
      </c>
      <c r="J58" s="50"/>
      <c r="K58" s="50"/>
      <c r="L58" s="50"/>
      <c r="M58" s="50"/>
      <c r="N58" s="13"/>
      <c r="O58" s="13"/>
      <c r="P58" s="13"/>
      <c r="Q58" s="13"/>
      <c r="R58" s="13"/>
      <c r="S58" s="13"/>
      <c r="T58" s="13"/>
    </row>
    <row r="59" spans="1:21" s="12" customFormat="1" ht="36" customHeight="1">
      <c r="A59" s="30" t="s">
        <v>21</v>
      </c>
      <c r="B59" s="39" t="s">
        <v>55</v>
      </c>
      <c r="C59" s="40"/>
      <c r="D59" s="9">
        <f>E59+F59</f>
        <v>1185031.8700000001</v>
      </c>
      <c r="E59" s="8">
        <v>1090399.8500000001</v>
      </c>
      <c r="F59" s="8">
        <v>94632.02</v>
      </c>
      <c r="G59" s="13"/>
      <c r="I59" s="50" t="s">
        <v>65</v>
      </c>
      <c r="J59" s="50"/>
      <c r="K59" s="50"/>
      <c r="L59" s="50"/>
      <c r="M59" s="50"/>
      <c r="N59" s="50"/>
      <c r="O59" s="13"/>
      <c r="P59" s="13"/>
      <c r="Q59" s="13"/>
      <c r="R59" s="13"/>
      <c r="S59" s="13"/>
      <c r="T59" s="13"/>
    </row>
    <row r="60" spans="1:21" ht="15.75">
      <c r="A60" s="3"/>
      <c r="B60" s="4"/>
      <c r="C60" s="4"/>
      <c r="D60" s="4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1">
      <c r="A61" s="7" t="s">
        <v>52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1" ht="19.5" customHeight="1">
      <c r="A62" s="6"/>
      <c r="B62" s="6"/>
      <c r="C62" s="6"/>
      <c r="D62" s="6"/>
      <c r="E62" s="6"/>
      <c r="F62" s="6"/>
      <c r="G62" s="6"/>
      <c r="H62" s="32" t="s">
        <v>63</v>
      </c>
      <c r="I62" s="6"/>
      <c r="L62" s="6"/>
      <c r="M62" s="6"/>
      <c r="N62" s="6"/>
      <c r="O62" s="6"/>
      <c r="P62" s="6"/>
      <c r="Q62" s="6"/>
      <c r="R62" s="6"/>
      <c r="S62" s="6"/>
      <c r="T62" s="6"/>
    </row>
  </sheetData>
  <mergeCells count="31">
    <mergeCell ref="B59:C59"/>
    <mergeCell ref="A42:T42"/>
    <mergeCell ref="A26:T26"/>
    <mergeCell ref="A54:F54"/>
    <mergeCell ref="A55:F55"/>
    <mergeCell ref="B56:C56"/>
    <mergeCell ref="B57:C57"/>
    <mergeCell ref="B58:C58"/>
    <mergeCell ref="I58:M58"/>
    <mergeCell ref="I59:N59"/>
    <mergeCell ref="M7:M8"/>
    <mergeCell ref="N7:P7"/>
    <mergeCell ref="Q7:Q8"/>
    <mergeCell ref="R7:T7"/>
    <mergeCell ref="A10:T10"/>
    <mergeCell ref="A1:T1"/>
    <mergeCell ref="A2:T2"/>
    <mergeCell ref="A3:T3"/>
    <mergeCell ref="A4:T4"/>
    <mergeCell ref="A6:A8"/>
    <mergeCell ref="B6:B8"/>
    <mergeCell ref="C6:C8"/>
    <mergeCell ref="D6:D8"/>
    <mergeCell ref="E6:H6"/>
    <mergeCell ref="I6:L6"/>
    <mergeCell ref="M6:P6"/>
    <mergeCell ref="Q6:T6"/>
    <mergeCell ref="E7:E8"/>
    <mergeCell ref="F7:H7"/>
    <mergeCell ref="I7:I8"/>
    <mergeCell ref="J7:L7"/>
  </mergeCells>
  <pageMargins left="0.11811023622047245" right="0.11811023622047245" top="0.19685039370078741" bottom="0.15748031496062992" header="0" footer="0"/>
  <pageSetup paperSize="9" scale="3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2016-08-30T07:19:37Z</dcterms:modified>
</cp:coreProperties>
</file>