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 1" sheetId="1" r:id="rId1"/>
  </sheets>
  <definedNames>
    <definedName name="_xlnm.Print_Titles" localSheetId="0">'лист 1'!$A:$A,'лист 1'!$5:$7</definedName>
    <definedName name="_xlnm.Print_Area" localSheetId="0">'лист 1'!$A$1:$BO$50</definedName>
  </definedNames>
  <calcPr fullCalcOnLoad="1"/>
</workbook>
</file>

<file path=xl/sharedStrings.xml><?xml version="1.0" encoding="utf-8"?>
<sst xmlns="http://schemas.openxmlformats.org/spreadsheetml/2006/main" count="132" uniqueCount="67">
  <si>
    <t>Начальник ФКУ                                                  Ганина И.И.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</si>
  <si>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</si>
  <si>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2</t>
  </si>
  <si>
    <t>руб. коп.</t>
  </si>
  <si>
    <t>Наименование
муниципальных образований</t>
  </si>
  <si>
    <t>Штатная численность, шт.ед.</t>
  </si>
  <si>
    <t>Фактически занято, чел.</t>
  </si>
  <si>
    <t>Расходы на содержание органов местного самоуправления, всего</t>
  </si>
  <si>
    <t>в том числе</t>
  </si>
  <si>
    <t>Расходы на содержание органов местного самоуправления за счет субвенций из областного бюджета</t>
  </si>
  <si>
    <t>Расходы на содержание органов местного самоуправления за счет средст местных бюджетов</t>
  </si>
  <si>
    <t>заработная плата с начислениями</t>
  </si>
  <si>
    <t>из них</t>
  </si>
  <si>
    <t>коммунальные услуги</t>
  </si>
  <si>
    <t>прочие текущие</t>
  </si>
  <si>
    <t>муниципальных служащих</t>
  </si>
  <si>
    <t>немуниципальных служащих</t>
  </si>
  <si>
    <t>обслуживающего персонала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</si>
  <si>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</si>
  <si>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</si>
  <si>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</si>
  <si>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</si>
  <si>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</si>
  <si>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</si>
  <si>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</si>
  <si>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</si>
  <si>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Новодеревенский</t>
  </si>
  <si>
    <t>Пителинский</t>
  </si>
  <si>
    <t>Пронский</t>
  </si>
  <si>
    <t>Путятинский</t>
  </si>
  <si>
    <t>Рыбновский</t>
  </si>
  <si>
    <t>Ряжский</t>
  </si>
  <si>
    <t>Рязанский</t>
  </si>
  <si>
    <t>Сапожковский</t>
  </si>
  <si>
    <t>Сараевский</t>
  </si>
  <si>
    <t>Сасовский</t>
  </si>
  <si>
    <t>Скопинский</t>
  </si>
  <si>
    <t>Спасский</t>
  </si>
  <si>
    <t>Старожиловский</t>
  </si>
  <si>
    <t>Ухоловский</t>
  </si>
  <si>
    <t>Чучковский</t>
  </si>
  <si>
    <t>Шацкий</t>
  </si>
  <si>
    <t>Шиловский</t>
  </si>
  <si>
    <t>Касимов</t>
  </si>
  <si>
    <t>Рязань</t>
  </si>
  <si>
    <t>Сасово</t>
  </si>
  <si>
    <t>Скопин</t>
  </si>
  <si>
    <t>Муниципальных служащих</t>
  </si>
  <si>
    <t>Глава администрации МР (ГО)по контракту</t>
  </si>
  <si>
    <t>глава администрации МР (ГО) по контракту</t>
  </si>
  <si>
    <t>Всего</t>
  </si>
  <si>
    <t>Глава МР (ГО)</t>
  </si>
  <si>
    <t>глава МР (ГО)</t>
  </si>
  <si>
    <t>Глава  МР (ГО)</t>
  </si>
  <si>
    <t>Администрация</t>
  </si>
  <si>
    <t>Дума</t>
  </si>
  <si>
    <t>Культура</t>
  </si>
  <si>
    <t>УИЗО</t>
  </si>
  <si>
    <t>Молодеж</t>
  </si>
  <si>
    <t>УКС</t>
  </si>
  <si>
    <t>Руководитель ФКУ:                                                   И.И.Ганина.</t>
  </si>
  <si>
    <t>исолн:Е.В.Воробьева,Г.Н.Родионова.</t>
  </si>
  <si>
    <t>ФКУ м.о.-г.о.г.Касимов</t>
  </si>
  <si>
    <t>Гороно</t>
  </si>
  <si>
    <t>Исполнено на 01.01.2013г.</t>
  </si>
  <si>
    <t>План на 01.01.2013г.</t>
  </si>
  <si>
    <t>Мониторинг о расходах на содержение органов местного самоуправления бюджета м.о.-г.о.город Касимов 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</si>
</sst>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0" xfId="52" applyNumberFormat="1" applyFont="1" applyFill="1" applyBorder="1" applyAlignment="1">
      <alignment/>
      <protection/>
    </xf>
    <xf numFmtId="164" fontId="4" fillId="0" borderId="1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left"/>
    </xf>
    <xf numFmtId="4" fontId="2" fillId="24" borderId="10" xfId="0" applyNumberFormat="1" applyFont="1" applyFill="1" applyBorder="1" applyAlignment="1">
      <alignment horizontal="left"/>
    </xf>
    <xf numFmtId="1" fontId="2" fillId="24" borderId="10" xfId="52" applyNumberFormat="1" applyFont="1" applyFill="1" applyBorder="1" applyAlignment="1">
      <alignment/>
      <protection/>
    </xf>
    <xf numFmtId="164" fontId="2" fillId="24" borderId="10" xfId="0" applyNumberFormat="1" applyFont="1" applyFill="1" applyBorder="1" applyAlignment="1">
      <alignment horizontal="left"/>
    </xf>
    <xf numFmtId="164" fontId="2" fillId="24" borderId="0" xfId="0" applyNumberFormat="1" applyFont="1" applyFill="1" applyAlignment="1">
      <alignment/>
    </xf>
    <xf numFmtId="3" fontId="2" fillId="24" borderId="10" xfId="0" applyNumberFormat="1" applyFont="1" applyFill="1" applyBorder="1" applyAlignment="1">
      <alignment horizontal="left"/>
    </xf>
    <xf numFmtId="4" fontId="6" fillId="25" borderId="10" xfId="0" applyNumberFormat="1" applyFont="1" applyFill="1" applyBorder="1" applyAlignment="1">
      <alignment horizontal="left"/>
    </xf>
    <xf numFmtId="164" fontId="24" fillId="0" borderId="0" xfId="0" applyNumberFormat="1" applyFont="1" applyFill="1" applyAlignment="1">
      <alignment horizontal="left"/>
    </xf>
    <xf numFmtId="2" fontId="2" fillId="24" borderId="10" xfId="0" applyNumberFormat="1" applyFont="1" applyFill="1" applyBorder="1" applyAlignment="1">
      <alignment horizontal="left"/>
    </xf>
    <xf numFmtId="1" fontId="2" fillId="0" borderId="0" xfId="52" applyNumberFormat="1" applyFont="1" applyFill="1" applyBorder="1" applyAlignment="1">
      <alignment/>
      <protection/>
    </xf>
    <xf numFmtId="164" fontId="2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4" fontId="4" fillId="24" borderId="0" xfId="0" applyNumberFormat="1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2007 и 2008 дох и расх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BP59"/>
  <sheetViews>
    <sheetView tabSelected="1" view="pageBreakPreview" zoomScale="75" zoomScaleSheetLayoutView="75" zoomScalePageLayoutView="0" workbookViewId="0" topLeftCell="A1">
      <pane xSplit="1" ySplit="8" topLeftCell="B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D49" sqref="BD49:BG49"/>
    </sheetView>
  </sheetViews>
  <sheetFormatPr defaultColWidth="11.25390625" defaultRowHeight="12.75"/>
  <cols>
    <col min="1" max="1" width="23.375" style="1" customWidth="1"/>
    <col min="2" max="2" width="14.75390625" style="1" customWidth="1"/>
    <col min="3" max="3" width="18.25390625" style="1" customWidth="1"/>
    <col min="4" max="4" width="14.875" style="1" customWidth="1"/>
    <col min="5" max="5" width="18.875" style="1" customWidth="1"/>
    <col min="6" max="6" width="11.25390625" style="1" customWidth="1"/>
    <col min="7" max="7" width="11.875" style="1" customWidth="1"/>
    <col min="8" max="8" width="13.25390625" style="1" customWidth="1"/>
    <col min="9" max="9" width="13.75390625" style="1" customWidth="1"/>
    <col min="10" max="10" width="17.875" style="1" customWidth="1"/>
    <col min="11" max="11" width="17.25390625" style="1" customWidth="1"/>
    <col min="12" max="12" width="15.125" style="1" customWidth="1"/>
    <col min="13" max="13" width="13.125" style="1" customWidth="1"/>
    <col min="14" max="14" width="18.875" style="1" customWidth="1"/>
    <col min="15" max="15" width="13.125" style="1" customWidth="1"/>
    <col min="16" max="17" width="13.00390625" style="1" customWidth="1"/>
    <col min="18" max="18" width="15.375" style="1" customWidth="1"/>
    <col min="19" max="21" width="13.875" style="1" customWidth="1"/>
    <col min="22" max="22" width="11.00390625" style="1" customWidth="1"/>
    <col min="23" max="23" width="11.375" style="1" customWidth="1"/>
    <col min="24" max="24" width="11.00390625" style="1" customWidth="1"/>
    <col min="25" max="25" width="14.75390625" style="1" customWidth="1"/>
    <col min="26" max="26" width="14.25390625" style="1" customWidth="1"/>
    <col min="27" max="27" width="14.75390625" style="1" customWidth="1"/>
    <col min="28" max="28" width="19.125" style="1" customWidth="1"/>
    <col min="29" max="29" width="12.625" style="1" customWidth="1"/>
    <col min="30" max="30" width="14.25390625" style="1" customWidth="1"/>
    <col min="31" max="31" width="14.75390625" style="1" customWidth="1"/>
    <col min="32" max="32" width="18.75390625" style="1" customWidth="1"/>
    <col min="33" max="33" width="13.875" style="1" customWidth="1"/>
    <col min="34" max="34" width="14.25390625" style="1" customWidth="1"/>
    <col min="35" max="35" width="13.875" style="1" customWidth="1"/>
    <col min="36" max="36" width="11.25390625" style="1" customWidth="1"/>
    <col min="37" max="37" width="10.25390625" style="1" customWidth="1"/>
    <col min="38" max="38" width="7.125" style="1" customWidth="1"/>
    <col min="39" max="39" width="8.375" style="1" customWidth="1"/>
    <col min="40" max="40" width="12.375" style="1" customWidth="1"/>
    <col min="41" max="41" width="14.875" style="1" customWidth="1"/>
    <col min="42" max="42" width="13.75390625" style="1" customWidth="1"/>
    <col min="43" max="43" width="19.00390625" style="1" customWidth="1"/>
    <col min="44" max="44" width="15.625" style="1" customWidth="1"/>
    <col min="45" max="46" width="16.625" style="1" customWidth="1"/>
    <col min="47" max="47" width="19.75390625" style="1" customWidth="1"/>
    <col min="48" max="48" width="19.375" style="1" customWidth="1"/>
    <col min="49" max="49" width="17.625" style="1" customWidth="1"/>
    <col min="50" max="50" width="15.875" style="1" customWidth="1"/>
    <col min="51" max="51" width="14.875" style="1" customWidth="1"/>
    <col min="52" max="52" width="23.125" style="1" customWidth="1"/>
    <col min="53" max="53" width="15.375" style="1" customWidth="1"/>
    <col min="54" max="54" width="17.25390625" style="1" customWidth="1"/>
    <col min="55" max="55" width="18.875" style="1" customWidth="1"/>
    <col min="56" max="56" width="18.375" style="1" customWidth="1"/>
    <col min="57" max="64" width="18.125" style="1" customWidth="1"/>
    <col min="65" max="65" width="17.75390625" style="1" customWidth="1"/>
    <col min="66" max="66" width="15.75390625" style="1" customWidth="1"/>
    <col min="67" max="67" width="15.25390625" style="1" customWidth="1"/>
    <col min="68" max="16384" width="11.25390625" style="3" customWidth="1"/>
  </cols>
  <sheetData>
    <row r="2" spans="34:40" ht="15.75">
      <c r="AH2" s="2" t="s">
        <v>2</v>
      </c>
      <c r="AI2" s="2"/>
      <c r="AJ2" s="2"/>
      <c r="AK2" s="2"/>
      <c r="AL2" s="2"/>
      <c r="AM2" s="2"/>
      <c r="AN2" s="2"/>
    </row>
    <row r="3" spans="1:67" ht="18.75">
      <c r="A3" s="3"/>
      <c r="B3" s="3"/>
      <c r="C3" s="3"/>
      <c r="D3" s="3"/>
      <c r="E3" s="3"/>
      <c r="F3" s="3"/>
      <c r="G3" s="3"/>
      <c r="H3" s="4" t="s">
        <v>66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ht="33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 t="s">
        <v>3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1:67" s="7" customFormat="1" ht="31.5" customHeight="1">
      <c r="A5" s="32" t="s">
        <v>4</v>
      </c>
      <c r="B5" s="37" t="s">
        <v>5</v>
      </c>
      <c r="C5" s="30"/>
      <c r="D5" s="30"/>
      <c r="E5" s="31"/>
      <c r="F5" s="37" t="s">
        <v>6</v>
      </c>
      <c r="G5" s="30"/>
      <c r="H5" s="30"/>
      <c r="I5" s="31"/>
      <c r="J5" s="29" t="s">
        <v>65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1"/>
      <c r="AI5" s="37" t="s">
        <v>5</v>
      </c>
      <c r="AJ5" s="30"/>
      <c r="AK5" s="30"/>
      <c r="AL5" s="31"/>
      <c r="AM5" s="36" t="s">
        <v>6</v>
      </c>
      <c r="AN5" s="36"/>
      <c r="AO5" s="36"/>
      <c r="AP5" s="36"/>
      <c r="AQ5" s="29" t="s">
        <v>64</v>
      </c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1"/>
    </row>
    <row r="6" spans="1:67" s="7" customFormat="1" ht="33" customHeight="1">
      <c r="A6" s="35"/>
      <c r="B6" s="34" t="s">
        <v>50</v>
      </c>
      <c r="C6" s="34" t="s">
        <v>12</v>
      </c>
      <c r="D6" s="34"/>
      <c r="E6" s="34"/>
      <c r="F6" s="34" t="s">
        <v>50</v>
      </c>
      <c r="G6" s="34" t="s">
        <v>12</v>
      </c>
      <c r="H6" s="34"/>
      <c r="I6" s="34"/>
      <c r="J6" s="32" t="s">
        <v>7</v>
      </c>
      <c r="K6" s="29" t="s">
        <v>8</v>
      </c>
      <c r="L6" s="30"/>
      <c r="M6" s="30"/>
      <c r="N6" s="30"/>
      <c r="O6" s="30"/>
      <c r="P6" s="30"/>
      <c r="Q6" s="30"/>
      <c r="R6" s="31"/>
      <c r="S6" s="32" t="s">
        <v>9</v>
      </c>
      <c r="T6" s="29" t="s">
        <v>8</v>
      </c>
      <c r="U6" s="30"/>
      <c r="V6" s="30"/>
      <c r="W6" s="30"/>
      <c r="X6" s="30"/>
      <c r="Y6" s="31"/>
      <c r="Z6" s="32" t="s">
        <v>10</v>
      </c>
      <c r="AA6" s="29" t="s">
        <v>8</v>
      </c>
      <c r="AB6" s="30"/>
      <c r="AC6" s="30"/>
      <c r="AD6" s="30"/>
      <c r="AE6" s="30"/>
      <c r="AF6" s="30"/>
      <c r="AG6" s="30"/>
      <c r="AH6" s="31"/>
      <c r="AI6" s="32" t="s">
        <v>50</v>
      </c>
      <c r="AJ6" s="34" t="s">
        <v>12</v>
      </c>
      <c r="AK6" s="34"/>
      <c r="AL6" s="34"/>
      <c r="AM6" s="32" t="s">
        <v>50</v>
      </c>
      <c r="AN6" s="34"/>
      <c r="AO6" s="34"/>
      <c r="AP6" s="34"/>
      <c r="AQ6" s="32" t="s">
        <v>7</v>
      </c>
      <c r="AR6" s="29" t="s">
        <v>8</v>
      </c>
      <c r="AS6" s="30"/>
      <c r="AT6" s="30"/>
      <c r="AU6" s="30"/>
      <c r="AV6" s="30"/>
      <c r="AW6" s="30"/>
      <c r="AX6" s="30"/>
      <c r="AY6" s="31"/>
      <c r="AZ6" s="32" t="s">
        <v>9</v>
      </c>
      <c r="BA6" s="29" t="s">
        <v>8</v>
      </c>
      <c r="BB6" s="30"/>
      <c r="BC6" s="30"/>
      <c r="BD6" s="30"/>
      <c r="BE6" s="30"/>
      <c r="BF6" s="31"/>
      <c r="BG6" s="32" t="s">
        <v>10</v>
      </c>
      <c r="BH6" s="29" t="s">
        <v>8</v>
      </c>
      <c r="BI6" s="30"/>
      <c r="BJ6" s="30"/>
      <c r="BK6" s="30"/>
      <c r="BL6" s="30"/>
      <c r="BM6" s="30"/>
      <c r="BN6" s="30"/>
      <c r="BO6" s="31"/>
    </row>
    <row r="7" spans="1:67" s="7" customFormat="1" ht="25.5" customHeight="1">
      <c r="A7" s="35"/>
      <c r="B7" s="34"/>
      <c r="C7" s="32" t="s">
        <v>47</v>
      </c>
      <c r="D7" s="32" t="s">
        <v>51</v>
      </c>
      <c r="E7" s="32" t="s">
        <v>48</v>
      </c>
      <c r="F7" s="34"/>
      <c r="G7" s="32" t="s">
        <v>47</v>
      </c>
      <c r="H7" s="32" t="s">
        <v>51</v>
      </c>
      <c r="I7" s="32" t="s">
        <v>48</v>
      </c>
      <c r="J7" s="35"/>
      <c r="K7" s="32" t="s">
        <v>11</v>
      </c>
      <c r="L7" s="29" t="s">
        <v>12</v>
      </c>
      <c r="M7" s="30"/>
      <c r="N7" s="30"/>
      <c r="O7" s="30"/>
      <c r="P7" s="31"/>
      <c r="Q7" s="32" t="s">
        <v>13</v>
      </c>
      <c r="R7" s="32" t="s">
        <v>14</v>
      </c>
      <c r="S7" s="35"/>
      <c r="T7" s="32" t="s">
        <v>11</v>
      </c>
      <c r="U7" s="29" t="s">
        <v>12</v>
      </c>
      <c r="V7" s="30"/>
      <c r="W7" s="31"/>
      <c r="X7" s="32" t="s">
        <v>13</v>
      </c>
      <c r="Y7" s="32" t="s">
        <v>14</v>
      </c>
      <c r="Z7" s="35"/>
      <c r="AA7" s="32" t="s">
        <v>11</v>
      </c>
      <c r="AB7" s="29" t="s">
        <v>12</v>
      </c>
      <c r="AC7" s="30"/>
      <c r="AD7" s="30"/>
      <c r="AE7" s="30"/>
      <c r="AF7" s="31"/>
      <c r="AG7" s="32" t="s">
        <v>13</v>
      </c>
      <c r="AH7" s="32" t="s">
        <v>14</v>
      </c>
      <c r="AI7" s="35"/>
      <c r="AJ7" s="32" t="s">
        <v>47</v>
      </c>
      <c r="AK7" s="32" t="s">
        <v>51</v>
      </c>
      <c r="AL7" s="32" t="s">
        <v>48</v>
      </c>
      <c r="AM7" s="35"/>
      <c r="AN7" s="32" t="s">
        <v>47</v>
      </c>
      <c r="AO7" s="32" t="s">
        <v>53</v>
      </c>
      <c r="AP7" s="32" t="s">
        <v>48</v>
      </c>
      <c r="AQ7" s="35"/>
      <c r="AR7" s="32" t="s">
        <v>11</v>
      </c>
      <c r="AS7" s="29" t="s">
        <v>12</v>
      </c>
      <c r="AT7" s="30"/>
      <c r="AU7" s="30"/>
      <c r="AV7" s="30"/>
      <c r="AW7" s="31"/>
      <c r="AX7" s="32" t="s">
        <v>13</v>
      </c>
      <c r="AY7" s="32" t="s">
        <v>14</v>
      </c>
      <c r="AZ7" s="35"/>
      <c r="BA7" s="32" t="s">
        <v>11</v>
      </c>
      <c r="BB7" s="29" t="s">
        <v>12</v>
      </c>
      <c r="BC7" s="30"/>
      <c r="BD7" s="31"/>
      <c r="BE7" s="32" t="s">
        <v>13</v>
      </c>
      <c r="BF7" s="32" t="s">
        <v>14</v>
      </c>
      <c r="BG7" s="35"/>
      <c r="BH7" s="32" t="s">
        <v>11</v>
      </c>
      <c r="BI7" s="29" t="s">
        <v>12</v>
      </c>
      <c r="BJ7" s="30"/>
      <c r="BK7" s="30"/>
      <c r="BL7" s="30"/>
      <c r="BM7" s="31"/>
      <c r="BN7" s="32" t="s">
        <v>13</v>
      </c>
      <c r="BO7" s="32" t="s">
        <v>14</v>
      </c>
    </row>
    <row r="8" spans="1:67" s="7" customFormat="1" ht="90" customHeight="1">
      <c r="A8" s="33"/>
      <c r="B8" s="34"/>
      <c r="C8" s="33"/>
      <c r="D8" s="33"/>
      <c r="E8" s="33"/>
      <c r="F8" s="34"/>
      <c r="G8" s="33"/>
      <c r="H8" s="33"/>
      <c r="I8" s="33"/>
      <c r="J8" s="33"/>
      <c r="K8" s="33"/>
      <c r="L8" s="8" t="s">
        <v>15</v>
      </c>
      <c r="M8" s="8" t="s">
        <v>52</v>
      </c>
      <c r="N8" s="8" t="s">
        <v>49</v>
      </c>
      <c r="O8" s="8" t="s">
        <v>16</v>
      </c>
      <c r="P8" s="8" t="s">
        <v>17</v>
      </c>
      <c r="Q8" s="33"/>
      <c r="R8" s="33"/>
      <c r="S8" s="33"/>
      <c r="T8" s="33"/>
      <c r="U8" s="8" t="s">
        <v>15</v>
      </c>
      <c r="V8" s="8" t="s">
        <v>16</v>
      </c>
      <c r="W8" s="8" t="s">
        <v>17</v>
      </c>
      <c r="X8" s="33"/>
      <c r="Y8" s="33"/>
      <c r="Z8" s="33"/>
      <c r="AA8" s="33"/>
      <c r="AB8" s="8" t="s">
        <v>15</v>
      </c>
      <c r="AC8" s="8" t="s">
        <v>52</v>
      </c>
      <c r="AD8" s="8" t="s">
        <v>49</v>
      </c>
      <c r="AE8" s="8" t="s">
        <v>16</v>
      </c>
      <c r="AF8" s="8" t="s">
        <v>17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8" t="s">
        <v>15</v>
      </c>
      <c r="AT8" s="8" t="s">
        <v>52</v>
      </c>
      <c r="AU8" s="8" t="s">
        <v>49</v>
      </c>
      <c r="AV8" s="8" t="s">
        <v>16</v>
      </c>
      <c r="AW8" s="8" t="s">
        <v>17</v>
      </c>
      <c r="AX8" s="33"/>
      <c r="AY8" s="33"/>
      <c r="AZ8" s="33"/>
      <c r="BA8" s="33"/>
      <c r="BB8" s="8" t="s">
        <v>15</v>
      </c>
      <c r="BC8" s="8" t="s">
        <v>16</v>
      </c>
      <c r="BD8" s="8" t="s">
        <v>17</v>
      </c>
      <c r="BE8" s="33"/>
      <c r="BF8" s="33"/>
      <c r="BG8" s="33"/>
      <c r="BH8" s="33"/>
      <c r="BI8" s="8" t="s">
        <v>15</v>
      </c>
      <c r="BJ8" s="8" t="s">
        <v>52</v>
      </c>
      <c r="BK8" s="8" t="s">
        <v>49</v>
      </c>
      <c r="BL8" s="8" t="s">
        <v>16</v>
      </c>
      <c r="BM8" s="8" t="s">
        <v>17</v>
      </c>
      <c r="BN8" s="33"/>
      <c r="BO8" s="33"/>
    </row>
    <row r="9" spans="1:67" s="11" customFormat="1" ht="15.75" hidden="1">
      <c r="A9" s="9" t="s">
        <v>18</v>
      </c>
      <c r="B9" s="9"/>
      <c r="C9" s="9"/>
      <c r="D9" s="9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67" s="11" customFormat="1" ht="15.75" hidden="1">
      <c r="A10" s="9" t="s">
        <v>19</v>
      </c>
      <c r="B10" s="9"/>
      <c r="C10" s="9"/>
      <c r="D10" s="9"/>
      <c r="E10" s="9"/>
      <c r="F10" s="9"/>
      <c r="G10" s="9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</row>
    <row r="11" spans="1:67" s="11" customFormat="1" ht="15.75" hidden="1">
      <c r="A11" s="9" t="s">
        <v>20</v>
      </c>
      <c r="B11" s="9"/>
      <c r="C11" s="9"/>
      <c r="D11" s="9"/>
      <c r="E11" s="9"/>
      <c r="F11" s="9"/>
      <c r="G11" s="9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</row>
    <row r="12" spans="1:67" ht="15.75" hidden="1">
      <c r="A12" s="9" t="s">
        <v>21</v>
      </c>
      <c r="B12" s="9"/>
      <c r="C12" s="9"/>
      <c r="D12" s="9"/>
      <c r="E12" s="9"/>
      <c r="F12" s="9"/>
      <c r="G12" s="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67" ht="15.75" hidden="1">
      <c r="A13" s="9" t="s">
        <v>22</v>
      </c>
      <c r="B13" s="9"/>
      <c r="C13" s="9"/>
      <c r="D13" s="9"/>
      <c r="E13" s="9"/>
      <c r="F13" s="9"/>
      <c r="G13" s="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</row>
    <row r="14" spans="1:67" ht="15.75" hidden="1">
      <c r="A14" s="9" t="s">
        <v>23</v>
      </c>
      <c r="B14" s="9"/>
      <c r="C14" s="9"/>
      <c r="D14" s="9"/>
      <c r="E14" s="9"/>
      <c r="F14" s="9"/>
      <c r="G14" s="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</row>
    <row r="15" spans="1:67" ht="10.5" customHeight="1" hidden="1">
      <c r="A15" s="9" t="s">
        <v>24</v>
      </c>
      <c r="B15" s="9"/>
      <c r="C15" s="9"/>
      <c r="D15" s="9"/>
      <c r="E15" s="9"/>
      <c r="F15" s="9"/>
      <c r="G15" s="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</row>
    <row r="16" spans="1:67" ht="15.75" hidden="1">
      <c r="A16" s="9" t="s">
        <v>25</v>
      </c>
      <c r="B16" s="9"/>
      <c r="C16" s="9"/>
      <c r="D16" s="9"/>
      <c r="E16" s="9"/>
      <c r="F16" s="9"/>
      <c r="G16" s="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</row>
    <row r="17" spans="1:67" s="11" customFormat="1" ht="15.75" hidden="1">
      <c r="A17" s="9" t="s">
        <v>26</v>
      </c>
      <c r="B17" s="9"/>
      <c r="C17" s="9"/>
      <c r="D17" s="9"/>
      <c r="E17" s="9"/>
      <c r="F17" s="9"/>
      <c r="G17" s="9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</row>
    <row r="18" spans="1:67" ht="15.75" hidden="1">
      <c r="A18" s="9" t="s">
        <v>27</v>
      </c>
      <c r="B18" s="9"/>
      <c r="C18" s="9"/>
      <c r="D18" s="9"/>
      <c r="E18" s="9"/>
      <c r="F18" s="9"/>
      <c r="G18" s="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</row>
    <row r="19" spans="1:67" ht="15.75" hidden="1">
      <c r="A19" s="9" t="s">
        <v>28</v>
      </c>
      <c r="B19" s="9"/>
      <c r="C19" s="9"/>
      <c r="D19" s="9"/>
      <c r="E19" s="9"/>
      <c r="F19" s="9"/>
      <c r="G19" s="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</row>
    <row r="20" spans="1:67" ht="15.75" hidden="1">
      <c r="A20" s="9" t="s">
        <v>29</v>
      </c>
      <c r="B20" s="9"/>
      <c r="C20" s="9"/>
      <c r="D20" s="9"/>
      <c r="E20" s="9"/>
      <c r="F20" s="9"/>
      <c r="G20" s="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</row>
    <row r="21" spans="1:67" ht="15.75" hidden="1">
      <c r="A21" s="9" t="s">
        <v>30</v>
      </c>
      <c r="B21" s="9"/>
      <c r="C21" s="9"/>
      <c r="D21" s="9"/>
      <c r="E21" s="9"/>
      <c r="F21" s="9"/>
      <c r="G21" s="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</row>
    <row r="22" spans="1:67" ht="15.75" hidden="1">
      <c r="A22" s="9" t="s">
        <v>31</v>
      </c>
      <c r="B22" s="9"/>
      <c r="C22" s="9"/>
      <c r="D22" s="9"/>
      <c r="E22" s="9"/>
      <c r="F22" s="9"/>
      <c r="G22" s="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</row>
    <row r="23" spans="1:67" ht="15.75" hidden="1">
      <c r="A23" s="9" t="s">
        <v>32</v>
      </c>
      <c r="B23" s="9"/>
      <c r="C23" s="9"/>
      <c r="D23" s="9"/>
      <c r="E23" s="9"/>
      <c r="F23" s="9"/>
      <c r="G23" s="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</row>
    <row r="24" spans="1:67" ht="15.75" hidden="1">
      <c r="A24" s="9" t="s">
        <v>33</v>
      </c>
      <c r="B24" s="9"/>
      <c r="C24" s="9"/>
      <c r="D24" s="9"/>
      <c r="E24" s="9"/>
      <c r="F24" s="9"/>
      <c r="G24" s="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ht="15.75" hidden="1">
      <c r="A25" s="9" t="s">
        <v>34</v>
      </c>
      <c r="B25" s="9"/>
      <c r="C25" s="9"/>
      <c r="D25" s="9"/>
      <c r="E25" s="9"/>
      <c r="F25" s="9"/>
      <c r="G25" s="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ht="15.75" hidden="1">
      <c r="A26" s="9" t="s">
        <v>35</v>
      </c>
      <c r="B26" s="9"/>
      <c r="C26" s="9"/>
      <c r="D26" s="9"/>
      <c r="E26" s="9"/>
      <c r="F26" s="9"/>
      <c r="G26" s="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67" ht="15.75" hidden="1">
      <c r="A27" s="9" t="s">
        <v>36</v>
      </c>
      <c r="B27" s="9"/>
      <c r="C27" s="9"/>
      <c r="D27" s="9"/>
      <c r="E27" s="9"/>
      <c r="F27" s="9"/>
      <c r="G27" s="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  <row r="28" spans="1:67" ht="15.75" hidden="1">
      <c r="A28" s="9" t="s">
        <v>37</v>
      </c>
      <c r="B28" s="9"/>
      <c r="C28" s="9"/>
      <c r="D28" s="9"/>
      <c r="E28" s="9"/>
      <c r="F28" s="9"/>
      <c r="G28" s="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</row>
    <row r="29" spans="1:67" ht="15.75" hidden="1">
      <c r="A29" s="9" t="s">
        <v>38</v>
      </c>
      <c r="B29" s="9"/>
      <c r="C29" s="9"/>
      <c r="D29" s="9"/>
      <c r="E29" s="9"/>
      <c r="F29" s="9"/>
      <c r="G29" s="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</row>
    <row r="30" spans="1:67" ht="15.75" hidden="1">
      <c r="A30" s="9" t="s">
        <v>39</v>
      </c>
      <c r="B30" s="9"/>
      <c r="C30" s="9"/>
      <c r="D30" s="9"/>
      <c r="E30" s="9"/>
      <c r="F30" s="9"/>
      <c r="G30" s="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</row>
    <row r="31" spans="1:67" ht="15.75" hidden="1">
      <c r="A31" s="9" t="s">
        <v>40</v>
      </c>
      <c r="B31" s="9"/>
      <c r="C31" s="9"/>
      <c r="D31" s="9"/>
      <c r="E31" s="9"/>
      <c r="F31" s="9"/>
      <c r="G31" s="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</row>
    <row r="32" spans="1:67" ht="15.75" hidden="1">
      <c r="A32" s="9" t="s">
        <v>41</v>
      </c>
      <c r="B32" s="9"/>
      <c r="C32" s="9"/>
      <c r="D32" s="9"/>
      <c r="E32" s="9"/>
      <c r="F32" s="9"/>
      <c r="G32" s="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</row>
    <row r="33" spans="1:67" ht="15.75" hidden="1">
      <c r="A33" s="9" t="s">
        <v>42</v>
      </c>
      <c r="B33" s="9"/>
      <c r="C33" s="9"/>
      <c r="D33" s="9"/>
      <c r="E33" s="9"/>
      <c r="F33" s="9"/>
      <c r="G33" s="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</row>
    <row r="34" spans="1:68" ht="48.75" customHeight="1">
      <c r="A34" s="13" t="s">
        <v>43</v>
      </c>
      <c r="B34" s="27">
        <f>B38+B39+B40+B41+B42+B43+B44+B45</f>
        <v>109</v>
      </c>
      <c r="C34" s="27">
        <f>C38+C39+C40+C41+C42+C43+C44+C45</f>
        <v>83</v>
      </c>
      <c r="D34" s="27">
        <f aca="true" t="shared" si="0" ref="D34:I34">D38+D39+D40+D41+D42+D43+D44+D45</f>
        <v>1</v>
      </c>
      <c r="E34" s="27">
        <f t="shared" si="0"/>
        <v>1</v>
      </c>
      <c r="F34" s="27">
        <f t="shared" si="0"/>
        <v>107</v>
      </c>
      <c r="G34" s="27">
        <f t="shared" si="0"/>
        <v>81</v>
      </c>
      <c r="H34" s="27">
        <f t="shared" si="0"/>
        <v>1</v>
      </c>
      <c r="I34" s="27">
        <f t="shared" si="0"/>
        <v>1</v>
      </c>
      <c r="J34" s="27">
        <f>J38+J39+J40+J41+J42+J43+J44+J45</f>
        <v>47287687.68</v>
      </c>
      <c r="K34" s="27">
        <f aca="true" t="shared" si="1" ref="K34:BO34">K38+K39+K40+K41+K42+K43+K44+K45</f>
        <v>36676704.84</v>
      </c>
      <c r="L34" s="27">
        <f t="shared" si="1"/>
        <v>29774496.46</v>
      </c>
      <c r="M34" s="27">
        <f t="shared" si="1"/>
        <v>397000</v>
      </c>
      <c r="N34" s="27">
        <f t="shared" si="1"/>
        <v>1070350</v>
      </c>
      <c r="O34" s="27">
        <f t="shared" si="1"/>
        <v>3006149.08</v>
      </c>
      <c r="P34" s="27">
        <f t="shared" si="1"/>
        <v>2428709.3</v>
      </c>
      <c r="Q34" s="27">
        <f t="shared" si="1"/>
        <v>942006</v>
      </c>
      <c r="R34" s="27">
        <f t="shared" si="1"/>
        <v>9668976.840000002</v>
      </c>
      <c r="S34" s="27">
        <f t="shared" si="1"/>
        <v>1251100</v>
      </c>
      <c r="T34" s="27">
        <f t="shared" si="1"/>
        <v>943728.31</v>
      </c>
      <c r="U34" s="27">
        <f t="shared" si="1"/>
        <v>828741.69</v>
      </c>
      <c r="V34" s="27">
        <f t="shared" si="1"/>
        <v>114986.62</v>
      </c>
      <c r="W34" s="27">
        <f t="shared" si="1"/>
        <v>0</v>
      </c>
      <c r="X34" s="27">
        <f t="shared" si="1"/>
        <v>0</v>
      </c>
      <c r="Y34" s="27">
        <f t="shared" si="1"/>
        <v>307371.69</v>
      </c>
      <c r="Z34" s="27">
        <f t="shared" si="1"/>
        <v>46036587.68</v>
      </c>
      <c r="AA34" s="27">
        <f t="shared" si="1"/>
        <v>35732976.53</v>
      </c>
      <c r="AB34" s="27">
        <f t="shared" si="1"/>
        <v>28945754.769999996</v>
      </c>
      <c r="AC34" s="27">
        <f t="shared" si="1"/>
        <v>397000</v>
      </c>
      <c r="AD34" s="27">
        <f t="shared" si="1"/>
        <v>1070350</v>
      </c>
      <c r="AE34" s="27">
        <f t="shared" si="1"/>
        <v>2891162.46</v>
      </c>
      <c r="AF34" s="27">
        <f t="shared" si="1"/>
        <v>2428709.3</v>
      </c>
      <c r="AG34" s="27">
        <f t="shared" si="1"/>
        <v>942006</v>
      </c>
      <c r="AH34" s="27">
        <f t="shared" si="1"/>
        <v>9361605.15</v>
      </c>
      <c r="AI34" s="27">
        <f t="shared" si="1"/>
        <v>108</v>
      </c>
      <c r="AJ34" s="27">
        <f t="shared" si="1"/>
        <v>82</v>
      </c>
      <c r="AK34" s="27">
        <f t="shared" si="1"/>
        <v>1</v>
      </c>
      <c r="AL34" s="27">
        <f t="shared" si="1"/>
        <v>1</v>
      </c>
      <c r="AM34" s="27">
        <f t="shared" si="1"/>
        <v>95</v>
      </c>
      <c r="AN34" s="27">
        <f t="shared" si="1"/>
        <v>79</v>
      </c>
      <c r="AO34" s="27">
        <f t="shared" si="1"/>
        <v>7</v>
      </c>
      <c r="AP34" s="27">
        <f t="shared" si="1"/>
        <v>1</v>
      </c>
      <c r="AQ34" s="27">
        <f t="shared" si="1"/>
        <v>47282730.660000004</v>
      </c>
      <c r="AR34" s="27">
        <f t="shared" si="1"/>
        <v>36675475.95</v>
      </c>
      <c r="AS34" s="27">
        <f t="shared" si="1"/>
        <v>29773833.960000005</v>
      </c>
      <c r="AT34" s="27">
        <f t="shared" si="1"/>
        <v>396877.54</v>
      </c>
      <c r="AU34" s="27">
        <f t="shared" si="1"/>
        <v>1070283.34</v>
      </c>
      <c r="AV34" s="27">
        <f t="shared" si="1"/>
        <v>3006045.32</v>
      </c>
      <c r="AW34" s="27">
        <f t="shared" si="1"/>
        <v>2428435.79</v>
      </c>
      <c r="AX34" s="27">
        <f t="shared" si="1"/>
        <v>940807.5099999999</v>
      </c>
      <c r="AY34" s="27">
        <f t="shared" si="1"/>
        <v>9666447.2</v>
      </c>
      <c r="AZ34" s="27">
        <f t="shared" si="1"/>
        <v>1251100</v>
      </c>
      <c r="BA34" s="27">
        <f t="shared" si="1"/>
        <v>943728.31</v>
      </c>
      <c r="BB34" s="27">
        <f t="shared" si="1"/>
        <v>828741.69</v>
      </c>
      <c r="BC34" s="27">
        <f t="shared" si="1"/>
        <v>114986.62</v>
      </c>
      <c r="BD34" s="27">
        <f t="shared" si="1"/>
        <v>0</v>
      </c>
      <c r="BE34" s="27">
        <f t="shared" si="1"/>
        <v>0</v>
      </c>
      <c r="BF34" s="27">
        <f t="shared" si="1"/>
        <v>307371.69</v>
      </c>
      <c r="BG34" s="27">
        <f t="shared" si="1"/>
        <v>46031630.68000001</v>
      </c>
      <c r="BH34" s="27">
        <f t="shared" si="1"/>
        <v>35731747.64</v>
      </c>
      <c r="BI34" s="27">
        <f t="shared" si="1"/>
        <v>28945092.27</v>
      </c>
      <c r="BJ34" s="27">
        <f t="shared" si="1"/>
        <v>396877.54</v>
      </c>
      <c r="BK34" s="27">
        <f t="shared" si="1"/>
        <v>1070283.34</v>
      </c>
      <c r="BL34" s="27">
        <f t="shared" si="1"/>
        <v>2891058.7</v>
      </c>
      <c r="BM34" s="27">
        <f t="shared" si="1"/>
        <v>2428435.79</v>
      </c>
      <c r="BN34" s="27">
        <f t="shared" si="1"/>
        <v>940807.5099999999</v>
      </c>
      <c r="BO34" s="27">
        <f t="shared" si="1"/>
        <v>9359075.51</v>
      </c>
      <c r="BP34" s="15"/>
    </row>
    <row r="35" spans="1:67" ht="1.5" customHeight="1">
      <c r="A35" s="9" t="s">
        <v>44</v>
      </c>
      <c r="B35" s="9"/>
      <c r="C35" s="9"/>
      <c r="D35" s="9"/>
      <c r="E35" s="9"/>
      <c r="F35" s="9"/>
      <c r="G35" s="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</row>
    <row r="36" spans="1:67" ht="15.75" hidden="1">
      <c r="A36" s="9" t="s">
        <v>45</v>
      </c>
      <c r="B36" s="9"/>
      <c r="C36" s="9"/>
      <c r="D36" s="9"/>
      <c r="E36" s="9"/>
      <c r="F36" s="9"/>
      <c r="G36" s="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</row>
    <row r="37" spans="1:67" ht="21" customHeight="1" hidden="1">
      <c r="A37" s="9" t="s">
        <v>46</v>
      </c>
      <c r="B37" s="9"/>
      <c r="C37" s="9"/>
      <c r="D37" s="9"/>
      <c r="E37" s="9"/>
      <c r="F37" s="9"/>
      <c r="G37" s="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</row>
    <row r="38" spans="1:67" s="20" customFormat="1" ht="18.75" hidden="1">
      <c r="A38" s="18" t="s">
        <v>62</v>
      </c>
      <c r="B38" s="18">
        <v>14</v>
      </c>
      <c r="C38" s="18">
        <v>12</v>
      </c>
      <c r="D38" s="18"/>
      <c r="E38" s="18"/>
      <c r="F38" s="18">
        <v>14</v>
      </c>
      <c r="G38" s="18">
        <v>12</v>
      </c>
      <c r="H38" s="19"/>
      <c r="I38" s="19"/>
      <c r="J38" s="17">
        <f aca="true" t="shared" si="2" ref="J38:J45">SUM(K38,Q38,R38)</f>
        <v>5467950</v>
      </c>
      <c r="K38" s="17">
        <f>SUM(L38:P38)</f>
        <v>4587400</v>
      </c>
      <c r="L38" s="17">
        <f aca="true" t="shared" si="3" ref="L38:L45">U38+AB38</f>
        <v>4264400</v>
      </c>
      <c r="M38" s="17">
        <f aca="true" t="shared" si="4" ref="M38:N41">AC38</f>
        <v>0</v>
      </c>
      <c r="N38" s="17">
        <f t="shared" si="4"/>
        <v>0</v>
      </c>
      <c r="O38" s="17">
        <f>V38+AE38</f>
        <v>0</v>
      </c>
      <c r="P38" s="17">
        <f>W38+AF38</f>
        <v>323000</v>
      </c>
      <c r="Q38" s="17">
        <f>X38+AG38</f>
        <v>45500</v>
      </c>
      <c r="R38" s="22">
        <f>Y38+AH38</f>
        <v>835050</v>
      </c>
      <c r="S38" s="17">
        <f aca="true" t="shared" si="5" ref="S38:S45">SUM(T38,X38,Y38)</f>
        <v>0</v>
      </c>
      <c r="T38" s="17">
        <f aca="true" t="shared" si="6" ref="T38:T45">SUM(U38:W38)</f>
        <v>0</v>
      </c>
      <c r="U38" s="17"/>
      <c r="V38" s="17"/>
      <c r="W38" s="17"/>
      <c r="X38" s="17"/>
      <c r="Y38" s="17"/>
      <c r="Z38" s="17">
        <f>SUM(AA38,AG38,AH38)</f>
        <v>5467950</v>
      </c>
      <c r="AA38" s="17">
        <f>SUM(AB38:AF38)</f>
        <v>4587400</v>
      </c>
      <c r="AB38" s="17">
        <v>4264400</v>
      </c>
      <c r="AC38" s="17"/>
      <c r="AD38" s="17"/>
      <c r="AE38" s="17"/>
      <c r="AF38" s="17">
        <v>323000</v>
      </c>
      <c r="AG38" s="17">
        <v>45500</v>
      </c>
      <c r="AH38" s="17">
        <v>835050</v>
      </c>
      <c r="AI38" s="21">
        <v>14</v>
      </c>
      <c r="AJ38" s="21">
        <v>12</v>
      </c>
      <c r="AK38" s="17"/>
      <c r="AL38" s="17"/>
      <c r="AM38" s="21">
        <v>14</v>
      </c>
      <c r="AN38" s="21">
        <v>12</v>
      </c>
      <c r="AO38" s="17"/>
      <c r="AP38" s="17"/>
      <c r="AQ38" s="17">
        <f>SUM(AR38,AX38,AY38)</f>
        <v>5467276.46</v>
      </c>
      <c r="AR38" s="17">
        <f aca="true" t="shared" si="7" ref="AR38:AR45">SUM(AS38:AW38)</f>
        <v>4587322.22</v>
      </c>
      <c r="AS38" s="14">
        <f aca="true" t="shared" si="8" ref="AS38:AS45">BB38+BI38</f>
        <v>4264479.13</v>
      </c>
      <c r="AT38" s="14">
        <f aca="true" t="shared" si="9" ref="AT38:AU45">BJ38</f>
        <v>0</v>
      </c>
      <c r="AU38" s="14">
        <f t="shared" si="9"/>
        <v>0</v>
      </c>
      <c r="AV38" s="14">
        <f aca="true" t="shared" si="10" ref="AV38:AX45">BC38+BL38</f>
        <v>0</v>
      </c>
      <c r="AW38" s="14">
        <f t="shared" si="10"/>
        <v>322843.09</v>
      </c>
      <c r="AX38" s="14">
        <f t="shared" si="10"/>
        <v>45209.08</v>
      </c>
      <c r="AY38" s="14">
        <f>BF38+BO38</f>
        <v>834745.16</v>
      </c>
      <c r="AZ38" s="17">
        <f aca="true" t="shared" si="11" ref="AZ38:AZ45">SUM(BA38,BE38,BF38)</f>
        <v>0</v>
      </c>
      <c r="BA38" s="17">
        <f aca="true" t="shared" si="12" ref="BA38:BA45">SUM(BB38:BD38)</f>
        <v>0</v>
      </c>
      <c r="BB38" s="17"/>
      <c r="BC38" s="17"/>
      <c r="BD38" s="17"/>
      <c r="BE38" s="17"/>
      <c r="BF38" s="17"/>
      <c r="BG38" s="17">
        <f>SUM(BH38,BN38,BO38)</f>
        <v>5467276.46</v>
      </c>
      <c r="BH38" s="17">
        <f>SUM(BI38:BM38)</f>
        <v>4587322.22</v>
      </c>
      <c r="BI38" s="17">
        <v>4264479.13</v>
      </c>
      <c r="BJ38" s="17"/>
      <c r="BK38" s="17"/>
      <c r="BL38" s="17"/>
      <c r="BM38" s="17">
        <v>322843.09</v>
      </c>
      <c r="BN38" s="17">
        <v>45209.08</v>
      </c>
      <c r="BO38" s="24">
        <v>834745.16</v>
      </c>
    </row>
    <row r="39" spans="1:67" ht="18.75" hidden="1">
      <c r="A39" s="9" t="s">
        <v>54</v>
      </c>
      <c r="B39" s="9">
        <v>44</v>
      </c>
      <c r="C39" s="9">
        <v>33</v>
      </c>
      <c r="D39" s="9"/>
      <c r="E39" s="9">
        <v>1</v>
      </c>
      <c r="F39" s="9">
        <v>42</v>
      </c>
      <c r="G39" s="9">
        <v>31</v>
      </c>
      <c r="H39" s="13"/>
      <c r="I39" s="13">
        <v>1</v>
      </c>
      <c r="J39" s="14">
        <f t="shared" si="2"/>
        <v>18192800</v>
      </c>
      <c r="K39" s="17">
        <f aca="true" t="shared" si="13" ref="K39:K45">SUM(L39:P39)</f>
        <v>14297433.63</v>
      </c>
      <c r="L39" s="14">
        <f t="shared" si="3"/>
        <v>11215986.63</v>
      </c>
      <c r="M39" s="14">
        <f t="shared" si="4"/>
        <v>0</v>
      </c>
      <c r="N39" s="14">
        <f>AD39</f>
        <v>1070350</v>
      </c>
      <c r="O39" s="17">
        <f aca="true" t="shared" si="14" ref="O39:O45">V39+AE39</f>
        <v>444318</v>
      </c>
      <c r="P39" s="17">
        <f aca="true" t="shared" si="15" ref="P39:P45">W39+AF39</f>
        <v>1566779</v>
      </c>
      <c r="Q39" s="17">
        <f aca="true" t="shared" si="16" ref="Q39:Q45">X39+AG39</f>
        <v>793000</v>
      </c>
      <c r="R39" s="22">
        <f aca="true" t="shared" si="17" ref="R39:R45">Y39+AH39</f>
        <v>3102366.37</v>
      </c>
      <c r="S39" s="17">
        <f t="shared" si="5"/>
        <v>559300</v>
      </c>
      <c r="T39" s="14">
        <f t="shared" si="6"/>
        <v>436533.63</v>
      </c>
      <c r="U39" s="14">
        <v>436533.63</v>
      </c>
      <c r="V39" s="14"/>
      <c r="W39" s="14"/>
      <c r="X39" s="14"/>
      <c r="Y39" s="14">
        <v>122766.37</v>
      </c>
      <c r="Z39" s="17">
        <f aca="true" t="shared" si="18" ref="Z39:Z45">SUM(AA39,AG39,AH39)</f>
        <v>17633500</v>
      </c>
      <c r="AA39" s="17">
        <f aca="true" t="shared" si="19" ref="AA39:AA45">SUM(AB39:AF39)</f>
        <v>13860900</v>
      </c>
      <c r="AB39" s="14">
        <v>10779453</v>
      </c>
      <c r="AC39" s="14"/>
      <c r="AD39" s="14">
        <v>1070350</v>
      </c>
      <c r="AE39" s="14">
        <v>444318</v>
      </c>
      <c r="AF39" s="14">
        <v>1566779</v>
      </c>
      <c r="AG39" s="14">
        <v>793000</v>
      </c>
      <c r="AH39" s="14">
        <v>2979600</v>
      </c>
      <c r="AI39" s="14">
        <v>44</v>
      </c>
      <c r="AJ39" s="14">
        <v>33</v>
      </c>
      <c r="AK39" s="14"/>
      <c r="AL39" s="14">
        <v>1</v>
      </c>
      <c r="AM39" s="14">
        <v>42</v>
      </c>
      <c r="AN39" s="14">
        <v>31</v>
      </c>
      <c r="AO39" s="14"/>
      <c r="AP39" s="14">
        <v>1</v>
      </c>
      <c r="AQ39" s="17">
        <f aca="true" t="shared" si="20" ref="AQ39:AQ45">SUM(AR39,AX39,AY39)</f>
        <v>18191540.85</v>
      </c>
      <c r="AR39" s="17">
        <f t="shared" si="7"/>
        <v>14297280.180000002</v>
      </c>
      <c r="AS39" s="14">
        <f t="shared" si="8"/>
        <v>11215899.840000002</v>
      </c>
      <c r="AT39" s="14">
        <f t="shared" si="9"/>
        <v>0</v>
      </c>
      <c r="AU39" s="14">
        <f t="shared" si="9"/>
        <v>1070283.34</v>
      </c>
      <c r="AV39" s="14">
        <f t="shared" si="10"/>
        <v>444318</v>
      </c>
      <c r="AW39" s="14">
        <f t="shared" si="10"/>
        <v>1566779</v>
      </c>
      <c r="AX39" s="14">
        <f t="shared" si="10"/>
        <v>792426.65</v>
      </c>
      <c r="AY39" s="14">
        <f>BF39+BO39</f>
        <v>3101834.02</v>
      </c>
      <c r="AZ39" s="17">
        <f t="shared" si="11"/>
        <v>559300</v>
      </c>
      <c r="BA39" s="14">
        <f t="shared" si="12"/>
        <v>436533.63</v>
      </c>
      <c r="BB39" s="14">
        <v>436533.63</v>
      </c>
      <c r="BC39" s="14"/>
      <c r="BD39" s="14"/>
      <c r="BE39" s="14"/>
      <c r="BF39" s="14">
        <v>122766.37</v>
      </c>
      <c r="BG39" s="14">
        <f>SUM(BH39,BN39,BO39)</f>
        <v>17632240.85</v>
      </c>
      <c r="BH39" s="14">
        <f>BI39+BJ39+BK39+BL39+BM39</f>
        <v>13860746.55</v>
      </c>
      <c r="BI39" s="14">
        <v>10779366.21</v>
      </c>
      <c r="BJ39" s="14"/>
      <c r="BK39" s="14">
        <v>1070283.34</v>
      </c>
      <c r="BL39" s="14">
        <v>444318</v>
      </c>
      <c r="BM39" s="14">
        <v>1566779</v>
      </c>
      <c r="BN39" s="14">
        <v>792426.65</v>
      </c>
      <c r="BO39" s="14">
        <v>2979067.65</v>
      </c>
    </row>
    <row r="40" spans="1:67" ht="18.75" hidden="1">
      <c r="A40" s="9" t="s">
        <v>55</v>
      </c>
      <c r="B40" s="9">
        <v>12</v>
      </c>
      <c r="C40" s="9">
        <v>8</v>
      </c>
      <c r="D40" s="9">
        <v>1</v>
      </c>
      <c r="E40" s="9"/>
      <c r="F40" s="9">
        <v>12</v>
      </c>
      <c r="G40" s="9">
        <v>8</v>
      </c>
      <c r="H40" s="13">
        <v>1</v>
      </c>
      <c r="I40" s="13"/>
      <c r="J40" s="13">
        <f t="shared" si="2"/>
        <v>9010300</v>
      </c>
      <c r="K40" s="17">
        <f t="shared" si="13"/>
        <v>4398900</v>
      </c>
      <c r="L40" s="14">
        <f t="shared" si="3"/>
        <v>3234389</v>
      </c>
      <c r="M40" s="14">
        <f t="shared" si="4"/>
        <v>397000</v>
      </c>
      <c r="N40" s="13">
        <f t="shared" si="4"/>
        <v>0</v>
      </c>
      <c r="O40" s="17">
        <f t="shared" si="14"/>
        <v>477450</v>
      </c>
      <c r="P40" s="17">
        <f t="shared" si="15"/>
        <v>290061</v>
      </c>
      <c r="Q40" s="17">
        <f t="shared" si="16"/>
        <v>46000</v>
      </c>
      <c r="R40" s="22">
        <f t="shared" si="17"/>
        <v>4565400</v>
      </c>
      <c r="S40" s="17">
        <f t="shared" si="5"/>
        <v>0</v>
      </c>
      <c r="T40" s="13">
        <f t="shared" si="6"/>
        <v>0</v>
      </c>
      <c r="U40" s="13"/>
      <c r="V40" s="13"/>
      <c r="W40" s="13"/>
      <c r="X40" s="13"/>
      <c r="Y40" s="13"/>
      <c r="Z40" s="17">
        <f t="shared" si="18"/>
        <v>9010300</v>
      </c>
      <c r="AA40" s="17">
        <f t="shared" si="19"/>
        <v>4398900</v>
      </c>
      <c r="AB40" s="14">
        <v>3234389</v>
      </c>
      <c r="AC40" s="14">
        <v>397000</v>
      </c>
      <c r="AD40" s="14"/>
      <c r="AE40" s="14">
        <v>477450</v>
      </c>
      <c r="AF40" s="14">
        <v>290061</v>
      </c>
      <c r="AG40" s="14">
        <v>46000</v>
      </c>
      <c r="AH40" s="14">
        <v>4565400</v>
      </c>
      <c r="AI40" s="13">
        <v>11</v>
      </c>
      <c r="AJ40" s="13">
        <v>7</v>
      </c>
      <c r="AK40" s="13">
        <v>1</v>
      </c>
      <c r="AL40" s="13"/>
      <c r="AM40" s="13">
        <v>8</v>
      </c>
      <c r="AN40" s="13">
        <v>5</v>
      </c>
      <c r="AO40" s="13"/>
      <c r="AP40" s="13"/>
      <c r="AQ40" s="17">
        <f t="shared" si="20"/>
        <v>9008859.870000001</v>
      </c>
      <c r="AR40" s="17">
        <f t="shared" si="7"/>
        <v>4398241.61</v>
      </c>
      <c r="AS40" s="14">
        <f t="shared" si="8"/>
        <v>3233984.42</v>
      </c>
      <c r="AT40" s="14">
        <f t="shared" si="9"/>
        <v>396877.54</v>
      </c>
      <c r="AU40" s="14">
        <f t="shared" si="9"/>
        <v>0</v>
      </c>
      <c r="AV40" s="14">
        <f t="shared" si="10"/>
        <v>477435.25</v>
      </c>
      <c r="AW40" s="14">
        <f t="shared" si="10"/>
        <v>289944.4</v>
      </c>
      <c r="AX40" s="14">
        <f t="shared" si="10"/>
        <v>45670.96</v>
      </c>
      <c r="AY40" s="14">
        <f aca="true" t="shared" si="21" ref="AY40:AY45">BF40+BO40</f>
        <v>4564947.3</v>
      </c>
      <c r="AZ40" s="17">
        <f t="shared" si="11"/>
        <v>0</v>
      </c>
      <c r="BA40" s="13">
        <f t="shared" si="12"/>
        <v>0</v>
      </c>
      <c r="BB40" s="13"/>
      <c r="BC40" s="13"/>
      <c r="BD40" s="13"/>
      <c r="BE40" s="13"/>
      <c r="BF40" s="13"/>
      <c r="BG40" s="14">
        <f>SUM(BH40,BN40,BO40)</f>
        <v>9008859.870000001</v>
      </c>
      <c r="BH40" s="17">
        <f>SUM(BI40:BM40)</f>
        <v>4398241.61</v>
      </c>
      <c r="BI40" s="14">
        <v>3233984.42</v>
      </c>
      <c r="BJ40" s="13">
        <v>396877.54</v>
      </c>
      <c r="BK40" s="13">
        <f>CA40</f>
        <v>0</v>
      </c>
      <c r="BL40" s="13">
        <v>477435.25</v>
      </c>
      <c r="BM40" s="13">
        <v>289944.4</v>
      </c>
      <c r="BN40" s="14">
        <v>45670.96</v>
      </c>
      <c r="BO40" s="14">
        <v>4564947.3</v>
      </c>
    </row>
    <row r="41" spans="1:67" ht="18.75" hidden="1">
      <c r="A41" s="9" t="s">
        <v>56</v>
      </c>
      <c r="B41" s="9">
        <v>4</v>
      </c>
      <c r="C41" s="9">
        <v>4</v>
      </c>
      <c r="D41" s="9"/>
      <c r="E41" s="9"/>
      <c r="F41" s="9">
        <v>4</v>
      </c>
      <c r="G41" s="9">
        <v>4</v>
      </c>
      <c r="H41" s="13"/>
      <c r="I41" s="13"/>
      <c r="J41" s="14">
        <f t="shared" si="2"/>
        <v>1394200</v>
      </c>
      <c r="K41" s="17">
        <f t="shared" si="13"/>
        <v>1263200</v>
      </c>
      <c r="L41" s="14">
        <f t="shared" si="3"/>
        <v>1263200</v>
      </c>
      <c r="M41" s="14">
        <f t="shared" si="4"/>
        <v>0</v>
      </c>
      <c r="N41" s="14">
        <f t="shared" si="4"/>
        <v>0</v>
      </c>
      <c r="O41" s="17">
        <f t="shared" si="14"/>
        <v>0</v>
      </c>
      <c r="P41" s="17">
        <f t="shared" si="15"/>
        <v>0</v>
      </c>
      <c r="Q41" s="17">
        <f t="shared" si="16"/>
        <v>0</v>
      </c>
      <c r="R41" s="22">
        <f t="shared" si="17"/>
        <v>131000</v>
      </c>
      <c r="S41" s="17">
        <f t="shared" si="5"/>
        <v>0</v>
      </c>
      <c r="T41" s="14">
        <f t="shared" si="6"/>
        <v>0</v>
      </c>
      <c r="U41" s="14"/>
      <c r="V41" s="14"/>
      <c r="W41" s="14"/>
      <c r="X41" s="14"/>
      <c r="Y41" s="14"/>
      <c r="Z41" s="17">
        <f t="shared" si="18"/>
        <v>1394200</v>
      </c>
      <c r="AA41" s="17">
        <f t="shared" si="19"/>
        <v>1263200</v>
      </c>
      <c r="AB41" s="14">
        <v>1263200</v>
      </c>
      <c r="AC41" s="14"/>
      <c r="AD41" s="14"/>
      <c r="AE41" s="14"/>
      <c r="AF41" s="14"/>
      <c r="AG41" s="14"/>
      <c r="AH41" s="14">
        <v>131000</v>
      </c>
      <c r="AI41" s="14">
        <v>4</v>
      </c>
      <c r="AJ41" s="14">
        <v>4</v>
      </c>
      <c r="AK41" s="14"/>
      <c r="AL41" s="14"/>
      <c r="AM41" s="14">
        <v>4</v>
      </c>
      <c r="AN41" s="14">
        <v>4</v>
      </c>
      <c r="AO41" s="14"/>
      <c r="AP41" s="14"/>
      <c r="AQ41" s="17">
        <f t="shared" si="20"/>
        <v>1393602.04</v>
      </c>
      <c r="AR41" s="17">
        <f t="shared" si="7"/>
        <v>1263103.27</v>
      </c>
      <c r="AS41" s="14">
        <f t="shared" si="8"/>
        <v>1263103.27</v>
      </c>
      <c r="AT41" s="14">
        <f t="shared" si="9"/>
        <v>0</v>
      </c>
      <c r="AU41" s="14">
        <f t="shared" si="9"/>
        <v>0</v>
      </c>
      <c r="AV41" s="14">
        <f t="shared" si="10"/>
        <v>0</v>
      </c>
      <c r="AW41" s="14">
        <f t="shared" si="10"/>
        <v>0</v>
      </c>
      <c r="AX41" s="14">
        <f t="shared" si="10"/>
        <v>0</v>
      </c>
      <c r="AY41" s="14">
        <f t="shared" si="21"/>
        <v>130498.77</v>
      </c>
      <c r="AZ41" s="17">
        <f t="shared" si="11"/>
        <v>0</v>
      </c>
      <c r="BA41" s="14">
        <f t="shared" si="12"/>
        <v>0</v>
      </c>
      <c r="BB41" s="14"/>
      <c r="BC41" s="14"/>
      <c r="BD41" s="14"/>
      <c r="BE41" s="14"/>
      <c r="BF41" s="14"/>
      <c r="BG41" s="14">
        <f>BH41+BJ41+BK41+BL41+BM41+BN41+BO41</f>
        <v>1393602.04</v>
      </c>
      <c r="BH41" s="14">
        <f>BI41</f>
        <v>1263103.27</v>
      </c>
      <c r="BI41" s="14">
        <v>1263103.27</v>
      </c>
      <c r="BJ41" s="14"/>
      <c r="BK41" s="14"/>
      <c r="BL41" s="14"/>
      <c r="BM41" s="14"/>
      <c r="BN41" s="14"/>
      <c r="BO41" s="14">
        <v>130498.77</v>
      </c>
    </row>
    <row r="42" spans="1:67" ht="18.75" hidden="1">
      <c r="A42" s="9" t="s">
        <v>63</v>
      </c>
      <c r="B42" s="9">
        <v>11</v>
      </c>
      <c r="C42" s="9">
        <v>9</v>
      </c>
      <c r="D42" s="9"/>
      <c r="E42" s="9"/>
      <c r="F42" s="9">
        <v>11</v>
      </c>
      <c r="G42" s="9">
        <v>9</v>
      </c>
      <c r="H42" s="13"/>
      <c r="I42" s="13"/>
      <c r="J42" s="13">
        <f t="shared" si="2"/>
        <v>3776852.9999999995</v>
      </c>
      <c r="K42" s="17">
        <f t="shared" si="13"/>
        <v>3529647.6799999997</v>
      </c>
      <c r="L42" s="14">
        <f t="shared" si="3"/>
        <v>3157405.82</v>
      </c>
      <c r="M42" s="13">
        <f aca="true" t="shared" si="22" ref="M42:N45">AC42</f>
        <v>0</v>
      </c>
      <c r="N42" s="13">
        <f t="shared" si="22"/>
        <v>0</v>
      </c>
      <c r="O42" s="17">
        <f t="shared" si="14"/>
        <v>372241.86</v>
      </c>
      <c r="P42" s="17">
        <f t="shared" si="15"/>
        <v>0</v>
      </c>
      <c r="Q42" s="17">
        <f t="shared" si="16"/>
        <v>0</v>
      </c>
      <c r="R42" s="22">
        <f t="shared" si="17"/>
        <v>247205.32</v>
      </c>
      <c r="S42" s="17">
        <f t="shared" si="5"/>
        <v>691800</v>
      </c>
      <c r="T42" s="13">
        <v>507194.68</v>
      </c>
      <c r="U42" s="13">
        <v>392208.06</v>
      </c>
      <c r="V42" s="13">
        <v>114986.62</v>
      </c>
      <c r="W42" s="13">
        <v>0</v>
      </c>
      <c r="X42" s="13">
        <v>0</v>
      </c>
      <c r="Y42" s="13">
        <v>184605.32</v>
      </c>
      <c r="Z42" s="17">
        <f t="shared" si="18"/>
        <v>3085053</v>
      </c>
      <c r="AA42" s="17">
        <f t="shared" si="19"/>
        <v>3022453</v>
      </c>
      <c r="AB42" s="13">
        <v>2765197.76</v>
      </c>
      <c r="AC42" s="13">
        <v>0</v>
      </c>
      <c r="AD42" s="13">
        <v>0</v>
      </c>
      <c r="AE42" s="13">
        <v>257255.24</v>
      </c>
      <c r="AF42" s="13">
        <v>0</v>
      </c>
      <c r="AG42" s="13">
        <v>0</v>
      </c>
      <c r="AH42" s="13">
        <v>62600</v>
      </c>
      <c r="AI42" s="13">
        <v>11</v>
      </c>
      <c r="AJ42" s="13">
        <v>9</v>
      </c>
      <c r="AK42" s="13"/>
      <c r="AL42" s="13"/>
      <c r="AM42" s="13">
        <v>11</v>
      </c>
      <c r="AN42" s="13">
        <v>9</v>
      </c>
      <c r="AO42" s="13"/>
      <c r="AP42" s="13"/>
      <c r="AQ42" s="17">
        <f t="shared" si="20"/>
        <v>3776491.93</v>
      </c>
      <c r="AR42" s="17">
        <f t="shared" si="7"/>
        <v>3529560.14</v>
      </c>
      <c r="AS42" s="14">
        <f t="shared" si="8"/>
        <v>3157318.2800000003</v>
      </c>
      <c r="AT42" s="14">
        <f t="shared" si="9"/>
        <v>0</v>
      </c>
      <c r="AU42" s="14">
        <f t="shared" si="9"/>
        <v>0</v>
      </c>
      <c r="AV42" s="14">
        <f t="shared" si="10"/>
        <v>372241.86</v>
      </c>
      <c r="AW42" s="14">
        <f t="shared" si="10"/>
        <v>0</v>
      </c>
      <c r="AX42" s="14">
        <f t="shared" si="10"/>
        <v>0</v>
      </c>
      <c r="AY42" s="14">
        <f t="shared" si="21"/>
        <v>246931.79</v>
      </c>
      <c r="AZ42" s="17">
        <f t="shared" si="11"/>
        <v>691800</v>
      </c>
      <c r="BA42" s="13">
        <v>507194.68</v>
      </c>
      <c r="BB42" s="13">
        <v>392208.06</v>
      </c>
      <c r="BC42" s="13">
        <v>114986.62</v>
      </c>
      <c r="BD42" s="13"/>
      <c r="BE42" s="13"/>
      <c r="BF42" s="13">
        <v>184605.32</v>
      </c>
      <c r="BG42" s="13">
        <v>3084691.93</v>
      </c>
      <c r="BH42" s="13">
        <v>3022365.46</v>
      </c>
      <c r="BI42" s="13">
        <v>2765110.22</v>
      </c>
      <c r="BJ42" s="13"/>
      <c r="BK42" s="13"/>
      <c r="BL42" s="13">
        <v>257255.24</v>
      </c>
      <c r="BM42" s="13"/>
      <c r="BN42" s="13"/>
      <c r="BO42" s="13">
        <v>62326.47</v>
      </c>
    </row>
    <row r="43" spans="1:67" ht="18.75" hidden="1">
      <c r="A43" s="9" t="s">
        <v>57</v>
      </c>
      <c r="B43" s="9">
        <v>8</v>
      </c>
      <c r="C43" s="9">
        <v>7</v>
      </c>
      <c r="D43" s="9"/>
      <c r="E43" s="9"/>
      <c r="F43" s="9">
        <v>8</v>
      </c>
      <c r="G43" s="9">
        <v>7</v>
      </c>
      <c r="H43" s="13"/>
      <c r="I43" s="13"/>
      <c r="J43" s="13">
        <f t="shared" si="2"/>
        <v>3014000</v>
      </c>
      <c r="K43" s="17">
        <f t="shared" si="13"/>
        <v>2729200</v>
      </c>
      <c r="L43" s="14">
        <f t="shared" si="3"/>
        <v>2398100</v>
      </c>
      <c r="M43" s="13">
        <f t="shared" si="22"/>
        <v>0</v>
      </c>
      <c r="N43" s="13">
        <f t="shared" si="22"/>
        <v>0</v>
      </c>
      <c r="O43" s="17">
        <f t="shared" si="14"/>
        <v>331100</v>
      </c>
      <c r="P43" s="17">
        <f t="shared" si="15"/>
        <v>0</v>
      </c>
      <c r="Q43" s="17">
        <f t="shared" si="16"/>
        <v>0</v>
      </c>
      <c r="R43" s="22">
        <f t="shared" si="17"/>
        <v>284800</v>
      </c>
      <c r="S43" s="17">
        <f t="shared" si="5"/>
        <v>0</v>
      </c>
      <c r="T43" s="13">
        <f>SUM(U43:W43)</f>
        <v>0</v>
      </c>
      <c r="U43" s="13"/>
      <c r="V43" s="13"/>
      <c r="W43" s="13"/>
      <c r="X43" s="13"/>
      <c r="Y43" s="13"/>
      <c r="Z43" s="17">
        <f t="shared" si="18"/>
        <v>3014000</v>
      </c>
      <c r="AA43" s="17">
        <f t="shared" si="19"/>
        <v>2729200</v>
      </c>
      <c r="AB43" s="13">
        <v>2398100</v>
      </c>
      <c r="AC43" s="13"/>
      <c r="AD43" s="13"/>
      <c r="AE43" s="13">
        <v>331100</v>
      </c>
      <c r="AF43" s="13"/>
      <c r="AG43" s="13"/>
      <c r="AH43" s="13">
        <v>284800</v>
      </c>
      <c r="AI43" s="13">
        <v>8</v>
      </c>
      <c r="AJ43" s="13">
        <v>7</v>
      </c>
      <c r="AK43" s="13"/>
      <c r="AL43" s="13"/>
      <c r="AM43" s="13"/>
      <c r="AN43" s="13">
        <v>8</v>
      </c>
      <c r="AO43" s="13">
        <v>7</v>
      </c>
      <c r="AP43" s="13"/>
      <c r="AQ43" s="17">
        <f t="shared" si="20"/>
        <v>3013528.96</v>
      </c>
      <c r="AR43" s="17">
        <f t="shared" si="7"/>
        <v>2729088.74</v>
      </c>
      <c r="AS43" s="14">
        <f t="shared" si="8"/>
        <v>2398077.75</v>
      </c>
      <c r="AT43" s="14">
        <f t="shared" si="9"/>
        <v>0</v>
      </c>
      <c r="AU43" s="14">
        <f t="shared" si="9"/>
        <v>0</v>
      </c>
      <c r="AV43" s="14">
        <f t="shared" si="10"/>
        <v>331010.99</v>
      </c>
      <c r="AW43" s="14">
        <f t="shared" si="10"/>
        <v>0</v>
      </c>
      <c r="AX43" s="14">
        <f t="shared" si="10"/>
        <v>0</v>
      </c>
      <c r="AY43" s="14">
        <f t="shared" si="21"/>
        <v>284440.22</v>
      </c>
      <c r="AZ43" s="17">
        <f t="shared" si="11"/>
        <v>0</v>
      </c>
      <c r="BA43" s="13">
        <f>SUM(BB43:BD43)</f>
        <v>0</v>
      </c>
      <c r="BB43" s="13"/>
      <c r="BC43" s="13"/>
      <c r="BD43" s="13"/>
      <c r="BE43" s="13"/>
      <c r="BF43" s="13"/>
      <c r="BG43" s="13">
        <f>SUM(BH43,BN43,BO43)</f>
        <v>3013528.96</v>
      </c>
      <c r="BH43" s="13">
        <f>SUM(BI43:BM43)</f>
        <v>2729088.74</v>
      </c>
      <c r="BI43" s="13">
        <v>2398077.75</v>
      </c>
      <c r="BJ43" s="13"/>
      <c r="BK43" s="13"/>
      <c r="BL43" s="13">
        <v>331010.99</v>
      </c>
      <c r="BM43" s="13"/>
      <c r="BN43" s="13"/>
      <c r="BO43" s="13">
        <v>284440.22</v>
      </c>
    </row>
    <row r="44" spans="1:67" ht="18.75" hidden="1">
      <c r="A44" s="9" t="s">
        <v>58</v>
      </c>
      <c r="B44" s="9">
        <v>8</v>
      </c>
      <c r="C44" s="9">
        <v>6</v>
      </c>
      <c r="D44" s="9"/>
      <c r="E44" s="9"/>
      <c r="F44" s="9">
        <v>8</v>
      </c>
      <c r="G44" s="9">
        <v>6</v>
      </c>
      <c r="H44" s="13"/>
      <c r="I44" s="13"/>
      <c r="J44" s="13">
        <f t="shared" si="2"/>
        <v>3187600</v>
      </c>
      <c r="K44" s="17">
        <f t="shared" si="13"/>
        <v>2980200</v>
      </c>
      <c r="L44" s="14">
        <f t="shared" si="3"/>
        <v>2429207.09</v>
      </c>
      <c r="M44" s="13">
        <f t="shared" si="22"/>
        <v>0</v>
      </c>
      <c r="N44" s="13">
        <f t="shared" si="22"/>
        <v>0</v>
      </c>
      <c r="O44" s="17">
        <f t="shared" si="14"/>
        <v>550992.91</v>
      </c>
      <c r="P44" s="17">
        <f t="shared" si="15"/>
        <v>0</v>
      </c>
      <c r="Q44" s="17">
        <f t="shared" si="16"/>
        <v>57506</v>
      </c>
      <c r="R44" s="22">
        <f t="shared" si="17"/>
        <v>149894</v>
      </c>
      <c r="S44" s="17">
        <f t="shared" si="5"/>
        <v>0</v>
      </c>
      <c r="T44" s="13">
        <f t="shared" si="6"/>
        <v>0</v>
      </c>
      <c r="U44" s="13"/>
      <c r="V44" s="13"/>
      <c r="W44" s="13"/>
      <c r="X44" s="13"/>
      <c r="Y44" s="13"/>
      <c r="Z44" s="17">
        <f t="shared" si="18"/>
        <v>3187600</v>
      </c>
      <c r="AA44" s="17">
        <f t="shared" si="19"/>
        <v>2980200</v>
      </c>
      <c r="AB44" s="13">
        <v>2429207.09</v>
      </c>
      <c r="AC44" s="13"/>
      <c r="AD44" s="13"/>
      <c r="AE44" s="13">
        <v>550992.91</v>
      </c>
      <c r="AF44" s="13"/>
      <c r="AG44" s="13">
        <v>57506</v>
      </c>
      <c r="AH44" s="13">
        <v>149894</v>
      </c>
      <c r="AI44" s="13">
        <v>8</v>
      </c>
      <c r="AJ44" s="13">
        <v>6</v>
      </c>
      <c r="AK44" s="13"/>
      <c r="AL44" s="13"/>
      <c r="AM44" s="13">
        <v>8</v>
      </c>
      <c r="AN44" s="13">
        <v>6</v>
      </c>
      <c r="AO44" s="13"/>
      <c r="AP44" s="13"/>
      <c r="AQ44" s="17">
        <f t="shared" si="20"/>
        <v>3187445.87</v>
      </c>
      <c r="AR44" s="17">
        <f t="shared" si="7"/>
        <v>2980156.2600000002</v>
      </c>
      <c r="AS44" s="14">
        <f t="shared" si="8"/>
        <v>2429163.35</v>
      </c>
      <c r="AT44" s="14">
        <f t="shared" si="9"/>
        <v>0</v>
      </c>
      <c r="AU44" s="14">
        <f t="shared" si="9"/>
        <v>0</v>
      </c>
      <c r="AV44" s="14">
        <f t="shared" si="10"/>
        <v>550992.91</v>
      </c>
      <c r="AW44" s="14">
        <f t="shared" si="10"/>
        <v>0</v>
      </c>
      <c r="AX44" s="14">
        <f t="shared" si="10"/>
        <v>57500.82</v>
      </c>
      <c r="AY44" s="14">
        <f t="shared" si="21"/>
        <v>149788.79</v>
      </c>
      <c r="AZ44" s="17">
        <f t="shared" si="11"/>
        <v>0</v>
      </c>
      <c r="BA44" s="13">
        <f t="shared" si="12"/>
        <v>0</v>
      </c>
      <c r="BB44" s="13"/>
      <c r="BC44" s="13"/>
      <c r="BD44" s="13"/>
      <c r="BE44" s="13"/>
      <c r="BF44" s="13"/>
      <c r="BG44" s="13">
        <v>3187445.89</v>
      </c>
      <c r="BH44" s="13">
        <v>2980156.26</v>
      </c>
      <c r="BI44" s="13">
        <v>2429163.35</v>
      </c>
      <c r="BJ44" s="13"/>
      <c r="BK44" s="13"/>
      <c r="BL44" s="13">
        <v>550992.91</v>
      </c>
      <c r="BM44" s="13"/>
      <c r="BN44" s="13">
        <v>57500.82</v>
      </c>
      <c r="BO44" s="13">
        <v>149788.79</v>
      </c>
    </row>
    <row r="45" spans="1:67" ht="18.75" hidden="1">
      <c r="A45" s="9" t="s">
        <v>59</v>
      </c>
      <c r="B45" s="9">
        <v>8</v>
      </c>
      <c r="C45" s="9">
        <v>4</v>
      </c>
      <c r="D45" s="9"/>
      <c r="E45" s="9"/>
      <c r="F45" s="9">
        <v>8</v>
      </c>
      <c r="G45" s="9">
        <v>4</v>
      </c>
      <c r="H45" s="13"/>
      <c r="I45" s="13"/>
      <c r="J45" s="14">
        <f t="shared" si="2"/>
        <v>3243984.6799999997</v>
      </c>
      <c r="K45" s="17">
        <f t="shared" si="13"/>
        <v>2890723.53</v>
      </c>
      <c r="L45" s="14">
        <f t="shared" si="3"/>
        <v>1811807.92</v>
      </c>
      <c r="M45" s="13">
        <f t="shared" si="22"/>
        <v>0</v>
      </c>
      <c r="N45" s="13">
        <f t="shared" si="22"/>
        <v>0</v>
      </c>
      <c r="O45" s="17">
        <f t="shared" si="14"/>
        <v>830046.31</v>
      </c>
      <c r="P45" s="17">
        <f t="shared" si="15"/>
        <v>248869.3</v>
      </c>
      <c r="Q45" s="17">
        <f t="shared" si="16"/>
        <v>0</v>
      </c>
      <c r="R45" s="22">
        <f t="shared" si="17"/>
        <v>353261.15</v>
      </c>
      <c r="S45" s="17">
        <f t="shared" si="5"/>
        <v>0</v>
      </c>
      <c r="T45" s="13">
        <f t="shared" si="6"/>
        <v>0</v>
      </c>
      <c r="U45" s="13"/>
      <c r="V45" s="13"/>
      <c r="W45" s="13"/>
      <c r="X45" s="13"/>
      <c r="Y45" s="13"/>
      <c r="Z45" s="17">
        <f t="shared" si="18"/>
        <v>3243984.6799999997</v>
      </c>
      <c r="AA45" s="17">
        <f t="shared" si="19"/>
        <v>2890723.53</v>
      </c>
      <c r="AB45" s="14">
        <v>1811807.92</v>
      </c>
      <c r="AC45" s="14"/>
      <c r="AD45" s="14"/>
      <c r="AE45" s="14">
        <v>830046.31</v>
      </c>
      <c r="AF45" s="14">
        <v>248869.3</v>
      </c>
      <c r="AG45" s="14"/>
      <c r="AH45" s="14">
        <v>353261.15</v>
      </c>
      <c r="AI45" s="13">
        <v>8</v>
      </c>
      <c r="AJ45" s="13">
        <v>4</v>
      </c>
      <c r="AK45" s="13"/>
      <c r="AL45" s="13"/>
      <c r="AM45" s="13">
        <v>8</v>
      </c>
      <c r="AN45" s="13">
        <v>4</v>
      </c>
      <c r="AO45" s="13"/>
      <c r="AP45" s="13"/>
      <c r="AQ45" s="17">
        <f t="shared" si="20"/>
        <v>3243984.68</v>
      </c>
      <c r="AR45" s="17">
        <f t="shared" si="7"/>
        <v>2890723.5300000003</v>
      </c>
      <c r="AS45" s="14">
        <f t="shared" si="8"/>
        <v>1811807.9200000002</v>
      </c>
      <c r="AT45" s="14">
        <f t="shared" si="9"/>
        <v>0</v>
      </c>
      <c r="AU45" s="14">
        <f t="shared" si="9"/>
        <v>0</v>
      </c>
      <c r="AV45" s="14">
        <f t="shared" si="10"/>
        <v>830046.31</v>
      </c>
      <c r="AW45" s="14">
        <f t="shared" si="10"/>
        <v>248869.3</v>
      </c>
      <c r="AX45" s="14">
        <f t="shared" si="10"/>
        <v>0</v>
      </c>
      <c r="AY45" s="14">
        <f t="shared" si="21"/>
        <v>353261.15</v>
      </c>
      <c r="AZ45" s="17">
        <f t="shared" si="11"/>
        <v>0</v>
      </c>
      <c r="BA45" s="13">
        <f t="shared" si="12"/>
        <v>0</v>
      </c>
      <c r="BB45" s="13"/>
      <c r="BC45" s="13"/>
      <c r="BD45" s="13"/>
      <c r="BE45" s="13"/>
      <c r="BF45" s="13"/>
      <c r="BG45" s="14">
        <f>SUM(BH45,BN45,BO45)</f>
        <v>3243984.68</v>
      </c>
      <c r="BH45" s="14">
        <f>SUM(BI45:BM45)</f>
        <v>2890723.5300000003</v>
      </c>
      <c r="BI45" s="14">
        <f>858281.34+122942.78+136855.22+136878.77+27362.81+84310+32199.12+199981.2+58836.68+154160</f>
        <v>1811807.9200000002</v>
      </c>
      <c r="BJ45" s="14"/>
      <c r="BK45" s="14"/>
      <c r="BL45" s="14">
        <f>407563.93+80160.97+66121.28+49934.32+15080.16+49758.83+13584.17+108447.5+39395.15</f>
        <v>830046.31</v>
      </c>
      <c r="BM45" s="14">
        <f>128962.36+16858.68+19907.58+15290+4617.58+15290+4174.17+32225+11543.93</f>
        <v>248869.3</v>
      </c>
      <c r="BN45" s="14"/>
      <c r="BO45" s="14">
        <v>353261.15</v>
      </c>
    </row>
    <row r="46" spans="2:68" ht="15.75">
      <c r="B46" s="1">
        <f aca="true" t="shared" si="23" ref="B46:J46">SUM(B38:B45)</f>
        <v>109</v>
      </c>
      <c r="C46" s="1">
        <f t="shared" si="23"/>
        <v>83</v>
      </c>
      <c r="D46" s="1">
        <f t="shared" si="23"/>
        <v>1</v>
      </c>
      <c r="E46" s="1">
        <f t="shared" si="23"/>
        <v>1</v>
      </c>
      <c r="F46" s="1">
        <f t="shared" si="23"/>
        <v>107</v>
      </c>
      <c r="G46" s="1">
        <f t="shared" si="23"/>
        <v>81</v>
      </c>
      <c r="H46" s="1">
        <f t="shared" si="23"/>
        <v>1</v>
      </c>
      <c r="I46" s="1">
        <f t="shared" si="23"/>
        <v>1</v>
      </c>
      <c r="J46" s="28">
        <f t="shared" si="23"/>
        <v>47287687.68</v>
      </c>
      <c r="K46" s="6">
        <f aca="true" t="shared" si="24" ref="K46:AP46">SUM(K38:K45)</f>
        <v>36676704.84</v>
      </c>
      <c r="L46" s="1">
        <f t="shared" si="24"/>
        <v>29774496.46</v>
      </c>
      <c r="M46" s="1">
        <f t="shared" si="24"/>
        <v>397000</v>
      </c>
      <c r="N46" s="1">
        <f t="shared" si="24"/>
        <v>1070350</v>
      </c>
      <c r="O46" s="1">
        <f t="shared" si="24"/>
        <v>3006149.08</v>
      </c>
      <c r="P46" s="1">
        <f t="shared" si="24"/>
        <v>2428709.3</v>
      </c>
      <c r="Q46" s="1">
        <f t="shared" si="24"/>
        <v>942006</v>
      </c>
      <c r="R46" s="1">
        <f t="shared" si="24"/>
        <v>9668976.840000002</v>
      </c>
      <c r="S46" s="1">
        <f t="shared" si="24"/>
        <v>1251100</v>
      </c>
      <c r="T46" s="1">
        <f t="shared" si="24"/>
        <v>943728.31</v>
      </c>
      <c r="U46" s="1">
        <f t="shared" si="24"/>
        <v>828741.69</v>
      </c>
      <c r="V46" s="1">
        <f t="shared" si="24"/>
        <v>114986.62</v>
      </c>
      <c r="W46" s="1">
        <f t="shared" si="24"/>
        <v>0</v>
      </c>
      <c r="X46" s="1">
        <f t="shared" si="24"/>
        <v>0</v>
      </c>
      <c r="Y46" s="1">
        <f t="shared" si="24"/>
        <v>307371.69</v>
      </c>
      <c r="Z46" s="6">
        <f t="shared" si="24"/>
        <v>46036587.68</v>
      </c>
      <c r="AA46" s="6">
        <f t="shared" si="24"/>
        <v>35732976.53</v>
      </c>
      <c r="AB46" s="1">
        <f t="shared" si="24"/>
        <v>28945754.769999996</v>
      </c>
      <c r="AC46" s="1">
        <f t="shared" si="24"/>
        <v>397000</v>
      </c>
      <c r="AD46" s="1">
        <f t="shared" si="24"/>
        <v>1070350</v>
      </c>
      <c r="AE46" s="1">
        <f t="shared" si="24"/>
        <v>2891162.46</v>
      </c>
      <c r="AF46" s="1">
        <f t="shared" si="24"/>
        <v>2428709.3</v>
      </c>
      <c r="AG46" s="1">
        <f t="shared" si="24"/>
        <v>942006</v>
      </c>
      <c r="AH46" s="1">
        <f t="shared" si="24"/>
        <v>9361605.15</v>
      </c>
      <c r="AI46" s="1">
        <f t="shared" si="24"/>
        <v>108</v>
      </c>
      <c r="AJ46" s="1">
        <f t="shared" si="24"/>
        <v>82</v>
      </c>
      <c r="AK46" s="1">
        <f t="shared" si="24"/>
        <v>1</v>
      </c>
      <c r="AL46" s="1">
        <f t="shared" si="24"/>
        <v>1</v>
      </c>
      <c r="AM46" s="1">
        <f t="shared" si="24"/>
        <v>95</v>
      </c>
      <c r="AN46" s="1">
        <f t="shared" si="24"/>
        <v>79</v>
      </c>
      <c r="AO46" s="1">
        <f t="shared" si="24"/>
        <v>7</v>
      </c>
      <c r="AP46" s="1">
        <f t="shared" si="24"/>
        <v>1</v>
      </c>
      <c r="AQ46" s="16">
        <f>SUM(AQ38:AQ45)</f>
        <v>47282730.660000004</v>
      </c>
      <c r="AR46" s="16">
        <f aca="true" t="shared" si="25" ref="AR46:BN46">SUM(AR38:AR45)</f>
        <v>36675475.95</v>
      </c>
      <c r="AS46" s="16">
        <f t="shared" si="25"/>
        <v>29773833.960000005</v>
      </c>
      <c r="AT46" s="16">
        <f t="shared" si="25"/>
        <v>396877.54</v>
      </c>
      <c r="AU46" s="16">
        <f t="shared" si="25"/>
        <v>1070283.34</v>
      </c>
      <c r="AV46" s="16">
        <f t="shared" si="25"/>
        <v>3006045.32</v>
      </c>
      <c r="AW46" s="16">
        <f t="shared" si="25"/>
        <v>2428435.79</v>
      </c>
      <c r="AX46" s="16">
        <f t="shared" si="25"/>
        <v>940807.5099999999</v>
      </c>
      <c r="AY46" s="16">
        <f t="shared" si="25"/>
        <v>9666447.2</v>
      </c>
      <c r="AZ46" s="16">
        <f t="shared" si="25"/>
        <v>1251100</v>
      </c>
      <c r="BA46" s="16">
        <f t="shared" si="25"/>
        <v>943728.31</v>
      </c>
      <c r="BB46" s="16">
        <f t="shared" si="25"/>
        <v>828741.69</v>
      </c>
      <c r="BC46" s="16">
        <f t="shared" si="25"/>
        <v>114986.62</v>
      </c>
      <c r="BD46" s="16">
        <f t="shared" si="25"/>
        <v>0</v>
      </c>
      <c r="BE46" s="16">
        <f t="shared" si="25"/>
        <v>0</v>
      </c>
      <c r="BF46" s="16">
        <f t="shared" si="25"/>
        <v>307371.69</v>
      </c>
      <c r="BG46" s="16">
        <f t="shared" si="25"/>
        <v>46031630.68000001</v>
      </c>
      <c r="BH46" s="16">
        <f t="shared" si="25"/>
        <v>35731747.64</v>
      </c>
      <c r="BI46" s="16">
        <f t="shared" si="25"/>
        <v>28945092.27</v>
      </c>
      <c r="BJ46" s="16">
        <f t="shared" si="25"/>
        <v>396877.54</v>
      </c>
      <c r="BK46" s="16">
        <f t="shared" si="25"/>
        <v>1070283.34</v>
      </c>
      <c r="BL46" s="16">
        <f t="shared" si="25"/>
        <v>2891058.7</v>
      </c>
      <c r="BM46" s="16">
        <f t="shared" si="25"/>
        <v>2428435.79</v>
      </c>
      <c r="BN46" s="16">
        <f t="shared" si="25"/>
        <v>940807.5099999999</v>
      </c>
      <c r="BO46" s="16">
        <f>SUM(BO38:BO45)</f>
        <v>9359075.51</v>
      </c>
      <c r="BP46" s="15"/>
    </row>
    <row r="47" spans="43:67" ht="15.75"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</row>
    <row r="48" spans="5:59" ht="30" customHeight="1">
      <c r="E48" s="1" t="s">
        <v>60</v>
      </c>
      <c r="AK48" s="1" t="s">
        <v>1</v>
      </c>
      <c r="BG48" s="16"/>
    </row>
    <row r="49" spans="5:59" ht="35.25" customHeight="1">
      <c r="E49" s="1" t="s">
        <v>61</v>
      </c>
      <c r="BD49" s="1" t="s">
        <v>0</v>
      </c>
      <c r="BG49" s="16"/>
    </row>
    <row r="50" ht="41.25" customHeight="1">
      <c r="BG50" s="16"/>
    </row>
    <row r="51" spans="6:59" ht="53.25" customHeight="1">
      <c r="F51" s="23"/>
      <c r="BG51" s="16"/>
    </row>
    <row r="52" spans="1:67" s="26" customFormat="1" ht="15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</row>
    <row r="53" ht="15.75">
      <c r="BG53" s="16"/>
    </row>
    <row r="54" ht="15.75">
      <c r="BG54" s="16"/>
    </row>
    <row r="55" ht="15.75">
      <c r="BG55" s="16"/>
    </row>
    <row r="56" ht="15.75">
      <c r="BG56" s="16"/>
    </row>
    <row r="57" ht="15.75">
      <c r="BG57" s="16"/>
    </row>
    <row r="58" ht="15.75">
      <c r="BG58" s="16"/>
    </row>
    <row r="59" ht="15.75">
      <c r="BG59" s="16"/>
    </row>
  </sheetData>
  <sheetProtection/>
  <mergeCells count="63">
    <mergeCell ref="AI5:AL5"/>
    <mergeCell ref="F5:I5"/>
    <mergeCell ref="I7:I8"/>
    <mergeCell ref="AQ6:AQ8"/>
    <mergeCell ref="U7:W7"/>
    <mergeCell ref="X7:X8"/>
    <mergeCell ref="Y7:Y8"/>
    <mergeCell ref="AA7:AA8"/>
    <mergeCell ref="T6:Y6"/>
    <mergeCell ref="Z6:Z8"/>
    <mergeCell ref="BO7:BO8"/>
    <mergeCell ref="A5:A8"/>
    <mergeCell ref="J6:J8"/>
    <mergeCell ref="K6:R6"/>
    <mergeCell ref="S6:S8"/>
    <mergeCell ref="B5:E5"/>
    <mergeCell ref="J5:AH5"/>
    <mergeCell ref="Q7:Q8"/>
    <mergeCell ref="R7:R8"/>
    <mergeCell ref="T7:T8"/>
    <mergeCell ref="B6:B8"/>
    <mergeCell ref="F6:F8"/>
    <mergeCell ref="H7:H8"/>
    <mergeCell ref="AY7:AY8"/>
    <mergeCell ref="C6:E6"/>
    <mergeCell ref="C7:C8"/>
    <mergeCell ref="D7:D8"/>
    <mergeCell ref="E7:E8"/>
    <mergeCell ref="AR7:AR8"/>
    <mergeCell ref="AS7:AW7"/>
    <mergeCell ref="AM5:AP5"/>
    <mergeCell ref="AM6:AM8"/>
    <mergeCell ref="AQ5:BO5"/>
    <mergeCell ref="AI6:AI8"/>
    <mergeCell ref="AR6:AY6"/>
    <mergeCell ref="BH6:BO6"/>
    <mergeCell ref="AX7:AX8"/>
    <mergeCell ref="BH7:BH8"/>
    <mergeCell ref="BF7:BF8"/>
    <mergeCell ref="AZ6:AZ8"/>
    <mergeCell ref="AJ6:AL6"/>
    <mergeCell ref="AJ7:AJ8"/>
    <mergeCell ref="BA7:BA8"/>
    <mergeCell ref="BB7:BD7"/>
    <mergeCell ref="BA6:BF6"/>
    <mergeCell ref="AK7:AK8"/>
    <mergeCell ref="AL7:AL8"/>
    <mergeCell ref="BI7:BM7"/>
    <mergeCell ref="BN7:BN8"/>
    <mergeCell ref="AN6:AP6"/>
    <mergeCell ref="AN7:AN8"/>
    <mergeCell ref="AO7:AO8"/>
    <mergeCell ref="AP7:AP8"/>
    <mergeCell ref="BE7:BE8"/>
    <mergeCell ref="BG6:BG8"/>
    <mergeCell ref="AA6:AH6"/>
    <mergeCell ref="AG7:AG8"/>
    <mergeCell ref="AH7:AH8"/>
    <mergeCell ref="G6:I6"/>
    <mergeCell ref="G7:G8"/>
    <mergeCell ref="AB7:AF7"/>
    <mergeCell ref="K7:K8"/>
    <mergeCell ref="L7:P7"/>
  </mergeCells>
  <printOptions/>
  <pageMargins left="0.1968503937007874" right="0.1968503937007874" top="0.15748031496062992" bottom="0.1968503937007874" header="0.1968503937007874" footer="0.15748031496062992"/>
  <pageSetup fitToWidth="4" horizontalDpi="600" verticalDpi="600" orientation="landscape" paperSize="9" scale="47" r:id="rId1"/>
  <colBreaks count="3" manualBreakCount="3">
    <brk id="18" max="49" man="1"/>
    <brk id="35" max="49" man="1"/>
    <brk id="5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И.С.</dc:creator>
  <cp:keywords/>
  <dc:description/>
  <cp:lastModifiedBy>rodionova</cp:lastModifiedBy>
  <cp:lastPrinted>2013-01-22T12:47:44Z</cp:lastPrinted>
  <dcterms:created xsi:type="dcterms:W3CDTF">2012-06-08T05:30:55Z</dcterms:created>
  <dcterms:modified xsi:type="dcterms:W3CDTF">2013-06-27T09:48:23Z</dcterms:modified>
  <cp:category/>
  <cp:version/>
  <cp:contentType/>
  <cp:contentStatus/>
</cp:coreProperties>
</file>