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605" activeTab="0"/>
  </bookViews>
  <sheets>
    <sheet name="40 лет Октября 3" sheetId="1" r:id="rId1"/>
    <sheet name="Лист1" sheetId="2" r:id="rId2"/>
    <sheet name="2015" sheetId="3" r:id="rId3"/>
  </sheets>
  <definedNames>
    <definedName name="_xlnm._FilterDatabase" localSheetId="2" hidden="1">'2015'!$B$6:$L$601</definedName>
    <definedName name="_xlnm.Print_Area" localSheetId="2">'2015'!$B$2:$L$605</definedName>
    <definedName name="_xlnm.Print_Area" localSheetId="0">'40 лет Октября 3'!$B$1:$O$166</definedName>
  </definedNames>
  <calcPr fullCalcOnLoad="1"/>
</workbook>
</file>

<file path=xl/sharedStrings.xml><?xml version="1.0" encoding="utf-8"?>
<sst xmlns="http://schemas.openxmlformats.org/spreadsheetml/2006/main" count="706" uniqueCount="380">
  <si>
    <t>ООО "Прайд-ЛТД"</t>
  </si>
  <si>
    <t>№ п/п</t>
  </si>
  <si>
    <t>Дата</t>
  </si>
  <si>
    <t>Исполнитель</t>
  </si>
  <si>
    <t>Адрес (дом)</t>
  </si>
  <si>
    <t>Объект</t>
  </si>
  <si>
    <t>Вид работ</t>
  </si>
  <si>
    <t>Единица измерения</t>
  </si>
  <si>
    <t>Кол-во</t>
  </si>
  <si>
    <t>Стоимость,  руб.</t>
  </si>
  <si>
    <t>Материал</t>
  </si>
  <si>
    <t>Примечание</t>
  </si>
  <si>
    <t>шт</t>
  </si>
  <si>
    <t>Замена электролампочки</t>
  </si>
  <si>
    <t>Курылов Д.А.</t>
  </si>
  <si>
    <t>работа</t>
  </si>
  <si>
    <t>Руднев О.В.</t>
  </si>
  <si>
    <t>4 подъезд</t>
  </si>
  <si>
    <t>Чуприянов И.П.</t>
  </si>
  <si>
    <t>Генеральный директор ООО "Прайд-ЛТД"</t>
  </si>
  <si>
    <t>отчет  предварительный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</si>
  <si>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</si>
  <si>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</si>
  <si>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</si>
  <si>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</si>
  <si>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</si>
  <si>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</si>
  <si>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</si>
  <si>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</si>
  <si>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</si>
  <si>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</si>
  <si>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</si>
  <si>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</si>
  <si>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</si>
  <si>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Почтовые ящики</t>
  </si>
  <si>
    <t>Вывоз ТБО</t>
  </si>
  <si>
    <t>Вывоз КГО</t>
  </si>
  <si>
    <t>Начислено населению:</t>
  </si>
  <si>
    <t>ХВС</t>
  </si>
  <si>
    <t>Водоотведение</t>
  </si>
  <si>
    <t>Начислено РСО</t>
  </si>
  <si>
    <t>Потери, связанные с неподконтрольным потреблением</t>
  </si>
  <si>
    <t xml:space="preserve">Справочно: </t>
  </si>
  <si>
    <t>Канцелярские товары</t>
  </si>
  <si>
    <t>Интернет</t>
  </si>
  <si>
    <t>Административные расходы</t>
  </si>
  <si>
    <t>26-101</t>
  </si>
  <si>
    <t>Аренда помещения</t>
  </si>
  <si>
    <t>26-102</t>
  </si>
  <si>
    <t>Бензин / транспортные расходы</t>
  </si>
  <si>
    <t>26-103</t>
  </si>
  <si>
    <t>Бумага А4</t>
  </si>
  <si>
    <t>26-104</t>
  </si>
  <si>
    <t>Заправка катриджа</t>
  </si>
  <si>
    <t>26-105</t>
  </si>
  <si>
    <t>Изготовление ключей</t>
  </si>
  <si>
    <t>26-106</t>
  </si>
  <si>
    <t>26-107</t>
  </si>
  <si>
    <t>Расходы по взысканию задолженности</t>
  </si>
  <si>
    <t>26-108</t>
  </si>
  <si>
    <t>Мебель</t>
  </si>
  <si>
    <t>26-109</t>
  </si>
  <si>
    <t>Налоги на заработную плату</t>
  </si>
  <si>
    <t>26-110</t>
  </si>
  <si>
    <t>Заработная плата специалистов</t>
  </si>
  <si>
    <t>26-111</t>
  </si>
  <si>
    <t>Объявления</t>
  </si>
  <si>
    <t>26-112</t>
  </si>
  <si>
    <t>Услуги расчетно-кассового центра</t>
  </si>
  <si>
    <t>26-113</t>
  </si>
  <si>
    <t>Услуги нотариуса / Расходы связанные с изменением законодательства</t>
  </si>
  <si>
    <t>26-114</t>
  </si>
  <si>
    <t>Обслуживание ОДПУ /  Подключение / ПОВЕРКА</t>
  </si>
  <si>
    <t>26-115</t>
  </si>
  <si>
    <t>Электроэнергия офиса</t>
  </si>
  <si>
    <t>26-116</t>
  </si>
  <si>
    <t>Почтовые расходы</t>
  </si>
  <si>
    <t>26-117</t>
  </si>
  <si>
    <t>Сотовая связь</t>
  </si>
  <si>
    <t>оплачено</t>
  </si>
  <si>
    <t>начислено</t>
  </si>
  <si>
    <t>долг</t>
  </si>
  <si>
    <t>26-118</t>
  </si>
  <si>
    <t>26-119</t>
  </si>
  <si>
    <t>Дизельное топливо</t>
  </si>
  <si>
    <t>26-120</t>
  </si>
  <si>
    <t>Расходы по аренде/обслуживанию транспортного средства</t>
  </si>
  <si>
    <t>26-121</t>
  </si>
  <si>
    <t>Оказание агентских услуг</t>
  </si>
  <si>
    <t>26-122</t>
  </si>
  <si>
    <t>Консультационно-техническое обслуживание оргтехники и программ</t>
  </si>
  <si>
    <t>26-123</t>
  </si>
  <si>
    <t>Услуги паспортного стола</t>
  </si>
  <si>
    <t>26-124</t>
  </si>
  <si>
    <t>Услуги бухгалтерии</t>
  </si>
  <si>
    <t>26-125</t>
  </si>
  <si>
    <t>Телефонная связь</t>
  </si>
  <si>
    <t>26-126</t>
  </si>
  <si>
    <t>26-127</t>
  </si>
  <si>
    <t>Сдача отчетности</t>
  </si>
  <si>
    <t>26-128</t>
  </si>
  <si>
    <t>26-129</t>
  </si>
  <si>
    <t>Инженерно-техническое оборудование/документация</t>
  </si>
  <si>
    <t>26-130</t>
  </si>
  <si>
    <t>91-02</t>
  </si>
  <si>
    <t>Прочие  (банковские) услуги</t>
  </si>
  <si>
    <t>68-07</t>
  </si>
  <si>
    <t>Оплата налога  УСНО (1% от выручки)</t>
  </si>
  <si>
    <t>Убыток,  связанный с неполучением плановых доходов по причине безнадежных  неплательщиков</t>
  </si>
  <si>
    <t>Прочие данные</t>
  </si>
  <si>
    <t>Площадь дома</t>
  </si>
  <si>
    <t>Общая  площадь  обслуживаемого  жилфонда</t>
  </si>
  <si>
    <t>Доля  дома в обслуживании административных расходов</t>
  </si>
  <si>
    <t>Оплачено</t>
  </si>
  <si>
    <t>в  том числе списано или произведен зачет</t>
  </si>
  <si>
    <t>Долг на начало периода</t>
  </si>
  <si>
    <t>исключение ХВС и В/О</t>
  </si>
  <si>
    <t>Плановая норма прибыли (5%)</t>
  </si>
  <si>
    <t>Нехватка тарифа  на покрытие работ в отчетном периоде</t>
  </si>
  <si>
    <t xml:space="preserve">Питание </t>
  </si>
  <si>
    <t>91-03</t>
  </si>
  <si>
    <t>23-101</t>
  </si>
  <si>
    <t>23-102</t>
  </si>
  <si>
    <t>23-103</t>
  </si>
  <si>
    <t>Откачка сточных вод</t>
  </si>
  <si>
    <t>23-104</t>
  </si>
  <si>
    <t>Посыпка придомовой территории песком</t>
  </si>
  <si>
    <t>23-105</t>
  </si>
  <si>
    <t>23-106</t>
  </si>
  <si>
    <t>Уборка территории, помещений</t>
  </si>
  <si>
    <t>23-107</t>
  </si>
  <si>
    <t>Дезинсекция, дезинфекция, деротизания</t>
  </si>
  <si>
    <t>23-108</t>
  </si>
  <si>
    <t>Замки</t>
  </si>
  <si>
    <t>23-109</t>
  </si>
  <si>
    <t>23-110</t>
  </si>
  <si>
    <t>23-111</t>
  </si>
  <si>
    <t>23-112</t>
  </si>
  <si>
    <t>23-113</t>
  </si>
  <si>
    <t>23-114</t>
  </si>
  <si>
    <t>Сантехматериалы</t>
  </si>
  <si>
    <t>23-115</t>
  </si>
  <si>
    <t>Электроматериалы</t>
  </si>
  <si>
    <t>23-116</t>
  </si>
  <si>
    <t>23-117</t>
  </si>
  <si>
    <t>23-118</t>
  </si>
  <si>
    <t>23-119</t>
  </si>
  <si>
    <t>Водоснабжение</t>
  </si>
  <si>
    <t>23-120</t>
  </si>
  <si>
    <t>23-121</t>
  </si>
  <si>
    <t>ОДН водоснабжение / водоотведение фонд</t>
  </si>
  <si>
    <t>23-122</t>
  </si>
  <si>
    <t>Урны  / скамейки / изгороди</t>
  </si>
  <si>
    <t>23-123</t>
  </si>
  <si>
    <t>Услуги старшего по дому</t>
  </si>
  <si>
    <t>23-124</t>
  </si>
  <si>
    <t>Тепловая энергия - Отопление</t>
  </si>
  <si>
    <t>23-125</t>
  </si>
  <si>
    <t>Тепловая энергия - Гкал</t>
  </si>
  <si>
    <t>23-126</t>
  </si>
  <si>
    <t>Тепловая энергия - ХВС</t>
  </si>
  <si>
    <t>23-127</t>
  </si>
  <si>
    <t>Электроэнергия ОДН фонд</t>
  </si>
  <si>
    <t>23-128</t>
  </si>
  <si>
    <t>23-129</t>
  </si>
  <si>
    <t>23-130</t>
  </si>
  <si>
    <t>Прочие расходные материалы в обслуживании жилфонда</t>
  </si>
  <si>
    <t>Баланс дома по работам (за 2012-2013 гг.)</t>
  </si>
  <si>
    <t>"+" аванс, "-" долг</t>
  </si>
  <si>
    <t>Баланс дома по работам (за 2014 г.)</t>
  </si>
  <si>
    <t>в том числе  тариф  на управление  МКД</t>
  </si>
  <si>
    <t>в том числе  тариф  на текущий  (аварийный)  ремонт</t>
  </si>
  <si>
    <t>в том числе  тариф  на содержание</t>
  </si>
  <si>
    <t>40 лет Октября 3</t>
  </si>
  <si>
    <t>Буробин А.В.</t>
  </si>
  <si>
    <t>2 подъезд</t>
  </si>
  <si>
    <t>1 подъезд</t>
  </si>
  <si>
    <t>3 подвал</t>
  </si>
  <si>
    <t>кв.58</t>
  </si>
  <si>
    <t>м</t>
  </si>
  <si>
    <t>труба</t>
  </si>
  <si>
    <t>3 подъезд</t>
  </si>
  <si>
    <t>гр</t>
  </si>
  <si>
    <t>профнастил</t>
  </si>
  <si>
    <t>электроды</t>
  </si>
  <si>
    <t>американки</t>
  </si>
  <si>
    <t>американка</t>
  </si>
  <si>
    <t>кран</t>
  </si>
  <si>
    <t>тройник</t>
  </si>
  <si>
    <t xml:space="preserve">Отчет о начислении, сборе,  выполненных работах и фактических затратах  ООО  "Прайд-ЛТД"  за 2015 год по дому </t>
  </si>
  <si>
    <t>ИТОГО  Фактические расходы 2015 год:</t>
  </si>
  <si>
    <t>Начислено по  тарифам 2015 год:</t>
  </si>
  <si>
    <t>20-101</t>
  </si>
  <si>
    <t>20-102</t>
  </si>
  <si>
    <t>20-103</t>
  </si>
  <si>
    <t>20-104</t>
  </si>
  <si>
    <t>20-105</t>
  </si>
  <si>
    <t>20-106</t>
  </si>
  <si>
    <t>20-107</t>
  </si>
  <si>
    <t>20-108</t>
  </si>
  <si>
    <t>20-109</t>
  </si>
  <si>
    <t>20-110</t>
  </si>
  <si>
    <t>20-111</t>
  </si>
  <si>
    <t>20-112</t>
  </si>
  <si>
    <t>23-131</t>
  </si>
  <si>
    <t>Расходы по информированию/ведению сайтов</t>
  </si>
  <si>
    <t>Прочие материалы /работы в офис</t>
  </si>
  <si>
    <t>76-24</t>
  </si>
  <si>
    <t>Кумеда Валентина Александровна</t>
  </si>
  <si>
    <t>ул. 40 лет Октября, д. 3</t>
  </si>
  <si>
    <t>Уборщик</t>
  </si>
  <si>
    <t>76-10</t>
  </si>
  <si>
    <t>Микоелян Нина Александровна</t>
  </si>
  <si>
    <t>Дворник</t>
  </si>
  <si>
    <t>кв.53</t>
  </si>
  <si>
    <t>Замена подводки до радиатора</t>
  </si>
  <si>
    <t>уголки</t>
  </si>
  <si>
    <t>1 подвал</t>
  </si>
  <si>
    <t>Устронение течи ГВС</t>
  </si>
  <si>
    <t>муфта</t>
  </si>
  <si>
    <t>Прочистка центрального КНС</t>
  </si>
  <si>
    <t>семикин</t>
  </si>
  <si>
    <t>4 подъезд, 2 этаж</t>
  </si>
  <si>
    <t>1 подъезд фасад</t>
  </si>
  <si>
    <t>кв 45</t>
  </si>
  <si>
    <t>Установка кранов маевского</t>
  </si>
  <si>
    <t>кв 3</t>
  </si>
  <si>
    <t>Горело соединения нулевого провода</t>
  </si>
  <si>
    <t>Ремонт выключателя освещения подвала</t>
  </si>
  <si>
    <t>Копосов С.А</t>
  </si>
  <si>
    <t>осмотр ВРУ с энерго сбытом</t>
  </si>
  <si>
    <t>Ремон  лестнечных перил, сварка, покраска.</t>
  </si>
  <si>
    <t>арматура</t>
  </si>
  <si>
    <t>краска</t>
  </si>
  <si>
    <t xml:space="preserve">1-4 подъезде </t>
  </si>
  <si>
    <t>Вызов водоконала</t>
  </si>
  <si>
    <t>прочистка КНС</t>
  </si>
  <si>
    <t>кв 52</t>
  </si>
  <si>
    <t>Натяжка бельевых веревок</t>
  </si>
  <si>
    <t>кв.44</t>
  </si>
  <si>
    <t>Замена крана</t>
  </si>
  <si>
    <t>спаечная</t>
  </si>
  <si>
    <t>кв. 17</t>
  </si>
  <si>
    <t>Погарели скрутки.Устранил</t>
  </si>
  <si>
    <t xml:space="preserve">40 лет Октября 3 </t>
  </si>
  <si>
    <t>Замена доводчика</t>
  </si>
  <si>
    <t>даводчик</t>
  </si>
  <si>
    <t>кв.17</t>
  </si>
  <si>
    <t>Выбило автомат</t>
  </si>
  <si>
    <t>Устранение течи подводки родиатора</t>
  </si>
  <si>
    <t>см</t>
  </si>
  <si>
    <t>Спил дерева и вывоз</t>
  </si>
  <si>
    <t>вышка</t>
  </si>
  <si>
    <t>2.07.015</t>
  </si>
  <si>
    <t>Установка заглушек на стояке ЦО</t>
  </si>
  <si>
    <t>Узел ЦО подведение трубы к узлу от ХВС</t>
  </si>
  <si>
    <t>фитинга</t>
  </si>
  <si>
    <t>бачёнки</t>
  </si>
  <si>
    <t>кв 17</t>
  </si>
  <si>
    <t>устронение выбивания автомата</t>
  </si>
  <si>
    <t>покос травы на бельевой площадке</t>
  </si>
  <si>
    <t>Грейдеровка дороги трактором</t>
  </si>
  <si>
    <t>ч</t>
  </si>
  <si>
    <t>кв 56</t>
  </si>
  <si>
    <t>Отгарела фаза в щитке, устранил</t>
  </si>
  <si>
    <t>мусорка</t>
  </si>
  <si>
    <t>Изготовление ограждения для бака</t>
  </si>
  <si>
    <t>профиль</t>
  </si>
  <si>
    <t>кг</t>
  </si>
  <si>
    <t>цемент</t>
  </si>
  <si>
    <t>саморезы</t>
  </si>
  <si>
    <t>отсев</t>
  </si>
  <si>
    <t>материал</t>
  </si>
  <si>
    <t>кв. 49-53</t>
  </si>
  <si>
    <t>Замена стояка ЦО, подводка к родиатору</t>
  </si>
  <si>
    <t>уголок</t>
  </si>
  <si>
    <t>Копосов С</t>
  </si>
  <si>
    <t>1 подъезд, 1 этаж</t>
  </si>
  <si>
    <t>Замена датчика звука, лампочки и патрона</t>
  </si>
  <si>
    <t>Замена крана моевского</t>
  </si>
  <si>
    <t>Чуприянов О.Х</t>
  </si>
  <si>
    <t>Спил дерева, очистка ливневой</t>
  </si>
  <si>
    <t>очистка ливневой</t>
  </si>
  <si>
    <t>Спил дерева</t>
  </si>
  <si>
    <t>кв. 3</t>
  </si>
  <si>
    <t>Замена крана на стояке ГВС</t>
  </si>
  <si>
    <t>Прочистка лежака КНС</t>
  </si>
  <si>
    <t>кв. 53</t>
  </si>
  <si>
    <t>Замена участка стояка ЦО с подводкой к батарей</t>
  </si>
  <si>
    <t>пробка</t>
  </si>
  <si>
    <t>Произведен осмотр чердачных помещений на наличие замков</t>
  </si>
  <si>
    <t>Содержание жилого фонда</t>
  </si>
  <si>
    <t>Удаление сосулек с крыш,  удаление, сдвижка снега</t>
  </si>
  <si>
    <t>Инвентарь для уборки / спецодежда</t>
  </si>
  <si>
    <t>Работы по текущему / капитальному ремонту</t>
  </si>
  <si>
    <t>Расходы  на экспертизу / исследования</t>
  </si>
  <si>
    <t>Услуги спецтехники - прочие работы</t>
  </si>
  <si>
    <t>Обслуживание детских площадок</t>
  </si>
  <si>
    <t>Обслуживание бельевых  площадок</t>
  </si>
  <si>
    <t>Ремонт подъездов</t>
  </si>
  <si>
    <t>Уборка  подвальных   помещений</t>
  </si>
  <si>
    <t>Обустройство контейнерной площадки</t>
  </si>
  <si>
    <t>Покос травы / Вырубка деревьев / Смещение грунта</t>
  </si>
  <si>
    <t>Монтаж  заборов / оградок</t>
  </si>
  <si>
    <t>Прочистка ливневок</t>
  </si>
  <si>
    <t>Песок  /</t>
  </si>
  <si>
    <t>Работы по обслуживанию фонда -  расшифровка</t>
  </si>
  <si>
    <t>Текущий ремонт жилого фонда</t>
  </si>
  <si>
    <t>Сантехработы / аварийное обслуживание</t>
  </si>
  <si>
    <t>Электроработы /  аварийное обслуживание</t>
  </si>
  <si>
    <t>Козырьки / крыльца / ремонт входа в подъезд</t>
  </si>
  <si>
    <t>Двери / окна  / домофоны / перила</t>
  </si>
  <si>
    <t>Отделочно-покрасочные работы и материалы</t>
  </si>
  <si>
    <t>Ремонт кровли / герметизация швов</t>
  </si>
  <si>
    <t>Сварочные работы</t>
  </si>
  <si>
    <t>Фасадные работы / материал</t>
  </si>
  <si>
    <t>71-05</t>
  </si>
  <si>
    <t>Курылов Д.А. подотчет</t>
  </si>
  <si>
    <t>Фильтр</t>
  </si>
  <si>
    <t>71-06</t>
  </si>
  <si>
    <t>Руднев О.В. подотчет</t>
  </si>
  <si>
    <t>Перчатки</t>
  </si>
  <si>
    <t>71-02</t>
  </si>
  <si>
    <t>Семикин О.А. подотчет</t>
  </si>
  <si>
    <t>КРЕПЕЖ 40лет3</t>
  </si>
  <si>
    <t>КРАСКА</t>
  </si>
  <si>
    <t>60-32</t>
  </si>
  <si>
    <t>МБУ "Благоустройство города Елизово"</t>
  </si>
  <si>
    <t>Услуги автогрейдера Октября 3</t>
  </si>
  <si>
    <t>76-01</t>
  </si>
  <si>
    <t>Платежи населения</t>
  </si>
  <si>
    <t>Зачет платежей 3051</t>
  </si>
  <si>
    <t>76-32</t>
  </si>
  <si>
    <t>Руднев Олег Владимирович</t>
  </si>
  <si>
    <t>Сварочные работы -  ремонт перил</t>
  </si>
  <si>
    <t>71-03</t>
  </si>
  <si>
    <t>Чуприянов И.П. подотчет</t>
  </si>
  <si>
    <t>Трансформаторы тока</t>
  </si>
  <si>
    <t>Трос в оплетке</t>
  </si>
  <si>
    <t>Натяжка бельевых  веревок Октября 3</t>
  </si>
  <si>
    <t>Доводчик  на Октября  3, п. 1</t>
  </si>
  <si>
    <t>76-27</t>
  </si>
  <si>
    <t>Курылов Дмитрий Александрович</t>
  </si>
  <si>
    <t>замена доводчика Октября  3, 1 подъезд</t>
  </si>
  <si>
    <t>Спил дерева 40 лет Октября 3</t>
  </si>
  <si>
    <t>76-11</t>
  </si>
  <si>
    <t>Кузнецов С. - автовышка</t>
  </si>
  <si>
    <t>Работа автовышки  на спил дерева</t>
  </si>
  <si>
    <t>76-15</t>
  </si>
  <si>
    <t>подрядные работы физ.лиц</t>
  </si>
  <si>
    <t>Уборка вывоз собранного мусора октября 3</t>
  </si>
  <si>
    <t>60-26</t>
  </si>
  <si>
    <t>ООО "УрсусСтрой"</t>
  </si>
  <si>
    <t>Покос травы 40 лет Октября 3</t>
  </si>
  <si>
    <t>Покос травы  40 лет Октября  3</t>
  </si>
  <si>
    <t>покос травы 40 лет Октября 3</t>
  </si>
  <si>
    <t>76-09</t>
  </si>
  <si>
    <t>Буробин Алексей Николаевич</t>
  </si>
  <si>
    <t>грейдеровка  придомовой дороги  Октября 3</t>
  </si>
  <si>
    <t>Судебные и прочие штрафы, пени</t>
  </si>
  <si>
    <t>68-10</t>
  </si>
  <si>
    <t>МИФНС № 3 - Штрафы по налогам и сборам</t>
  </si>
  <si>
    <t>Административный  штраф  АКЕГП Октября 3</t>
  </si>
  <si>
    <t>саморезы Мусорки Октября  3</t>
  </si>
  <si>
    <t>Цемент на отмостку Мусорки Октября  3</t>
  </si>
  <si>
    <t>Обустройство  контейнерной площадки  Октября  3</t>
  </si>
  <si>
    <t>Очистка кровли от наледи и снега 40 лет Октября 3</t>
  </si>
  <si>
    <t>70-08</t>
  </si>
  <si>
    <t>Чуприянов Олег Харитонович</t>
  </si>
  <si>
    <t>Октября 3 - прочистка ливневки</t>
  </si>
  <si>
    <t>пробка Октября 3 - 53</t>
  </si>
  <si>
    <t>Штрафы, выставленные УК по причине отсутствия экономически утвержденного тарифа</t>
  </si>
  <si>
    <t>Баланс дома по работам (за 2015 г.)</t>
  </si>
  <si>
    <t>Баланс дома по оплате  за содержание и ремонт  работ на 01.01.2016</t>
  </si>
  <si>
    <t>Фактический тариф на управление МКД, содержание и текущий ремонт  за  2015 год</t>
  </si>
  <si>
    <t>Управление МКД (8,50 руб. на 1 кв.м)</t>
  </si>
  <si>
    <t>ул. 40 лет Октября, д. 3 (4 под., 64 кв.,  3067,0 кв. м)</t>
  </si>
  <si>
    <t>Реестр выполненных работ за  период 01.01.2015 -  31.12.2015</t>
  </si>
  <si>
    <t xml:space="preserve">Уровень собираемости  2015 года </t>
  </si>
  <si>
    <t>ИТОГО  РАСХОДЫ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</si>
</sst>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419]mmmm\ yyyy;@"/>
  </numFmts>
  <fonts count="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wrapText="1"/>
    </xf>
    <xf numFmtId="4" fontId="2" fillId="3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" fontId="6" fillId="5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/>
    </xf>
    <xf numFmtId="4" fontId="2" fillId="4" borderId="1" xfId="0" applyNumberFormat="1" applyFont="1" applyFill="1" applyBorder="1" applyAlignment="1">
      <alignment/>
    </xf>
    <xf numFmtId="4" fontId="2" fillId="8" borderId="1" xfId="0" applyNumberFormat="1" applyFont="1" applyFill="1" applyBorder="1" applyAlignment="1">
      <alignment/>
    </xf>
    <xf numFmtId="4" fontId="2" fillId="9" borderId="1" xfId="0" applyNumberFormat="1" applyFont="1" applyFill="1" applyBorder="1" applyAlignment="1">
      <alignment/>
    </xf>
    <xf numFmtId="4" fontId="2" fillId="10" borderId="1" xfId="0" applyNumberFormat="1" applyFont="1" applyFill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1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7" fillId="4" borderId="1" xfId="0" applyNumberFormat="1" applyFont="1" applyFill="1" applyBorder="1" applyAlignment="1" applyProtection="1">
      <alignment/>
      <protection hidden="1"/>
    </xf>
    <xf numFmtId="1" fontId="1" fillId="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/>
    </xf>
    <xf numFmtId="14" fontId="1" fillId="11" borderId="1" xfId="0" applyNumberFormat="1" applyFont="1" applyFill="1" applyBorder="1" applyAlignment="1" applyProtection="1">
      <alignment horizontal="center"/>
      <protection hidden="1" locked="0"/>
    </xf>
    <xf numFmtId="0" fontId="1" fillId="11" borderId="1" xfId="0" applyFont="1" applyFill="1" applyBorder="1" applyAlignment="1" applyProtection="1">
      <alignment horizontal="center"/>
      <protection/>
    </xf>
    <xf numFmtId="1" fontId="1" fillId="11" borderId="1" xfId="0" applyNumberFormat="1" applyFont="1" applyFill="1" applyBorder="1" applyAlignment="1" applyProtection="1">
      <alignment horizontal="center"/>
      <protection hidden="1" locked="0"/>
    </xf>
    <xf numFmtId="4" fontId="1" fillId="11" borderId="1" xfId="0" applyNumberFormat="1" applyFont="1" applyFill="1" applyBorder="1" applyAlignment="1" applyProtection="1">
      <alignment/>
      <protection hidden="1" locked="0"/>
    </xf>
    <xf numFmtId="0" fontId="1" fillId="11" borderId="1" xfId="0" applyFont="1" applyFill="1" applyBorder="1" applyAlignment="1" applyProtection="1">
      <alignment/>
      <protection hidden="1" locked="0"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1" fillId="12" borderId="1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2"/>
  <sheetViews>
    <sheetView tabSelected="1" workbookViewId="0" topLeftCell="A1">
      <pane ySplit="4" topLeftCell="BM7" activePane="bottomLeft" state="frozen"/>
      <selection pane="topLeft" activeCell="A1" sqref="A1"/>
      <selection pane="bottomLeft" activeCell="Q1" sqref="Q1:BN16384"/>
    </sheetView>
  </sheetViews>
  <sheetFormatPr defaultColWidth="9.00390625" defaultRowHeight="12.75"/>
  <cols>
    <col min="1" max="1" width="9.125" style="15" customWidth="1"/>
    <col min="2" max="2" width="29.75390625" style="15" customWidth="1"/>
    <col min="3" max="14" width="8.875" style="15" customWidth="1"/>
    <col min="15" max="15" width="10.875" style="15" customWidth="1"/>
    <col min="16" max="16" width="9.125" style="15" customWidth="1"/>
    <col min="17" max="17" width="10.125" style="15" hidden="1" customWidth="1"/>
    <col min="18" max="66" width="0" style="15" hidden="1" customWidth="1"/>
    <col min="67" max="16384" width="9.125" style="15" customWidth="1"/>
  </cols>
  <sheetData>
    <row r="1" ht="15.75">
      <c r="B1" s="18" t="s">
        <v>189</v>
      </c>
    </row>
    <row r="2" ht="11.25">
      <c r="O2" s="19" t="s">
        <v>20</v>
      </c>
    </row>
    <row r="3" spans="2:15" ht="15.75">
      <c r="B3" s="18" t="s">
        <v>376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15" ht="11.25">
      <c r="B4" s="21"/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1" t="s">
        <v>27</v>
      </c>
      <c r="J4" s="21" t="s">
        <v>28</v>
      </c>
      <c r="K4" s="21" t="s">
        <v>29</v>
      </c>
      <c r="L4" s="21" t="s">
        <v>30</v>
      </c>
      <c r="M4" s="21" t="s">
        <v>31</v>
      </c>
      <c r="N4" s="21" t="s">
        <v>32</v>
      </c>
      <c r="O4" s="21" t="s">
        <v>33</v>
      </c>
    </row>
    <row r="5" spans="2:15" ht="11.2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7"/>
    </row>
    <row r="6" spans="1:17" ht="11.25">
      <c r="A6" s="7">
        <v>20</v>
      </c>
      <c r="B6" s="14" t="s">
        <v>307</v>
      </c>
      <c r="C6" s="17">
        <f>SUM(C7:C18)</f>
        <v>8667.160264974644</v>
      </c>
      <c r="D6" s="17">
        <f aca="true" t="shared" si="0" ref="D6:N6">SUM(D7:D18)</f>
        <v>8891.54284244111</v>
      </c>
      <c r="E6" s="17">
        <f t="shared" si="0"/>
        <v>9507.544447106045</v>
      </c>
      <c r="F6" s="17">
        <f t="shared" si="0"/>
        <v>6758.588984237272</v>
      </c>
      <c r="G6" s="17">
        <f t="shared" si="0"/>
        <v>7481.4095088407375</v>
      </c>
      <c r="H6" s="17">
        <f t="shared" si="0"/>
        <v>11044.333624105762</v>
      </c>
      <c r="I6" s="17">
        <f t="shared" si="0"/>
        <v>29187.69808748304</v>
      </c>
      <c r="J6" s="17">
        <f t="shared" si="0"/>
        <v>7396.545474360261</v>
      </c>
      <c r="K6" s="17">
        <f t="shared" si="0"/>
        <v>7302.780815233156</v>
      </c>
      <c r="L6" s="17">
        <f t="shared" si="0"/>
        <v>7307.68894751121</v>
      </c>
      <c r="M6" s="17">
        <f t="shared" si="0"/>
        <v>6965.963061821536</v>
      </c>
      <c r="N6" s="17">
        <f t="shared" si="0"/>
        <v>5613.332146514934</v>
      </c>
      <c r="O6" s="17">
        <f aca="true" t="shared" si="1" ref="O6:O37">SUM(C6:N6)</f>
        <v>116124.5882046297</v>
      </c>
      <c r="Q6" s="16">
        <f>O6/12/N146</f>
        <v>3.155216503766702</v>
      </c>
    </row>
    <row r="7" spans="1:15" ht="11.25">
      <c r="A7" s="27" t="s">
        <v>192</v>
      </c>
      <c r="B7" s="14" t="s">
        <v>308</v>
      </c>
      <c r="C7" s="22">
        <f>AI61/0.87*1.202*C$148+AW61</f>
        <v>3554.5787639110163</v>
      </c>
      <c r="D7" s="22">
        <f aca="true" t="shared" si="2" ref="D7:N8">AJ61/0.87*1.202*D$148+AX61</f>
        <v>3554.5787639110163</v>
      </c>
      <c r="E7" s="22">
        <f t="shared" si="2"/>
        <v>3554.5787639110163</v>
      </c>
      <c r="F7" s="22">
        <f t="shared" si="2"/>
        <v>3554.5787639110163</v>
      </c>
      <c r="G7" s="22">
        <f t="shared" si="2"/>
        <v>3554.5787639110163</v>
      </c>
      <c r="H7" s="22">
        <f t="shared" si="2"/>
        <v>3554.5787639110163</v>
      </c>
      <c r="I7" s="22">
        <f t="shared" si="2"/>
        <v>3554.5787639110163</v>
      </c>
      <c r="J7" s="22">
        <f t="shared" si="2"/>
        <v>3554.5787639110163</v>
      </c>
      <c r="K7" s="22">
        <f t="shared" si="2"/>
        <v>3554.5787639110163</v>
      </c>
      <c r="L7" s="22">
        <f t="shared" si="2"/>
        <v>3554.5787639110163</v>
      </c>
      <c r="M7" s="22">
        <f t="shared" si="2"/>
        <v>3554.5787639110163</v>
      </c>
      <c r="N7" s="22">
        <f t="shared" si="2"/>
        <v>3554.5787639110163</v>
      </c>
      <c r="O7" s="17">
        <f t="shared" si="1"/>
        <v>42654.945166932186</v>
      </c>
    </row>
    <row r="8" spans="1:15" ht="11.25">
      <c r="A8" s="27" t="s">
        <v>193</v>
      </c>
      <c r="B8" s="14" t="s">
        <v>309</v>
      </c>
      <c r="C8" s="22">
        <f>AI62/0.87*1.202*C$148+AW62</f>
        <v>4722.511786338922</v>
      </c>
      <c r="D8" s="22">
        <f t="shared" si="2"/>
        <v>4722.511786338922</v>
      </c>
      <c r="E8" s="22">
        <f t="shared" si="2"/>
        <v>3507.048967867863</v>
      </c>
      <c r="F8" s="22">
        <f t="shared" si="2"/>
        <v>2031.1878650920096</v>
      </c>
      <c r="G8" s="22">
        <f t="shared" si="2"/>
        <v>2031.1878650920096</v>
      </c>
      <c r="H8" s="22">
        <f t="shared" si="2"/>
        <v>2031.1878650920096</v>
      </c>
      <c r="I8" s="22">
        <f t="shared" si="2"/>
        <v>2031.1878650920096</v>
      </c>
      <c r="J8" s="22">
        <f t="shared" si="2"/>
        <v>2031.1878650920096</v>
      </c>
      <c r="K8" s="22">
        <f t="shared" si="2"/>
        <v>2031.1878650920096</v>
      </c>
      <c r="L8" s="22">
        <f t="shared" si="2"/>
        <v>2031.1878650920096</v>
      </c>
      <c r="M8" s="22">
        <f t="shared" si="2"/>
        <v>2031.1878650920096</v>
      </c>
      <c r="N8" s="22">
        <f t="shared" si="2"/>
        <v>2031.1878650920096</v>
      </c>
      <c r="O8" s="17">
        <f t="shared" si="1"/>
        <v>31232.763326373784</v>
      </c>
    </row>
    <row r="9" spans="1:15" ht="11.25">
      <c r="A9" s="27" t="s">
        <v>194</v>
      </c>
      <c r="B9" s="14" t="s">
        <v>140</v>
      </c>
      <c r="C9" s="22">
        <f>AI63*C$148+AW63</f>
        <v>341.55440390374764</v>
      </c>
      <c r="D9" s="22">
        <f aca="true" t="shared" si="3" ref="D9:N9">AJ63*D$148+AX63</f>
        <v>427.74185357717965</v>
      </c>
      <c r="E9" s="22">
        <f t="shared" si="3"/>
        <v>31.608460080321166</v>
      </c>
      <c r="F9" s="22">
        <f t="shared" si="3"/>
        <v>1172.822355234246</v>
      </c>
      <c r="G9" s="22">
        <f t="shared" si="3"/>
        <v>369.5911079949925</v>
      </c>
      <c r="H9" s="22">
        <f t="shared" si="3"/>
        <v>1463.987728206693</v>
      </c>
      <c r="I9" s="22">
        <f t="shared" si="3"/>
        <v>1396.8440081914207</v>
      </c>
      <c r="J9" s="22">
        <f t="shared" si="3"/>
        <v>138.76481515494484</v>
      </c>
      <c r="K9" s="22">
        <f t="shared" si="3"/>
        <v>1234.801399888487</v>
      </c>
      <c r="L9" s="22">
        <f t="shared" si="3"/>
        <v>988.4590285513366</v>
      </c>
      <c r="M9" s="22">
        <f t="shared" si="3"/>
        <v>1380.19643281851</v>
      </c>
      <c r="N9" s="22">
        <f t="shared" si="3"/>
        <v>27.56551751190799</v>
      </c>
      <c r="O9" s="17">
        <f t="shared" si="1"/>
        <v>8973.937111113788</v>
      </c>
    </row>
    <row r="10" spans="1:15" ht="11.25">
      <c r="A10" s="27" t="s">
        <v>195</v>
      </c>
      <c r="B10" s="14" t="s">
        <v>142</v>
      </c>
      <c r="C10" s="22">
        <f aca="true" t="shared" si="4" ref="C10:C18">AI64*C$148+AW64</f>
        <v>48.51531082095807</v>
      </c>
      <c r="D10" s="22">
        <f aca="true" t="shared" si="5" ref="D10:D18">AJ64*D$148+AX64</f>
        <v>186.71043861399014</v>
      </c>
      <c r="E10" s="22">
        <f aca="true" t="shared" si="6" ref="E10:E18">AK64*E$148+AY64</f>
        <v>710.3082552468452</v>
      </c>
      <c r="F10" s="22">
        <f aca="true" t="shared" si="7" ref="F10:F18">AL64*F$148+AZ64</f>
        <v>0</v>
      </c>
      <c r="G10" s="22">
        <f aca="true" t="shared" si="8" ref="G10:G18">AM64*G$148+BA64</f>
        <v>1526.051771842719</v>
      </c>
      <c r="H10" s="22">
        <f aca="true" t="shared" si="9" ref="H10:H18">AN64*H$148+BB64</f>
        <v>1194.5792668960448</v>
      </c>
      <c r="I10" s="22">
        <f aca="true" t="shared" si="10" ref="I10:I18">AO64*I$148+BC64</f>
        <v>205.08745028859548</v>
      </c>
      <c r="J10" s="22">
        <f aca="true" t="shared" si="11" ref="J10:J18">AP64*J$148+BD64</f>
        <v>1672.0140302022912</v>
      </c>
      <c r="K10" s="22">
        <f aca="true" t="shared" si="12" ref="K10:K18">AQ64*K$148+BE64</f>
        <v>482.21278634164383</v>
      </c>
      <c r="L10" s="22">
        <f aca="true" t="shared" si="13" ref="L10:L18">AR64*L$148+BF64</f>
        <v>733.4632899568479</v>
      </c>
      <c r="M10" s="22">
        <f aca="true" t="shared" si="14" ref="M10:M18">AS64*M$148+BG64</f>
        <v>0</v>
      </c>
      <c r="N10" s="22">
        <f aca="true" t="shared" si="15" ref="N10:N18">AT64*N$148+BH64</f>
        <v>0</v>
      </c>
      <c r="O10" s="17">
        <f t="shared" si="1"/>
        <v>6758.942600209935</v>
      </c>
    </row>
    <row r="11" spans="1:15" ht="11.25">
      <c r="A11" s="27" t="s">
        <v>196</v>
      </c>
      <c r="B11" s="14" t="s">
        <v>310</v>
      </c>
      <c r="C11" s="22">
        <f t="shared" si="4"/>
        <v>0</v>
      </c>
      <c r="D11" s="22">
        <f t="shared" si="5"/>
        <v>0</v>
      </c>
      <c r="E11" s="22">
        <f t="shared" si="6"/>
        <v>0</v>
      </c>
      <c r="F11" s="22">
        <f t="shared" si="7"/>
        <v>0</v>
      </c>
      <c r="G11" s="22">
        <f t="shared" si="8"/>
        <v>0</v>
      </c>
      <c r="H11" s="22">
        <f t="shared" si="9"/>
        <v>0</v>
      </c>
      <c r="I11" s="22">
        <f t="shared" si="10"/>
        <v>22000</v>
      </c>
      <c r="J11" s="22">
        <f t="shared" si="11"/>
        <v>0</v>
      </c>
      <c r="K11" s="22">
        <f t="shared" si="12"/>
        <v>0</v>
      </c>
      <c r="L11" s="22">
        <f t="shared" si="13"/>
        <v>0</v>
      </c>
      <c r="M11" s="22">
        <f t="shared" si="14"/>
        <v>0</v>
      </c>
      <c r="N11" s="22">
        <f t="shared" si="15"/>
        <v>0</v>
      </c>
      <c r="O11" s="17">
        <f t="shared" si="1"/>
        <v>22000</v>
      </c>
    </row>
    <row r="12" spans="1:15" ht="11.25">
      <c r="A12" s="27" t="s">
        <v>197</v>
      </c>
      <c r="B12" s="14" t="s">
        <v>34</v>
      </c>
      <c r="C12" s="22">
        <f t="shared" si="4"/>
        <v>0</v>
      </c>
      <c r="D12" s="22">
        <f t="shared" si="5"/>
        <v>0</v>
      </c>
      <c r="E12" s="22">
        <f t="shared" si="6"/>
        <v>0</v>
      </c>
      <c r="F12" s="22">
        <f t="shared" si="7"/>
        <v>0</v>
      </c>
      <c r="G12" s="22">
        <f t="shared" si="8"/>
        <v>0</v>
      </c>
      <c r="H12" s="22">
        <f t="shared" si="9"/>
        <v>0</v>
      </c>
      <c r="I12" s="22">
        <f t="shared" si="10"/>
        <v>0</v>
      </c>
      <c r="J12" s="22">
        <f t="shared" si="11"/>
        <v>0</v>
      </c>
      <c r="K12" s="22">
        <f t="shared" si="12"/>
        <v>0</v>
      </c>
      <c r="L12" s="22">
        <f t="shared" si="13"/>
        <v>0</v>
      </c>
      <c r="M12" s="22">
        <f t="shared" si="14"/>
        <v>0</v>
      </c>
      <c r="N12" s="22">
        <f t="shared" si="15"/>
        <v>0</v>
      </c>
      <c r="O12" s="17">
        <f t="shared" si="1"/>
        <v>0</v>
      </c>
    </row>
    <row r="13" spans="1:15" ht="11.25">
      <c r="A13" s="27" t="s">
        <v>198</v>
      </c>
      <c r="B13" s="9" t="s">
        <v>311</v>
      </c>
      <c r="C13" s="22">
        <f t="shared" si="4"/>
        <v>0</v>
      </c>
      <c r="D13" s="22">
        <f t="shared" si="5"/>
        <v>0</v>
      </c>
      <c r="E13" s="22">
        <f t="shared" si="6"/>
        <v>0</v>
      </c>
      <c r="F13" s="22">
        <f t="shared" si="7"/>
        <v>0</v>
      </c>
      <c r="G13" s="22">
        <f t="shared" si="8"/>
        <v>0</v>
      </c>
      <c r="H13" s="22">
        <f t="shared" si="9"/>
        <v>2800</v>
      </c>
      <c r="I13" s="22">
        <f t="shared" si="10"/>
        <v>0</v>
      </c>
      <c r="J13" s="22">
        <f t="shared" si="11"/>
        <v>0</v>
      </c>
      <c r="K13" s="22">
        <f t="shared" si="12"/>
        <v>0</v>
      </c>
      <c r="L13" s="22">
        <f t="shared" si="13"/>
        <v>0</v>
      </c>
      <c r="M13" s="22">
        <f t="shared" si="14"/>
        <v>0</v>
      </c>
      <c r="N13" s="22">
        <f t="shared" si="15"/>
        <v>0</v>
      </c>
      <c r="O13" s="17">
        <f t="shared" si="1"/>
        <v>2800</v>
      </c>
    </row>
    <row r="14" spans="1:15" ht="11.25">
      <c r="A14" s="27" t="s">
        <v>199</v>
      </c>
      <c r="B14" s="14" t="s">
        <v>312</v>
      </c>
      <c r="C14" s="22">
        <f t="shared" si="4"/>
        <v>0</v>
      </c>
      <c r="D14" s="22">
        <f t="shared" si="5"/>
        <v>0</v>
      </c>
      <c r="E14" s="22">
        <f t="shared" si="6"/>
        <v>204</v>
      </c>
      <c r="F14" s="22">
        <f t="shared" si="7"/>
        <v>0</v>
      </c>
      <c r="G14" s="22">
        <f t="shared" si="8"/>
        <v>0</v>
      </c>
      <c r="H14" s="22">
        <f t="shared" si="9"/>
        <v>0</v>
      </c>
      <c r="I14" s="22">
        <f t="shared" si="10"/>
        <v>0</v>
      </c>
      <c r="J14" s="22">
        <f t="shared" si="11"/>
        <v>0</v>
      </c>
      <c r="K14" s="22">
        <f t="shared" si="12"/>
        <v>0</v>
      </c>
      <c r="L14" s="22">
        <f t="shared" si="13"/>
        <v>0</v>
      </c>
      <c r="M14" s="22">
        <f t="shared" si="14"/>
        <v>0</v>
      </c>
      <c r="N14" s="22">
        <f t="shared" si="15"/>
        <v>0</v>
      </c>
      <c r="O14" s="17">
        <f t="shared" si="1"/>
        <v>204</v>
      </c>
    </row>
    <row r="15" spans="1:15" ht="11.25">
      <c r="A15" s="27" t="s">
        <v>200</v>
      </c>
      <c r="B15" s="14" t="s">
        <v>152</v>
      </c>
      <c r="C15" s="22">
        <f t="shared" si="4"/>
        <v>0</v>
      </c>
      <c r="D15" s="22">
        <f t="shared" si="5"/>
        <v>0</v>
      </c>
      <c r="E15" s="22">
        <f t="shared" si="6"/>
        <v>0</v>
      </c>
      <c r="F15" s="22">
        <f t="shared" si="7"/>
        <v>0</v>
      </c>
      <c r="G15" s="22">
        <f t="shared" si="8"/>
        <v>0</v>
      </c>
      <c r="H15" s="22">
        <f t="shared" si="9"/>
        <v>0</v>
      </c>
      <c r="I15" s="22">
        <f t="shared" si="10"/>
        <v>0</v>
      </c>
      <c r="J15" s="22">
        <f t="shared" si="11"/>
        <v>0</v>
      </c>
      <c r="K15" s="22">
        <f t="shared" si="12"/>
        <v>0</v>
      </c>
      <c r="L15" s="22">
        <f t="shared" si="13"/>
        <v>0</v>
      </c>
      <c r="M15" s="22">
        <f t="shared" si="14"/>
        <v>0</v>
      </c>
      <c r="N15" s="22">
        <f t="shared" si="15"/>
        <v>0</v>
      </c>
      <c r="O15" s="17">
        <f t="shared" si="1"/>
        <v>0</v>
      </c>
    </row>
    <row r="16" spans="1:15" ht="11.25">
      <c r="A16" s="27" t="s">
        <v>201</v>
      </c>
      <c r="B16" s="14" t="s">
        <v>313</v>
      </c>
      <c r="C16" s="22">
        <f t="shared" si="4"/>
        <v>0</v>
      </c>
      <c r="D16" s="22">
        <f t="shared" si="5"/>
        <v>0</v>
      </c>
      <c r="E16" s="22">
        <f t="shared" si="6"/>
        <v>0</v>
      </c>
      <c r="F16" s="22">
        <f t="shared" si="7"/>
        <v>0</v>
      </c>
      <c r="G16" s="22">
        <f t="shared" si="8"/>
        <v>0</v>
      </c>
      <c r="H16" s="22">
        <f t="shared" si="9"/>
        <v>0</v>
      </c>
      <c r="I16" s="22">
        <f t="shared" si="10"/>
        <v>0</v>
      </c>
      <c r="J16" s="22">
        <f t="shared" si="11"/>
        <v>0</v>
      </c>
      <c r="K16" s="22">
        <f t="shared" si="12"/>
        <v>0</v>
      </c>
      <c r="L16" s="22">
        <f t="shared" si="13"/>
        <v>0</v>
      </c>
      <c r="M16" s="22">
        <f t="shared" si="14"/>
        <v>0</v>
      </c>
      <c r="N16" s="22">
        <f t="shared" si="15"/>
        <v>0</v>
      </c>
      <c r="O16" s="17">
        <f t="shared" si="1"/>
        <v>0</v>
      </c>
    </row>
    <row r="17" spans="1:15" ht="11.25">
      <c r="A17" s="27" t="s">
        <v>202</v>
      </c>
      <c r="B17" s="14" t="s">
        <v>314</v>
      </c>
      <c r="C17" s="22">
        <f t="shared" si="4"/>
        <v>0</v>
      </c>
      <c r="D17" s="22">
        <f t="shared" si="5"/>
        <v>0</v>
      </c>
      <c r="E17" s="22">
        <f t="shared" si="6"/>
        <v>1500</v>
      </c>
      <c r="F17" s="22">
        <f t="shared" si="7"/>
        <v>0</v>
      </c>
      <c r="G17" s="22">
        <f t="shared" si="8"/>
        <v>0</v>
      </c>
      <c r="H17" s="22">
        <f t="shared" si="9"/>
        <v>0</v>
      </c>
      <c r="I17" s="22">
        <f t="shared" si="10"/>
        <v>0</v>
      </c>
      <c r="J17" s="22">
        <f t="shared" si="11"/>
        <v>0</v>
      </c>
      <c r="K17" s="22">
        <f t="shared" si="12"/>
        <v>0</v>
      </c>
      <c r="L17" s="22">
        <f t="shared" si="13"/>
        <v>0</v>
      </c>
      <c r="M17" s="22">
        <f t="shared" si="14"/>
        <v>0</v>
      </c>
      <c r="N17" s="22">
        <f t="shared" si="15"/>
        <v>0</v>
      </c>
      <c r="O17" s="17">
        <f t="shared" si="1"/>
        <v>1500</v>
      </c>
    </row>
    <row r="18" spans="1:15" ht="11.25">
      <c r="A18" s="27" t="s">
        <v>203</v>
      </c>
      <c r="B18" s="14" t="s">
        <v>315</v>
      </c>
      <c r="C18" s="22">
        <f t="shared" si="4"/>
        <v>0</v>
      </c>
      <c r="D18" s="22">
        <f t="shared" si="5"/>
        <v>0</v>
      </c>
      <c r="E18" s="22">
        <f t="shared" si="6"/>
        <v>0</v>
      </c>
      <c r="F18" s="22">
        <f t="shared" si="7"/>
        <v>0</v>
      </c>
      <c r="G18" s="22">
        <f t="shared" si="8"/>
        <v>0</v>
      </c>
      <c r="H18" s="22">
        <f t="shared" si="9"/>
        <v>0</v>
      </c>
      <c r="I18" s="22">
        <f t="shared" si="10"/>
        <v>0</v>
      </c>
      <c r="J18" s="22">
        <f t="shared" si="11"/>
        <v>0</v>
      </c>
      <c r="K18" s="22">
        <f t="shared" si="12"/>
        <v>0</v>
      </c>
      <c r="L18" s="22">
        <f t="shared" si="13"/>
        <v>0</v>
      </c>
      <c r="M18" s="22">
        <f t="shared" si="14"/>
        <v>0</v>
      </c>
      <c r="N18" s="22">
        <f t="shared" si="15"/>
        <v>0</v>
      </c>
      <c r="O18" s="17">
        <f t="shared" si="1"/>
        <v>0</v>
      </c>
    </row>
    <row r="19" spans="1:17" ht="11.25">
      <c r="A19" s="7">
        <v>23</v>
      </c>
      <c r="B19" s="14" t="s">
        <v>291</v>
      </c>
      <c r="C19" s="17">
        <f>SUM(C20:C50)</f>
        <v>27342.516854821708</v>
      </c>
      <c r="D19" s="17">
        <f aca="true" t="shared" si="16" ref="D19:N19">SUM(D20:D50)</f>
        <v>32973.07581397141</v>
      </c>
      <c r="E19" s="17">
        <f t="shared" si="16"/>
        <v>30451.097517801816</v>
      </c>
      <c r="F19" s="17">
        <f t="shared" si="16"/>
        <v>30725.896938936938</v>
      </c>
      <c r="G19" s="17">
        <f t="shared" si="16"/>
        <v>29509.270857319276</v>
      </c>
      <c r="H19" s="17">
        <f t="shared" si="16"/>
        <v>29963.027638598363</v>
      </c>
      <c r="I19" s="17">
        <f t="shared" si="16"/>
        <v>31294.02055870532</v>
      </c>
      <c r="J19" s="17">
        <f t="shared" si="16"/>
        <v>30767.47035069708</v>
      </c>
      <c r="K19" s="17">
        <f t="shared" si="16"/>
        <v>44206.506201708304</v>
      </c>
      <c r="L19" s="17">
        <f t="shared" si="16"/>
        <v>30206.8809999127</v>
      </c>
      <c r="M19" s="17">
        <f t="shared" si="16"/>
        <v>35547.03906594083</v>
      </c>
      <c r="N19" s="17">
        <f t="shared" si="16"/>
        <v>34181.732215024436</v>
      </c>
      <c r="O19" s="17">
        <f t="shared" si="1"/>
        <v>387168.53501343814</v>
      </c>
      <c r="Q19" s="16">
        <f>O19/12/N146</f>
        <v>10.519740653554997</v>
      </c>
    </row>
    <row r="20" spans="1:15" ht="11.25">
      <c r="A20" s="27" t="s">
        <v>121</v>
      </c>
      <c r="B20" s="14" t="s">
        <v>36</v>
      </c>
      <c r="C20" s="22">
        <f aca="true" t="shared" si="17" ref="C20:N21">V74*C$148</f>
        <v>2000.4670949429792</v>
      </c>
      <c r="D20" s="22">
        <f t="shared" si="17"/>
        <v>1485.9107680540299</v>
      </c>
      <c r="E20" s="22">
        <f t="shared" si="17"/>
        <v>1485.9107680540299</v>
      </c>
      <c r="F20" s="22">
        <f t="shared" si="17"/>
        <v>1560.2024105302564</v>
      </c>
      <c r="G20" s="22">
        <f t="shared" si="17"/>
        <v>1560.2024105302564</v>
      </c>
      <c r="H20" s="22">
        <f t="shared" si="17"/>
        <v>1350.9654310055353</v>
      </c>
      <c r="I20" s="22">
        <f t="shared" si="17"/>
        <v>840.4520466849991</v>
      </c>
      <c r="J20" s="22">
        <f t="shared" si="17"/>
        <v>584.3992623789873</v>
      </c>
      <c r="K20" s="22">
        <f t="shared" si="17"/>
        <v>584.3992623789873</v>
      </c>
      <c r="L20" s="22">
        <f t="shared" si="17"/>
        <v>584.3992623789873</v>
      </c>
      <c r="M20" s="22">
        <f t="shared" si="17"/>
        <v>584.3992623789873</v>
      </c>
      <c r="N20" s="22">
        <f t="shared" si="17"/>
        <v>584.3992623789873</v>
      </c>
      <c r="O20" s="17">
        <f t="shared" si="1"/>
        <v>13206.107241697022</v>
      </c>
    </row>
    <row r="21" spans="1:15" ht="11.25">
      <c r="A21" s="27" t="s">
        <v>122</v>
      </c>
      <c r="B21" s="14" t="s">
        <v>35</v>
      </c>
      <c r="C21" s="22">
        <f t="shared" si="17"/>
        <v>10044.37766694359</v>
      </c>
      <c r="D21" s="22">
        <f t="shared" si="17"/>
        <v>10044.37766694359</v>
      </c>
      <c r="E21" s="22">
        <f t="shared" si="17"/>
        <v>10044.37766694359</v>
      </c>
      <c r="F21" s="22">
        <f t="shared" si="17"/>
        <v>11575.684799397166</v>
      </c>
      <c r="G21" s="22">
        <f t="shared" si="17"/>
        <v>11061.128472508217</v>
      </c>
      <c r="H21" s="22">
        <f t="shared" si="17"/>
        <v>10823.414475692527</v>
      </c>
      <c r="I21" s="22">
        <f t="shared" si="17"/>
        <v>10852.073792939307</v>
      </c>
      <c r="J21" s="22">
        <f t="shared" si="17"/>
        <v>10966.963194526603</v>
      </c>
      <c r="K21" s="22">
        <f t="shared" si="17"/>
        <v>10966.963194526603</v>
      </c>
      <c r="L21" s="22">
        <f t="shared" si="17"/>
        <v>10966.963194526603</v>
      </c>
      <c r="M21" s="22">
        <f t="shared" si="17"/>
        <v>10966.963194526603</v>
      </c>
      <c r="N21" s="22">
        <f t="shared" si="17"/>
        <v>10966.963194526603</v>
      </c>
      <c r="O21" s="17">
        <f t="shared" si="1"/>
        <v>129280.25051400099</v>
      </c>
    </row>
    <row r="22" spans="1:15" ht="11.25">
      <c r="A22" s="27" t="s">
        <v>123</v>
      </c>
      <c r="B22" s="14" t="s">
        <v>124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7">
        <f t="shared" si="1"/>
        <v>0</v>
      </c>
    </row>
    <row r="23" spans="1:15" ht="11.25">
      <c r="A23" s="27" t="s">
        <v>125</v>
      </c>
      <c r="B23" s="14" t="s">
        <v>126</v>
      </c>
      <c r="C23" s="22">
        <f>AI77*C$148+AW77</f>
        <v>0</v>
      </c>
      <c r="D23" s="22">
        <f aca="true" t="shared" si="18" ref="D23:N23">AJ77*D$148+AX77</f>
        <v>487.3583496105333</v>
      </c>
      <c r="E23" s="22">
        <f t="shared" si="18"/>
        <v>487.3583496105333</v>
      </c>
      <c r="F23" s="22">
        <f t="shared" si="18"/>
        <v>0</v>
      </c>
      <c r="G23" s="22">
        <f t="shared" si="18"/>
        <v>0</v>
      </c>
      <c r="H23" s="22">
        <f t="shared" si="18"/>
        <v>0</v>
      </c>
      <c r="I23" s="22">
        <f t="shared" si="18"/>
        <v>0</v>
      </c>
      <c r="J23" s="22">
        <f t="shared" si="18"/>
        <v>0</v>
      </c>
      <c r="K23" s="22">
        <f t="shared" si="18"/>
        <v>0</v>
      </c>
      <c r="L23" s="22">
        <f t="shared" si="18"/>
        <v>0</v>
      </c>
      <c r="M23" s="22">
        <f t="shared" si="18"/>
        <v>1644.0074644101926</v>
      </c>
      <c r="N23" s="22">
        <f t="shared" si="18"/>
        <v>629.2288797384864</v>
      </c>
      <c r="O23" s="17">
        <f t="shared" si="1"/>
        <v>3247.9530433697455</v>
      </c>
    </row>
    <row r="24" spans="1:15" ht="11.25">
      <c r="A24" s="27" t="s">
        <v>127</v>
      </c>
      <c r="B24" s="14" t="s">
        <v>292</v>
      </c>
      <c r="C24" s="22">
        <f>AI78*C$148+AW78</f>
        <v>0</v>
      </c>
      <c r="D24" s="22">
        <f aca="true" t="shared" si="19" ref="D24:N24">AJ78*D$148+AX78</f>
        <v>5664.666692817773</v>
      </c>
      <c r="E24" s="22">
        <f t="shared" si="19"/>
        <v>0</v>
      </c>
      <c r="F24" s="22">
        <f t="shared" si="19"/>
        <v>0</v>
      </c>
      <c r="G24" s="22">
        <f t="shared" si="19"/>
        <v>0</v>
      </c>
      <c r="H24" s="22">
        <f t="shared" si="19"/>
        <v>0</v>
      </c>
      <c r="I24" s="22">
        <f t="shared" si="19"/>
        <v>0</v>
      </c>
      <c r="J24" s="22">
        <f t="shared" si="19"/>
        <v>0</v>
      </c>
      <c r="K24" s="22">
        <f t="shared" si="19"/>
        <v>0</v>
      </c>
      <c r="L24" s="22">
        <f t="shared" si="19"/>
        <v>0</v>
      </c>
      <c r="M24" s="22">
        <f t="shared" si="19"/>
        <v>0</v>
      </c>
      <c r="N24" s="22">
        <f t="shared" si="19"/>
        <v>3528.386241524223</v>
      </c>
      <c r="O24" s="17">
        <f t="shared" si="1"/>
        <v>9193.052934341995</v>
      </c>
    </row>
    <row r="25" spans="1:15" ht="11.25">
      <c r="A25" s="27" t="s">
        <v>128</v>
      </c>
      <c r="B25" s="14" t="s">
        <v>129</v>
      </c>
      <c r="C25" s="77">
        <f>(Y32+Y33)/0.87*1.202</f>
        <v>15197.701149425287</v>
      </c>
      <c r="D25" s="77">
        <f aca="true" t="shared" si="20" ref="D25:N25">(Z32+Z33)/0.87*1.202</f>
        <v>15197.701149425287</v>
      </c>
      <c r="E25" s="77">
        <f t="shared" si="20"/>
        <v>15197.701149425287</v>
      </c>
      <c r="F25" s="77">
        <f t="shared" si="20"/>
        <v>15197.701149425287</v>
      </c>
      <c r="G25" s="77">
        <f t="shared" si="20"/>
        <v>15197.701149425287</v>
      </c>
      <c r="H25" s="77">
        <f t="shared" si="20"/>
        <v>15197.701149425287</v>
      </c>
      <c r="I25" s="77">
        <f t="shared" si="20"/>
        <v>15197.701149425287</v>
      </c>
      <c r="J25" s="77">
        <f t="shared" si="20"/>
        <v>15888.505747126435</v>
      </c>
      <c r="K25" s="77">
        <f t="shared" si="20"/>
        <v>15888.505747126435</v>
      </c>
      <c r="L25" s="77">
        <f t="shared" si="20"/>
        <v>15888.505747126435</v>
      </c>
      <c r="M25" s="77">
        <f t="shared" si="20"/>
        <v>15888.505747126435</v>
      </c>
      <c r="N25" s="77">
        <f t="shared" si="20"/>
        <v>15888.505747126435</v>
      </c>
      <c r="O25" s="17">
        <f t="shared" si="1"/>
        <v>185826.43678160923</v>
      </c>
    </row>
    <row r="26" spans="1:15" ht="11.25">
      <c r="A26" s="27" t="s">
        <v>130</v>
      </c>
      <c r="B26" s="14" t="s">
        <v>131</v>
      </c>
      <c r="C26" s="22">
        <f>AI80*C$148+AW80</f>
        <v>0</v>
      </c>
      <c r="D26" s="22">
        <f aca="true" t="shared" si="21" ref="D26:D36">AJ80*D$148+AX80</f>
        <v>0</v>
      </c>
      <c r="E26" s="22">
        <f aca="true" t="shared" si="22" ref="E26:E36">AK80*E$148+AY80</f>
        <v>0</v>
      </c>
      <c r="F26" s="22">
        <f aca="true" t="shared" si="23" ref="F26:F36">AL80*F$148+AZ80</f>
        <v>0</v>
      </c>
      <c r="G26" s="22">
        <f aca="true" t="shared" si="24" ref="G26:G36">AM80*G$148+BA80</f>
        <v>0</v>
      </c>
      <c r="H26" s="22">
        <f aca="true" t="shared" si="25" ref="H26:H36">AN80*H$148+BB80</f>
        <v>0</v>
      </c>
      <c r="I26" s="22">
        <f aca="true" t="shared" si="26" ref="I26:I36">AO80*I$148+BC80</f>
        <v>0</v>
      </c>
      <c r="J26" s="22">
        <f aca="true" t="shared" si="27" ref="J26:J36">AP80*J$148+BD80</f>
        <v>0</v>
      </c>
      <c r="K26" s="22">
        <f aca="true" t="shared" si="28" ref="K26:K36">AQ80*K$148+BE80</f>
        <v>0</v>
      </c>
      <c r="L26" s="22">
        <f aca="true" t="shared" si="29" ref="L26:L36">AR80*L$148+BF80</f>
        <v>0</v>
      </c>
      <c r="M26" s="22">
        <f aca="true" t="shared" si="30" ref="M26:M36">AS80*M$148+BG80</f>
        <v>0</v>
      </c>
      <c r="N26" s="22">
        <f aca="true" t="shared" si="31" ref="N26:N36">AT80*N$148+BH80</f>
        <v>0</v>
      </c>
      <c r="O26" s="17">
        <f t="shared" si="1"/>
        <v>0</v>
      </c>
    </row>
    <row r="27" spans="1:15" ht="11.25">
      <c r="A27" s="27" t="s">
        <v>132</v>
      </c>
      <c r="B27" s="14" t="s">
        <v>133</v>
      </c>
      <c r="C27" s="22">
        <f aca="true" t="shared" si="32" ref="C27:C36">AI81*C$148+AW81</f>
        <v>16.17177027365269</v>
      </c>
      <c r="D27" s="22">
        <f t="shared" si="21"/>
        <v>0</v>
      </c>
      <c r="E27" s="22">
        <f t="shared" si="22"/>
        <v>0</v>
      </c>
      <c r="F27" s="22">
        <f t="shared" si="23"/>
        <v>0</v>
      </c>
      <c r="G27" s="22">
        <f t="shared" si="24"/>
        <v>0</v>
      </c>
      <c r="H27" s="22">
        <f t="shared" si="25"/>
        <v>0</v>
      </c>
      <c r="I27" s="22">
        <f t="shared" si="26"/>
        <v>0</v>
      </c>
      <c r="J27" s="22">
        <f t="shared" si="27"/>
        <v>0</v>
      </c>
      <c r="K27" s="22">
        <f t="shared" si="28"/>
        <v>229.7126459325666</v>
      </c>
      <c r="L27" s="22">
        <f t="shared" si="29"/>
        <v>0</v>
      </c>
      <c r="M27" s="22">
        <f t="shared" si="30"/>
        <v>174.65511895544904</v>
      </c>
      <c r="N27" s="22">
        <f t="shared" si="31"/>
        <v>0</v>
      </c>
      <c r="O27" s="17">
        <f t="shared" si="1"/>
        <v>420.53953516166837</v>
      </c>
    </row>
    <row r="28" spans="1:15" ht="11.25">
      <c r="A28" s="27" t="s">
        <v>134</v>
      </c>
      <c r="B28" s="14" t="s">
        <v>293</v>
      </c>
      <c r="C28" s="22">
        <f t="shared" si="32"/>
        <v>0</v>
      </c>
      <c r="D28" s="22">
        <f t="shared" si="21"/>
        <v>0</v>
      </c>
      <c r="E28" s="22">
        <f t="shared" si="22"/>
        <v>0</v>
      </c>
      <c r="F28" s="22">
        <f t="shared" si="23"/>
        <v>676.6415698589682</v>
      </c>
      <c r="G28" s="22">
        <f t="shared" si="24"/>
        <v>0</v>
      </c>
      <c r="H28" s="22">
        <f t="shared" si="25"/>
        <v>62.48183969365812</v>
      </c>
      <c r="I28" s="22">
        <f t="shared" si="26"/>
        <v>0</v>
      </c>
      <c r="J28" s="22">
        <f t="shared" si="27"/>
        <v>0</v>
      </c>
      <c r="K28" s="22">
        <f t="shared" si="28"/>
        <v>0</v>
      </c>
      <c r="L28" s="22">
        <f t="shared" si="29"/>
        <v>11.76128747174741</v>
      </c>
      <c r="M28" s="22">
        <f t="shared" si="30"/>
        <v>0</v>
      </c>
      <c r="N28" s="22">
        <f t="shared" si="31"/>
        <v>436.85832152871785</v>
      </c>
      <c r="O28" s="17">
        <f t="shared" si="1"/>
        <v>1187.7430185530916</v>
      </c>
    </row>
    <row r="29" spans="1:17" ht="11.25">
      <c r="A29" s="27" t="s">
        <v>135</v>
      </c>
      <c r="B29" s="14" t="s">
        <v>294</v>
      </c>
      <c r="C29" s="22">
        <f t="shared" si="32"/>
        <v>0</v>
      </c>
      <c r="D29" s="22">
        <f t="shared" si="21"/>
        <v>0</v>
      </c>
      <c r="E29" s="22">
        <f t="shared" si="22"/>
        <v>0</v>
      </c>
      <c r="F29" s="22">
        <f t="shared" si="23"/>
        <v>0</v>
      </c>
      <c r="G29" s="22">
        <f t="shared" si="24"/>
        <v>0</v>
      </c>
      <c r="H29" s="22">
        <f t="shared" si="25"/>
        <v>0</v>
      </c>
      <c r="I29" s="22">
        <f t="shared" si="26"/>
        <v>0</v>
      </c>
      <c r="J29" s="22">
        <f t="shared" si="27"/>
        <v>0</v>
      </c>
      <c r="K29" s="22">
        <f t="shared" si="28"/>
        <v>0</v>
      </c>
      <c r="L29" s="22">
        <f t="shared" si="29"/>
        <v>0</v>
      </c>
      <c r="M29" s="22">
        <f t="shared" si="30"/>
        <v>0</v>
      </c>
      <c r="N29" s="22">
        <f t="shared" si="31"/>
        <v>0</v>
      </c>
      <c r="O29" s="17">
        <f t="shared" si="1"/>
        <v>0</v>
      </c>
      <c r="Q29" s="16"/>
    </row>
    <row r="30" spans="1:15" ht="11.25">
      <c r="A30" s="27" t="s">
        <v>136</v>
      </c>
      <c r="B30" s="14" t="s">
        <v>295</v>
      </c>
      <c r="C30" s="22">
        <f t="shared" si="32"/>
        <v>0</v>
      </c>
      <c r="D30" s="22">
        <f t="shared" si="21"/>
        <v>0</v>
      </c>
      <c r="E30" s="22">
        <f t="shared" si="22"/>
        <v>0</v>
      </c>
      <c r="F30" s="22">
        <f t="shared" si="23"/>
        <v>0</v>
      </c>
      <c r="G30" s="22">
        <f t="shared" si="24"/>
        <v>0</v>
      </c>
      <c r="H30" s="22">
        <f t="shared" si="25"/>
        <v>0</v>
      </c>
      <c r="I30" s="22">
        <f t="shared" si="26"/>
        <v>0</v>
      </c>
      <c r="J30" s="22">
        <f t="shared" si="27"/>
        <v>0</v>
      </c>
      <c r="K30" s="22">
        <f t="shared" si="28"/>
        <v>0</v>
      </c>
      <c r="L30" s="22">
        <f t="shared" si="29"/>
        <v>0</v>
      </c>
      <c r="M30" s="22">
        <f t="shared" si="30"/>
        <v>0</v>
      </c>
      <c r="N30" s="22">
        <f t="shared" si="31"/>
        <v>0</v>
      </c>
      <c r="O30" s="17">
        <f t="shared" si="1"/>
        <v>0</v>
      </c>
    </row>
    <row r="31" spans="1:15" ht="11.25">
      <c r="A31" s="27" t="s">
        <v>137</v>
      </c>
      <c r="B31" s="14" t="s">
        <v>296</v>
      </c>
      <c r="C31" s="22">
        <f t="shared" si="32"/>
        <v>0</v>
      </c>
      <c r="D31" s="22">
        <f t="shared" si="21"/>
        <v>0</v>
      </c>
      <c r="E31" s="22">
        <f t="shared" si="22"/>
        <v>1419.65</v>
      </c>
      <c r="F31" s="22">
        <f t="shared" si="23"/>
        <v>0</v>
      </c>
      <c r="G31" s="22">
        <f t="shared" si="24"/>
        <v>0</v>
      </c>
      <c r="H31" s="22">
        <f t="shared" si="25"/>
        <v>1800</v>
      </c>
      <c r="I31" s="22">
        <f t="shared" si="26"/>
        <v>0</v>
      </c>
      <c r="J31" s="22">
        <f t="shared" si="27"/>
        <v>2700</v>
      </c>
      <c r="K31" s="22">
        <f t="shared" si="28"/>
        <v>0</v>
      </c>
      <c r="L31" s="22">
        <f t="shared" si="29"/>
        <v>0</v>
      </c>
      <c r="M31" s="22">
        <f t="shared" si="30"/>
        <v>0</v>
      </c>
      <c r="N31" s="22">
        <f t="shared" si="31"/>
        <v>0</v>
      </c>
      <c r="O31" s="17">
        <f t="shared" si="1"/>
        <v>5919.65</v>
      </c>
    </row>
    <row r="32" spans="1:36" ht="11.25">
      <c r="A32" s="27" t="s">
        <v>138</v>
      </c>
      <c r="B32" s="9" t="s">
        <v>297</v>
      </c>
      <c r="C32" s="22">
        <f t="shared" si="32"/>
        <v>0</v>
      </c>
      <c r="D32" s="22">
        <f t="shared" si="21"/>
        <v>0</v>
      </c>
      <c r="E32" s="22">
        <f t="shared" si="22"/>
        <v>0</v>
      </c>
      <c r="F32" s="22">
        <f t="shared" si="23"/>
        <v>0</v>
      </c>
      <c r="G32" s="22">
        <f t="shared" si="24"/>
        <v>0</v>
      </c>
      <c r="H32" s="22">
        <f t="shared" si="25"/>
        <v>0</v>
      </c>
      <c r="I32" s="22">
        <f t="shared" si="26"/>
        <v>0</v>
      </c>
      <c r="J32" s="22">
        <f t="shared" si="27"/>
        <v>0</v>
      </c>
      <c r="K32" s="22">
        <f t="shared" si="28"/>
        <v>0</v>
      </c>
      <c r="L32" s="22">
        <f t="shared" si="29"/>
        <v>0</v>
      </c>
      <c r="M32" s="22">
        <f t="shared" si="30"/>
        <v>0</v>
      </c>
      <c r="N32" s="22">
        <f t="shared" si="31"/>
        <v>0</v>
      </c>
      <c r="O32" s="17">
        <f t="shared" si="1"/>
        <v>0</v>
      </c>
      <c r="U32" s="53" t="s">
        <v>207</v>
      </c>
      <c r="V32" s="54" t="s">
        <v>208</v>
      </c>
      <c r="W32" s="9" t="s">
        <v>209</v>
      </c>
      <c r="X32" s="14" t="s">
        <v>210</v>
      </c>
      <c r="Y32" s="55">
        <f>Y36</f>
        <v>5500</v>
      </c>
      <c r="Z32" s="55">
        <f aca="true" t="shared" si="33" ref="Z32:AJ32">Z36</f>
        <v>5500</v>
      </c>
      <c r="AA32" s="55">
        <f t="shared" si="33"/>
        <v>5500</v>
      </c>
      <c r="AB32" s="55">
        <f t="shared" si="33"/>
        <v>5500</v>
      </c>
      <c r="AC32" s="55">
        <f t="shared" si="33"/>
        <v>5500</v>
      </c>
      <c r="AD32" s="55">
        <f t="shared" si="33"/>
        <v>5500</v>
      </c>
      <c r="AE32" s="55">
        <f t="shared" si="33"/>
        <v>5500</v>
      </c>
      <c r="AF32" s="55">
        <f t="shared" si="33"/>
        <v>5500</v>
      </c>
      <c r="AG32" s="55">
        <f t="shared" si="33"/>
        <v>5500</v>
      </c>
      <c r="AH32" s="55">
        <f t="shared" si="33"/>
        <v>11500</v>
      </c>
      <c r="AI32" s="55">
        <f t="shared" si="33"/>
        <v>5500</v>
      </c>
      <c r="AJ32" s="55">
        <f t="shared" si="33"/>
        <v>5500</v>
      </c>
    </row>
    <row r="33" spans="1:36" ht="11.25">
      <c r="A33" s="27" t="s">
        <v>139</v>
      </c>
      <c r="B33" s="9" t="s">
        <v>298</v>
      </c>
      <c r="C33" s="22">
        <f t="shared" si="32"/>
        <v>0</v>
      </c>
      <c r="D33" s="22">
        <f t="shared" si="21"/>
        <v>0</v>
      </c>
      <c r="E33" s="22">
        <f t="shared" si="22"/>
        <v>0</v>
      </c>
      <c r="F33" s="22">
        <f t="shared" si="23"/>
        <v>0</v>
      </c>
      <c r="G33" s="22">
        <f t="shared" si="24"/>
        <v>500</v>
      </c>
      <c r="H33" s="22">
        <f t="shared" si="25"/>
        <v>0</v>
      </c>
      <c r="I33" s="22">
        <f t="shared" si="26"/>
        <v>0</v>
      </c>
      <c r="J33" s="22">
        <f t="shared" si="27"/>
        <v>0</v>
      </c>
      <c r="K33" s="22">
        <f t="shared" si="28"/>
        <v>0</v>
      </c>
      <c r="L33" s="22">
        <f t="shared" si="29"/>
        <v>0</v>
      </c>
      <c r="M33" s="22">
        <f t="shared" si="30"/>
        <v>0</v>
      </c>
      <c r="N33" s="22">
        <f t="shared" si="31"/>
        <v>0</v>
      </c>
      <c r="O33" s="17">
        <f t="shared" si="1"/>
        <v>500</v>
      </c>
      <c r="U33" s="53" t="s">
        <v>211</v>
      </c>
      <c r="V33" s="33" t="s">
        <v>212</v>
      </c>
      <c r="W33" s="9" t="s">
        <v>209</v>
      </c>
      <c r="X33" s="14" t="s">
        <v>213</v>
      </c>
      <c r="Y33" s="55">
        <f>Y37</f>
        <v>5500</v>
      </c>
      <c r="Z33" s="55">
        <f aca="true" t="shared" si="34" ref="Z33:AJ33">Z37</f>
        <v>5500</v>
      </c>
      <c r="AA33" s="55">
        <f t="shared" si="34"/>
        <v>5500</v>
      </c>
      <c r="AB33" s="55">
        <f t="shared" si="34"/>
        <v>5500</v>
      </c>
      <c r="AC33" s="55">
        <f t="shared" si="34"/>
        <v>5500</v>
      </c>
      <c r="AD33" s="55">
        <f t="shared" si="34"/>
        <v>5500</v>
      </c>
      <c r="AE33" s="55">
        <f t="shared" si="34"/>
        <v>5500</v>
      </c>
      <c r="AF33" s="55">
        <f t="shared" si="34"/>
        <v>6000</v>
      </c>
      <c r="AG33" s="55">
        <f t="shared" si="34"/>
        <v>6000</v>
      </c>
      <c r="AH33" s="55">
        <f t="shared" si="34"/>
        <v>0</v>
      </c>
      <c r="AI33" s="55">
        <f t="shared" si="34"/>
        <v>6000</v>
      </c>
      <c r="AJ33" s="55">
        <f t="shared" si="34"/>
        <v>6000</v>
      </c>
    </row>
    <row r="34" spans="1:15" ht="11.25">
      <c r="A34" s="27" t="s">
        <v>141</v>
      </c>
      <c r="B34" s="14" t="s">
        <v>299</v>
      </c>
      <c r="C34" s="22">
        <f t="shared" si="32"/>
        <v>0</v>
      </c>
      <c r="D34" s="22">
        <f t="shared" si="21"/>
        <v>0</v>
      </c>
      <c r="E34" s="22">
        <f t="shared" si="22"/>
        <v>0</v>
      </c>
      <c r="F34" s="22">
        <f t="shared" si="23"/>
        <v>0</v>
      </c>
      <c r="G34" s="22">
        <f t="shared" si="24"/>
        <v>0</v>
      </c>
      <c r="H34" s="22">
        <f t="shared" si="25"/>
        <v>0</v>
      </c>
      <c r="I34" s="22">
        <f t="shared" si="26"/>
        <v>0</v>
      </c>
      <c r="J34" s="22">
        <f t="shared" si="27"/>
        <v>0</v>
      </c>
      <c r="K34" s="22">
        <f t="shared" si="28"/>
        <v>0</v>
      </c>
      <c r="L34" s="22">
        <f t="shared" si="29"/>
        <v>0</v>
      </c>
      <c r="M34" s="22">
        <f t="shared" si="30"/>
        <v>0</v>
      </c>
      <c r="N34" s="22">
        <f t="shared" si="31"/>
        <v>0</v>
      </c>
      <c r="O34" s="17">
        <f t="shared" si="1"/>
        <v>0</v>
      </c>
    </row>
    <row r="35" spans="1:15" ht="11.25">
      <c r="A35" s="27" t="s">
        <v>143</v>
      </c>
      <c r="B35" s="14" t="s">
        <v>300</v>
      </c>
      <c r="C35" s="22">
        <f t="shared" si="32"/>
        <v>0</v>
      </c>
      <c r="D35" s="22">
        <f t="shared" si="21"/>
        <v>0</v>
      </c>
      <c r="E35" s="22">
        <f t="shared" si="22"/>
        <v>0</v>
      </c>
      <c r="F35" s="22">
        <f t="shared" si="23"/>
        <v>0</v>
      </c>
      <c r="G35" s="22">
        <f t="shared" si="24"/>
        <v>0</v>
      </c>
      <c r="H35" s="22">
        <f t="shared" si="25"/>
        <v>0</v>
      </c>
      <c r="I35" s="22">
        <f t="shared" si="26"/>
        <v>0</v>
      </c>
      <c r="J35" s="22">
        <f t="shared" si="27"/>
        <v>0</v>
      </c>
      <c r="K35" s="22">
        <f t="shared" si="28"/>
        <v>0</v>
      </c>
      <c r="L35" s="22">
        <f t="shared" si="29"/>
        <v>0</v>
      </c>
      <c r="M35" s="22">
        <f t="shared" si="30"/>
        <v>2094.9793309050074</v>
      </c>
      <c r="N35" s="22">
        <f t="shared" si="31"/>
        <v>2094.9793309050074</v>
      </c>
      <c r="O35" s="17">
        <f t="shared" si="1"/>
        <v>4189.958661810015</v>
      </c>
    </row>
    <row r="36" spans="1:36" ht="11.25">
      <c r="A36" s="27" t="s">
        <v>144</v>
      </c>
      <c r="B36" s="14" t="s">
        <v>301</v>
      </c>
      <c r="C36" s="22">
        <f t="shared" si="32"/>
        <v>0</v>
      </c>
      <c r="D36" s="22">
        <f t="shared" si="21"/>
        <v>0</v>
      </c>
      <c r="E36" s="22">
        <f t="shared" si="22"/>
        <v>0</v>
      </c>
      <c r="F36" s="22">
        <f t="shared" si="23"/>
        <v>0</v>
      </c>
      <c r="G36" s="22">
        <f t="shared" si="24"/>
        <v>0</v>
      </c>
      <c r="H36" s="22">
        <f t="shared" si="25"/>
        <v>0</v>
      </c>
      <c r="I36" s="22">
        <f t="shared" si="26"/>
        <v>0</v>
      </c>
      <c r="J36" s="22">
        <f t="shared" si="27"/>
        <v>0</v>
      </c>
      <c r="K36" s="22">
        <f t="shared" si="28"/>
        <v>13000</v>
      </c>
      <c r="L36" s="22">
        <f t="shared" si="29"/>
        <v>0</v>
      </c>
      <c r="M36" s="22">
        <f t="shared" si="30"/>
        <v>0</v>
      </c>
      <c r="N36" s="22">
        <f t="shared" si="31"/>
        <v>0</v>
      </c>
      <c r="O36" s="17">
        <f t="shared" si="1"/>
        <v>13000</v>
      </c>
      <c r="U36" s="53" t="s">
        <v>207</v>
      </c>
      <c r="V36" s="54" t="s">
        <v>208</v>
      </c>
      <c r="W36" s="9" t="s">
        <v>209</v>
      </c>
      <c r="X36" s="14" t="s">
        <v>210</v>
      </c>
      <c r="Y36" s="55">
        <v>5500</v>
      </c>
      <c r="Z36" s="55">
        <v>5500</v>
      </c>
      <c r="AA36" s="55">
        <v>5500</v>
      </c>
      <c r="AB36" s="55">
        <v>5500</v>
      </c>
      <c r="AC36" s="55">
        <v>5500</v>
      </c>
      <c r="AD36" s="55">
        <v>5500</v>
      </c>
      <c r="AE36" s="55">
        <v>5500</v>
      </c>
      <c r="AF36" s="55">
        <v>5500</v>
      </c>
      <c r="AG36" s="55">
        <v>5500</v>
      </c>
      <c r="AH36" s="56">
        <v>11500</v>
      </c>
      <c r="AI36" s="55">
        <v>5500</v>
      </c>
      <c r="AJ36" s="55">
        <v>5500</v>
      </c>
    </row>
    <row r="37" spans="1:36" ht="11.25">
      <c r="A37" s="27" t="s">
        <v>145</v>
      </c>
      <c r="B37" s="14" t="s">
        <v>302</v>
      </c>
      <c r="C37" s="22">
        <f aca="true" t="shared" si="35" ref="C37:N37">V91*C$148</f>
        <v>0</v>
      </c>
      <c r="D37" s="22">
        <f t="shared" si="35"/>
        <v>0</v>
      </c>
      <c r="E37" s="22">
        <f t="shared" si="35"/>
        <v>0</v>
      </c>
      <c r="F37" s="22">
        <f t="shared" si="35"/>
        <v>0</v>
      </c>
      <c r="G37" s="22">
        <f t="shared" si="35"/>
        <v>0</v>
      </c>
      <c r="H37" s="22">
        <f t="shared" si="35"/>
        <v>514.5563268889492</v>
      </c>
      <c r="I37" s="22">
        <f t="shared" si="35"/>
        <v>2926.2083229707555</v>
      </c>
      <c r="J37" s="22">
        <f t="shared" si="35"/>
        <v>544.180069708413</v>
      </c>
      <c r="K37" s="22">
        <f t="shared" si="35"/>
        <v>0</v>
      </c>
      <c r="L37" s="22">
        <f t="shared" si="35"/>
        <v>441.04828019052786</v>
      </c>
      <c r="M37" s="22">
        <f t="shared" si="35"/>
        <v>0</v>
      </c>
      <c r="N37" s="22">
        <f t="shared" si="35"/>
        <v>0</v>
      </c>
      <c r="O37" s="17">
        <f t="shared" si="1"/>
        <v>4425.992999758646</v>
      </c>
      <c r="U37" s="53" t="s">
        <v>211</v>
      </c>
      <c r="V37" s="33" t="s">
        <v>212</v>
      </c>
      <c r="W37" s="9" t="s">
        <v>209</v>
      </c>
      <c r="X37" s="14" t="s">
        <v>213</v>
      </c>
      <c r="Y37" s="55">
        <v>5500</v>
      </c>
      <c r="Z37" s="55">
        <v>5500</v>
      </c>
      <c r="AA37" s="55">
        <v>5500</v>
      </c>
      <c r="AB37" s="55">
        <v>5500</v>
      </c>
      <c r="AC37" s="55">
        <v>5500</v>
      </c>
      <c r="AD37" s="55">
        <v>5500</v>
      </c>
      <c r="AE37" s="55">
        <v>5500</v>
      </c>
      <c r="AF37" s="57">
        <v>6000</v>
      </c>
      <c r="AG37" s="55">
        <v>6000</v>
      </c>
      <c r="AH37" s="58">
        <v>0</v>
      </c>
      <c r="AI37" s="55">
        <v>6000</v>
      </c>
      <c r="AJ37" s="55">
        <v>6000</v>
      </c>
    </row>
    <row r="38" spans="1:15" ht="11.25">
      <c r="A38" s="27" t="s">
        <v>146</v>
      </c>
      <c r="B38" s="14" t="s">
        <v>147</v>
      </c>
      <c r="C38" s="22">
        <f aca="true" t="shared" si="36" ref="C38:C50">AI92*C$148+AW92</f>
        <v>0</v>
      </c>
      <c r="D38" s="22">
        <f aca="true" t="shared" si="37" ref="D38:D50">AJ92*D$148+AX92</f>
        <v>0</v>
      </c>
      <c r="E38" s="22">
        <f aca="true" t="shared" si="38" ref="E38:E50">AK92*E$148+AY92</f>
        <v>0</v>
      </c>
      <c r="F38" s="22">
        <f aca="true" t="shared" si="39" ref="F38:F50">AL92*F$148+AZ92</f>
        <v>0</v>
      </c>
      <c r="G38" s="22">
        <f aca="true" t="shared" si="40" ref="G38:G50">AM92*G$148+BA92</f>
        <v>0</v>
      </c>
      <c r="H38" s="22">
        <f aca="true" t="shared" si="41" ref="H38:H50">AN92*H$148+BB92</f>
        <v>0</v>
      </c>
      <c r="I38" s="22">
        <f aca="true" t="shared" si="42" ref="I38:I50">AO92*I$148+BC92</f>
        <v>0</v>
      </c>
      <c r="J38" s="22">
        <f aca="true" t="shared" si="43" ref="J38:J50">AP92*J$148+BD92</f>
        <v>0</v>
      </c>
      <c r="K38" s="22">
        <f aca="true" t="shared" si="44" ref="K38:K50">AQ92*K$148+BE92</f>
        <v>0</v>
      </c>
      <c r="L38" s="22">
        <f aca="true" t="shared" si="45" ref="L38:L50">AR92*L$148+BF92</f>
        <v>0</v>
      </c>
      <c r="M38" s="22">
        <f aca="true" t="shared" si="46" ref="M38:M50">AS92*M$148+BG92</f>
        <v>0</v>
      </c>
      <c r="N38" s="22">
        <f aca="true" t="shared" si="47" ref="N38:N50">AT92*N$148+BH92</f>
        <v>0</v>
      </c>
      <c r="O38" s="17">
        <f aca="true" t="shared" si="48" ref="O38:O63">SUM(C38:N38)</f>
        <v>0</v>
      </c>
    </row>
    <row r="39" spans="1:15" ht="11.25">
      <c r="A39" s="27" t="s">
        <v>148</v>
      </c>
      <c r="B39" s="14" t="s">
        <v>39</v>
      </c>
      <c r="C39" s="22">
        <f t="shared" si="36"/>
        <v>0</v>
      </c>
      <c r="D39" s="22">
        <f t="shared" si="37"/>
        <v>0</v>
      </c>
      <c r="E39" s="22">
        <f t="shared" si="38"/>
        <v>0</v>
      </c>
      <c r="F39" s="22">
        <f t="shared" si="39"/>
        <v>0</v>
      </c>
      <c r="G39" s="22">
        <f t="shared" si="40"/>
        <v>0</v>
      </c>
      <c r="H39" s="22">
        <f t="shared" si="41"/>
        <v>0</v>
      </c>
      <c r="I39" s="22">
        <f t="shared" si="42"/>
        <v>0</v>
      </c>
      <c r="J39" s="22">
        <f t="shared" si="43"/>
        <v>0</v>
      </c>
      <c r="K39" s="22">
        <f t="shared" si="44"/>
        <v>0</v>
      </c>
      <c r="L39" s="22">
        <f t="shared" si="45"/>
        <v>0</v>
      </c>
      <c r="M39" s="22">
        <f t="shared" si="46"/>
        <v>0</v>
      </c>
      <c r="N39" s="22">
        <f t="shared" si="47"/>
        <v>0</v>
      </c>
      <c r="O39" s="17">
        <f t="shared" si="48"/>
        <v>0</v>
      </c>
    </row>
    <row r="40" spans="1:15" ht="11.25">
      <c r="A40" s="27" t="s">
        <v>149</v>
      </c>
      <c r="B40" s="14" t="s">
        <v>150</v>
      </c>
      <c r="C40" s="22">
        <f t="shared" si="36"/>
        <v>0</v>
      </c>
      <c r="D40" s="22">
        <f t="shared" si="37"/>
        <v>0</v>
      </c>
      <c r="E40" s="22">
        <f t="shared" si="38"/>
        <v>0</v>
      </c>
      <c r="F40" s="22">
        <f t="shared" si="39"/>
        <v>0</v>
      </c>
      <c r="G40" s="22">
        <f t="shared" si="40"/>
        <v>0</v>
      </c>
      <c r="H40" s="22">
        <f t="shared" si="41"/>
        <v>0</v>
      </c>
      <c r="I40" s="22">
        <f t="shared" si="42"/>
        <v>0</v>
      </c>
      <c r="J40" s="22">
        <f t="shared" si="43"/>
        <v>0</v>
      </c>
      <c r="K40" s="22">
        <f t="shared" si="44"/>
        <v>0</v>
      </c>
      <c r="L40" s="22">
        <f t="shared" si="45"/>
        <v>0</v>
      </c>
      <c r="M40" s="22">
        <f t="shared" si="46"/>
        <v>0</v>
      </c>
      <c r="N40" s="22">
        <f t="shared" si="47"/>
        <v>0</v>
      </c>
      <c r="O40" s="17">
        <f t="shared" si="48"/>
        <v>0</v>
      </c>
    </row>
    <row r="41" spans="1:15" ht="11.25">
      <c r="A41" s="27" t="s">
        <v>151</v>
      </c>
      <c r="B41" s="14" t="s">
        <v>303</v>
      </c>
      <c r="C41" s="22">
        <f t="shared" si="36"/>
        <v>0</v>
      </c>
      <c r="D41" s="22">
        <f t="shared" si="37"/>
        <v>0</v>
      </c>
      <c r="E41" s="22">
        <f t="shared" si="38"/>
        <v>0</v>
      </c>
      <c r="F41" s="22">
        <f t="shared" si="39"/>
        <v>0</v>
      </c>
      <c r="G41" s="22">
        <f t="shared" si="40"/>
        <v>0</v>
      </c>
      <c r="H41" s="22">
        <f t="shared" si="41"/>
        <v>0</v>
      </c>
      <c r="I41" s="22">
        <f t="shared" si="42"/>
        <v>0</v>
      </c>
      <c r="J41" s="22">
        <f t="shared" si="43"/>
        <v>0</v>
      </c>
      <c r="K41" s="22">
        <f t="shared" si="44"/>
        <v>0</v>
      </c>
      <c r="L41" s="22">
        <f t="shared" si="45"/>
        <v>0</v>
      </c>
      <c r="M41" s="22">
        <f t="shared" si="46"/>
        <v>0</v>
      </c>
      <c r="N41" s="22">
        <f t="shared" si="47"/>
        <v>0</v>
      </c>
      <c r="O41" s="17">
        <f t="shared" si="48"/>
        <v>0</v>
      </c>
    </row>
    <row r="42" spans="1:15" ht="11.25">
      <c r="A42" s="27" t="s">
        <v>153</v>
      </c>
      <c r="B42" s="14" t="s">
        <v>154</v>
      </c>
      <c r="C42" s="22">
        <f t="shared" si="36"/>
        <v>0</v>
      </c>
      <c r="D42" s="22">
        <f t="shared" si="37"/>
        <v>0</v>
      </c>
      <c r="E42" s="22">
        <f t="shared" si="38"/>
        <v>1596.09</v>
      </c>
      <c r="F42" s="22">
        <f t="shared" si="39"/>
        <v>1596.09</v>
      </c>
      <c r="G42" s="22">
        <f t="shared" si="40"/>
        <v>0</v>
      </c>
      <c r="H42" s="22">
        <f t="shared" si="41"/>
        <v>0</v>
      </c>
      <c r="I42" s="22">
        <f t="shared" si="42"/>
        <v>0</v>
      </c>
      <c r="J42" s="22">
        <f t="shared" si="43"/>
        <v>0</v>
      </c>
      <c r="K42" s="22">
        <f t="shared" si="44"/>
        <v>0</v>
      </c>
      <c r="L42" s="22">
        <f t="shared" si="45"/>
        <v>0</v>
      </c>
      <c r="M42" s="22">
        <f t="shared" si="46"/>
        <v>0</v>
      </c>
      <c r="N42" s="22">
        <f t="shared" si="47"/>
        <v>0</v>
      </c>
      <c r="O42" s="17">
        <f t="shared" si="48"/>
        <v>3192.18</v>
      </c>
    </row>
    <row r="43" spans="1:15" ht="11.25">
      <c r="A43" s="27" t="s">
        <v>155</v>
      </c>
      <c r="B43" s="14" t="s">
        <v>156</v>
      </c>
      <c r="C43" s="22">
        <f t="shared" si="36"/>
        <v>0</v>
      </c>
      <c r="D43" s="22">
        <f t="shared" si="37"/>
        <v>0</v>
      </c>
      <c r="E43" s="22">
        <f t="shared" si="38"/>
        <v>0</v>
      </c>
      <c r="F43" s="22">
        <f t="shared" si="39"/>
        <v>0</v>
      </c>
      <c r="G43" s="22">
        <f t="shared" si="40"/>
        <v>0</v>
      </c>
      <c r="H43" s="22">
        <f t="shared" si="41"/>
        <v>0</v>
      </c>
      <c r="I43" s="22">
        <f t="shared" si="42"/>
        <v>0</v>
      </c>
      <c r="J43" s="22">
        <f t="shared" si="43"/>
        <v>0</v>
      </c>
      <c r="K43" s="22">
        <f t="shared" si="44"/>
        <v>0</v>
      </c>
      <c r="L43" s="22">
        <f t="shared" si="45"/>
        <v>0</v>
      </c>
      <c r="M43" s="22">
        <f t="shared" si="46"/>
        <v>0</v>
      </c>
      <c r="N43" s="22">
        <f t="shared" si="47"/>
        <v>0</v>
      </c>
      <c r="O43" s="17">
        <f t="shared" si="48"/>
        <v>0</v>
      </c>
    </row>
    <row r="44" spans="1:15" ht="12" customHeight="1">
      <c r="A44" s="27" t="s">
        <v>157</v>
      </c>
      <c r="B44" s="14" t="s">
        <v>158</v>
      </c>
      <c r="C44" s="22">
        <f t="shared" si="36"/>
        <v>0</v>
      </c>
      <c r="D44" s="22">
        <f t="shared" si="37"/>
        <v>0</v>
      </c>
      <c r="E44" s="22">
        <f t="shared" si="38"/>
        <v>0</v>
      </c>
      <c r="F44" s="22">
        <f t="shared" si="39"/>
        <v>0</v>
      </c>
      <c r="G44" s="22">
        <f t="shared" si="40"/>
        <v>0</v>
      </c>
      <c r="H44" s="22">
        <f t="shared" si="41"/>
        <v>0</v>
      </c>
      <c r="I44" s="22">
        <f t="shared" si="42"/>
        <v>0</v>
      </c>
      <c r="J44" s="22">
        <f t="shared" si="43"/>
        <v>0</v>
      </c>
      <c r="K44" s="22">
        <f t="shared" si="44"/>
        <v>0</v>
      </c>
      <c r="L44" s="22">
        <f t="shared" si="45"/>
        <v>0</v>
      </c>
      <c r="M44" s="22">
        <f t="shared" si="46"/>
        <v>0</v>
      </c>
      <c r="N44" s="22">
        <f t="shared" si="47"/>
        <v>0</v>
      </c>
      <c r="O44" s="17">
        <f t="shared" si="48"/>
        <v>0</v>
      </c>
    </row>
    <row r="45" spans="1:15" ht="11.25">
      <c r="A45" s="27" t="s">
        <v>159</v>
      </c>
      <c r="B45" s="14" t="s">
        <v>160</v>
      </c>
      <c r="C45" s="22">
        <f t="shared" si="36"/>
        <v>0</v>
      </c>
      <c r="D45" s="22">
        <f t="shared" si="37"/>
        <v>0</v>
      </c>
      <c r="E45" s="22">
        <f t="shared" si="38"/>
        <v>0</v>
      </c>
      <c r="F45" s="22">
        <f t="shared" si="39"/>
        <v>0</v>
      </c>
      <c r="G45" s="22">
        <f t="shared" si="40"/>
        <v>0</v>
      </c>
      <c r="H45" s="22">
        <f t="shared" si="41"/>
        <v>0</v>
      </c>
      <c r="I45" s="22">
        <f t="shared" si="42"/>
        <v>0</v>
      </c>
      <c r="J45" s="22">
        <f t="shared" si="43"/>
        <v>0</v>
      </c>
      <c r="K45" s="22">
        <f t="shared" si="44"/>
        <v>0</v>
      </c>
      <c r="L45" s="22">
        <f t="shared" si="45"/>
        <v>0</v>
      </c>
      <c r="M45" s="22">
        <f t="shared" si="46"/>
        <v>0</v>
      </c>
      <c r="N45" s="22">
        <f t="shared" si="47"/>
        <v>0</v>
      </c>
      <c r="O45" s="17">
        <f t="shared" si="48"/>
        <v>0</v>
      </c>
    </row>
    <row r="46" spans="1:15" ht="11.25">
      <c r="A46" s="27" t="s">
        <v>161</v>
      </c>
      <c r="B46" s="14" t="s">
        <v>162</v>
      </c>
      <c r="C46" s="22">
        <f t="shared" si="36"/>
        <v>0</v>
      </c>
      <c r="D46" s="22">
        <f t="shared" si="37"/>
        <v>0</v>
      </c>
      <c r="E46" s="22">
        <f t="shared" si="38"/>
        <v>0</v>
      </c>
      <c r="F46" s="22">
        <f t="shared" si="39"/>
        <v>0</v>
      </c>
      <c r="G46" s="22">
        <f t="shared" si="40"/>
        <v>0</v>
      </c>
      <c r="H46" s="22">
        <f t="shared" si="41"/>
        <v>0</v>
      </c>
      <c r="I46" s="22">
        <f t="shared" si="42"/>
        <v>0</v>
      </c>
      <c r="J46" s="22">
        <f t="shared" si="43"/>
        <v>0</v>
      </c>
      <c r="K46" s="22">
        <f t="shared" si="44"/>
        <v>0</v>
      </c>
      <c r="L46" s="22">
        <f t="shared" si="45"/>
        <v>0</v>
      </c>
      <c r="M46" s="22">
        <f t="shared" si="46"/>
        <v>0</v>
      </c>
      <c r="N46" s="22">
        <f t="shared" si="47"/>
        <v>0</v>
      </c>
      <c r="O46" s="17">
        <f t="shared" si="48"/>
        <v>0</v>
      </c>
    </row>
    <row r="47" spans="1:15" ht="11.25">
      <c r="A47" s="27" t="s">
        <v>163</v>
      </c>
      <c r="B47" s="14" t="s">
        <v>304</v>
      </c>
      <c r="C47" s="22">
        <f t="shared" si="36"/>
        <v>0</v>
      </c>
      <c r="D47" s="22">
        <f t="shared" si="37"/>
        <v>0</v>
      </c>
      <c r="E47" s="22">
        <f t="shared" si="38"/>
        <v>0</v>
      </c>
      <c r="F47" s="22">
        <f t="shared" si="39"/>
        <v>0</v>
      </c>
      <c r="G47" s="22">
        <f t="shared" si="40"/>
        <v>0</v>
      </c>
      <c r="H47" s="22">
        <f t="shared" si="41"/>
        <v>0</v>
      </c>
      <c r="I47" s="22">
        <f t="shared" si="42"/>
        <v>0</v>
      </c>
      <c r="J47" s="22">
        <f t="shared" si="43"/>
        <v>0</v>
      </c>
      <c r="K47" s="22">
        <f t="shared" si="44"/>
        <v>0</v>
      </c>
      <c r="L47" s="22">
        <f t="shared" si="45"/>
        <v>1875</v>
      </c>
      <c r="M47" s="22">
        <f t="shared" si="46"/>
        <v>0</v>
      </c>
      <c r="N47" s="22">
        <f t="shared" si="47"/>
        <v>0</v>
      </c>
      <c r="O47" s="17">
        <f t="shared" si="48"/>
        <v>1875</v>
      </c>
    </row>
    <row r="48" spans="1:15" ht="11.25">
      <c r="A48" s="27" t="s">
        <v>164</v>
      </c>
      <c r="B48" s="14" t="s">
        <v>305</v>
      </c>
      <c r="C48" s="22">
        <f t="shared" si="36"/>
        <v>0</v>
      </c>
      <c r="D48" s="22">
        <f t="shared" si="37"/>
        <v>0</v>
      </c>
      <c r="E48" s="22">
        <f t="shared" si="38"/>
        <v>0</v>
      </c>
      <c r="F48" s="22">
        <f t="shared" si="39"/>
        <v>0</v>
      </c>
      <c r="G48" s="22">
        <f t="shared" si="40"/>
        <v>0</v>
      </c>
      <c r="H48" s="22">
        <f t="shared" si="41"/>
        <v>0</v>
      </c>
      <c r="I48" s="22">
        <f t="shared" si="42"/>
        <v>1102.6207004763198</v>
      </c>
      <c r="J48" s="22">
        <f t="shared" si="43"/>
        <v>0</v>
      </c>
      <c r="K48" s="22">
        <f t="shared" si="44"/>
        <v>0</v>
      </c>
      <c r="L48" s="22">
        <f t="shared" si="45"/>
        <v>0</v>
      </c>
      <c r="M48" s="22">
        <f t="shared" si="46"/>
        <v>0</v>
      </c>
      <c r="N48" s="22">
        <f t="shared" si="47"/>
        <v>0</v>
      </c>
      <c r="O48" s="17">
        <f t="shared" si="48"/>
        <v>1102.6207004763198</v>
      </c>
    </row>
    <row r="49" spans="1:15" ht="11.25">
      <c r="A49" s="27" t="s">
        <v>165</v>
      </c>
      <c r="B49" s="14" t="s">
        <v>166</v>
      </c>
      <c r="C49" s="22">
        <f t="shared" si="36"/>
        <v>83.7991732362003</v>
      </c>
      <c r="D49" s="22">
        <f t="shared" si="37"/>
        <v>93.06118712020138</v>
      </c>
      <c r="E49" s="22">
        <f t="shared" si="38"/>
        <v>220.009583768375</v>
      </c>
      <c r="F49" s="22">
        <f t="shared" si="39"/>
        <v>119.57700972525592</v>
      </c>
      <c r="G49" s="22">
        <f t="shared" si="40"/>
        <v>1190.2388248555144</v>
      </c>
      <c r="H49" s="22">
        <f t="shared" si="41"/>
        <v>213.90841589240603</v>
      </c>
      <c r="I49" s="22">
        <f t="shared" si="42"/>
        <v>374.9645462086471</v>
      </c>
      <c r="J49" s="22">
        <f t="shared" si="43"/>
        <v>83.42207695663738</v>
      </c>
      <c r="K49" s="22">
        <f t="shared" si="44"/>
        <v>3536.925351743712</v>
      </c>
      <c r="L49" s="22">
        <f t="shared" si="45"/>
        <v>439.2032282183975</v>
      </c>
      <c r="M49" s="22">
        <f t="shared" si="46"/>
        <v>518.1266127170915</v>
      </c>
      <c r="N49" s="22">
        <f t="shared" si="47"/>
        <v>52.411237295974395</v>
      </c>
      <c r="O49" s="17">
        <f t="shared" si="48"/>
        <v>6925.647247738412</v>
      </c>
    </row>
    <row r="50" spans="1:15" ht="11.25">
      <c r="A50" s="27" t="s">
        <v>204</v>
      </c>
      <c r="B50" s="14" t="s">
        <v>306</v>
      </c>
      <c r="C50" s="22">
        <f t="shared" si="36"/>
        <v>0</v>
      </c>
      <c r="D50" s="22">
        <f t="shared" si="37"/>
        <v>0</v>
      </c>
      <c r="E50" s="22">
        <f t="shared" si="38"/>
        <v>0</v>
      </c>
      <c r="F50" s="22">
        <f t="shared" si="39"/>
        <v>0</v>
      </c>
      <c r="G50" s="22">
        <f t="shared" si="40"/>
        <v>0</v>
      </c>
      <c r="H50" s="22">
        <f t="shared" si="41"/>
        <v>0</v>
      </c>
      <c r="I50" s="22">
        <f t="shared" si="42"/>
        <v>0</v>
      </c>
      <c r="J50" s="22">
        <f t="shared" si="43"/>
        <v>0</v>
      </c>
      <c r="K50" s="22">
        <f t="shared" si="44"/>
        <v>0</v>
      </c>
      <c r="L50" s="22">
        <f t="shared" si="45"/>
        <v>0</v>
      </c>
      <c r="M50" s="22">
        <f t="shared" si="46"/>
        <v>3675.4023349210656</v>
      </c>
      <c r="N50" s="22">
        <f t="shared" si="47"/>
        <v>0</v>
      </c>
      <c r="O50" s="17">
        <f t="shared" si="48"/>
        <v>3675.4023349210656</v>
      </c>
    </row>
    <row r="51" spans="1:15" ht="11.25">
      <c r="A51" s="9"/>
      <c r="B51" s="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7">
        <f t="shared" si="48"/>
        <v>0</v>
      </c>
    </row>
    <row r="52" spans="2:15" ht="11.25" hidden="1">
      <c r="B52" s="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7">
        <f t="shared" si="48"/>
        <v>0</v>
      </c>
    </row>
    <row r="53" spans="2:15" ht="11.25" hidden="1">
      <c r="B53" s="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17">
        <f t="shared" si="48"/>
        <v>0</v>
      </c>
    </row>
    <row r="54" spans="2:33" ht="11.25" hidden="1">
      <c r="B54" s="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7">
        <f t="shared" si="48"/>
        <v>0</v>
      </c>
      <c r="U54" s="7">
        <v>1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  <c r="AG54" s="52">
        <v>0</v>
      </c>
    </row>
    <row r="55" spans="2:33" ht="11.25" hidden="1">
      <c r="B55" s="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7">
        <f t="shared" si="48"/>
        <v>0</v>
      </c>
      <c r="U55" s="7">
        <v>4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</row>
    <row r="56" spans="2:33" ht="11.25" hidden="1">
      <c r="B56" s="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7">
        <f t="shared" si="48"/>
        <v>0</v>
      </c>
      <c r="U56" s="7">
        <v>10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  <c r="AG56" s="52">
        <v>0</v>
      </c>
    </row>
    <row r="57" spans="2:33" ht="11.25" hidden="1">
      <c r="B57" s="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7">
        <f t="shared" si="48"/>
        <v>0</v>
      </c>
      <c r="U57" s="7">
        <v>11</v>
      </c>
      <c r="V57" s="52">
        <v>0</v>
      </c>
      <c r="W57" s="52">
        <v>0</v>
      </c>
      <c r="X57" s="52">
        <v>0</v>
      </c>
      <c r="Y57" s="52">
        <v>0</v>
      </c>
      <c r="Z57" s="52">
        <v>2152</v>
      </c>
      <c r="AA57" s="52">
        <v>0</v>
      </c>
      <c r="AB57" s="52">
        <v>1847</v>
      </c>
      <c r="AC57" s="52">
        <v>0</v>
      </c>
      <c r="AD57" s="52">
        <v>8241</v>
      </c>
      <c r="AE57" s="52">
        <v>0</v>
      </c>
      <c r="AF57" s="52">
        <v>0</v>
      </c>
      <c r="AG57" s="52">
        <v>0</v>
      </c>
    </row>
    <row r="58" spans="2:33" ht="11.25" hidden="1">
      <c r="B58" s="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7">
        <f t="shared" si="48"/>
        <v>0</v>
      </c>
      <c r="U58" s="7">
        <v>19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  <c r="AD58" s="52">
        <v>0</v>
      </c>
      <c r="AE58" s="52">
        <v>0</v>
      </c>
      <c r="AF58" s="52">
        <v>0</v>
      </c>
      <c r="AG58" s="52">
        <v>0</v>
      </c>
    </row>
    <row r="59" spans="2:33" ht="11.25" hidden="1">
      <c r="B59" s="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17">
        <f t="shared" si="48"/>
        <v>0</v>
      </c>
      <c r="U59" s="7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  <c r="AG59" s="52">
        <v>0</v>
      </c>
    </row>
    <row r="60" spans="2:33" ht="11.25" hidden="1">
      <c r="B60" s="21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>
        <f t="shared" si="48"/>
        <v>0</v>
      </c>
      <c r="U60" s="10">
        <v>20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</row>
    <row r="61" spans="2:60" ht="11.25" hidden="1">
      <c r="B61" s="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17">
        <f t="shared" si="48"/>
        <v>0</v>
      </c>
      <c r="U61" s="10" t="s">
        <v>192</v>
      </c>
      <c r="V61" s="52">
        <v>37000</v>
      </c>
      <c r="W61" s="52">
        <v>45000</v>
      </c>
      <c r="X61" s="52">
        <v>35000</v>
      </c>
      <c r="Y61" s="52">
        <v>35000</v>
      </c>
      <c r="Z61" s="52">
        <v>124536.21</v>
      </c>
      <c r="AA61" s="52">
        <v>64580.02</v>
      </c>
      <c r="AB61" s="52">
        <v>35000</v>
      </c>
      <c r="AC61" s="52">
        <v>35000</v>
      </c>
      <c r="AD61" s="52">
        <v>50600</v>
      </c>
      <c r="AE61" s="52">
        <v>41000</v>
      </c>
      <c r="AF61" s="52">
        <v>53000</v>
      </c>
      <c r="AG61" s="52">
        <v>35000</v>
      </c>
      <c r="AI61" s="52">
        <v>35000</v>
      </c>
      <c r="AJ61" s="52">
        <v>35000</v>
      </c>
      <c r="AK61" s="52">
        <v>35000</v>
      </c>
      <c r="AL61" s="52">
        <v>35000</v>
      </c>
      <c r="AM61" s="52">
        <v>35000</v>
      </c>
      <c r="AN61" s="52">
        <v>35000</v>
      </c>
      <c r="AO61" s="52">
        <v>35000</v>
      </c>
      <c r="AP61" s="52">
        <v>35000</v>
      </c>
      <c r="AQ61" s="52">
        <v>35000</v>
      </c>
      <c r="AR61" s="52">
        <v>35000</v>
      </c>
      <c r="AS61" s="52">
        <v>35000</v>
      </c>
      <c r="AT61" s="52">
        <v>35000</v>
      </c>
      <c r="AW61" s="52">
        <v>0</v>
      </c>
      <c r="AX61" s="52">
        <v>0</v>
      </c>
      <c r="AY61" s="52">
        <v>0</v>
      </c>
      <c r="AZ61" s="52">
        <v>0</v>
      </c>
      <c r="BA61" s="52">
        <v>0</v>
      </c>
      <c r="BB61" s="52">
        <v>0</v>
      </c>
      <c r="BC61" s="52">
        <v>0</v>
      </c>
      <c r="BD61" s="52">
        <v>0</v>
      </c>
      <c r="BE61" s="52">
        <v>0</v>
      </c>
      <c r="BF61" s="52">
        <v>0</v>
      </c>
      <c r="BG61" s="52">
        <v>0</v>
      </c>
      <c r="BH61" s="52">
        <v>0</v>
      </c>
    </row>
    <row r="62" spans="2:60" ht="11.25" hidden="1">
      <c r="B62" s="21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>
        <f t="shared" si="48"/>
        <v>0</v>
      </c>
      <c r="U62" s="10" t="s">
        <v>193</v>
      </c>
      <c r="V62" s="52">
        <v>46500</v>
      </c>
      <c r="W62" s="52">
        <v>46500</v>
      </c>
      <c r="X62" s="52">
        <v>37232</v>
      </c>
      <c r="Y62" s="52">
        <v>20000</v>
      </c>
      <c r="Z62" s="52">
        <v>20000</v>
      </c>
      <c r="AA62" s="52">
        <v>20500</v>
      </c>
      <c r="AB62" s="52">
        <v>20000</v>
      </c>
      <c r="AC62" s="52">
        <v>20000</v>
      </c>
      <c r="AD62" s="52">
        <v>20000</v>
      </c>
      <c r="AE62" s="52">
        <v>20000</v>
      </c>
      <c r="AF62" s="52">
        <v>20000</v>
      </c>
      <c r="AG62" s="52">
        <v>20000</v>
      </c>
      <c r="AI62" s="52">
        <v>46500</v>
      </c>
      <c r="AJ62" s="52">
        <v>46500</v>
      </c>
      <c r="AK62" s="52">
        <v>34532</v>
      </c>
      <c r="AL62" s="52">
        <v>20000</v>
      </c>
      <c r="AM62" s="52">
        <v>20000</v>
      </c>
      <c r="AN62" s="52">
        <v>20000</v>
      </c>
      <c r="AO62" s="52">
        <v>20000</v>
      </c>
      <c r="AP62" s="52">
        <v>20000</v>
      </c>
      <c r="AQ62" s="52">
        <v>20000</v>
      </c>
      <c r="AR62" s="52">
        <v>20000</v>
      </c>
      <c r="AS62" s="52">
        <v>20000</v>
      </c>
      <c r="AT62" s="52">
        <v>20000</v>
      </c>
      <c r="AW62" s="52">
        <v>0</v>
      </c>
      <c r="AX62" s="52">
        <v>0</v>
      </c>
      <c r="AY62" s="52">
        <v>0</v>
      </c>
      <c r="AZ62" s="52">
        <v>0</v>
      </c>
      <c r="BA62" s="52">
        <v>0</v>
      </c>
      <c r="BB62" s="52">
        <v>0</v>
      </c>
      <c r="BC62" s="52">
        <v>0</v>
      </c>
      <c r="BD62" s="52">
        <v>0</v>
      </c>
      <c r="BE62" s="52">
        <v>0</v>
      </c>
      <c r="BF62" s="52">
        <v>0</v>
      </c>
      <c r="BG62" s="52">
        <v>0</v>
      </c>
      <c r="BH62" s="52">
        <v>0</v>
      </c>
    </row>
    <row r="63" spans="2:60" ht="11.25" hidden="1">
      <c r="B63" s="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7">
        <f t="shared" si="48"/>
        <v>0</v>
      </c>
      <c r="U63" s="10" t="s">
        <v>194</v>
      </c>
      <c r="V63" s="52">
        <v>4646.49</v>
      </c>
      <c r="W63" s="52">
        <v>6208.98</v>
      </c>
      <c r="X63" s="52">
        <v>1305</v>
      </c>
      <c r="Y63" s="52">
        <v>19278.27</v>
      </c>
      <c r="Z63" s="52">
        <v>8282.4</v>
      </c>
      <c r="AA63" s="52">
        <v>30355.23</v>
      </c>
      <c r="AB63" s="52">
        <v>33020.58</v>
      </c>
      <c r="AC63" s="52">
        <v>2447.75</v>
      </c>
      <c r="AD63" s="52">
        <v>49312.43</v>
      </c>
      <c r="AE63" s="52">
        <v>20130.45</v>
      </c>
      <c r="AF63" s="52">
        <v>40878.29</v>
      </c>
      <c r="AG63" s="52">
        <v>2859.25</v>
      </c>
      <c r="AI63" s="52">
        <v>4646.49</v>
      </c>
      <c r="AJ63" s="52">
        <v>5818.98</v>
      </c>
      <c r="AK63" s="52">
        <v>430</v>
      </c>
      <c r="AL63" s="52">
        <v>15955.02</v>
      </c>
      <c r="AM63" s="52">
        <v>5027.9</v>
      </c>
      <c r="AN63" s="52">
        <v>19916.02</v>
      </c>
      <c r="AO63" s="52">
        <v>19002.6</v>
      </c>
      <c r="AP63" s="52">
        <v>1887.75</v>
      </c>
      <c r="AQ63" s="52">
        <v>16798.18</v>
      </c>
      <c r="AR63" s="52">
        <v>13446.95</v>
      </c>
      <c r="AS63" s="52">
        <v>17959.89</v>
      </c>
      <c r="AT63" s="52">
        <v>375</v>
      </c>
      <c r="AW63" s="52">
        <v>0</v>
      </c>
      <c r="AX63" s="52">
        <v>0</v>
      </c>
      <c r="AY63" s="52">
        <v>0</v>
      </c>
      <c r="AZ63" s="52">
        <v>0</v>
      </c>
      <c r="BA63" s="52">
        <v>0</v>
      </c>
      <c r="BB63" s="52">
        <v>0</v>
      </c>
      <c r="BC63" s="52">
        <v>0</v>
      </c>
      <c r="BD63" s="52">
        <v>0</v>
      </c>
      <c r="BE63" s="52">
        <v>0</v>
      </c>
      <c r="BF63" s="52">
        <v>0</v>
      </c>
      <c r="BG63" s="52">
        <v>60</v>
      </c>
      <c r="BH63" s="52">
        <v>0</v>
      </c>
    </row>
    <row r="64" spans="2:60" ht="11.25" hidden="1">
      <c r="B64" s="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7"/>
      <c r="U64" s="10" t="s">
        <v>195</v>
      </c>
      <c r="V64" s="52">
        <v>1740</v>
      </c>
      <c r="W64" s="52">
        <v>4720</v>
      </c>
      <c r="X64" s="52">
        <v>13230.14</v>
      </c>
      <c r="Y64" s="52">
        <v>10924</v>
      </c>
      <c r="Z64" s="52">
        <v>16387</v>
      </c>
      <c r="AA64" s="52">
        <v>28281</v>
      </c>
      <c r="AB64" s="52">
        <v>2790</v>
      </c>
      <c r="AC64" s="52">
        <v>22746</v>
      </c>
      <c r="AD64" s="52">
        <v>6560</v>
      </c>
      <c r="AE64" s="52">
        <v>9978</v>
      </c>
      <c r="AF64" s="52">
        <v>44811</v>
      </c>
      <c r="AG64" s="52">
        <v>6992</v>
      </c>
      <c r="AI64" s="52">
        <v>660</v>
      </c>
      <c r="AJ64" s="52">
        <v>2540</v>
      </c>
      <c r="AK64" s="52">
        <v>9663</v>
      </c>
      <c r="AL64" s="52">
        <v>0</v>
      </c>
      <c r="AM64" s="52">
        <v>2395</v>
      </c>
      <c r="AN64" s="52">
        <v>16251</v>
      </c>
      <c r="AO64" s="52">
        <v>2790</v>
      </c>
      <c r="AP64" s="52">
        <v>22746</v>
      </c>
      <c r="AQ64" s="52">
        <v>6560</v>
      </c>
      <c r="AR64" s="52">
        <v>9978</v>
      </c>
      <c r="AS64" s="52">
        <v>0</v>
      </c>
      <c r="AT64" s="52">
        <v>0</v>
      </c>
      <c r="AW64" s="52">
        <v>0</v>
      </c>
      <c r="AX64" s="52">
        <v>0</v>
      </c>
      <c r="AY64" s="52">
        <v>0</v>
      </c>
      <c r="AZ64" s="52">
        <v>0</v>
      </c>
      <c r="BA64" s="52">
        <v>1350</v>
      </c>
      <c r="BB64" s="52">
        <v>0</v>
      </c>
      <c r="BC64" s="52">
        <v>0</v>
      </c>
      <c r="BD64" s="52">
        <v>0</v>
      </c>
      <c r="BE64" s="52">
        <v>0</v>
      </c>
      <c r="BF64" s="52">
        <v>0</v>
      </c>
      <c r="BG64" s="52">
        <v>0</v>
      </c>
      <c r="BH64" s="52">
        <v>0</v>
      </c>
    </row>
    <row r="65" spans="2:60" ht="11.25" hidden="1">
      <c r="B65" s="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17"/>
      <c r="U65" s="10" t="s">
        <v>196</v>
      </c>
      <c r="V65" s="52">
        <v>0</v>
      </c>
      <c r="W65" s="52">
        <v>0</v>
      </c>
      <c r="X65" s="52">
        <v>0</v>
      </c>
      <c r="Y65" s="52">
        <v>0</v>
      </c>
      <c r="Z65" s="52">
        <v>5000</v>
      </c>
      <c r="AA65" s="52">
        <v>0</v>
      </c>
      <c r="AB65" s="52">
        <v>196297</v>
      </c>
      <c r="AC65" s="52">
        <v>72515</v>
      </c>
      <c r="AD65" s="52">
        <v>25800</v>
      </c>
      <c r="AE65" s="52">
        <v>102028.1</v>
      </c>
      <c r="AF65" s="52">
        <v>37628.1</v>
      </c>
      <c r="AG65" s="52">
        <v>47000</v>
      </c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  <c r="AO65" s="52">
        <v>0</v>
      </c>
      <c r="AP65" s="52">
        <v>0</v>
      </c>
      <c r="AQ65" s="52">
        <v>0</v>
      </c>
      <c r="AR65" s="52">
        <v>0</v>
      </c>
      <c r="AS65" s="52">
        <v>0</v>
      </c>
      <c r="AT65" s="52">
        <v>0</v>
      </c>
      <c r="AW65" s="52">
        <v>0</v>
      </c>
      <c r="AX65" s="52">
        <v>0</v>
      </c>
      <c r="AY65" s="52">
        <v>0</v>
      </c>
      <c r="AZ65" s="52">
        <v>0</v>
      </c>
      <c r="BA65" s="52">
        <v>0</v>
      </c>
      <c r="BB65" s="52">
        <v>0</v>
      </c>
      <c r="BC65" s="52">
        <v>22000</v>
      </c>
      <c r="BD65" s="52">
        <v>0</v>
      </c>
      <c r="BE65" s="52">
        <v>0</v>
      </c>
      <c r="BF65" s="52">
        <v>0</v>
      </c>
      <c r="BG65" s="52">
        <v>0</v>
      </c>
      <c r="BH65" s="52">
        <v>0</v>
      </c>
    </row>
    <row r="66" spans="2:60" ht="11.25" hidden="1">
      <c r="B66" s="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7"/>
      <c r="U66" s="10" t="s">
        <v>197</v>
      </c>
      <c r="V66" s="52">
        <v>14200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2">
        <v>0</v>
      </c>
      <c r="AS66" s="52">
        <v>0</v>
      </c>
      <c r="AT66" s="52">
        <v>0</v>
      </c>
      <c r="AW66" s="52">
        <v>0</v>
      </c>
      <c r="AX66" s="52">
        <v>0</v>
      </c>
      <c r="AY66" s="52">
        <v>0</v>
      </c>
      <c r="AZ66" s="52">
        <v>0</v>
      </c>
      <c r="BA66" s="52">
        <v>0</v>
      </c>
      <c r="BB66" s="52">
        <v>0</v>
      </c>
      <c r="BC66" s="52">
        <v>0</v>
      </c>
      <c r="BD66" s="52">
        <v>0</v>
      </c>
      <c r="BE66" s="52">
        <v>0</v>
      </c>
      <c r="BF66" s="52">
        <v>0</v>
      </c>
      <c r="BG66" s="52">
        <v>0</v>
      </c>
      <c r="BH66" s="52">
        <v>0</v>
      </c>
    </row>
    <row r="67" spans="2:60" ht="11.25" hidden="1">
      <c r="B67" s="9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7">
        <f aca="true" t="shared" si="49" ref="O67:O84">SUM(C67:N67)</f>
        <v>0</v>
      </c>
      <c r="U67" s="10" t="s">
        <v>198</v>
      </c>
      <c r="V67" s="52">
        <v>5300</v>
      </c>
      <c r="W67" s="52">
        <v>11570</v>
      </c>
      <c r="X67" s="52">
        <v>1500</v>
      </c>
      <c r="Y67" s="52">
        <v>22000</v>
      </c>
      <c r="Z67" s="52">
        <v>3300</v>
      </c>
      <c r="AA67" s="52">
        <v>102850</v>
      </c>
      <c r="AB67" s="52">
        <v>9500</v>
      </c>
      <c r="AC67" s="52">
        <v>500</v>
      </c>
      <c r="AD67" s="52">
        <v>12020</v>
      </c>
      <c r="AE67" s="52">
        <v>2500</v>
      </c>
      <c r="AF67" s="52">
        <v>39479.87</v>
      </c>
      <c r="AG67" s="52">
        <v>60</v>
      </c>
      <c r="AI67" s="52">
        <v>0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2">
        <v>0</v>
      </c>
      <c r="AS67" s="52">
        <v>0</v>
      </c>
      <c r="AT67" s="52">
        <v>0</v>
      </c>
      <c r="AW67" s="52">
        <v>0</v>
      </c>
      <c r="AX67" s="52">
        <v>0</v>
      </c>
      <c r="AY67" s="52">
        <v>0</v>
      </c>
      <c r="AZ67" s="52">
        <v>0</v>
      </c>
      <c r="BA67" s="52">
        <v>0</v>
      </c>
      <c r="BB67" s="52">
        <v>2800</v>
      </c>
      <c r="BC67" s="52">
        <v>0</v>
      </c>
      <c r="BD67" s="52">
        <v>0</v>
      </c>
      <c r="BE67" s="52">
        <v>0</v>
      </c>
      <c r="BF67" s="52">
        <v>0</v>
      </c>
      <c r="BG67" s="52">
        <v>0</v>
      </c>
      <c r="BH67" s="52">
        <v>0</v>
      </c>
    </row>
    <row r="68" spans="2:60" ht="11.25" hidden="1">
      <c r="B68" s="9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17">
        <f t="shared" si="49"/>
        <v>0</v>
      </c>
      <c r="U68" s="10" t="s">
        <v>199</v>
      </c>
      <c r="V68" s="52">
        <v>0</v>
      </c>
      <c r="W68" s="52">
        <v>0</v>
      </c>
      <c r="X68" s="52">
        <v>3207</v>
      </c>
      <c r="Y68" s="52">
        <v>0</v>
      </c>
      <c r="Z68" s="52">
        <v>7439</v>
      </c>
      <c r="AA68" s="52">
        <v>2985</v>
      </c>
      <c r="AB68" s="52">
        <v>0</v>
      </c>
      <c r="AC68" s="52">
        <v>0</v>
      </c>
      <c r="AD68" s="52">
        <v>0</v>
      </c>
      <c r="AE68" s="52">
        <v>23475.1</v>
      </c>
      <c r="AF68" s="52">
        <v>3356</v>
      </c>
      <c r="AG68" s="52">
        <v>975</v>
      </c>
      <c r="AI68" s="52">
        <v>0</v>
      </c>
      <c r="AJ68" s="52">
        <v>0</v>
      </c>
      <c r="AK68" s="52">
        <v>0</v>
      </c>
      <c r="AL68" s="52">
        <v>0</v>
      </c>
      <c r="AM68" s="52">
        <v>0</v>
      </c>
      <c r="AN68" s="52">
        <v>0</v>
      </c>
      <c r="AO68" s="52">
        <v>0</v>
      </c>
      <c r="AP68" s="52">
        <v>0</v>
      </c>
      <c r="AQ68" s="52">
        <v>0</v>
      </c>
      <c r="AR68" s="52">
        <v>0</v>
      </c>
      <c r="AS68" s="52">
        <v>0</v>
      </c>
      <c r="AT68" s="52">
        <v>0</v>
      </c>
      <c r="AW68" s="52">
        <v>0</v>
      </c>
      <c r="AX68" s="52">
        <v>0</v>
      </c>
      <c r="AY68" s="52">
        <v>204</v>
      </c>
      <c r="AZ68" s="52">
        <v>0</v>
      </c>
      <c r="BA68" s="52">
        <v>0</v>
      </c>
      <c r="BB68" s="52">
        <v>0</v>
      </c>
      <c r="BC68" s="52">
        <v>0</v>
      </c>
      <c r="BD68" s="52">
        <v>0</v>
      </c>
      <c r="BE68" s="52">
        <v>0</v>
      </c>
      <c r="BF68" s="52">
        <v>0</v>
      </c>
      <c r="BG68" s="52">
        <v>0</v>
      </c>
      <c r="BH68" s="52">
        <v>0</v>
      </c>
    </row>
    <row r="69" spans="2:60" ht="11.25" hidden="1">
      <c r="B69" s="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17">
        <f t="shared" si="49"/>
        <v>0</v>
      </c>
      <c r="U69" s="10" t="s">
        <v>200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9000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52">
        <v>0</v>
      </c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2">
        <v>0</v>
      </c>
      <c r="AS69" s="52">
        <v>0</v>
      </c>
      <c r="AT69" s="52">
        <v>0</v>
      </c>
      <c r="AW69" s="52">
        <v>0</v>
      </c>
      <c r="AX69" s="52">
        <v>0</v>
      </c>
      <c r="AY69" s="52">
        <v>0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52">
        <v>0</v>
      </c>
      <c r="BF69" s="52">
        <v>0</v>
      </c>
      <c r="BG69" s="52">
        <v>0</v>
      </c>
      <c r="BH69" s="52">
        <v>0</v>
      </c>
    </row>
    <row r="70" spans="2:60" ht="11.25" hidden="1">
      <c r="B70" s="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17">
        <f t="shared" si="49"/>
        <v>0</v>
      </c>
      <c r="U70" s="10" t="s">
        <v>201</v>
      </c>
      <c r="V70" s="52">
        <v>0</v>
      </c>
      <c r="W70" s="52">
        <v>0</v>
      </c>
      <c r="X70" s="52">
        <v>1000</v>
      </c>
      <c r="Y70" s="52">
        <v>0</v>
      </c>
      <c r="Z70" s="52">
        <v>0</v>
      </c>
      <c r="AA70" s="52">
        <v>10000</v>
      </c>
      <c r="AB70" s="52">
        <v>62000</v>
      </c>
      <c r="AC70" s="52">
        <v>51900</v>
      </c>
      <c r="AD70" s="52">
        <v>7281</v>
      </c>
      <c r="AE70" s="52">
        <v>53000</v>
      </c>
      <c r="AF70" s="52">
        <v>0</v>
      </c>
      <c r="AG70" s="52">
        <v>0</v>
      </c>
      <c r="AI70" s="52">
        <v>0</v>
      </c>
      <c r="AJ70" s="52">
        <v>0</v>
      </c>
      <c r="AK70" s="52">
        <v>0</v>
      </c>
      <c r="AL70" s="52">
        <v>0</v>
      </c>
      <c r="AM70" s="52">
        <v>0</v>
      </c>
      <c r="AN70" s="52">
        <v>0</v>
      </c>
      <c r="AO70" s="52">
        <v>0</v>
      </c>
      <c r="AP70" s="52">
        <v>0</v>
      </c>
      <c r="AQ70" s="52">
        <v>0</v>
      </c>
      <c r="AR70" s="52">
        <v>0</v>
      </c>
      <c r="AS70" s="52">
        <v>0</v>
      </c>
      <c r="AT70" s="52">
        <v>0</v>
      </c>
      <c r="AW70" s="52">
        <v>0</v>
      </c>
      <c r="AX70" s="52">
        <v>0</v>
      </c>
      <c r="AY70" s="52">
        <v>0</v>
      </c>
      <c r="AZ70" s="52">
        <v>0</v>
      </c>
      <c r="BA70" s="52">
        <v>0</v>
      </c>
      <c r="BB70" s="52">
        <v>0</v>
      </c>
      <c r="BC70" s="52">
        <v>0</v>
      </c>
      <c r="BD70" s="52">
        <v>0</v>
      </c>
      <c r="BE70" s="52">
        <v>0</v>
      </c>
      <c r="BF70" s="52">
        <v>0</v>
      </c>
      <c r="BG70" s="52">
        <v>0</v>
      </c>
      <c r="BH70" s="52">
        <v>0</v>
      </c>
    </row>
    <row r="71" spans="2:60" ht="11.25" hidden="1">
      <c r="B71" s="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17">
        <f t="shared" si="49"/>
        <v>0</v>
      </c>
      <c r="U71" s="10" t="s">
        <v>202</v>
      </c>
      <c r="V71" s="52">
        <v>0</v>
      </c>
      <c r="W71" s="52">
        <v>0</v>
      </c>
      <c r="X71" s="52">
        <v>2500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  <c r="AG71" s="52">
        <v>0</v>
      </c>
      <c r="AI71" s="52">
        <v>0</v>
      </c>
      <c r="AJ71" s="52">
        <v>0</v>
      </c>
      <c r="AK71" s="52">
        <v>0</v>
      </c>
      <c r="AL71" s="52">
        <v>0</v>
      </c>
      <c r="AM71" s="52">
        <v>0</v>
      </c>
      <c r="AN71" s="52">
        <v>0</v>
      </c>
      <c r="AO71" s="52">
        <v>0</v>
      </c>
      <c r="AP71" s="52">
        <v>0</v>
      </c>
      <c r="AQ71" s="52">
        <v>0</v>
      </c>
      <c r="AR71" s="52">
        <v>0</v>
      </c>
      <c r="AS71" s="52">
        <v>0</v>
      </c>
      <c r="AT71" s="52">
        <v>0</v>
      </c>
      <c r="AW71" s="52">
        <v>0</v>
      </c>
      <c r="AX71" s="52">
        <v>0</v>
      </c>
      <c r="AY71" s="52">
        <v>1500</v>
      </c>
      <c r="AZ71" s="52">
        <v>0</v>
      </c>
      <c r="BA71" s="52">
        <v>0</v>
      </c>
      <c r="BB71" s="52">
        <v>0</v>
      </c>
      <c r="BC71" s="52">
        <v>0</v>
      </c>
      <c r="BD71" s="52">
        <v>0</v>
      </c>
      <c r="BE71" s="52">
        <v>0</v>
      </c>
      <c r="BF71" s="52">
        <v>0</v>
      </c>
      <c r="BG71" s="52">
        <v>0</v>
      </c>
      <c r="BH71" s="52">
        <v>0</v>
      </c>
    </row>
    <row r="72" spans="2:60" ht="11.25" hidden="1">
      <c r="B72" s="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17">
        <f t="shared" si="49"/>
        <v>0</v>
      </c>
      <c r="U72" s="10" t="s">
        <v>203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5000</v>
      </c>
      <c r="AB72" s="52">
        <v>2500</v>
      </c>
      <c r="AC72" s="52">
        <v>31950</v>
      </c>
      <c r="AD72" s="52">
        <v>4753</v>
      </c>
      <c r="AE72" s="52">
        <v>275244</v>
      </c>
      <c r="AF72" s="52">
        <v>810</v>
      </c>
      <c r="AG72" s="52">
        <v>0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0</v>
      </c>
      <c r="AQ72" s="52">
        <v>0</v>
      </c>
      <c r="AR72" s="52">
        <v>0</v>
      </c>
      <c r="AS72" s="52">
        <v>0</v>
      </c>
      <c r="AT72" s="52">
        <v>0</v>
      </c>
      <c r="AW72" s="52">
        <v>0</v>
      </c>
      <c r="AX72" s="52">
        <v>0</v>
      </c>
      <c r="AY72" s="52">
        <v>0</v>
      </c>
      <c r="AZ72" s="52">
        <v>0</v>
      </c>
      <c r="BA72" s="52">
        <v>0</v>
      </c>
      <c r="BB72" s="52">
        <v>0</v>
      </c>
      <c r="BC72" s="52">
        <v>0</v>
      </c>
      <c r="BD72" s="52">
        <v>0</v>
      </c>
      <c r="BE72" s="52">
        <v>0</v>
      </c>
      <c r="BF72" s="52">
        <v>0</v>
      </c>
      <c r="BG72" s="52">
        <v>0</v>
      </c>
      <c r="BH72" s="52">
        <v>0</v>
      </c>
    </row>
    <row r="73" spans="2:60" ht="11.25" hidden="1">
      <c r="B73" s="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17">
        <f t="shared" si="49"/>
        <v>0</v>
      </c>
      <c r="U73" s="10">
        <v>23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  <c r="AG73" s="52">
        <v>0</v>
      </c>
      <c r="AI73" s="52">
        <v>0</v>
      </c>
      <c r="AJ73" s="52">
        <v>0</v>
      </c>
      <c r="AK73" s="52">
        <v>0</v>
      </c>
      <c r="AL73" s="52">
        <v>0</v>
      </c>
      <c r="AM73" s="52">
        <v>0</v>
      </c>
      <c r="AN73" s="52">
        <v>0</v>
      </c>
      <c r="AO73" s="52">
        <v>0</v>
      </c>
      <c r="AP73" s="52">
        <v>0</v>
      </c>
      <c r="AQ73" s="52">
        <v>0</v>
      </c>
      <c r="AR73" s="52">
        <v>0</v>
      </c>
      <c r="AS73" s="52">
        <v>0</v>
      </c>
      <c r="AT73" s="52">
        <v>0</v>
      </c>
      <c r="AW73" s="52">
        <v>0</v>
      </c>
      <c r="AX73" s="52">
        <v>0</v>
      </c>
      <c r="AY73" s="52">
        <v>0</v>
      </c>
      <c r="AZ73" s="52">
        <v>0</v>
      </c>
      <c r="BA73" s="52">
        <v>0</v>
      </c>
      <c r="BB73" s="52">
        <v>0</v>
      </c>
      <c r="BC73" s="52">
        <v>0</v>
      </c>
      <c r="BD73" s="52">
        <v>0</v>
      </c>
      <c r="BE73" s="52">
        <v>0</v>
      </c>
      <c r="BF73" s="52">
        <v>0</v>
      </c>
      <c r="BG73" s="52">
        <v>0</v>
      </c>
      <c r="BH73" s="52">
        <v>0</v>
      </c>
    </row>
    <row r="74" spans="2:60" ht="11.25" hidden="1">
      <c r="B74" s="9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17">
        <f t="shared" si="49"/>
        <v>0</v>
      </c>
      <c r="U74" s="10" t="s">
        <v>121</v>
      </c>
      <c r="V74" s="52">
        <v>27214.26</v>
      </c>
      <c r="W74" s="52">
        <v>20214.26</v>
      </c>
      <c r="X74" s="52">
        <v>20214.26</v>
      </c>
      <c r="Y74" s="52">
        <v>21224.92</v>
      </c>
      <c r="Z74" s="52">
        <v>21224.92</v>
      </c>
      <c r="AA74" s="52">
        <v>18378.47</v>
      </c>
      <c r="AB74" s="52">
        <v>11433.47</v>
      </c>
      <c r="AC74" s="52">
        <v>7950.14</v>
      </c>
      <c r="AD74" s="52">
        <v>7950.14</v>
      </c>
      <c r="AE74" s="52">
        <v>7950.14</v>
      </c>
      <c r="AF74" s="52">
        <v>7950.14</v>
      </c>
      <c r="AG74" s="52">
        <v>7950.14</v>
      </c>
      <c r="AI74" s="52">
        <v>27214.26</v>
      </c>
      <c r="AJ74" s="52">
        <v>20214.26</v>
      </c>
      <c r="AK74" s="52">
        <v>20214.26</v>
      </c>
      <c r="AL74" s="52">
        <v>21224.92</v>
      </c>
      <c r="AM74" s="52">
        <v>21224.92</v>
      </c>
      <c r="AN74" s="52">
        <v>18378.47</v>
      </c>
      <c r="AO74" s="52">
        <v>11433.47</v>
      </c>
      <c r="AP74" s="52">
        <v>7950.14</v>
      </c>
      <c r="AQ74" s="52">
        <v>7950.14</v>
      </c>
      <c r="AR74" s="52">
        <v>7950.14</v>
      </c>
      <c r="AS74" s="52">
        <v>7950.14</v>
      </c>
      <c r="AT74" s="52">
        <v>7950.14</v>
      </c>
      <c r="AW74" s="52">
        <v>0</v>
      </c>
      <c r="AX74" s="52">
        <v>0</v>
      </c>
      <c r="AY74" s="52">
        <v>0</v>
      </c>
      <c r="AZ74" s="52">
        <v>0</v>
      </c>
      <c r="BA74" s="52">
        <v>0</v>
      </c>
      <c r="BB74" s="52">
        <v>0</v>
      </c>
      <c r="BC74" s="52">
        <v>0</v>
      </c>
      <c r="BD74" s="52">
        <v>0</v>
      </c>
      <c r="BE74" s="52">
        <v>0</v>
      </c>
      <c r="BF74" s="52">
        <v>0</v>
      </c>
      <c r="BG74" s="52">
        <v>0</v>
      </c>
      <c r="BH74" s="52">
        <v>0</v>
      </c>
    </row>
    <row r="75" spans="2:60" ht="11.25" hidden="1">
      <c r="B75" s="9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17">
        <f t="shared" si="49"/>
        <v>0</v>
      </c>
      <c r="U75" s="10" t="s">
        <v>122</v>
      </c>
      <c r="V75" s="52">
        <v>136643.24</v>
      </c>
      <c r="W75" s="52">
        <v>136643.24</v>
      </c>
      <c r="X75" s="52">
        <v>136643.24</v>
      </c>
      <c r="Y75" s="52">
        <v>157475.07</v>
      </c>
      <c r="Z75" s="52">
        <v>150475.07</v>
      </c>
      <c r="AA75" s="52">
        <v>147241.22</v>
      </c>
      <c r="AB75" s="52">
        <v>147631.1</v>
      </c>
      <c r="AC75" s="52">
        <v>149194.05</v>
      </c>
      <c r="AD75" s="52">
        <v>149194.05</v>
      </c>
      <c r="AE75" s="52">
        <v>149194.05</v>
      </c>
      <c r="AF75" s="52">
        <v>149194.05</v>
      </c>
      <c r="AG75" s="52">
        <v>149194.05</v>
      </c>
      <c r="AI75" s="52">
        <v>136643.24</v>
      </c>
      <c r="AJ75" s="52">
        <v>136643.24</v>
      </c>
      <c r="AK75" s="52">
        <v>136643.24</v>
      </c>
      <c r="AL75" s="52">
        <v>150475.07</v>
      </c>
      <c r="AM75" s="52">
        <v>150475.07</v>
      </c>
      <c r="AN75" s="52">
        <v>146241.22</v>
      </c>
      <c r="AO75" s="52">
        <v>147631.1</v>
      </c>
      <c r="AP75" s="52">
        <v>149194.05</v>
      </c>
      <c r="AQ75" s="52">
        <v>149194.05</v>
      </c>
      <c r="AR75" s="52">
        <v>149194.05</v>
      </c>
      <c r="AS75" s="52">
        <v>149194.05</v>
      </c>
      <c r="AT75" s="52">
        <v>149194.05</v>
      </c>
      <c r="AW75" s="52">
        <v>0</v>
      </c>
      <c r="AX75" s="52">
        <v>0</v>
      </c>
      <c r="AY75" s="52">
        <v>0</v>
      </c>
      <c r="AZ75" s="52">
        <v>1500</v>
      </c>
      <c r="BA75" s="52">
        <v>0</v>
      </c>
      <c r="BB75" s="52">
        <v>0</v>
      </c>
      <c r="BC75" s="52">
        <v>0</v>
      </c>
      <c r="BD75" s="52">
        <v>0</v>
      </c>
      <c r="BE75" s="52">
        <v>0</v>
      </c>
      <c r="BF75" s="52">
        <v>0</v>
      </c>
      <c r="BG75" s="52">
        <v>0</v>
      </c>
      <c r="BH75" s="52">
        <v>0</v>
      </c>
    </row>
    <row r="76" spans="2:60" ht="11.25" hidden="1">
      <c r="B76" s="21" t="s">
        <v>37</v>
      </c>
      <c r="C76" s="22">
        <f aca="true" t="shared" si="50" ref="C76:N76">C77+C78</f>
        <v>0</v>
      </c>
      <c r="D76" s="22">
        <f t="shared" si="50"/>
        <v>0</v>
      </c>
      <c r="E76" s="22">
        <f t="shared" si="50"/>
        <v>0</v>
      </c>
      <c r="F76" s="22">
        <f t="shared" si="50"/>
        <v>0</v>
      </c>
      <c r="G76" s="22">
        <f t="shared" si="50"/>
        <v>0</v>
      </c>
      <c r="H76" s="22">
        <f t="shared" si="50"/>
        <v>0</v>
      </c>
      <c r="I76" s="22">
        <f t="shared" si="50"/>
        <v>0</v>
      </c>
      <c r="J76" s="22">
        <f t="shared" si="50"/>
        <v>0</v>
      </c>
      <c r="K76" s="22">
        <f t="shared" si="50"/>
        <v>0</v>
      </c>
      <c r="L76" s="22">
        <f t="shared" si="50"/>
        <v>0</v>
      </c>
      <c r="M76" s="22">
        <f t="shared" si="50"/>
        <v>0</v>
      </c>
      <c r="N76" s="22">
        <f t="shared" si="50"/>
        <v>0</v>
      </c>
      <c r="O76" s="17">
        <f t="shared" si="49"/>
        <v>0</v>
      </c>
      <c r="U76" s="10" t="s">
        <v>123</v>
      </c>
      <c r="V76" s="52">
        <v>21120</v>
      </c>
      <c r="W76" s="52">
        <v>15840</v>
      </c>
      <c r="X76" s="52">
        <v>1980</v>
      </c>
      <c r="Y76" s="52">
        <v>5280</v>
      </c>
      <c r="Z76" s="52">
        <v>15840</v>
      </c>
      <c r="AA76" s="52">
        <v>15840</v>
      </c>
      <c r="AB76" s="52">
        <v>15102</v>
      </c>
      <c r="AC76" s="52">
        <v>17154</v>
      </c>
      <c r="AD76" s="52">
        <v>15248</v>
      </c>
      <c r="AE76" s="52">
        <v>12389</v>
      </c>
      <c r="AF76" s="52">
        <v>14295</v>
      </c>
      <c r="AG76" s="52">
        <v>13342</v>
      </c>
      <c r="AI76" s="52">
        <v>0</v>
      </c>
      <c r="AJ76" s="52">
        <v>0</v>
      </c>
      <c r="AK76" s="52">
        <v>0</v>
      </c>
      <c r="AL76" s="52">
        <v>0</v>
      </c>
      <c r="AM76" s="52">
        <v>0</v>
      </c>
      <c r="AN76" s="52">
        <v>0</v>
      </c>
      <c r="AO76" s="52">
        <v>0</v>
      </c>
      <c r="AP76" s="52">
        <v>0</v>
      </c>
      <c r="AQ76" s="52">
        <v>0</v>
      </c>
      <c r="AR76" s="52">
        <v>0</v>
      </c>
      <c r="AS76" s="52">
        <v>0</v>
      </c>
      <c r="AT76" s="52">
        <v>0</v>
      </c>
      <c r="AW76" s="52">
        <v>0</v>
      </c>
      <c r="AX76" s="52">
        <v>0</v>
      </c>
      <c r="AY76" s="52">
        <v>0</v>
      </c>
      <c r="AZ76" s="52">
        <v>0</v>
      </c>
      <c r="BA76" s="52">
        <v>0</v>
      </c>
      <c r="BB76" s="52">
        <v>0</v>
      </c>
      <c r="BC76" s="52">
        <v>0</v>
      </c>
      <c r="BD76" s="52">
        <v>0</v>
      </c>
      <c r="BE76" s="52">
        <v>0</v>
      </c>
      <c r="BF76" s="52">
        <v>0</v>
      </c>
      <c r="BG76" s="52">
        <v>0</v>
      </c>
      <c r="BH76" s="52">
        <v>0</v>
      </c>
    </row>
    <row r="77" spans="2:60" ht="11.25" hidden="1">
      <c r="B77" s="9" t="s">
        <v>38</v>
      </c>
      <c r="C77" s="22"/>
      <c r="D77" s="22"/>
      <c r="E77" s="22"/>
      <c r="F77" s="22"/>
      <c r="G77" s="22"/>
      <c r="H77" s="22"/>
      <c r="I77" s="22"/>
      <c r="J77" s="22"/>
      <c r="K77" s="22">
        <v>0</v>
      </c>
      <c r="L77" s="22">
        <v>0</v>
      </c>
      <c r="M77" s="22">
        <v>0</v>
      </c>
      <c r="N77" s="22">
        <v>0</v>
      </c>
      <c r="O77" s="17">
        <f t="shared" si="49"/>
        <v>0</v>
      </c>
      <c r="U77" s="10" t="s">
        <v>125</v>
      </c>
      <c r="V77" s="52">
        <v>0</v>
      </c>
      <c r="W77" s="52">
        <v>6630</v>
      </c>
      <c r="X77" s="52">
        <v>6630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52">
        <v>22365</v>
      </c>
      <c r="AG77" s="52">
        <v>8560</v>
      </c>
      <c r="AI77" s="52">
        <v>0</v>
      </c>
      <c r="AJ77" s="52">
        <v>6630</v>
      </c>
      <c r="AK77" s="52">
        <v>6630</v>
      </c>
      <c r="AL77" s="52">
        <v>0</v>
      </c>
      <c r="AM77" s="52">
        <v>0</v>
      </c>
      <c r="AN77" s="52">
        <v>0</v>
      </c>
      <c r="AO77" s="52">
        <v>0</v>
      </c>
      <c r="AP77" s="52">
        <v>0</v>
      </c>
      <c r="AQ77" s="52">
        <v>0</v>
      </c>
      <c r="AR77" s="52">
        <v>0</v>
      </c>
      <c r="AS77" s="52">
        <v>22365</v>
      </c>
      <c r="AT77" s="52">
        <v>8560</v>
      </c>
      <c r="AW77" s="52">
        <v>0</v>
      </c>
      <c r="AX77" s="52">
        <v>0</v>
      </c>
      <c r="AY77" s="52">
        <v>0</v>
      </c>
      <c r="AZ77" s="52">
        <v>0</v>
      </c>
      <c r="BA77" s="52">
        <v>0</v>
      </c>
      <c r="BB77" s="52">
        <v>0</v>
      </c>
      <c r="BC77" s="52">
        <v>0</v>
      </c>
      <c r="BD77" s="52">
        <v>0</v>
      </c>
      <c r="BE77" s="52">
        <v>0</v>
      </c>
      <c r="BF77" s="52">
        <v>0</v>
      </c>
      <c r="BG77" s="52">
        <v>0</v>
      </c>
      <c r="BH77" s="52">
        <v>0</v>
      </c>
    </row>
    <row r="78" spans="2:60" ht="11.25" hidden="1">
      <c r="B78" s="9" t="s">
        <v>39</v>
      </c>
      <c r="C78" s="22"/>
      <c r="D78" s="22"/>
      <c r="E78" s="22"/>
      <c r="F78" s="22"/>
      <c r="G78" s="22"/>
      <c r="H78" s="22"/>
      <c r="I78" s="22"/>
      <c r="J78" s="22"/>
      <c r="K78" s="22">
        <v>0</v>
      </c>
      <c r="L78" s="22">
        <v>0</v>
      </c>
      <c r="M78" s="22">
        <v>0</v>
      </c>
      <c r="N78" s="22">
        <v>0</v>
      </c>
      <c r="O78" s="17">
        <f t="shared" si="49"/>
        <v>0</v>
      </c>
      <c r="U78" s="10" t="s">
        <v>127</v>
      </c>
      <c r="V78" s="52">
        <v>0</v>
      </c>
      <c r="W78" s="52">
        <v>59250</v>
      </c>
      <c r="X78" s="52">
        <v>2000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0</v>
      </c>
      <c r="AE78" s="52">
        <v>0</v>
      </c>
      <c r="AF78" s="52">
        <v>0</v>
      </c>
      <c r="AG78" s="52">
        <v>48000</v>
      </c>
      <c r="AI78" s="52">
        <v>0</v>
      </c>
      <c r="AJ78" s="52">
        <v>36250</v>
      </c>
      <c r="AK78" s="52">
        <v>0</v>
      </c>
      <c r="AL78" s="52">
        <v>0</v>
      </c>
      <c r="AM78" s="52">
        <v>0</v>
      </c>
      <c r="AN78" s="52">
        <v>0</v>
      </c>
      <c r="AO78" s="52">
        <v>0</v>
      </c>
      <c r="AP78" s="52">
        <v>0</v>
      </c>
      <c r="AQ78" s="52">
        <v>0</v>
      </c>
      <c r="AR78" s="52">
        <v>0</v>
      </c>
      <c r="AS78" s="52">
        <v>0</v>
      </c>
      <c r="AT78" s="52">
        <v>48000</v>
      </c>
      <c r="AW78" s="52">
        <v>0</v>
      </c>
      <c r="AX78" s="52">
        <v>3000</v>
      </c>
      <c r="AY78" s="52">
        <v>0</v>
      </c>
      <c r="AZ78" s="52">
        <v>0</v>
      </c>
      <c r="BA78" s="52">
        <v>0</v>
      </c>
      <c r="BB78" s="52">
        <v>0</v>
      </c>
      <c r="BC78" s="52">
        <v>0</v>
      </c>
      <c r="BD78" s="52">
        <v>0</v>
      </c>
      <c r="BE78" s="52">
        <v>0</v>
      </c>
      <c r="BF78" s="52">
        <v>0</v>
      </c>
      <c r="BG78" s="52">
        <v>0</v>
      </c>
      <c r="BH78" s="52">
        <v>0</v>
      </c>
    </row>
    <row r="79" spans="2:60" ht="11.25" hidden="1">
      <c r="B79" s="21" t="s">
        <v>40</v>
      </c>
      <c r="C79" s="22">
        <f aca="true" t="shared" si="51" ref="C79:N79">C80+C81</f>
        <v>0</v>
      </c>
      <c r="D79" s="22">
        <f t="shared" si="51"/>
        <v>0</v>
      </c>
      <c r="E79" s="22">
        <f t="shared" si="51"/>
        <v>0</v>
      </c>
      <c r="F79" s="22">
        <f t="shared" si="51"/>
        <v>0</v>
      </c>
      <c r="G79" s="22">
        <f t="shared" si="51"/>
        <v>0</v>
      </c>
      <c r="H79" s="22">
        <f t="shared" si="51"/>
        <v>0</v>
      </c>
      <c r="I79" s="22">
        <f t="shared" si="51"/>
        <v>0</v>
      </c>
      <c r="J79" s="22">
        <f>J80+J81</f>
        <v>0</v>
      </c>
      <c r="K79" s="22">
        <f t="shared" si="51"/>
        <v>0</v>
      </c>
      <c r="L79" s="22">
        <f t="shared" si="51"/>
        <v>0</v>
      </c>
      <c r="M79" s="22">
        <f t="shared" si="51"/>
        <v>0</v>
      </c>
      <c r="N79" s="22">
        <f t="shared" si="51"/>
        <v>0</v>
      </c>
      <c r="O79" s="17">
        <f t="shared" si="49"/>
        <v>0</v>
      </c>
      <c r="U79" s="10" t="s">
        <v>128</v>
      </c>
      <c r="V79" s="52">
        <v>169000</v>
      </c>
      <c r="W79" s="52">
        <v>169000</v>
      </c>
      <c r="X79" s="52">
        <v>181150</v>
      </c>
      <c r="Y79" s="52">
        <v>175000</v>
      </c>
      <c r="Z79" s="52">
        <v>171005</v>
      </c>
      <c r="AA79" s="52">
        <v>169500</v>
      </c>
      <c r="AB79" s="52">
        <v>170680</v>
      </c>
      <c r="AC79" s="52">
        <v>173500</v>
      </c>
      <c r="AD79" s="52">
        <v>173500</v>
      </c>
      <c r="AE79" s="52">
        <v>180500</v>
      </c>
      <c r="AF79" s="52">
        <v>177000</v>
      </c>
      <c r="AG79" s="52">
        <v>230000</v>
      </c>
      <c r="AI79" s="52">
        <v>169000</v>
      </c>
      <c r="AJ79" s="52">
        <v>169000</v>
      </c>
      <c r="AK79" s="52">
        <v>181150</v>
      </c>
      <c r="AL79" s="52">
        <v>175000</v>
      </c>
      <c r="AM79" s="52">
        <v>171005</v>
      </c>
      <c r="AN79" s="52">
        <v>169500</v>
      </c>
      <c r="AO79" s="52">
        <v>170680</v>
      </c>
      <c r="AP79" s="52">
        <v>173500</v>
      </c>
      <c r="AQ79" s="52">
        <v>173500</v>
      </c>
      <c r="AR79" s="52">
        <v>180500</v>
      </c>
      <c r="AS79" s="52">
        <v>177000</v>
      </c>
      <c r="AT79" s="52">
        <v>230000</v>
      </c>
      <c r="AW79" s="52">
        <v>0</v>
      </c>
      <c r="AX79" s="52">
        <v>0</v>
      </c>
      <c r="AY79" s="52">
        <v>0</v>
      </c>
      <c r="AZ79" s="52">
        <v>0</v>
      </c>
      <c r="BA79" s="52">
        <v>0</v>
      </c>
      <c r="BB79" s="52">
        <v>0</v>
      </c>
      <c r="BC79" s="52">
        <v>0</v>
      </c>
      <c r="BD79" s="52">
        <v>0</v>
      </c>
      <c r="BE79" s="52">
        <v>0</v>
      </c>
      <c r="BF79" s="52">
        <v>0</v>
      </c>
      <c r="BG79" s="52">
        <v>0</v>
      </c>
      <c r="BH79" s="52">
        <v>0</v>
      </c>
    </row>
    <row r="80" spans="2:60" ht="11.25" hidden="1">
      <c r="B80" s="9" t="s">
        <v>38</v>
      </c>
      <c r="C80" s="22">
        <f>T80</f>
        <v>0</v>
      </c>
      <c r="D80" s="22">
        <f>T81</f>
        <v>0</v>
      </c>
      <c r="E80" s="22">
        <f>T82</f>
        <v>0</v>
      </c>
      <c r="F80" s="22">
        <f>T83</f>
        <v>0</v>
      </c>
      <c r="G80" s="22">
        <f>T84</f>
        <v>0</v>
      </c>
      <c r="H80" s="22">
        <f>T85</f>
        <v>0</v>
      </c>
      <c r="I80" s="22">
        <f>T86</f>
        <v>0</v>
      </c>
      <c r="J80" s="22">
        <f>T87</f>
        <v>0</v>
      </c>
      <c r="K80" s="23"/>
      <c r="L80" s="23"/>
      <c r="M80" s="23"/>
      <c r="N80" s="23"/>
      <c r="O80" s="17">
        <f t="shared" si="49"/>
        <v>0</v>
      </c>
      <c r="U80" s="10" t="s">
        <v>130</v>
      </c>
      <c r="V80" s="52">
        <v>3293.11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3144.65</v>
      </c>
      <c r="AE80" s="52">
        <v>5426</v>
      </c>
      <c r="AF80" s="52">
        <v>0</v>
      </c>
      <c r="AG80" s="52">
        <v>2634.1</v>
      </c>
      <c r="AI80" s="52">
        <v>0</v>
      </c>
      <c r="AJ80" s="52">
        <v>0</v>
      </c>
      <c r="AK80" s="52">
        <v>0</v>
      </c>
      <c r="AL80" s="52">
        <v>0</v>
      </c>
      <c r="AM80" s="52">
        <v>0</v>
      </c>
      <c r="AN80" s="52">
        <v>0</v>
      </c>
      <c r="AO80" s="52">
        <v>0</v>
      </c>
      <c r="AP80" s="52">
        <v>0</v>
      </c>
      <c r="AQ80" s="52">
        <v>0</v>
      </c>
      <c r="AR80" s="52">
        <v>0</v>
      </c>
      <c r="AS80" s="52">
        <v>0</v>
      </c>
      <c r="AT80" s="52">
        <v>0</v>
      </c>
      <c r="AW80" s="52">
        <v>0</v>
      </c>
      <c r="AX80" s="52">
        <v>0</v>
      </c>
      <c r="AY80" s="52">
        <v>0</v>
      </c>
      <c r="AZ80" s="52">
        <v>0</v>
      </c>
      <c r="BA80" s="52">
        <v>0</v>
      </c>
      <c r="BB80" s="52">
        <v>0</v>
      </c>
      <c r="BC80" s="52">
        <v>0</v>
      </c>
      <c r="BD80" s="52">
        <v>0</v>
      </c>
      <c r="BE80" s="52">
        <v>0</v>
      </c>
      <c r="BF80" s="52">
        <v>0</v>
      </c>
      <c r="BG80" s="52">
        <v>0</v>
      </c>
      <c r="BH80" s="52">
        <v>0</v>
      </c>
    </row>
    <row r="81" spans="2:60" ht="11.25" hidden="1">
      <c r="B81" s="9" t="s">
        <v>39</v>
      </c>
      <c r="C81" s="22"/>
      <c r="D81" s="22"/>
      <c r="E81" s="22"/>
      <c r="F81" s="22"/>
      <c r="G81" s="22"/>
      <c r="H81" s="22"/>
      <c r="I81" s="22"/>
      <c r="J81" s="22"/>
      <c r="K81" s="23"/>
      <c r="L81" s="23"/>
      <c r="M81" s="23"/>
      <c r="N81" s="23"/>
      <c r="O81" s="17">
        <f t="shared" si="49"/>
        <v>0</v>
      </c>
      <c r="U81" s="10" t="s">
        <v>132</v>
      </c>
      <c r="V81" s="52">
        <v>220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3125</v>
      </c>
      <c r="AE81" s="52">
        <v>0</v>
      </c>
      <c r="AF81" s="52">
        <v>2706</v>
      </c>
      <c r="AG81" s="52">
        <v>0</v>
      </c>
      <c r="AI81" s="52">
        <v>220</v>
      </c>
      <c r="AJ81" s="52">
        <v>0</v>
      </c>
      <c r="AK81" s="52">
        <v>0</v>
      </c>
      <c r="AL81" s="52">
        <v>0</v>
      </c>
      <c r="AM81" s="52">
        <v>0</v>
      </c>
      <c r="AN81" s="52">
        <v>0</v>
      </c>
      <c r="AO81" s="52">
        <v>0</v>
      </c>
      <c r="AP81" s="52">
        <v>0</v>
      </c>
      <c r="AQ81" s="52">
        <v>3125</v>
      </c>
      <c r="AR81" s="52">
        <v>0</v>
      </c>
      <c r="AS81" s="52">
        <v>2376</v>
      </c>
      <c r="AT81" s="52">
        <v>0</v>
      </c>
      <c r="AW81" s="52">
        <v>0</v>
      </c>
      <c r="AX81" s="52">
        <v>0</v>
      </c>
      <c r="AY81" s="52">
        <v>0</v>
      </c>
      <c r="AZ81" s="52">
        <v>0</v>
      </c>
      <c r="BA81" s="52">
        <v>0</v>
      </c>
      <c r="BB81" s="52">
        <v>0</v>
      </c>
      <c r="BC81" s="52">
        <v>0</v>
      </c>
      <c r="BD81" s="52">
        <v>0</v>
      </c>
      <c r="BE81" s="52">
        <v>0</v>
      </c>
      <c r="BF81" s="52">
        <v>0</v>
      </c>
      <c r="BG81" s="52">
        <v>0</v>
      </c>
      <c r="BH81" s="52">
        <v>0</v>
      </c>
    </row>
    <row r="82" spans="2:60" ht="11.25" hidden="1">
      <c r="B82" s="21" t="s">
        <v>41</v>
      </c>
      <c r="C82" s="22">
        <f aca="true" t="shared" si="52" ref="C82:N82">C76-C79</f>
        <v>0</v>
      </c>
      <c r="D82" s="22">
        <f t="shared" si="52"/>
        <v>0</v>
      </c>
      <c r="E82" s="22">
        <f t="shared" si="52"/>
        <v>0</v>
      </c>
      <c r="F82" s="22">
        <f t="shared" si="52"/>
        <v>0</v>
      </c>
      <c r="G82" s="22">
        <f t="shared" si="52"/>
        <v>0</v>
      </c>
      <c r="H82" s="22">
        <f t="shared" si="52"/>
        <v>0</v>
      </c>
      <c r="I82" s="22">
        <f t="shared" si="52"/>
        <v>0</v>
      </c>
      <c r="J82" s="22">
        <f t="shared" si="52"/>
        <v>0</v>
      </c>
      <c r="K82" s="22">
        <f>K76-K79</f>
        <v>0</v>
      </c>
      <c r="L82" s="22">
        <f t="shared" si="52"/>
        <v>0</v>
      </c>
      <c r="M82" s="22">
        <f t="shared" si="52"/>
        <v>0</v>
      </c>
      <c r="N82" s="22">
        <f t="shared" si="52"/>
        <v>0</v>
      </c>
      <c r="O82" s="17">
        <f t="shared" si="49"/>
        <v>0</v>
      </c>
      <c r="U82" s="10" t="s">
        <v>134</v>
      </c>
      <c r="V82" s="52">
        <v>0</v>
      </c>
      <c r="W82" s="52">
        <v>0</v>
      </c>
      <c r="X82" s="52">
        <v>0</v>
      </c>
      <c r="Y82" s="52">
        <v>9205</v>
      </c>
      <c r="Z82" s="52">
        <v>0</v>
      </c>
      <c r="AA82" s="52">
        <v>850</v>
      </c>
      <c r="AB82" s="52">
        <v>0</v>
      </c>
      <c r="AC82" s="52">
        <v>0</v>
      </c>
      <c r="AD82" s="52">
        <v>0</v>
      </c>
      <c r="AE82" s="52">
        <v>160</v>
      </c>
      <c r="AF82" s="52">
        <v>922</v>
      </c>
      <c r="AG82" s="52">
        <v>5943</v>
      </c>
      <c r="AI82" s="52">
        <v>0</v>
      </c>
      <c r="AJ82" s="52">
        <v>0</v>
      </c>
      <c r="AK82" s="52">
        <v>0</v>
      </c>
      <c r="AL82" s="52">
        <v>9205</v>
      </c>
      <c r="AM82" s="52">
        <v>0</v>
      </c>
      <c r="AN82" s="52">
        <v>850</v>
      </c>
      <c r="AO82" s="52">
        <v>0</v>
      </c>
      <c r="AP82" s="52">
        <v>0</v>
      </c>
      <c r="AQ82" s="52">
        <v>0</v>
      </c>
      <c r="AR82" s="52">
        <v>160</v>
      </c>
      <c r="AS82" s="52">
        <v>0</v>
      </c>
      <c r="AT82" s="52">
        <v>5943</v>
      </c>
      <c r="AW82" s="52">
        <v>0</v>
      </c>
      <c r="AX82" s="52">
        <v>0</v>
      </c>
      <c r="AY82" s="52">
        <v>0</v>
      </c>
      <c r="AZ82" s="52">
        <v>0</v>
      </c>
      <c r="BA82" s="52">
        <v>0</v>
      </c>
      <c r="BB82" s="52">
        <v>0</v>
      </c>
      <c r="BC82" s="52">
        <v>0</v>
      </c>
      <c r="BD82" s="52">
        <v>0</v>
      </c>
      <c r="BE82" s="52">
        <v>0</v>
      </c>
      <c r="BF82" s="52">
        <v>0</v>
      </c>
      <c r="BG82" s="52">
        <v>0</v>
      </c>
      <c r="BH82" s="52">
        <v>0</v>
      </c>
    </row>
    <row r="83" spans="2:60" ht="11.25" hidden="1">
      <c r="B83" s="9"/>
      <c r="C83" s="9"/>
      <c r="D83" s="9"/>
      <c r="E83" s="9"/>
      <c r="F83" s="9"/>
      <c r="G83" s="9"/>
      <c r="H83" s="9"/>
      <c r="I83" s="9"/>
      <c r="J83" s="9"/>
      <c r="K83" s="23"/>
      <c r="L83" s="23"/>
      <c r="M83" s="23"/>
      <c r="N83" s="23"/>
      <c r="O83" s="17">
        <f t="shared" si="49"/>
        <v>0</v>
      </c>
      <c r="U83" s="10" t="s">
        <v>135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0</v>
      </c>
      <c r="AD83" s="52">
        <v>0</v>
      </c>
      <c r="AE83" s="52">
        <v>0</v>
      </c>
      <c r="AF83" s="52">
        <v>0</v>
      </c>
      <c r="AG83" s="52">
        <v>0</v>
      </c>
      <c r="AI83" s="52">
        <v>0</v>
      </c>
      <c r="AJ83" s="52">
        <v>0</v>
      </c>
      <c r="AK83" s="52">
        <v>0</v>
      </c>
      <c r="AL83" s="52">
        <v>0</v>
      </c>
      <c r="AM83" s="52">
        <v>0</v>
      </c>
      <c r="AN83" s="52">
        <v>0</v>
      </c>
      <c r="AO83" s="52">
        <v>0</v>
      </c>
      <c r="AP83" s="52">
        <v>0</v>
      </c>
      <c r="AQ83" s="52">
        <v>0</v>
      </c>
      <c r="AR83" s="52">
        <v>0</v>
      </c>
      <c r="AS83" s="52">
        <v>0</v>
      </c>
      <c r="AT83" s="52">
        <v>0</v>
      </c>
      <c r="AW83" s="52">
        <v>0</v>
      </c>
      <c r="AX83" s="52">
        <v>0</v>
      </c>
      <c r="AY83" s="52">
        <v>0</v>
      </c>
      <c r="AZ83" s="52">
        <v>0</v>
      </c>
      <c r="BA83" s="52">
        <v>0</v>
      </c>
      <c r="BB83" s="52">
        <v>0</v>
      </c>
      <c r="BC83" s="52">
        <v>0</v>
      </c>
      <c r="BD83" s="52">
        <v>0</v>
      </c>
      <c r="BE83" s="52">
        <v>0</v>
      </c>
      <c r="BF83" s="52">
        <v>0</v>
      </c>
      <c r="BG83" s="52">
        <v>0</v>
      </c>
      <c r="BH83" s="52">
        <v>0</v>
      </c>
    </row>
    <row r="84" spans="2:60" ht="11.25" hidden="1">
      <c r="B84" s="9"/>
      <c r="C84" s="9"/>
      <c r="D84" s="9"/>
      <c r="E84" s="9"/>
      <c r="F84" s="9"/>
      <c r="G84" s="9"/>
      <c r="H84" s="9"/>
      <c r="I84" s="9"/>
      <c r="J84" s="9"/>
      <c r="K84" s="23"/>
      <c r="L84" s="23"/>
      <c r="M84" s="23"/>
      <c r="N84" s="23"/>
      <c r="O84" s="17">
        <f t="shared" si="49"/>
        <v>0</v>
      </c>
      <c r="U84" s="10" t="s">
        <v>136</v>
      </c>
      <c r="V84" s="52">
        <v>0</v>
      </c>
      <c r="W84" s="52">
        <v>0</v>
      </c>
      <c r="X84" s="52">
        <v>0</v>
      </c>
      <c r="Y84" s="52">
        <v>1237.64</v>
      </c>
      <c r="Z84" s="52">
        <v>0</v>
      </c>
      <c r="AA84" s="52">
        <v>0</v>
      </c>
      <c r="AB84" s="52">
        <v>0</v>
      </c>
      <c r="AC84" s="52">
        <v>0</v>
      </c>
      <c r="AD84" s="52">
        <v>0</v>
      </c>
      <c r="AE84" s="52">
        <v>0</v>
      </c>
      <c r="AF84" s="52">
        <v>0</v>
      </c>
      <c r="AG84" s="52">
        <v>0</v>
      </c>
      <c r="AI84" s="52">
        <v>0</v>
      </c>
      <c r="AJ84" s="52">
        <v>0</v>
      </c>
      <c r="AK84" s="52">
        <v>0</v>
      </c>
      <c r="AL84" s="52">
        <v>0</v>
      </c>
      <c r="AM84" s="52">
        <v>0</v>
      </c>
      <c r="AN84" s="52">
        <v>0</v>
      </c>
      <c r="AO84" s="52">
        <v>0</v>
      </c>
      <c r="AP84" s="52">
        <v>0</v>
      </c>
      <c r="AQ84" s="52">
        <v>0</v>
      </c>
      <c r="AR84" s="52">
        <v>0</v>
      </c>
      <c r="AS84" s="52">
        <v>0</v>
      </c>
      <c r="AT84" s="52">
        <v>0</v>
      </c>
      <c r="AW84" s="52">
        <v>0</v>
      </c>
      <c r="AX84" s="52">
        <v>0</v>
      </c>
      <c r="AY84" s="52">
        <v>0</v>
      </c>
      <c r="AZ84" s="52">
        <v>0</v>
      </c>
      <c r="BA84" s="52">
        <v>0</v>
      </c>
      <c r="BB84" s="52">
        <v>0</v>
      </c>
      <c r="BC84" s="52">
        <v>0</v>
      </c>
      <c r="BD84" s="52">
        <v>0</v>
      </c>
      <c r="BE84" s="52">
        <v>0</v>
      </c>
      <c r="BF84" s="52">
        <v>0</v>
      </c>
      <c r="BG84" s="52">
        <v>0</v>
      </c>
      <c r="BH84" s="52">
        <v>0</v>
      </c>
    </row>
    <row r="85" spans="2:60" ht="11.25" hidden="1">
      <c r="B85" s="9"/>
      <c r="C85" s="9"/>
      <c r="D85" s="9"/>
      <c r="E85" s="9"/>
      <c r="F85" s="9"/>
      <c r="G85" s="9"/>
      <c r="H85" s="9"/>
      <c r="I85" s="9"/>
      <c r="J85" s="9"/>
      <c r="K85" s="23"/>
      <c r="L85" s="23"/>
      <c r="M85" s="23"/>
      <c r="N85" s="23"/>
      <c r="O85" s="17"/>
      <c r="U85" s="10" t="s">
        <v>137</v>
      </c>
      <c r="V85" s="52">
        <v>0</v>
      </c>
      <c r="W85" s="52">
        <v>0</v>
      </c>
      <c r="X85" s="52">
        <v>13348.25</v>
      </c>
      <c r="Y85" s="52">
        <v>13750</v>
      </c>
      <c r="Z85" s="52">
        <v>1800</v>
      </c>
      <c r="AA85" s="52">
        <v>3600</v>
      </c>
      <c r="AB85" s="52">
        <v>14000</v>
      </c>
      <c r="AC85" s="52">
        <v>2700</v>
      </c>
      <c r="AD85" s="52">
        <v>0</v>
      </c>
      <c r="AE85" s="52">
        <v>0</v>
      </c>
      <c r="AF85" s="52">
        <v>10000</v>
      </c>
      <c r="AG85" s="52">
        <v>4000</v>
      </c>
      <c r="AI85" s="52">
        <v>0</v>
      </c>
      <c r="AJ85" s="52">
        <v>0</v>
      </c>
      <c r="AK85" s="52">
        <v>0</v>
      </c>
      <c r="AL85" s="52">
        <v>0</v>
      </c>
      <c r="AM85" s="52">
        <v>0</v>
      </c>
      <c r="AN85" s="52">
        <v>0</v>
      </c>
      <c r="AO85" s="52">
        <v>0</v>
      </c>
      <c r="AP85" s="52">
        <v>0</v>
      </c>
      <c r="AQ85" s="52">
        <v>0</v>
      </c>
      <c r="AR85" s="52">
        <v>0</v>
      </c>
      <c r="AS85" s="52">
        <v>0</v>
      </c>
      <c r="AT85" s="52">
        <v>0</v>
      </c>
      <c r="AW85" s="52">
        <v>0</v>
      </c>
      <c r="AX85" s="52">
        <v>0</v>
      </c>
      <c r="AY85" s="52">
        <v>1419.65</v>
      </c>
      <c r="AZ85" s="52">
        <v>0</v>
      </c>
      <c r="BA85" s="52">
        <v>0</v>
      </c>
      <c r="BB85" s="52">
        <v>1800</v>
      </c>
      <c r="BC85" s="52">
        <v>0</v>
      </c>
      <c r="BD85" s="52">
        <v>2700</v>
      </c>
      <c r="BE85" s="52">
        <v>0</v>
      </c>
      <c r="BF85" s="52">
        <v>0</v>
      </c>
      <c r="BG85" s="52">
        <v>0</v>
      </c>
      <c r="BH85" s="52">
        <v>0</v>
      </c>
    </row>
    <row r="86" spans="2:60" ht="11.25" hidden="1">
      <c r="B86" s="9"/>
      <c r="C86" s="9"/>
      <c r="D86" s="9"/>
      <c r="E86" s="9"/>
      <c r="F86" s="9"/>
      <c r="G86" s="9"/>
      <c r="H86" s="9"/>
      <c r="I86" s="9"/>
      <c r="J86" s="9"/>
      <c r="K86" s="23"/>
      <c r="L86" s="23"/>
      <c r="M86" s="23"/>
      <c r="N86" s="23"/>
      <c r="O86" s="17"/>
      <c r="U86" s="10" t="s">
        <v>138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52">
        <v>0</v>
      </c>
      <c r="AG86" s="52">
        <v>0</v>
      </c>
      <c r="AI86" s="52">
        <v>0</v>
      </c>
      <c r="AJ86" s="52">
        <v>0</v>
      </c>
      <c r="AK86" s="52">
        <v>0</v>
      </c>
      <c r="AL86" s="52">
        <v>0</v>
      </c>
      <c r="AM86" s="52">
        <v>0</v>
      </c>
      <c r="AN86" s="52">
        <v>0</v>
      </c>
      <c r="AO86" s="52">
        <v>0</v>
      </c>
      <c r="AP86" s="52">
        <v>0</v>
      </c>
      <c r="AQ86" s="52">
        <v>0</v>
      </c>
      <c r="AR86" s="52">
        <v>0</v>
      </c>
      <c r="AS86" s="52">
        <v>0</v>
      </c>
      <c r="AT86" s="52">
        <v>0</v>
      </c>
      <c r="AW86" s="52">
        <v>0</v>
      </c>
      <c r="AX86" s="52">
        <v>0</v>
      </c>
      <c r="AY86" s="52">
        <v>0</v>
      </c>
      <c r="AZ86" s="52">
        <v>0</v>
      </c>
      <c r="BA86" s="52">
        <v>0</v>
      </c>
      <c r="BB86" s="52">
        <v>0</v>
      </c>
      <c r="BC86" s="52">
        <v>0</v>
      </c>
      <c r="BD86" s="52">
        <v>0</v>
      </c>
      <c r="BE86" s="52">
        <v>0</v>
      </c>
      <c r="BF86" s="52">
        <v>0</v>
      </c>
      <c r="BG86" s="52">
        <v>0</v>
      </c>
      <c r="BH86" s="52">
        <v>0</v>
      </c>
    </row>
    <row r="87" spans="2:60" ht="11.25" hidden="1">
      <c r="B87" s="9"/>
      <c r="C87" s="9"/>
      <c r="D87" s="9"/>
      <c r="E87" s="9"/>
      <c r="F87" s="9"/>
      <c r="G87" s="9"/>
      <c r="H87" s="9"/>
      <c r="I87" s="9"/>
      <c r="J87" s="9"/>
      <c r="K87" s="23"/>
      <c r="L87" s="23"/>
      <c r="M87" s="23"/>
      <c r="N87" s="23"/>
      <c r="O87" s="17"/>
      <c r="U87" s="10" t="s">
        <v>139</v>
      </c>
      <c r="V87" s="52">
        <v>0</v>
      </c>
      <c r="W87" s="52">
        <v>0</v>
      </c>
      <c r="X87" s="52">
        <v>0</v>
      </c>
      <c r="Y87" s="52">
        <v>0</v>
      </c>
      <c r="Z87" s="52">
        <v>500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2">
        <v>0</v>
      </c>
      <c r="AG87" s="52">
        <v>0</v>
      </c>
      <c r="AI87" s="52">
        <v>0</v>
      </c>
      <c r="AJ87" s="52">
        <v>0</v>
      </c>
      <c r="AK87" s="52">
        <v>0</v>
      </c>
      <c r="AL87" s="52">
        <v>0</v>
      </c>
      <c r="AM87" s="52">
        <v>0</v>
      </c>
      <c r="AN87" s="52">
        <v>0</v>
      </c>
      <c r="AO87" s="52">
        <v>0</v>
      </c>
      <c r="AP87" s="52">
        <v>0</v>
      </c>
      <c r="AQ87" s="52">
        <v>0</v>
      </c>
      <c r="AR87" s="52">
        <v>0</v>
      </c>
      <c r="AS87" s="52">
        <v>0</v>
      </c>
      <c r="AT87" s="52">
        <v>0</v>
      </c>
      <c r="AW87" s="52">
        <v>0</v>
      </c>
      <c r="AX87" s="52">
        <v>0</v>
      </c>
      <c r="AY87" s="52">
        <v>0</v>
      </c>
      <c r="AZ87" s="52">
        <v>0</v>
      </c>
      <c r="BA87" s="52">
        <v>500</v>
      </c>
      <c r="BB87" s="52">
        <v>0</v>
      </c>
      <c r="BC87" s="52">
        <v>0</v>
      </c>
      <c r="BD87" s="52">
        <v>0</v>
      </c>
      <c r="BE87" s="52">
        <v>0</v>
      </c>
      <c r="BF87" s="52">
        <v>0</v>
      </c>
      <c r="BG87" s="52">
        <v>0</v>
      </c>
      <c r="BH87" s="52">
        <v>0</v>
      </c>
    </row>
    <row r="88" spans="2:60" ht="11.25" hidden="1">
      <c r="B88" s="9"/>
      <c r="C88" s="9"/>
      <c r="D88" s="9"/>
      <c r="E88" s="9"/>
      <c r="F88" s="9"/>
      <c r="G88" s="9"/>
      <c r="H88" s="9"/>
      <c r="I88" s="9"/>
      <c r="J88" s="9"/>
      <c r="K88" s="23"/>
      <c r="L88" s="23"/>
      <c r="M88" s="23"/>
      <c r="N88" s="23"/>
      <c r="O88" s="17"/>
      <c r="U88" s="10" t="s">
        <v>141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61503.02</v>
      </c>
      <c r="AB88" s="52">
        <v>0</v>
      </c>
      <c r="AC88" s="52">
        <v>0</v>
      </c>
      <c r="AD88" s="52">
        <v>0</v>
      </c>
      <c r="AE88" s="52">
        <v>0</v>
      </c>
      <c r="AF88" s="52">
        <v>0</v>
      </c>
      <c r="AG88" s="52">
        <v>0</v>
      </c>
      <c r="AI88" s="52">
        <v>0</v>
      </c>
      <c r="AJ88" s="52">
        <v>0</v>
      </c>
      <c r="AK88" s="52">
        <v>0</v>
      </c>
      <c r="AL88" s="52">
        <v>0</v>
      </c>
      <c r="AM88" s="52">
        <v>0</v>
      </c>
      <c r="AN88" s="52">
        <v>0</v>
      </c>
      <c r="AO88" s="52">
        <v>0</v>
      </c>
      <c r="AP88" s="52">
        <v>0</v>
      </c>
      <c r="AQ88" s="52">
        <v>0</v>
      </c>
      <c r="AR88" s="52">
        <v>0</v>
      </c>
      <c r="AS88" s="52">
        <v>0</v>
      </c>
      <c r="AT88" s="52">
        <v>0</v>
      </c>
      <c r="AW88" s="52">
        <v>0</v>
      </c>
      <c r="AX88" s="52">
        <v>0</v>
      </c>
      <c r="AY88" s="52">
        <v>0</v>
      </c>
      <c r="AZ88" s="52">
        <v>0</v>
      </c>
      <c r="BA88" s="52">
        <v>0</v>
      </c>
      <c r="BB88" s="52">
        <v>0</v>
      </c>
      <c r="BC88" s="52">
        <v>0</v>
      </c>
      <c r="BD88" s="52">
        <v>0</v>
      </c>
      <c r="BE88" s="52">
        <v>0</v>
      </c>
      <c r="BF88" s="52">
        <v>0</v>
      </c>
      <c r="BG88" s="52">
        <v>0</v>
      </c>
      <c r="BH88" s="52">
        <v>0</v>
      </c>
    </row>
    <row r="89" spans="2:60" ht="11.25" hidden="1">
      <c r="B89" s="9" t="s">
        <v>42</v>
      </c>
      <c r="C89" s="9"/>
      <c r="D89" s="9"/>
      <c r="E89" s="9"/>
      <c r="F89" s="9"/>
      <c r="G89" s="9"/>
      <c r="H89" s="9"/>
      <c r="I89" s="9"/>
      <c r="J89" s="9"/>
      <c r="K89" s="23"/>
      <c r="L89" s="23"/>
      <c r="M89" s="23"/>
      <c r="N89" s="23"/>
      <c r="O89" s="17"/>
      <c r="U89" s="10" t="s">
        <v>143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41000</v>
      </c>
      <c r="AC89" s="52">
        <v>0</v>
      </c>
      <c r="AD89" s="52">
        <v>42980</v>
      </c>
      <c r="AE89" s="52">
        <v>63250</v>
      </c>
      <c r="AF89" s="52">
        <v>28500</v>
      </c>
      <c r="AG89" s="52">
        <v>28500</v>
      </c>
      <c r="AI89" s="52">
        <v>0</v>
      </c>
      <c r="AJ89" s="52">
        <v>0</v>
      </c>
      <c r="AK89" s="52">
        <v>0</v>
      </c>
      <c r="AL89" s="52">
        <v>0</v>
      </c>
      <c r="AM89" s="52">
        <v>0</v>
      </c>
      <c r="AN89" s="52">
        <v>0</v>
      </c>
      <c r="AO89" s="52">
        <v>0</v>
      </c>
      <c r="AP89" s="52">
        <v>0</v>
      </c>
      <c r="AQ89" s="52">
        <v>0</v>
      </c>
      <c r="AR89" s="52">
        <v>0</v>
      </c>
      <c r="AS89" s="52">
        <v>28500</v>
      </c>
      <c r="AT89" s="52">
        <v>28500</v>
      </c>
      <c r="AW89" s="52">
        <v>0</v>
      </c>
      <c r="AX89" s="52">
        <v>0</v>
      </c>
      <c r="AY89" s="52">
        <v>0</v>
      </c>
      <c r="AZ89" s="52">
        <v>0</v>
      </c>
      <c r="BA89" s="52">
        <v>0</v>
      </c>
      <c r="BB89" s="52">
        <v>0</v>
      </c>
      <c r="BC89" s="52">
        <v>0</v>
      </c>
      <c r="BD89" s="52">
        <v>0</v>
      </c>
      <c r="BE89" s="52">
        <v>0</v>
      </c>
      <c r="BF89" s="52">
        <v>0</v>
      </c>
      <c r="BG89" s="52">
        <v>0</v>
      </c>
      <c r="BH89" s="52">
        <v>0</v>
      </c>
    </row>
    <row r="90" spans="2:60" ht="11.25" hidden="1">
      <c r="B90" s="21" t="s">
        <v>375</v>
      </c>
      <c r="C90" s="17">
        <f>C146*8.5</f>
        <v>26069.5</v>
      </c>
      <c r="D90" s="17">
        <f aca="true" t="shared" si="53" ref="D90:N90">D146*8.5</f>
        <v>26069.5</v>
      </c>
      <c r="E90" s="17">
        <f t="shared" si="53"/>
        <v>26069.5</v>
      </c>
      <c r="F90" s="17">
        <f t="shared" si="53"/>
        <v>26069.5</v>
      </c>
      <c r="G90" s="17">
        <f t="shared" si="53"/>
        <v>26069.5</v>
      </c>
      <c r="H90" s="17">
        <f t="shared" si="53"/>
        <v>26069.5</v>
      </c>
      <c r="I90" s="17">
        <f t="shared" si="53"/>
        <v>26069.5</v>
      </c>
      <c r="J90" s="17">
        <f t="shared" si="53"/>
        <v>26069.5</v>
      </c>
      <c r="K90" s="17">
        <f t="shared" si="53"/>
        <v>26069.5</v>
      </c>
      <c r="L90" s="17">
        <f t="shared" si="53"/>
        <v>26069.5</v>
      </c>
      <c r="M90" s="17">
        <f t="shared" si="53"/>
        <v>26069.5</v>
      </c>
      <c r="N90" s="17">
        <f t="shared" si="53"/>
        <v>26069.5</v>
      </c>
      <c r="O90" s="17">
        <f>SUM(C90:N90)</f>
        <v>312834</v>
      </c>
      <c r="U90" s="10" t="s">
        <v>144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13000</v>
      </c>
      <c r="AE90" s="52">
        <v>0</v>
      </c>
      <c r="AF90" s="52">
        <v>0</v>
      </c>
      <c r="AG90" s="52">
        <v>0</v>
      </c>
      <c r="AI90" s="52">
        <v>0</v>
      </c>
      <c r="AJ90" s="52">
        <v>0</v>
      </c>
      <c r="AK90" s="52">
        <v>0</v>
      </c>
      <c r="AL90" s="52">
        <v>0</v>
      </c>
      <c r="AM90" s="52">
        <v>0</v>
      </c>
      <c r="AN90" s="52">
        <v>0</v>
      </c>
      <c r="AO90" s="52">
        <v>0</v>
      </c>
      <c r="AP90" s="52">
        <v>0</v>
      </c>
      <c r="AQ90" s="52">
        <v>0</v>
      </c>
      <c r="AR90" s="52">
        <v>0</v>
      </c>
      <c r="AS90" s="52">
        <v>0</v>
      </c>
      <c r="AT90" s="52">
        <v>0</v>
      </c>
      <c r="AW90" s="52">
        <v>0</v>
      </c>
      <c r="AX90" s="52">
        <v>0</v>
      </c>
      <c r="AY90" s="52">
        <v>0</v>
      </c>
      <c r="AZ90" s="52">
        <v>0</v>
      </c>
      <c r="BA90" s="52">
        <v>0</v>
      </c>
      <c r="BB90" s="52">
        <v>0</v>
      </c>
      <c r="BC90" s="52">
        <v>0</v>
      </c>
      <c r="BD90" s="52">
        <v>0</v>
      </c>
      <c r="BE90" s="52">
        <v>13000</v>
      </c>
      <c r="BF90" s="52">
        <v>0</v>
      </c>
      <c r="BG90" s="52">
        <v>0</v>
      </c>
      <c r="BH90" s="52">
        <v>0</v>
      </c>
    </row>
    <row r="91" spans="2:60" ht="11.25" hidden="1">
      <c r="B91" s="9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7"/>
      <c r="U91" s="10" t="s">
        <v>145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7000</v>
      </c>
      <c r="AB91" s="52">
        <v>39808</v>
      </c>
      <c r="AC91" s="52">
        <v>7403</v>
      </c>
      <c r="AD91" s="52">
        <v>0</v>
      </c>
      <c r="AE91" s="52">
        <v>6000</v>
      </c>
      <c r="AF91" s="52">
        <v>0</v>
      </c>
      <c r="AG91" s="52">
        <v>0</v>
      </c>
      <c r="AI91" s="52">
        <v>0</v>
      </c>
      <c r="AJ91" s="52">
        <v>0</v>
      </c>
      <c r="AK91" s="52">
        <v>0</v>
      </c>
      <c r="AL91" s="52">
        <v>0</v>
      </c>
      <c r="AM91" s="52">
        <v>0</v>
      </c>
      <c r="AN91" s="52">
        <v>0</v>
      </c>
      <c r="AO91" s="52">
        <v>3198</v>
      </c>
      <c r="AP91" s="52">
        <v>0</v>
      </c>
      <c r="AQ91" s="52">
        <v>0</v>
      </c>
      <c r="AR91" s="52">
        <v>0</v>
      </c>
      <c r="AS91" s="52">
        <v>0</v>
      </c>
      <c r="AT91" s="52">
        <v>0</v>
      </c>
      <c r="AW91" s="52">
        <v>0</v>
      </c>
      <c r="AX91" s="52">
        <v>0</v>
      </c>
      <c r="AY91" s="52">
        <v>0</v>
      </c>
      <c r="AZ91" s="52">
        <v>0</v>
      </c>
      <c r="BA91" s="52">
        <v>0</v>
      </c>
      <c r="BB91" s="52">
        <v>5500</v>
      </c>
      <c r="BC91" s="52">
        <v>4893</v>
      </c>
      <c r="BD91" s="52">
        <v>0</v>
      </c>
      <c r="BE91" s="52">
        <v>0</v>
      </c>
      <c r="BF91" s="52">
        <v>0</v>
      </c>
      <c r="BG91" s="52">
        <v>0</v>
      </c>
      <c r="BH91" s="52">
        <v>0</v>
      </c>
    </row>
    <row r="92" spans="2:60" ht="11.25" hidden="1">
      <c r="B92" s="9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17"/>
      <c r="U92" s="10" t="s">
        <v>146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52">
        <v>0</v>
      </c>
      <c r="AI92" s="52">
        <v>0</v>
      </c>
      <c r="AJ92" s="52">
        <v>0</v>
      </c>
      <c r="AK92" s="52">
        <v>0</v>
      </c>
      <c r="AL92" s="52">
        <v>0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  <c r="AS92" s="52">
        <v>0</v>
      </c>
      <c r="AT92" s="52">
        <v>0</v>
      </c>
      <c r="AW92" s="52">
        <v>0</v>
      </c>
      <c r="AX92" s="52">
        <v>0</v>
      </c>
      <c r="AY92" s="52">
        <v>0</v>
      </c>
      <c r="AZ92" s="52">
        <v>0</v>
      </c>
      <c r="BA92" s="52">
        <v>0</v>
      </c>
      <c r="BB92" s="52">
        <v>0</v>
      </c>
      <c r="BC92" s="52">
        <v>0</v>
      </c>
      <c r="BD92" s="52">
        <v>0</v>
      </c>
      <c r="BE92" s="52">
        <v>0</v>
      </c>
      <c r="BF92" s="52">
        <v>0</v>
      </c>
      <c r="BG92" s="52">
        <v>0</v>
      </c>
      <c r="BH92" s="52">
        <v>0</v>
      </c>
    </row>
    <row r="93" spans="2:60" ht="11.25" hidden="1">
      <c r="B93" s="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7"/>
      <c r="U93" s="10" t="s">
        <v>148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0</v>
      </c>
      <c r="AD93" s="52">
        <v>0</v>
      </c>
      <c r="AE93" s="52">
        <v>0</v>
      </c>
      <c r="AF93" s="52">
        <v>0</v>
      </c>
      <c r="AG93" s="52">
        <v>0</v>
      </c>
      <c r="AI93" s="52">
        <v>0</v>
      </c>
      <c r="AJ93" s="52">
        <v>0</v>
      </c>
      <c r="AK93" s="52">
        <v>0</v>
      </c>
      <c r="AL93" s="52">
        <v>0</v>
      </c>
      <c r="AM93" s="52">
        <v>0</v>
      </c>
      <c r="AN93" s="52">
        <v>0</v>
      </c>
      <c r="AO93" s="52">
        <v>0</v>
      </c>
      <c r="AP93" s="52">
        <v>0</v>
      </c>
      <c r="AQ93" s="52">
        <v>0</v>
      </c>
      <c r="AR93" s="52">
        <v>0</v>
      </c>
      <c r="AS93" s="52">
        <v>0</v>
      </c>
      <c r="AT93" s="52">
        <v>0</v>
      </c>
      <c r="AW93" s="52">
        <v>0</v>
      </c>
      <c r="AX93" s="52">
        <v>0</v>
      </c>
      <c r="AY93" s="52">
        <v>0</v>
      </c>
      <c r="AZ93" s="52">
        <v>0</v>
      </c>
      <c r="BA93" s="52">
        <v>0</v>
      </c>
      <c r="BB93" s="52">
        <v>0</v>
      </c>
      <c r="BC93" s="52">
        <v>0</v>
      </c>
      <c r="BD93" s="52">
        <v>0</v>
      </c>
      <c r="BE93" s="52">
        <v>0</v>
      </c>
      <c r="BF93" s="52">
        <v>0</v>
      </c>
      <c r="BG93" s="52">
        <v>0</v>
      </c>
      <c r="BH93" s="52">
        <v>0</v>
      </c>
    </row>
    <row r="94" spans="2:60" ht="11.25" hidden="1">
      <c r="B94" s="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7"/>
      <c r="U94" s="10" t="s">
        <v>149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  <c r="AD94" s="52">
        <v>0</v>
      </c>
      <c r="AE94" s="52">
        <v>0</v>
      </c>
      <c r="AF94" s="52">
        <v>0</v>
      </c>
      <c r="AG94" s="52">
        <v>0</v>
      </c>
      <c r="AI94" s="52">
        <v>0</v>
      </c>
      <c r="AJ94" s="52">
        <v>0</v>
      </c>
      <c r="AK94" s="52">
        <v>0</v>
      </c>
      <c r="AL94" s="52">
        <v>0</v>
      </c>
      <c r="AM94" s="52">
        <v>0</v>
      </c>
      <c r="AN94" s="52">
        <v>0</v>
      </c>
      <c r="AO94" s="52">
        <v>0</v>
      </c>
      <c r="AP94" s="52">
        <v>0</v>
      </c>
      <c r="AQ94" s="52">
        <v>0</v>
      </c>
      <c r="AR94" s="52">
        <v>0</v>
      </c>
      <c r="AS94" s="52">
        <v>0</v>
      </c>
      <c r="AT94" s="52">
        <v>0</v>
      </c>
      <c r="AW94" s="52">
        <v>0</v>
      </c>
      <c r="AX94" s="52">
        <v>0</v>
      </c>
      <c r="AY94" s="52">
        <v>0</v>
      </c>
      <c r="AZ94" s="52">
        <v>0</v>
      </c>
      <c r="BA94" s="52">
        <v>0</v>
      </c>
      <c r="BB94" s="52">
        <v>0</v>
      </c>
      <c r="BC94" s="52">
        <v>0</v>
      </c>
      <c r="BD94" s="52">
        <v>0</v>
      </c>
      <c r="BE94" s="52">
        <v>0</v>
      </c>
      <c r="BF94" s="52">
        <v>0</v>
      </c>
      <c r="BG94" s="52">
        <v>0</v>
      </c>
      <c r="BH94" s="52">
        <v>0</v>
      </c>
    </row>
    <row r="95" spans="2:60" ht="11.25" hidden="1">
      <c r="B95" s="9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7"/>
      <c r="U95" s="10" t="s">
        <v>151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2000</v>
      </c>
      <c r="AE95" s="52">
        <v>0</v>
      </c>
      <c r="AF95" s="52">
        <v>0</v>
      </c>
      <c r="AG95" s="52">
        <v>0</v>
      </c>
      <c r="AI95" s="52">
        <v>0</v>
      </c>
      <c r="AJ95" s="52">
        <v>0</v>
      </c>
      <c r="AK95" s="52">
        <v>0</v>
      </c>
      <c r="AL95" s="52">
        <v>0</v>
      </c>
      <c r="AM95" s="52">
        <v>0</v>
      </c>
      <c r="AN95" s="52">
        <v>0</v>
      </c>
      <c r="AO95" s="52">
        <v>0</v>
      </c>
      <c r="AP95" s="52">
        <v>0</v>
      </c>
      <c r="AQ95" s="52">
        <v>0</v>
      </c>
      <c r="AR95" s="52">
        <v>0</v>
      </c>
      <c r="AS95" s="52">
        <v>0</v>
      </c>
      <c r="AT95" s="52">
        <v>0</v>
      </c>
      <c r="AW95" s="52">
        <v>0</v>
      </c>
      <c r="AX95" s="52">
        <v>0</v>
      </c>
      <c r="AY95" s="52">
        <v>0</v>
      </c>
      <c r="AZ95" s="52">
        <v>0</v>
      </c>
      <c r="BA95" s="52">
        <v>0</v>
      </c>
      <c r="BB95" s="52">
        <v>0</v>
      </c>
      <c r="BC95" s="52">
        <v>0</v>
      </c>
      <c r="BD95" s="52">
        <v>0</v>
      </c>
      <c r="BE95" s="52">
        <v>0</v>
      </c>
      <c r="BF95" s="52">
        <v>0</v>
      </c>
      <c r="BG95" s="52">
        <v>0</v>
      </c>
      <c r="BH95" s="52">
        <v>0</v>
      </c>
    </row>
    <row r="96" spans="2:60" ht="11.25" hidden="1">
      <c r="B96" s="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17"/>
      <c r="U96" s="10" t="s">
        <v>153</v>
      </c>
      <c r="V96" s="52">
        <v>0</v>
      </c>
      <c r="W96" s="52">
        <v>0</v>
      </c>
      <c r="X96" s="52">
        <v>1596.09</v>
      </c>
      <c r="Y96" s="52">
        <v>11596.09</v>
      </c>
      <c r="Z96" s="52">
        <v>10000</v>
      </c>
      <c r="AA96" s="52">
        <v>10000</v>
      </c>
      <c r="AB96" s="52">
        <v>10000</v>
      </c>
      <c r="AC96" s="52">
        <v>10000</v>
      </c>
      <c r="AD96" s="52">
        <v>10000</v>
      </c>
      <c r="AE96" s="52">
        <v>0</v>
      </c>
      <c r="AF96" s="52">
        <v>0</v>
      </c>
      <c r="AG96" s="52">
        <v>0</v>
      </c>
      <c r="AI96" s="52">
        <v>0</v>
      </c>
      <c r="AJ96" s="52">
        <v>0</v>
      </c>
      <c r="AK96" s="52">
        <v>0</v>
      </c>
      <c r="AL96" s="52">
        <v>0</v>
      </c>
      <c r="AM96" s="52">
        <v>0</v>
      </c>
      <c r="AN96" s="52">
        <v>0</v>
      </c>
      <c r="AO96" s="52">
        <v>0</v>
      </c>
      <c r="AP96" s="52">
        <v>0</v>
      </c>
      <c r="AQ96" s="52">
        <v>0</v>
      </c>
      <c r="AR96" s="52">
        <v>0</v>
      </c>
      <c r="AS96" s="52">
        <v>0</v>
      </c>
      <c r="AT96" s="52">
        <v>0</v>
      </c>
      <c r="AW96" s="52">
        <v>0</v>
      </c>
      <c r="AX96" s="52">
        <v>0</v>
      </c>
      <c r="AY96" s="52">
        <v>1596.09</v>
      </c>
      <c r="AZ96" s="52">
        <v>1596.09</v>
      </c>
      <c r="BA96" s="52">
        <v>0</v>
      </c>
      <c r="BB96" s="52">
        <v>0</v>
      </c>
      <c r="BC96" s="52">
        <v>0</v>
      </c>
      <c r="BD96" s="52">
        <v>0</v>
      </c>
      <c r="BE96" s="52">
        <v>0</v>
      </c>
      <c r="BF96" s="52">
        <v>0</v>
      </c>
      <c r="BG96" s="52">
        <v>0</v>
      </c>
      <c r="BH96" s="52">
        <v>0</v>
      </c>
    </row>
    <row r="97" spans="2:60" ht="11.25" hidden="1">
      <c r="B97" s="9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17"/>
      <c r="U97" s="10" t="s">
        <v>155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0</v>
      </c>
      <c r="AG97" s="52">
        <v>0</v>
      </c>
      <c r="AI97" s="52">
        <v>0</v>
      </c>
      <c r="AJ97" s="52">
        <v>0</v>
      </c>
      <c r="AK97" s="52">
        <v>0</v>
      </c>
      <c r="AL97" s="52">
        <v>0</v>
      </c>
      <c r="AM97" s="52">
        <v>0</v>
      </c>
      <c r="AN97" s="52">
        <v>0</v>
      </c>
      <c r="AO97" s="52">
        <v>0</v>
      </c>
      <c r="AP97" s="52">
        <v>0</v>
      </c>
      <c r="AQ97" s="52">
        <v>0</v>
      </c>
      <c r="AR97" s="52">
        <v>0</v>
      </c>
      <c r="AS97" s="52">
        <v>0</v>
      </c>
      <c r="AT97" s="52">
        <v>0</v>
      </c>
      <c r="AW97" s="52">
        <v>0</v>
      </c>
      <c r="AX97" s="52">
        <v>0</v>
      </c>
      <c r="AY97" s="52">
        <v>0</v>
      </c>
      <c r="AZ97" s="52">
        <v>0</v>
      </c>
      <c r="BA97" s="52">
        <v>0</v>
      </c>
      <c r="BB97" s="52">
        <v>0</v>
      </c>
      <c r="BC97" s="52">
        <v>0</v>
      </c>
      <c r="BD97" s="52">
        <v>0</v>
      </c>
      <c r="BE97" s="52">
        <v>0</v>
      </c>
      <c r="BF97" s="52">
        <v>0</v>
      </c>
      <c r="BG97" s="52">
        <v>0</v>
      </c>
      <c r="BH97" s="52">
        <v>0</v>
      </c>
    </row>
    <row r="98" spans="2:60" ht="11.25" hidden="1">
      <c r="B98" s="9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17"/>
      <c r="U98" s="10" t="s">
        <v>157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52">
        <v>0</v>
      </c>
      <c r="AG98" s="52">
        <v>0</v>
      </c>
      <c r="AI98" s="52">
        <v>0</v>
      </c>
      <c r="AJ98" s="52">
        <v>0</v>
      </c>
      <c r="AK98" s="52">
        <v>0</v>
      </c>
      <c r="AL98" s="52">
        <v>0</v>
      </c>
      <c r="AM98" s="52">
        <v>0</v>
      </c>
      <c r="AN98" s="52">
        <v>0</v>
      </c>
      <c r="AO98" s="52">
        <v>0</v>
      </c>
      <c r="AP98" s="52">
        <v>0</v>
      </c>
      <c r="AQ98" s="52">
        <v>0</v>
      </c>
      <c r="AR98" s="52">
        <v>0</v>
      </c>
      <c r="AS98" s="52">
        <v>0</v>
      </c>
      <c r="AT98" s="52">
        <v>0</v>
      </c>
      <c r="AW98" s="52">
        <v>0</v>
      </c>
      <c r="AX98" s="52">
        <v>0</v>
      </c>
      <c r="AY98" s="52">
        <v>0</v>
      </c>
      <c r="AZ98" s="52">
        <v>0</v>
      </c>
      <c r="BA98" s="52">
        <v>0</v>
      </c>
      <c r="BB98" s="52">
        <v>0</v>
      </c>
      <c r="BC98" s="52">
        <v>0</v>
      </c>
      <c r="BD98" s="52">
        <v>0</v>
      </c>
      <c r="BE98" s="52">
        <v>0</v>
      </c>
      <c r="BF98" s="52">
        <v>0</v>
      </c>
      <c r="BG98" s="52">
        <v>0</v>
      </c>
      <c r="BH98" s="52">
        <v>0</v>
      </c>
    </row>
    <row r="99" spans="2:60" ht="11.25" hidden="1">
      <c r="B99" s="9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7"/>
      <c r="U99" s="10" t="s">
        <v>159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0</v>
      </c>
      <c r="AE99" s="52">
        <v>0</v>
      </c>
      <c r="AF99" s="52">
        <v>0</v>
      </c>
      <c r="AG99" s="52">
        <v>0</v>
      </c>
      <c r="AI99" s="52">
        <v>0</v>
      </c>
      <c r="AJ99" s="52">
        <v>0</v>
      </c>
      <c r="AK99" s="52">
        <v>0</v>
      </c>
      <c r="AL99" s="52">
        <v>0</v>
      </c>
      <c r="AM99" s="52">
        <v>0</v>
      </c>
      <c r="AN99" s="52">
        <v>0</v>
      </c>
      <c r="AO99" s="52">
        <v>0</v>
      </c>
      <c r="AP99" s="52">
        <v>0</v>
      </c>
      <c r="AQ99" s="52">
        <v>0</v>
      </c>
      <c r="AR99" s="52">
        <v>0</v>
      </c>
      <c r="AS99" s="52">
        <v>0</v>
      </c>
      <c r="AT99" s="52">
        <v>0</v>
      </c>
      <c r="AW99" s="52">
        <v>0</v>
      </c>
      <c r="AX99" s="52">
        <v>0</v>
      </c>
      <c r="AY99" s="52">
        <v>0</v>
      </c>
      <c r="AZ99" s="52">
        <v>0</v>
      </c>
      <c r="BA99" s="52">
        <v>0</v>
      </c>
      <c r="BB99" s="52">
        <v>0</v>
      </c>
      <c r="BC99" s="52">
        <v>0</v>
      </c>
      <c r="BD99" s="52">
        <v>0</v>
      </c>
      <c r="BE99" s="52">
        <v>0</v>
      </c>
      <c r="BF99" s="52">
        <v>0</v>
      </c>
      <c r="BG99" s="52">
        <v>0</v>
      </c>
      <c r="BH99" s="52">
        <v>0</v>
      </c>
    </row>
    <row r="100" spans="2:60" ht="11.25" hidden="1">
      <c r="B100" s="9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7"/>
      <c r="U100" s="10" t="s">
        <v>161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I100" s="52">
        <v>0</v>
      </c>
      <c r="AJ100" s="52">
        <v>0</v>
      </c>
      <c r="AK100" s="52">
        <v>0</v>
      </c>
      <c r="AL100" s="52">
        <v>0</v>
      </c>
      <c r="AM100" s="52">
        <v>0</v>
      </c>
      <c r="AN100" s="52">
        <v>0</v>
      </c>
      <c r="AO100" s="52">
        <v>0</v>
      </c>
      <c r="AP100" s="52">
        <v>0</v>
      </c>
      <c r="AQ100" s="52">
        <v>0</v>
      </c>
      <c r="AR100" s="52">
        <v>0</v>
      </c>
      <c r="AS100" s="52">
        <v>0</v>
      </c>
      <c r="AT100" s="52">
        <v>0</v>
      </c>
      <c r="AW100" s="52">
        <v>0</v>
      </c>
      <c r="AX100" s="52">
        <v>0</v>
      </c>
      <c r="AY100" s="52">
        <v>0</v>
      </c>
      <c r="AZ100" s="52">
        <v>0</v>
      </c>
      <c r="BA100" s="52">
        <v>0</v>
      </c>
      <c r="BB100" s="52">
        <v>0</v>
      </c>
      <c r="BC100" s="52">
        <v>0</v>
      </c>
      <c r="BD100" s="52">
        <v>0</v>
      </c>
      <c r="BE100" s="52">
        <v>0</v>
      </c>
      <c r="BF100" s="52">
        <v>0</v>
      </c>
      <c r="BG100" s="52">
        <v>0</v>
      </c>
      <c r="BH100" s="52">
        <v>0</v>
      </c>
    </row>
    <row r="101" spans="2:60" ht="11.25" hidden="1">
      <c r="B101" s="9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7"/>
      <c r="U101" s="10" t="s">
        <v>163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52">
        <v>1875</v>
      </c>
      <c r="AF101" s="52">
        <v>0</v>
      </c>
      <c r="AG101" s="52">
        <v>0</v>
      </c>
      <c r="AI101" s="52">
        <v>0</v>
      </c>
      <c r="AJ101" s="52">
        <v>0</v>
      </c>
      <c r="AK101" s="52">
        <v>0</v>
      </c>
      <c r="AL101" s="52">
        <v>0</v>
      </c>
      <c r="AM101" s="52">
        <v>0</v>
      </c>
      <c r="AN101" s="52">
        <v>0</v>
      </c>
      <c r="AO101" s="52">
        <v>0</v>
      </c>
      <c r="AP101" s="52">
        <v>0</v>
      </c>
      <c r="AQ101" s="52">
        <v>0</v>
      </c>
      <c r="AR101" s="52">
        <v>0</v>
      </c>
      <c r="AS101" s="52">
        <v>0</v>
      </c>
      <c r="AT101" s="52">
        <v>0</v>
      </c>
      <c r="AW101" s="52">
        <v>0</v>
      </c>
      <c r="AX101" s="52">
        <v>0</v>
      </c>
      <c r="AY101" s="52">
        <v>0</v>
      </c>
      <c r="AZ101" s="52">
        <v>0</v>
      </c>
      <c r="BA101" s="52">
        <v>0</v>
      </c>
      <c r="BB101" s="52">
        <v>0</v>
      </c>
      <c r="BC101" s="52">
        <v>0</v>
      </c>
      <c r="BD101" s="52">
        <v>0</v>
      </c>
      <c r="BE101" s="52">
        <v>0</v>
      </c>
      <c r="BF101" s="52">
        <v>1875</v>
      </c>
      <c r="BG101" s="52">
        <v>0</v>
      </c>
      <c r="BH101" s="52">
        <v>0</v>
      </c>
    </row>
    <row r="102" spans="2:60" ht="11.25" hidden="1">
      <c r="B102" s="9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7"/>
      <c r="U102" s="10" t="s">
        <v>164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15000</v>
      </c>
      <c r="AC102" s="52">
        <v>0</v>
      </c>
      <c r="AD102" s="52">
        <v>0</v>
      </c>
      <c r="AE102" s="52">
        <v>0</v>
      </c>
      <c r="AF102" s="52">
        <v>0</v>
      </c>
      <c r="AG102" s="52">
        <v>0</v>
      </c>
      <c r="AI102" s="52">
        <v>0</v>
      </c>
      <c r="AJ102" s="52">
        <v>0</v>
      </c>
      <c r="AK102" s="52">
        <v>0</v>
      </c>
      <c r="AL102" s="52">
        <v>0</v>
      </c>
      <c r="AM102" s="52">
        <v>0</v>
      </c>
      <c r="AN102" s="52">
        <v>0</v>
      </c>
      <c r="AO102" s="52">
        <v>15000</v>
      </c>
      <c r="AP102" s="52">
        <v>0</v>
      </c>
      <c r="AQ102" s="52">
        <v>0</v>
      </c>
      <c r="AR102" s="52">
        <v>0</v>
      </c>
      <c r="AS102" s="52">
        <v>0</v>
      </c>
      <c r="AT102" s="52">
        <v>0</v>
      </c>
      <c r="AW102" s="52">
        <v>0</v>
      </c>
      <c r="AX102" s="52">
        <v>0</v>
      </c>
      <c r="AY102" s="52">
        <v>0</v>
      </c>
      <c r="AZ102" s="52">
        <v>0</v>
      </c>
      <c r="BA102" s="52">
        <v>0</v>
      </c>
      <c r="BB102" s="52">
        <v>0</v>
      </c>
      <c r="BC102" s="52">
        <v>0</v>
      </c>
      <c r="BD102" s="52">
        <v>0</v>
      </c>
      <c r="BE102" s="52">
        <v>0</v>
      </c>
      <c r="BF102" s="52">
        <v>0</v>
      </c>
      <c r="BG102" s="52">
        <v>0</v>
      </c>
      <c r="BH102" s="52">
        <v>0</v>
      </c>
    </row>
    <row r="103" spans="2:60" ht="11.25" hidden="1">
      <c r="B103" s="9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7"/>
      <c r="U103" s="10" t="s">
        <v>165</v>
      </c>
      <c r="V103" s="52">
        <v>1240</v>
      </c>
      <c r="W103" s="52">
        <v>1390</v>
      </c>
      <c r="X103" s="52">
        <v>3633</v>
      </c>
      <c r="Y103" s="52">
        <v>1626.72</v>
      </c>
      <c r="Z103" s="52">
        <v>3588</v>
      </c>
      <c r="AA103" s="52">
        <v>2910</v>
      </c>
      <c r="AB103" s="52">
        <v>5101</v>
      </c>
      <c r="AC103" s="52">
        <v>2174.97</v>
      </c>
      <c r="AD103" s="52">
        <v>32322.68</v>
      </c>
      <c r="AE103" s="52">
        <v>10420.9</v>
      </c>
      <c r="AF103" s="52">
        <v>8541.57</v>
      </c>
      <c r="AG103" s="52">
        <v>848</v>
      </c>
      <c r="AI103" s="52">
        <v>1140</v>
      </c>
      <c r="AJ103" s="52">
        <v>1266</v>
      </c>
      <c r="AK103" s="52">
        <v>2993</v>
      </c>
      <c r="AL103" s="52">
        <v>1626.72</v>
      </c>
      <c r="AM103" s="52">
        <v>2588</v>
      </c>
      <c r="AN103" s="52">
        <v>2910</v>
      </c>
      <c r="AO103" s="52">
        <v>5101</v>
      </c>
      <c r="AP103" s="52">
        <v>1134.87</v>
      </c>
      <c r="AQ103" s="52">
        <v>25520</v>
      </c>
      <c r="AR103" s="52">
        <v>5974.9</v>
      </c>
      <c r="AS103" s="52">
        <v>7048.57</v>
      </c>
      <c r="AT103" s="52">
        <v>713</v>
      </c>
      <c r="AW103" s="52">
        <v>0</v>
      </c>
      <c r="AX103" s="52">
        <v>0</v>
      </c>
      <c r="AY103" s="52">
        <v>0</v>
      </c>
      <c r="AZ103" s="52">
        <v>0</v>
      </c>
      <c r="BA103" s="52">
        <v>1000</v>
      </c>
      <c r="BB103" s="52">
        <v>0</v>
      </c>
      <c r="BC103" s="52">
        <v>0</v>
      </c>
      <c r="BD103" s="52">
        <v>0</v>
      </c>
      <c r="BE103" s="52">
        <v>1661</v>
      </c>
      <c r="BF103" s="52">
        <v>0</v>
      </c>
      <c r="BG103" s="52">
        <v>0</v>
      </c>
      <c r="BH103" s="52">
        <v>0</v>
      </c>
    </row>
    <row r="104" spans="2:60" ht="11.25" hidden="1">
      <c r="B104" s="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7"/>
      <c r="U104" s="10" t="s">
        <v>204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52">
        <v>50000</v>
      </c>
      <c r="AG104" s="52">
        <v>0</v>
      </c>
      <c r="AI104" s="52">
        <v>0</v>
      </c>
      <c r="AJ104" s="52">
        <v>0</v>
      </c>
      <c r="AK104" s="52">
        <v>0</v>
      </c>
      <c r="AL104" s="52">
        <v>0</v>
      </c>
      <c r="AM104" s="52">
        <v>0</v>
      </c>
      <c r="AN104" s="52">
        <v>0</v>
      </c>
      <c r="AO104" s="52">
        <v>0</v>
      </c>
      <c r="AP104" s="52">
        <v>0</v>
      </c>
      <c r="AQ104" s="52">
        <v>0</v>
      </c>
      <c r="AR104" s="52">
        <v>0</v>
      </c>
      <c r="AS104" s="52">
        <v>50000</v>
      </c>
      <c r="AT104" s="52">
        <v>0</v>
      </c>
      <c r="AW104" s="52">
        <v>0</v>
      </c>
      <c r="AX104" s="52">
        <v>0</v>
      </c>
      <c r="AY104" s="52">
        <v>0</v>
      </c>
      <c r="AZ104" s="52">
        <v>0</v>
      </c>
      <c r="BA104" s="52">
        <v>0</v>
      </c>
      <c r="BB104" s="52">
        <v>0</v>
      </c>
      <c r="BC104" s="52">
        <v>0</v>
      </c>
      <c r="BD104" s="52">
        <v>0</v>
      </c>
      <c r="BE104" s="52">
        <v>0</v>
      </c>
      <c r="BF104" s="52">
        <v>0</v>
      </c>
      <c r="BG104" s="52">
        <v>0</v>
      </c>
      <c r="BH104" s="52">
        <v>0</v>
      </c>
    </row>
    <row r="105" spans="2:60" ht="11.25" hidden="1">
      <c r="B105" s="9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7"/>
      <c r="U105" s="10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  <c r="AG105" s="52">
        <v>0</v>
      </c>
      <c r="AI105" s="52">
        <v>0</v>
      </c>
      <c r="AJ105" s="52">
        <v>0</v>
      </c>
      <c r="AK105" s="52">
        <v>0</v>
      </c>
      <c r="AL105" s="52">
        <v>0</v>
      </c>
      <c r="AM105" s="52">
        <v>0</v>
      </c>
      <c r="AN105" s="52">
        <v>0</v>
      </c>
      <c r="AO105" s="52">
        <v>0</v>
      </c>
      <c r="AP105" s="52">
        <v>0</v>
      </c>
      <c r="AQ105" s="52">
        <v>0</v>
      </c>
      <c r="AR105" s="52">
        <v>0</v>
      </c>
      <c r="AS105" s="52">
        <v>0</v>
      </c>
      <c r="AT105" s="52">
        <v>0</v>
      </c>
      <c r="AW105" s="52">
        <v>0</v>
      </c>
      <c r="AX105" s="52">
        <v>0</v>
      </c>
      <c r="AY105" s="52">
        <v>0</v>
      </c>
      <c r="AZ105" s="52">
        <v>0</v>
      </c>
      <c r="BA105" s="52">
        <v>0</v>
      </c>
      <c r="BB105" s="52">
        <v>0</v>
      </c>
      <c r="BC105" s="52">
        <v>0</v>
      </c>
      <c r="BD105" s="52">
        <v>0</v>
      </c>
      <c r="BE105" s="52">
        <v>0</v>
      </c>
      <c r="BF105" s="52">
        <v>0</v>
      </c>
      <c r="BG105" s="52">
        <v>0</v>
      </c>
      <c r="BH105" s="52">
        <v>0</v>
      </c>
    </row>
    <row r="106" spans="2:60" ht="11.25" hidden="1">
      <c r="B106" s="9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7"/>
      <c r="U106" s="10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52">
        <v>0</v>
      </c>
      <c r="AG106" s="52">
        <v>0</v>
      </c>
      <c r="AI106" s="52">
        <v>0</v>
      </c>
      <c r="AJ106" s="52">
        <v>0</v>
      </c>
      <c r="AK106" s="52">
        <v>0</v>
      </c>
      <c r="AL106" s="52">
        <v>0</v>
      </c>
      <c r="AM106" s="52">
        <v>0</v>
      </c>
      <c r="AN106" s="52">
        <v>0</v>
      </c>
      <c r="AO106" s="52">
        <v>0</v>
      </c>
      <c r="AP106" s="52">
        <v>0</v>
      </c>
      <c r="AQ106" s="52">
        <v>0</v>
      </c>
      <c r="AR106" s="52">
        <v>0</v>
      </c>
      <c r="AS106" s="52">
        <v>0</v>
      </c>
      <c r="AT106" s="52">
        <v>0</v>
      </c>
      <c r="AW106" s="52">
        <v>0</v>
      </c>
      <c r="AX106" s="52">
        <v>0</v>
      </c>
      <c r="AY106" s="52">
        <v>0</v>
      </c>
      <c r="AZ106" s="52">
        <v>0</v>
      </c>
      <c r="BA106" s="52">
        <v>0</v>
      </c>
      <c r="BB106" s="52">
        <v>0</v>
      </c>
      <c r="BC106" s="52">
        <v>0</v>
      </c>
      <c r="BD106" s="52">
        <v>0</v>
      </c>
      <c r="BE106" s="52">
        <v>0</v>
      </c>
      <c r="BF106" s="52">
        <v>0</v>
      </c>
      <c r="BG106" s="52">
        <v>0</v>
      </c>
      <c r="BH106" s="52">
        <v>0</v>
      </c>
    </row>
    <row r="107" spans="2:60" ht="11.25" hidden="1">
      <c r="B107" s="9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17"/>
      <c r="U107" s="10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52">
        <v>0</v>
      </c>
      <c r="AG107" s="52">
        <v>0</v>
      </c>
      <c r="AI107" s="52">
        <v>0</v>
      </c>
      <c r="AJ107" s="52">
        <v>0</v>
      </c>
      <c r="AK107" s="52">
        <v>0</v>
      </c>
      <c r="AL107" s="52">
        <v>0</v>
      </c>
      <c r="AM107" s="52">
        <v>0</v>
      </c>
      <c r="AN107" s="52">
        <v>0</v>
      </c>
      <c r="AO107" s="52">
        <v>0</v>
      </c>
      <c r="AP107" s="52">
        <v>0</v>
      </c>
      <c r="AQ107" s="52">
        <v>0</v>
      </c>
      <c r="AR107" s="52">
        <v>0</v>
      </c>
      <c r="AS107" s="52">
        <v>0</v>
      </c>
      <c r="AT107" s="52">
        <v>0</v>
      </c>
      <c r="AW107" s="52">
        <v>0</v>
      </c>
      <c r="AX107" s="52">
        <v>0</v>
      </c>
      <c r="AY107" s="52">
        <v>0</v>
      </c>
      <c r="AZ107" s="52">
        <v>0</v>
      </c>
      <c r="BA107" s="52">
        <v>0</v>
      </c>
      <c r="BB107" s="52">
        <v>0</v>
      </c>
      <c r="BC107" s="52">
        <v>0</v>
      </c>
      <c r="BD107" s="52">
        <v>0</v>
      </c>
      <c r="BE107" s="52">
        <v>0</v>
      </c>
      <c r="BF107" s="52">
        <v>0</v>
      </c>
      <c r="BG107" s="52">
        <v>0</v>
      </c>
      <c r="BH107" s="52">
        <v>0</v>
      </c>
    </row>
    <row r="108" spans="1:60" ht="11.25">
      <c r="A108" s="25">
        <v>26</v>
      </c>
      <c r="B108" s="26" t="s">
        <v>45</v>
      </c>
      <c r="C108" s="17">
        <f>SUM(C109:C142)</f>
        <v>33314.63913235123</v>
      </c>
      <c r="D108" s="17">
        <f aca="true" t="shared" si="54" ref="D108:N108">SUM(D109:D142)</f>
        <v>58440.21694921245</v>
      </c>
      <c r="E108" s="17">
        <f t="shared" si="54"/>
        <v>33088.93244913256</v>
      </c>
      <c r="F108" s="17">
        <f t="shared" si="54"/>
        <v>33724.0163657129</v>
      </c>
      <c r="G108" s="17">
        <f t="shared" si="54"/>
        <v>33003.96364679097</v>
      </c>
      <c r="H108" s="17">
        <f t="shared" si="54"/>
        <v>39296.987228730206</v>
      </c>
      <c r="I108" s="17">
        <f t="shared" si="54"/>
        <v>41871.876871884575</v>
      </c>
      <c r="J108" s="17">
        <f t="shared" si="54"/>
        <v>38489.81567141417</v>
      </c>
      <c r="K108" s="17">
        <f t="shared" si="54"/>
        <v>37816.93709658004</v>
      </c>
      <c r="L108" s="17">
        <f t="shared" si="54"/>
        <v>39553.01546107042</v>
      </c>
      <c r="M108" s="17">
        <f t="shared" si="54"/>
        <v>43924.72500699643</v>
      </c>
      <c r="N108" s="17">
        <f t="shared" si="54"/>
        <v>45607.62773621613</v>
      </c>
      <c r="O108" s="17">
        <f aca="true" t="shared" si="55" ref="O108:O142">SUM(C108:N108)</f>
        <v>478132.7536160921</v>
      </c>
      <c r="Q108" s="16">
        <f>O108/N146/12</f>
        <v>12.991325769375395</v>
      </c>
      <c r="U108" s="10">
        <v>26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  <c r="AC108" s="52">
        <v>0</v>
      </c>
      <c r="AD108" s="52">
        <v>0</v>
      </c>
      <c r="AE108" s="52">
        <v>0</v>
      </c>
      <c r="AF108" s="52">
        <v>0</v>
      </c>
      <c r="AG108" s="52">
        <v>0</v>
      </c>
      <c r="AI108" s="52">
        <v>0</v>
      </c>
      <c r="AJ108" s="52">
        <v>0</v>
      </c>
      <c r="AK108" s="52">
        <v>0</v>
      </c>
      <c r="AL108" s="52">
        <v>0</v>
      </c>
      <c r="AM108" s="52">
        <v>0</v>
      </c>
      <c r="AN108" s="52">
        <v>0</v>
      </c>
      <c r="AO108" s="52">
        <v>0</v>
      </c>
      <c r="AP108" s="52">
        <v>0</v>
      </c>
      <c r="AQ108" s="52">
        <v>0</v>
      </c>
      <c r="AR108" s="52">
        <v>0</v>
      </c>
      <c r="AS108" s="52">
        <v>0</v>
      </c>
      <c r="AT108" s="52">
        <v>0</v>
      </c>
      <c r="AW108" s="52">
        <v>0</v>
      </c>
      <c r="AX108" s="52">
        <v>0</v>
      </c>
      <c r="AY108" s="52">
        <v>0</v>
      </c>
      <c r="AZ108" s="52">
        <v>0</v>
      </c>
      <c r="BA108" s="52">
        <v>0</v>
      </c>
      <c r="BB108" s="52">
        <v>0</v>
      </c>
      <c r="BC108" s="52">
        <v>0</v>
      </c>
      <c r="BD108" s="52">
        <v>0</v>
      </c>
      <c r="BE108" s="52">
        <v>0</v>
      </c>
      <c r="BF108" s="52">
        <v>0</v>
      </c>
      <c r="BG108" s="52">
        <v>0</v>
      </c>
      <c r="BH108" s="52">
        <v>0</v>
      </c>
    </row>
    <row r="109" spans="1:60" ht="11.25">
      <c r="A109" s="27" t="s">
        <v>46</v>
      </c>
      <c r="B109" s="14" t="s">
        <v>47</v>
      </c>
      <c r="C109" s="22">
        <f aca="true" t="shared" si="56" ref="C109:C139">V109*C$148</f>
        <v>2713.858277668356</v>
      </c>
      <c r="D109" s="22">
        <f aca="true" t="shared" si="57" ref="D109:D139">W109*D$148</f>
        <v>2713.858277668356</v>
      </c>
      <c r="E109" s="22">
        <f aca="true" t="shared" si="58" ref="E109:E139">X109*E$148</f>
        <v>2713.858277668356</v>
      </c>
      <c r="F109" s="22">
        <f aca="true" t="shared" si="59" ref="F109:F139">Y109*F$148</f>
        <v>2713.858277668356</v>
      </c>
      <c r="G109" s="22">
        <f aca="true" t="shared" si="60" ref="G109:G139">Z109*G$148</f>
        <v>2713.858277668356</v>
      </c>
      <c r="H109" s="22">
        <f aca="true" t="shared" si="61" ref="H109:H139">AA109*H$148</f>
        <v>2713.858277668356</v>
      </c>
      <c r="I109" s="22">
        <f aca="true" t="shared" si="62" ref="I109:I139">AB109*I$148</f>
        <v>2973.324040582576</v>
      </c>
      <c r="J109" s="22">
        <f aca="true" t="shared" si="63" ref="J109:J139">AC109*J$148</f>
        <v>2973.324040582576</v>
      </c>
      <c r="K109" s="22">
        <f aca="true" t="shared" si="64" ref="K109:K139">AD109*K$148</f>
        <v>2980.106628051439</v>
      </c>
      <c r="L109" s="22">
        <f aca="true" t="shared" si="65" ref="L109:L139">AE109*L$148</f>
        <v>2955.8298605488185</v>
      </c>
      <c r="M109" s="22">
        <f aca="true" t="shared" si="66" ref="M109:M139">AF109*M$148</f>
        <v>2975.323459452773</v>
      </c>
      <c r="N109" s="22">
        <f aca="true" t="shared" si="67" ref="N109:N139">AG109*N$148</f>
        <v>3019.408440299217</v>
      </c>
      <c r="O109" s="17">
        <f t="shared" si="55"/>
        <v>34160.46613552753</v>
      </c>
      <c r="U109" s="10" t="s">
        <v>46</v>
      </c>
      <c r="V109" s="52">
        <v>36919.2</v>
      </c>
      <c r="W109" s="52">
        <v>36919.2</v>
      </c>
      <c r="X109" s="52">
        <v>36919.2</v>
      </c>
      <c r="Y109" s="52">
        <v>36919.2</v>
      </c>
      <c r="Z109" s="52">
        <v>36919.2</v>
      </c>
      <c r="AA109" s="52">
        <v>36919.2</v>
      </c>
      <c r="AB109" s="52">
        <v>40448.96</v>
      </c>
      <c r="AC109" s="52">
        <v>40448.96</v>
      </c>
      <c r="AD109" s="52">
        <v>40541.23</v>
      </c>
      <c r="AE109" s="52">
        <v>40210.97</v>
      </c>
      <c r="AF109" s="52">
        <v>40476.16</v>
      </c>
      <c r="AG109" s="52">
        <v>41075.89</v>
      </c>
      <c r="AI109" s="52">
        <v>36919.2</v>
      </c>
      <c r="AJ109" s="52">
        <v>36919.2</v>
      </c>
      <c r="AK109" s="52">
        <v>36919.2</v>
      </c>
      <c r="AL109" s="52">
        <v>36919.2</v>
      </c>
      <c r="AM109" s="52">
        <v>36919.2</v>
      </c>
      <c r="AN109" s="52">
        <v>36919.2</v>
      </c>
      <c r="AO109" s="52">
        <v>40448.96</v>
      </c>
      <c r="AP109" s="52">
        <v>40448.96</v>
      </c>
      <c r="AQ109" s="52">
        <v>40541.23</v>
      </c>
      <c r="AR109" s="52">
        <v>40210.97</v>
      </c>
      <c r="AS109" s="52">
        <v>40476.16</v>
      </c>
      <c r="AT109" s="52">
        <v>41075.89</v>
      </c>
      <c r="AW109" s="52">
        <v>0</v>
      </c>
      <c r="AX109" s="52">
        <v>0</v>
      </c>
      <c r="AY109" s="52">
        <v>0</v>
      </c>
      <c r="AZ109" s="52">
        <v>0</v>
      </c>
      <c r="BA109" s="52">
        <v>0</v>
      </c>
      <c r="BB109" s="52">
        <v>0</v>
      </c>
      <c r="BC109" s="52">
        <v>0</v>
      </c>
      <c r="BD109" s="52">
        <v>0</v>
      </c>
      <c r="BE109" s="52">
        <v>0</v>
      </c>
      <c r="BF109" s="52">
        <v>0</v>
      </c>
      <c r="BG109" s="52">
        <v>0</v>
      </c>
      <c r="BH109" s="52">
        <v>0</v>
      </c>
    </row>
    <row r="110" spans="1:60" ht="11.25">
      <c r="A110" s="27" t="s">
        <v>48</v>
      </c>
      <c r="B110" s="14" t="s">
        <v>49</v>
      </c>
      <c r="C110" s="22">
        <f t="shared" si="56"/>
        <v>2266.159724493022</v>
      </c>
      <c r="D110" s="22">
        <f t="shared" si="57"/>
        <v>1395.0724642659889</v>
      </c>
      <c r="E110" s="22">
        <f t="shared" si="58"/>
        <v>1290.9483161176752</v>
      </c>
      <c r="F110" s="22">
        <f t="shared" si="59"/>
        <v>1512.2075366799234</v>
      </c>
      <c r="G110" s="22">
        <f t="shared" si="60"/>
        <v>1145.1818595147056</v>
      </c>
      <c r="H110" s="22">
        <f t="shared" si="61"/>
        <v>1284.7736401950078</v>
      </c>
      <c r="I110" s="22">
        <f t="shared" si="62"/>
        <v>1734.5510009309733</v>
      </c>
      <c r="J110" s="22">
        <f t="shared" si="63"/>
        <v>2490.2320980024188</v>
      </c>
      <c r="K110" s="22">
        <f t="shared" si="64"/>
        <v>1507.147242745204</v>
      </c>
      <c r="L110" s="22">
        <f t="shared" si="65"/>
        <v>3371.883934700949</v>
      </c>
      <c r="M110" s="22">
        <f t="shared" si="66"/>
        <v>3261.7100743093556</v>
      </c>
      <c r="N110" s="22">
        <f t="shared" si="67"/>
        <v>1469.9801041735482</v>
      </c>
      <c r="O110" s="17">
        <f t="shared" si="55"/>
        <v>22729.847996128774</v>
      </c>
      <c r="U110" s="10" t="s">
        <v>48</v>
      </c>
      <c r="V110" s="52">
        <v>30828.73</v>
      </c>
      <c r="W110" s="52">
        <v>18978.5</v>
      </c>
      <c r="X110" s="52">
        <v>17562</v>
      </c>
      <c r="Y110" s="52">
        <v>20572</v>
      </c>
      <c r="Z110" s="52">
        <v>15579</v>
      </c>
      <c r="AA110" s="52">
        <v>17478</v>
      </c>
      <c r="AB110" s="52">
        <v>23596.75</v>
      </c>
      <c r="AC110" s="52">
        <v>33877</v>
      </c>
      <c r="AD110" s="52">
        <v>20503.16</v>
      </c>
      <c r="AE110" s="52">
        <v>45870.95</v>
      </c>
      <c r="AF110" s="52">
        <v>44372.15</v>
      </c>
      <c r="AG110" s="52">
        <v>19997.54</v>
      </c>
      <c r="AI110" s="52">
        <v>30828.73</v>
      </c>
      <c r="AJ110" s="52">
        <v>18978.5</v>
      </c>
      <c r="AK110" s="52">
        <v>17562</v>
      </c>
      <c r="AL110" s="52">
        <v>20572</v>
      </c>
      <c r="AM110" s="52">
        <v>15579</v>
      </c>
      <c r="AN110" s="52">
        <v>17478</v>
      </c>
      <c r="AO110" s="52">
        <v>23596.75</v>
      </c>
      <c r="AP110" s="52">
        <v>33877</v>
      </c>
      <c r="AQ110" s="52">
        <v>20503.16</v>
      </c>
      <c r="AR110" s="52">
        <v>45870.95</v>
      </c>
      <c r="AS110" s="52">
        <v>44372.15</v>
      </c>
      <c r="AT110" s="52">
        <v>19997.54</v>
      </c>
      <c r="AW110" s="52">
        <v>0</v>
      </c>
      <c r="AX110" s="52">
        <v>0</v>
      </c>
      <c r="AY110" s="52">
        <v>0</v>
      </c>
      <c r="AZ110" s="52">
        <v>0</v>
      </c>
      <c r="BA110" s="52">
        <v>0</v>
      </c>
      <c r="BB110" s="52">
        <v>0</v>
      </c>
      <c r="BC110" s="52">
        <v>0</v>
      </c>
      <c r="BD110" s="52">
        <v>0</v>
      </c>
      <c r="BE110" s="52">
        <v>0</v>
      </c>
      <c r="BF110" s="52">
        <v>0</v>
      </c>
      <c r="BG110" s="52">
        <v>0</v>
      </c>
      <c r="BH110" s="52">
        <v>0</v>
      </c>
    </row>
    <row r="111" spans="1:60" ht="11.25">
      <c r="A111" s="27" t="s">
        <v>50</v>
      </c>
      <c r="B111" s="14" t="s">
        <v>51</v>
      </c>
      <c r="C111" s="22">
        <f t="shared" si="56"/>
        <v>154.36689806668477</v>
      </c>
      <c r="D111" s="22">
        <f t="shared" si="57"/>
        <v>91.88505837302664</v>
      </c>
      <c r="E111" s="22">
        <f t="shared" si="58"/>
        <v>180.09471441113223</v>
      </c>
      <c r="F111" s="22">
        <f t="shared" si="59"/>
        <v>91.88505837302664</v>
      </c>
      <c r="G111" s="22">
        <f t="shared" si="60"/>
        <v>194.79632375081647</v>
      </c>
      <c r="H111" s="22">
        <f t="shared" si="61"/>
        <v>94.8253802409635</v>
      </c>
      <c r="I111" s="22">
        <f t="shared" si="62"/>
        <v>194.79632375081647</v>
      </c>
      <c r="J111" s="22">
        <f t="shared" si="63"/>
        <v>286.68138212384315</v>
      </c>
      <c r="K111" s="22">
        <f t="shared" si="64"/>
        <v>165.39310507144796</v>
      </c>
      <c r="L111" s="22">
        <f t="shared" si="65"/>
        <v>95.56046070794771</v>
      </c>
      <c r="M111" s="22">
        <f t="shared" si="66"/>
        <v>194.79632375081647</v>
      </c>
      <c r="N111" s="22">
        <f t="shared" si="67"/>
        <v>0</v>
      </c>
      <c r="O111" s="17">
        <f t="shared" si="55"/>
        <v>1745.081028620522</v>
      </c>
      <c r="U111" s="10" t="s">
        <v>50</v>
      </c>
      <c r="V111" s="52">
        <v>2100</v>
      </c>
      <c r="W111" s="52">
        <v>1250</v>
      </c>
      <c r="X111" s="52">
        <v>2450</v>
      </c>
      <c r="Y111" s="52">
        <v>1250</v>
      </c>
      <c r="Z111" s="52">
        <v>2650</v>
      </c>
      <c r="AA111" s="52">
        <v>1290</v>
      </c>
      <c r="AB111" s="52">
        <v>2650</v>
      </c>
      <c r="AC111" s="52">
        <v>3900</v>
      </c>
      <c r="AD111" s="52">
        <v>2250</v>
      </c>
      <c r="AE111" s="52">
        <v>1300</v>
      </c>
      <c r="AF111" s="52">
        <v>2650</v>
      </c>
      <c r="AG111" s="52">
        <v>0</v>
      </c>
      <c r="AI111" s="52">
        <v>2100</v>
      </c>
      <c r="AJ111" s="52">
        <v>1250</v>
      </c>
      <c r="AK111" s="52">
        <v>2450</v>
      </c>
      <c r="AL111" s="52">
        <v>1250</v>
      </c>
      <c r="AM111" s="52">
        <v>2650</v>
      </c>
      <c r="AN111" s="52">
        <v>1290</v>
      </c>
      <c r="AO111" s="52">
        <v>2650</v>
      </c>
      <c r="AP111" s="52">
        <v>3900</v>
      </c>
      <c r="AQ111" s="52">
        <v>2250</v>
      </c>
      <c r="AR111" s="52">
        <v>1300</v>
      </c>
      <c r="AS111" s="52">
        <v>2650</v>
      </c>
      <c r="AT111" s="52">
        <v>0</v>
      </c>
      <c r="AW111" s="52">
        <v>0</v>
      </c>
      <c r="AX111" s="52">
        <v>0</v>
      </c>
      <c r="AY111" s="52">
        <v>0</v>
      </c>
      <c r="AZ111" s="52">
        <v>0</v>
      </c>
      <c r="BA111" s="52">
        <v>0</v>
      </c>
      <c r="BB111" s="52">
        <v>0</v>
      </c>
      <c r="BC111" s="52">
        <v>0</v>
      </c>
      <c r="BD111" s="52">
        <v>0</v>
      </c>
      <c r="BE111" s="52">
        <v>0</v>
      </c>
      <c r="BF111" s="52">
        <v>0</v>
      </c>
      <c r="BG111" s="52">
        <v>0</v>
      </c>
      <c r="BH111" s="52">
        <v>0</v>
      </c>
    </row>
    <row r="112" spans="1:60" ht="11.25">
      <c r="A112" s="27" t="s">
        <v>52</v>
      </c>
      <c r="B112" s="14" t="s">
        <v>53</v>
      </c>
      <c r="C112" s="22">
        <f t="shared" si="56"/>
        <v>106.5866677127109</v>
      </c>
      <c r="D112" s="22">
        <f t="shared" si="57"/>
        <v>202.14712842065862</v>
      </c>
      <c r="E112" s="22">
        <f t="shared" si="58"/>
        <v>0</v>
      </c>
      <c r="F112" s="22">
        <f t="shared" si="59"/>
        <v>102.91126537778985</v>
      </c>
      <c r="G112" s="22">
        <f t="shared" si="60"/>
        <v>0</v>
      </c>
      <c r="H112" s="22">
        <f t="shared" si="61"/>
        <v>73.50804669842131</v>
      </c>
      <c r="I112" s="22">
        <f t="shared" si="62"/>
        <v>308.73379613336954</v>
      </c>
      <c r="J112" s="22">
        <f t="shared" si="63"/>
        <v>36.754023349210655</v>
      </c>
      <c r="K112" s="22">
        <f t="shared" si="64"/>
        <v>0</v>
      </c>
      <c r="L112" s="22">
        <f t="shared" si="65"/>
        <v>198.47172608573754</v>
      </c>
      <c r="M112" s="22">
        <f t="shared" si="66"/>
        <v>73.50804669842131</v>
      </c>
      <c r="N112" s="22">
        <f t="shared" si="67"/>
        <v>73.50804669842131</v>
      </c>
      <c r="O112" s="17">
        <f t="shared" si="55"/>
        <v>1176.1287471747412</v>
      </c>
      <c r="U112" s="10" t="s">
        <v>52</v>
      </c>
      <c r="V112" s="52">
        <v>1450</v>
      </c>
      <c r="W112" s="52">
        <v>2750</v>
      </c>
      <c r="X112" s="52">
        <v>0</v>
      </c>
      <c r="Y112" s="52">
        <v>1400</v>
      </c>
      <c r="Z112" s="52">
        <v>0</v>
      </c>
      <c r="AA112" s="52">
        <v>1000</v>
      </c>
      <c r="AB112" s="52">
        <v>4200</v>
      </c>
      <c r="AC112" s="52">
        <v>500</v>
      </c>
      <c r="AD112" s="52">
        <v>0</v>
      </c>
      <c r="AE112" s="52">
        <v>2700</v>
      </c>
      <c r="AF112" s="52">
        <v>1000</v>
      </c>
      <c r="AG112" s="52">
        <v>1000</v>
      </c>
      <c r="AI112" s="52">
        <v>1450</v>
      </c>
      <c r="AJ112" s="52">
        <v>2750</v>
      </c>
      <c r="AK112" s="52">
        <v>0</v>
      </c>
      <c r="AL112" s="52">
        <v>1400</v>
      </c>
      <c r="AM112" s="52">
        <v>0</v>
      </c>
      <c r="AN112" s="52">
        <v>1000</v>
      </c>
      <c r="AO112" s="52">
        <v>4200</v>
      </c>
      <c r="AP112" s="52">
        <v>500</v>
      </c>
      <c r="AQ112" s="52">
        <v>0</v>
      </c>
      <c r="AR112" s="52">
        <v>2700</v>
      </c>
      <c r="AS112" s="52">
        <v>1000</v>
      </c>
      <c r="AT112" s="52">
        <v>1000</v>
      </c>
      <c r="AW112" s="52">
        <v>0</v>
      </c>
      <c r="AX112" s="52">
        <v>0</v>
      </c>
      <c r="AY112" s="52">
        <v>0</v>
      </c>
      <c r="AZ112" s="52">
        <v>0</v>
      </c>
      <c r="BA112" s="52">
        <v>0</v>
      </c>
      <c r="BB112" s="52">
        <v>0</v>
      </c>
      <c r="BC112" s="52">
        <v>0</v>
      </c>
      <c r="BD112" s="52">
        <v>0</v>
      </c>
      <c r="BE112" s="52">
        <v>0</v>
      </c>
      <c r="BF112" s="52">
        <v>0</v>
      </c>
      <c r="BG112" s="52">
        <v>0</v>
      </c>
      <c r="BH112" s="52">
        <v>0</v>
      </c>
    </row>
    <row r="113" spans="1:60" ht="11.25">
      <c r="A113" s="27" t="s">
        <v>54</v>
      </c>
      <c r="B113" s="14" t="s">
        <v>55</v>
      </c>
      <c r="C113" s="22">
        <f t="shared" si="56"/>
        <v>51.45563268889492</v>
      </c>
      <c r="D113" s="22">
        <f t="shared" si="57"/>
        <v>0</v>
      </c>
      <c r="E113" s="22">
        <f t="shared" si="58"/>
        <v>11.026207004763197</v>
      </c>
      <c r="F113" s="22">
        <f t="shared" si="59"/>
        <v>0</v>
      </c>
      <c r="G113" s="22">
        <f t="shared" si="60"/>
        <v>44.10482801905279</v>
      </c>
      <c r="H113" s="22">
        <f t="shared" si="61"/>
        <v>102.91126537778985</v>
      </c>
      <c r="I113" s="22">
        <f t="shared" si="62"/>
        <v>11.026207004763197</v>
      </c>
      <c r="J113" s="22">
        <f t="shared" si="63"/>
        <v>191.12092141589542</v>
      </c>
      <c r="K113" s="22">
        <f t="shared" si="64"/>
        <v>0</v>
      </c>
      <c r="L113" s="22">
        <f t="shared" si="65"/>
        <v>102.91126537778985</v>
      </c>
      <c r="M113" s="22">
        <f t="shared" si="66"/>
        <v>169.06850740636904</v>
      </c>
      <c r="N113" s="22">
        <f t="shared" si="67"/>
        <v>56.60119595778441</v>
      </c>
      <c r="O113" s="17">
        <f t="shared" si="55"/>
        <v>740.2260302531026</v>
      </c>
      <c r="U113" s="10" t="s">
        <v>54</v>
      </c>
      <c r="V113" s="52">
        <v>700</v>
      </c>
      <c r="W113" s="52">
        <v>0</v>
      </c>
      <c r="X113" s="52">
        <v>150</v>
      </c>
      <c r="Y113" s="52">
        <v>0</v>
      </c>
      <c r="Z113" s="52">
        <v>600</v>
      </c>
      <c r="AA113" s="52">
        <v>1400</v>
      </c>
      <c r="AB113" s="52">
        <v>150</v>
      </c>
      <c r="AC113" s="52">
        <v>2600</v>
      </c>
      <c r="AD113" s="52">
        <v>0</v>
      </c>
      <c r="AE113" s="52">
        <v>1400</v>
      </c>
      <c r="AF113" s="52">
        <v>2300</v>
      </c>
      <c r="AG113" s="52">
        <v>770</v>
      </c>
      <c r="AI113" s="52">
        <v>700</v>
      </c>
      <c r="AJ113" s="52">
        <v>0</v>
      </c>
      <c r="AK113" s="52">
        <v>0</v>
      </c>
      <c r="AL113" s="52">
        <v>0</v>
      </c>
      <c r="AM113" s="52">
        <v>600</v>
      </c>
      <c r="AN113" s="52">
        <v>600</v>
      </c>
      <c r="AO113" s="52">
        <v>150</v>
      </c>
      <c r="AP113" s="52">
        <v>2600</v>
      </c>
      <c r="AQ113" s="52">
        <v>0</v>
      </c>
      <c r="AR113" s="52">
        <v>1400</v>
      </c>
      <c r="AS113" s="52">
        <v>2000</v>
      </c>
      <c r="AT113" s="52">
        <v>770</v>
      </c>
      <c r="AW113" s="52">
        <v>0</v>
      </c>
      <c r="AX113" s="52">
        <v>0</v>
      </c>
      <c r="AY113" s="52">
        <v>0</v>
      </c>
      <c r="AZ113" s="52">
        <v>0</v>
      </c>
      <c r="BA113" s="52">
        <v>0</v>
      </c>
      <c r="BB113" s="52">
        <v>0</v>
      </c>
      <c r="BC113" s="52">
        <v>0</v>
      </c>
      <c r="BD113" s="52">
        <v>0</v>
      </c>
      <c r="BE113" s="52">
        <v>0</v>
      </c>
      <c r="BF113" s="52">
        <v>0</v>
      </c>
      <c r="BG113" s="52">
        <v>0</v>
      </c>
      <c r="BH113" s="52">
        <v>0</v>
      </c>
    </row>
    <row r="114" spans="1:60" ht="11.25">
      <c r="A114" s="27" t="s">
        <v>56</v>
      </c>
      <c r="B114" s="14" t="s">
        <v>43</v>
      </c>
      <c r="C114" s="22">
        <f t="shared" si="56"/>
        <v>35.28386241524223</v>
      </c>
      <c r="D114" s="22">
        <f t="shared" si="57"/>
        <v>21.464349635939023</v>
      </c>
      <c r="E114" s="22">
        <f t="shared" si="58"/>
        <v>83.57864909610504</v>
      </c>
      <c r="F114" s="22">
        <f t="shared" si="59"/>
        <v>146.64855316335053</v>
      </c>
      <c r="G114" s="22">
        <f t="shared" si="60"/>
        <v>29.256202585971682</v>
      </c>
      <c r="H114" s="22">
        <f t="shared" si="61"/>
        <v>504.41221644456704</v>
      </c>
      <c r="I114" s="22">
        <f t="shared" si="62"/>
        <v>209.93898137069127</v>
      </c>
      <c r="J114" s="22">
        <f t="shared" si="63"/>
        <v>8.085885136826345</v>
      </c>
      <c r="K114" s="22">
        <f t="shared" si="64"/>
        <v>22.052414009526395</v>
      </c>
      <c r="L114" s="22">
        <f t="shared" si="65"/>
        <v>149.95641526477948</v>
      </c>
      <c r="M114" s="22">
        <f t="shared" si="66"/>
        <v>132.31448405715835</v>
      </c>
      <c r="N114" s="22">
        <f t="shared" si="67"/>
        <v>28.594630165685892</v>
      </c>
      <c r="O114" s="17">
        <f t="shared" si="55"/>
        <v>1371.5866433458434</v>
      </c>
      <c r="U114" s="10" t="s">
        <v>56</v>
      </c>
      <c r="V114" s="52">
        <v>480</v>
      </c>
      <c r="W114" s="52">
        <v>292</v>
      </c>
      <c r="X114" s="52">
        <v>1137</v>
      </c>
      <c r="Y114" s="52">
        <v>1995</v>
      </c>
      <c r="Z114" s="52">
        <v>398</v>
      </c>
      <c r="AA114" s="52">
        <v>6862</v>
      </c>
      <c r="AB114" s="52">
        <v>2856</v>
      </c>
      <c r="AC114" s="52">
        <v>110</v>
      </c>
      <c r="AD114" s="52">
        <v>300</v>
      </c>
      <c r="AE114" s="52">
        <v>2040</v>
      </c>
      <c r="AF114" s="52">
        <v>1800</v>
      </c>
      <c r="AG114" s="52">
        <v>389</v>
      </c>
      <c r="AI114" s="52">
        <v>480</v>
      </c>
      <c r="AJ114" s="52">
        <v>292</v>
      </c>
      <c r="AK114" s="52">
        <v>1137</v>
      </c>
      <c r="AL114" s="52">
        <v>1995</v>
      </c>
      <c r="AM114" s="52">
        <v>398</v>
      </c>
      <c r="AN114" s="52">
        <v>6862</v>
      </c>
      <c r="AO114" s="52">
        <v>2856</v>
      </c>
      <c r="AP114" s="52">
        <v>110</v>
      </c>
      <c r="AQ114" s="52">
        <v>300</v>
      </c>
      <c r="AR114" s="52">
        <v>2040</v>
      </c>
      <c r="AS114" s="52">
        <v>1800</v>
      </c>
      <c r="AT114" s="52">
        <v>389</v>
      </c>
      <c r="AW114" s="52">
        <v>0</v>
      </c>
      <c r="AX114" s="52">
        <v>0</v>
      </c>
      <c r="AY114" s="52">
        <v>0</v>
      </c>
      <c r="AZ114" s="52">
        <v>0</v>
      </c>
      <c r="BA114" s="52">
        <v>0</v>
      </c>
      <c r="BB114" s="52">
        <v>0</v>
      </c>
      <c r="BC114" s="52">
        <v>0</v>
      </c>
      <c r="BD114" s="52">
        <v>0</v>
      </c>
      <c r="BE114" s="52">
        <v>0</v>
      </c>
      <c r="BF114" s="52">
        <v>0</v>
      </c>
      <c r="BG114" s="52">
        <v>0</v>
      </c>
      <c r="BH114" s="52">
        <v>0</v>
      </c>
    </row>
    <row r="115" spans="1:60" ht="11.25">
      <c r="A115" s="27" t="s">
        <v>57</v>
      </c>
      <c r="B115" s="14" t="s">
        <v>58</v>
      </c>
      <c r="C115" s="22">
        <f t="shared" si="56"/>
        <v>231.55034710002715</v>
      </c>
      <c r="D115" s="22">
        <f t="shared" si="57"/>
        <v>1967.131930845712</v>
      </c>
      <c r="E115" s="22">
        <f t="shared" si="58"/>
        <v>1764.1931207621114</v>
      </c>
      <c r="F115" s="22">
        <f t="shared" si="59"/>
        <v>2947.9659697130214</v>
      </c>
      <c r="G115" s="22">
        <f t="shared" si="60"/>
        <v>3109.34700559567</v>
      </c>
      <c r="H115" s="22">
        <f t="shared" si="61"/>
        <v>5622.593737938897</v>
      </c>
      <c r="I115" s="22">
        <f t="shared" si="62"/>
        <v>4378.468577407182</v>
      </c>
      <c r="J115" s="22">
        <f t="shared" si="63"/>
        <v>6040.450229396073</v>
      </c>
      <c r="K115" s="22">
        <f t="shared" si="64"/>
        <v>5167.134205193143</v>
      </c>
      <c r="L115" s="22">
        <f t="shared" si="65"/>
        <v>3094.6887660035372</v>
      </c>
      <c r="M115" s="22">
        <f t="shared" si="66"/>
        <v>4532.215802640199</v>
      </c>
      <c r="N115" s="22">
        <f t="shared" si="67"/>
        <v>4153.204638460804</v>
      </c>
      <c r="O115" s="17">
        <f t="shared" si="55"/>
        <v>43008.94433105637</v>
      </c>
      <c r="U115" s="10" t="s">
        <v>57</v>
      </c>
      <c r="V115" s="52">
        <v>3150</v>
      </c>
      <c r="W115" s="52">
        <v>26760.77</v>
      </c>
      <c r="X115" s="52">
        <v>24000</v>
      </c>
      <c r="Y115" s="52">
        <v>40103.99</v>
      </c>
      <c r="Z115" s="52">
        <v>42299.41</v>
      </c>
      <c r="AA115" s="52">
        <v>76489.5</v>
      </c>
      <c r="AB115" s="52">
        <v>59564.48</v>
      </c>
      <c r="AC115" s="52">
        <v>82174</v>
      </c>
      <c r="AD115" s="52">
        <v>70293.45</v>
      </c>
      <c r="AE115" s="52">
        <v>42100</v>
      </c>
      <c r="AF115" s="52">
        <v>61656.05</v>
      </c>
      <c r="AG115" s="52">
        <v>56500</v>
      </c>
      <c r="AI115" s="52">
        <v>3150</v>
      </c>
      <c r="AJ115" s="52">
        <v>26760.77</v>
      </c>
      <c r="AK115" s="52">
        <v>24000</v>
      </c>
      <c r="AL115" s="52">
        <v>40103.99</v>
      </c>
      <c r="AM115" s="52">
        <v>42299.41</v>
      </c>
      <c r="AN115" s="52">
        <v>76489.5</v>
      </c>
      <c r="AO115" s="52">
        <v>59564.48</v>
      </c>
      <c r="AP115" s="52">
        <v>82174</v>
      </c>
      <c r="AQ115" s="52">
        <v>70293.45</v>
      </c>
      <c r="AR115" s="52">
        <v>42100</v>
      </c>
      <c r="AS115" s="52">
        <v>61656.05</v>
      </c>
      <c r="AT115" s="52">
        <v>56500</v>
      </c>
      <c r="AW115" s="52">
        <v>0</v>
      </c>
      <c r="AX115" s="52">
        <v>0</v>
      </c>
      <c r="AY115" s="52">
        <v>0</v>
      </c>
      <c r="AZ115" s="52">
        <v>0</v>
      </c>
      <c r="BA115" s="52">
        <v>0</v>
      </c>
      <c r="BB115" s="52">
        <v>0</v>
      </c>
      <c r="BC115" s="52">
        <v>0</v>
      </c>
      <c r="BD115" s="52">
        <v>0</v>
      </c>
      <c r="BE115" s="52">
        <v>0</v>
      </c>
      <c r="BF115" s="52">
        <v>0</v>
      </c>
      <c r="BG115" s="52">
        <v>0</v>
      </c>
      <c r="BH115" s="52">
        <v>0</v>
      </c>
    </row>
    <row r="116" spans="1:60" ht="11.25">
      <c r="A116" s="27" t="s">
        <v>59</v>
      </c>
      <c r="B116" s="9" t="s">
        <v>60</v>
      </c>
      <c r="C116" s="22">
        <f t="shared" si="56"/>
        <v>0</v>
      </c>
      <c r="D116" s="22">
        <f t="shared" si="57"/>
        <v>0</v>
      </c>
      <c r="E116" s="22">
        <f t="shared" si="58"/>
        <v>0</v>
      </c>
      <c r="F116" s="22">
        <f t="shared" si="59"/>
        <v>0</v>
      </c>
      <c r="G116" s="22">
        <f t="shared" si="60"/>
        <v>0</v>
      </c>
      <c r="H116" s="22">
        <f t="shared" si="61"/>
        <v>0</v>
      </c>
      <c r="I116" s="22">
        <f t="shared" si="62"/>
        <v>0</v>
      </c>
      <c r="J116" s="22">
        <f t="shared" si="63"/>
        <v>0</v>
      </c>
      <c r="K116" s="22">
        <f t="shared" si="64"/>
        <v>0</v>
      </c>
      <c r="L116" s="22">
        <f t="shared" si="65"/>
        <v>0</v>
      </c>
      <c r="M116" s="22">
        <f t="shared" si="66"/>
        <v>0</v>
      </c>
      <c r="N116" s="22">
        <f t="shared" si="67"/>
        <v>0</v>
      </c>
      <c r="O116" s="17">
        <f t="shared" si="55"/>
        <v>0</v>
      </c>
      <c r="U116" s="10" t="s">
        <v>59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52">
        <v>0</v>
      </c>
      <c r="AG116" s="52">
        <v>0</v>
      </c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2">
        <v>0</v>
      </c>
      <c r="AO116" s="52">
        <v>0</v>
      </c>
      <c r="AP116" s="52">
        <v>0</v>
      </c>
      <c r="AQ116" s="52">
        <v>0</v>
      </c>
      <c r="AR116" s="52">
        <v>0</v>
      </c>
      <c r="AS116" s="52">
        <v>0</v>
      </c>
      <c r="AT116" s="52">
        <v>0</v>
      </c>
      <c r="AW116" s="52">
        <v>0</v>
      </c>
      <c r="AX116" s="52">
        <v>0</v>
      </c>
      <c r="AY116" s="52">
        <v>0</v>
      </c>
      <c r="AZ116" s="52">
        <v>0</v>
      </c>
      <c r="BA116" s="52">
        <v>0</v>
      </c>
      <c r="BB116" s="52">
        <v>0</v>
      </c>
      <c r="BC116" s="52">
        <v>0</v>
      </c>
      <c r="BD116" s="52">
        <v>0</v>
      </c>
      <c r="BE116" s="52">
        <v>0</v>
      </c>
      <c r="BF116" s="52">
        <v>0</v>
      </c>
      <c r="BG116" s="52">
        <v>0</v>
      </c>
      <c r="BH116" s="52">
        <v>0</v>
      </c>
    </row>
    <row r="117" spans="1:60" ht="11.25">
      <c r="A117" s="27" t="s">
        <v>61</v>
      </c>
      <c r="B117" s="14" t="s">
        <v>62</v>
      </c>
      <c r="C117" s="22">
        <f t="shared" si="56"/>
        <v>1551.0553142259275</v>
      </c>
      <c r="D117" s="22">
        <f t="shared" si="57"/>
        <v>1495.7609623769554</v>
      </c>
      <c r="E117" s="22">
        <f t="shared" si="58"/>
        <v>1488.3118208898547</v>
      </c>
      <c r="F117" s="22">
        <f t="shared" si="59"/>
        <v>1530.4996799733406</v>
      </c>
      <c r="G117" s="22">
        <f t="shared" si="60"/>
        <v>1756.668218086931</v>
      </c>
      <c r="H117" s="22">
        <f t="shared" si="61"/>
        <v>2572.649875193882</v>
      </c>
      <c r="I117" s="22">
        <f t="shared" si="62"/>
        <v>2629.263824070928</v>
      </c>
      <c r="J117" s="22">
        <f t="shared" si="63"/>
        <v>1920.5886308946822</v>
      </c>
      <c r="K117" s="22">
        <f t="shared" si="64"/>
        <v>2588.1708647834457</v>
      </c>
      <c r="L117" s="22">
        <f t="shared" si="65"/>
        <v>3487.3981413200845</v>
      </c>
      <c r="M117" s="22">
        <f t="shared" si="66"/>
        <v>3842.2570004850186</v>
      </c>
      <c r="N117" s="22">
        <f t="shared" si="67"/>
        <v>3619.6812028663708</v>
      </c>
      <c r="O117" s="17">
        <f t="shared" si="55"/>
        <v>28482.30553516742</v>
      </c>
      <c r="U117" s="10" t="s">
        <v>61</v>
      </c>
      <c r="V117" s="52">
        <v>21100.483333333337</v>
      </c>
      <c r="W117" s="52">
        <v>20348.261578947368</v>
      </c>
      <c r="X117" s="52">
        <v>20246.92380952381</v>
      </c>
      <c r="Y117" s="52">
        <v>20820.845454545455</v>
      </c>
      <c r="Z117" s="52">
        <v>23897.631578947367</v>
      </c>
      <c r="AA117" s="52">
        <v>34998.20755336617</v>
      </c>
      <c r="AB117" s="52">
        <v>35768.381043478264</v>
      </c>
      <c r="AC117" s="52">
        <v>26127.597142857143</v>
      </c>
      <c r="AD117" s="52">
        <v>35209.35436363636</v>
      </c>
      <c r="AE117" s="52">
        <v>47442.399818181824</v>
      </c>
      <c r="AF117" s="52">
        <v>52269.883</v>
      </c>
      <c r="AG117" s="52">
        <v>49241.972347826086</v>
      </c>
      <c r="AI117" s="52">
        <v>21100.483333333337</v>
      </c>
      <c r="AJ117" s="52">
        <v>20348.261578947368</v>
      </c>
      <c r="AK117" s="52">
        <v>20246.92380952381</v>
      </c>
      <c r="AL117" s="52">
        <v>20820.845454545455</v>
      </c>
      <c r="AM117" s="52">
        <v>23897.631578947367</v>
      </c>
      <c r="AN117" s="52">
        <v>34998.20755336617</v>
      </c>
      <c r="AO117" s="52">
        <v>35768.381043478264</v>
      </c>
      <c r="AP117" s="52">
        <v>26127.597142857143</v>
      </c>
      <c r="AQ117" s="52">
        <v>35209.35436363636</v>
      </c>
      <c r="AR117" s="52">
        <v>47442.399818181824</v>
      </c>
      <c r="AS117" s="52">
        <v>52269.883</v>
      </c>
      <c r="AT117" s="52">
        <v>49241.972347826086</v>
      </c>
      <c r="AW117" s="52">
        <v>0</v>
      </c>
      <c r="AX117" s="52">
        <v>0</v>
      </c>
      <c r="AY117" s="52">
        <v>0</v>
      </c>
      <c r="AZ117" s="52">
        <v>0</v>
      </c>
      <c r="BA117" s="52">
        <v>0</v>
      </c>
      <c r="BB117" s="52">
        <v>0</v>
      </c>
      <c r="BC117" s="52">
        <v>0</v>
      </c>
      <c r="BD117" s="52">
        <v>0</v>
      </c>
      <c r="BE117" s="52">
        <v>0</v>
      </c>
      <c r="BF117" s="52">
        <v>0</v>
      </c>
      <c r="BG117" s="52">
        <v>0</v>
      </c>
      <c r="BH117" s="52">
        <v>0</v>
      </c>
    </row>
    <row r="118" spans="1:60" ht="11.25">
      <c r="A118" s="27" t="s">
        <v>63</v>
      </c>
      <c r="B118" s="14" t="s">
        <v>64</v>
      </c>
      <c r="C118" s="22">
        <f t="shared" si="56"/>
        <v>13067.833721129027</v>
      </c>
      <c r="D118" s="22">
        <f t="shared" si="57"/>
        <v>11834.795518445831</v>
      </c>
      <c r="E118" s="22">
        <f t="shared" si="58"/>
        <v>12055.319658541095</v>
      </c>
      <c r="F118" s="22">
        <f t="shared" si="59"/>
        <v>11908.303565144253</v>
      </c>
      <c r="G118" s="22">
        <f t="shared" si="60"/>
        <v>11908.303565144253</v>
      </c>
      <c r="H118" s="22">
        <f t="shared" si="61"/>
        <v>12992.547253945968</v>
      </c>
      <c r="I118" s="22">
        <f t="shared" si="62"/>
        <v>13146.914152012652</v>
      </c>
      <c r="J118" s="22">
        <f t="shared" si="63"/>
        <v>14727.3373660517</v>
      </c>
      <c r="K118" s="22">
        <f t="shared" si="64"/>
        <v>9746.06437151019</v>
      </c>
      <c r="L118" s="22">
        <f t="shared" si="65"/>
        <v>12919.039407724036</v>
      </c>
      <c r="M118" s="22">
        <f t="shared" si="66"/>
        <v>13893.020826001628</v>
      </c>
      <c r="N118" s="22">
        <f t="shared" si="67"/>
        <v>20432.517184433284</v>
      </c>
      <c r="O118" s="17">
        <f t="shared" si="55"/>
        <v>158631.99659008393</v>
      </c>
      <c r="U118" s="10" t="s">
        <v>63</v>
      </c>
      <c r="V118" s="52">
        <v>177774.1935483871</v>
      </c>
      <c r="W118" s="52">
        <v>161000</v>
      </c>
      <c r="X118" s="52">
        <v>164000</v>
      </c>
      <c r="Y118" s="52">
        <v>162000</v>
      </c>
      <c r="Z118" s="52">
        <v>162000</v>
      </c>
      <c r="AA118" s="52">
        <v>176750</v>
      </c>
      <c r="AB118" s="52">
        <v>178850</v>
      </c>
      <c r="AC118" s="52">
        <v>200350.00285714286</v>
      </c>
      <c r="AD118" s="52">
        <v>132585</v>
      </c>
      <c r="AE118" s="52">
        <v>175750.00272727272</v>
      </c>
      <c r="AF118" s="52">
        <v>189000</v>
      </c>
      <c r="AG118" s="52">
        <v>277963</v>
      </c>
      <c r="AI118" s="52">
        <v>177774.1935483871</v>
      </c>
      <c r="AJ118" s="52">
        <v>161000</v>
      </c>
      <c r="AK118" s="52">
        <v>164000</v>
      </c>
      <c r="AL118" s="52">
        <v>162000</v>
      </c>
      <c r="AM118" s="52">
        <v>162000</v>
      </c>
      <c r="AN118" s="52">
        <v>176750</v>
      </c>
      <c r="AO118" s="52">
        <v>178850</v>
      </c>
      <c r="AP118" s="52">
        <v>200350.00285714286</v>
      </c>
      <c r="AQ118" s="52">
        <v>132585</v>
      </c>
      <c r="AR118" s="52">
        <v>175750.00272727272</v>
      </c>
      <c r="AS118" s="52">
        <v>189000</v>
      </c>
      <c r="AT118" s="52">
        <v>277963</v>
      </c>
      <c r="AW118" s="52">
        <v>0</v>
      </c>
      <c r="AX118" s="52">
        <v>0</v>
      </c>
      <c r="AY118" s="52">
        <v>0</v>
      </c>
      <c r="AZ118" s="52">
        <v>0</v>
      </c>
      <c r="BA118" s="52">
        <v>0</v>
      </c>
      <c r="BB118" s="52">
        <v>0</v>
      </c>
      <c r="BC118" s="52">
        <v>0</v>
      </c>
      <c r="BD118" s="52">
        <v>0</v>
      </c>
      <c r="BE118" s="52">
        <v>0</v>
      </c>
      <c r="BF118" s="52">
        <v>0</v>
      </c>
      <c r="BG118" s="52">
        <v>0</v>
      </c>
      <c r="BH118" s="52">
        <v>0</v>
      </c>
    </row>
    <row r="119" spans="1:60" ht="11.25">
      <c r="A119" s="27" t="s">
        <v>65</v>
      </c>
      <c r="B119" s="14" t="s">
        <v>66</v>
      </c>
      <c r="C119" s="22">
        <f t="shared" si="56"/>
        <v>0</v>
      </c>
      <c r="D119" s="22">
        <f t="shared" si="57"/>
        <v>0</v>
      </c>
      <c r="E119" s="22">
        <f t="shared" si="58"/>
        <v>0</v>
      </c>
      <c r="F119" s="22">
        <f t="shared" si="59"/>
        <v>0</v>
      </c>
      <c r="G119" s="22">
        <f t="shared" si="60"/>
        <v>0</v>
      </c>
      <c r="H119" s="22">
        <f t="shared" si="61"/>
        <v>0</v>
      </c>
      <c r="I119" s="22">
        <f t="shared" si="62"/>
        <v>0</v>
      </c>
      <c r="J119" s="22">
        <f t="shared" si="63"/>
        <v>0</v>
      </c>
      <c r="K119" s="22">
        <f t="shared" si="64"/>
        <v>0</v>
      </c>
      <c r="L119" s="22">
        <f t="shared" si="65"/>
        <v>0</v>
      </c>
      <c r="M119" s="22">
        <f t="shared" si="66"/>
        <v>0</v>
      </c>
      <c r="N119" s="22">
        <f t="shared" si="67"/>
        <v>0</v>
      </c>
      <c r="O119" s="17">
        <f t="shared" si="55"/>
        <v>0</v>
      </c>
      <c r="U119" s="10" t="s">
        <v>65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  <c r="AG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0</v>
      </c>
      <c r="AO119" s="52">
        <v>0</v>
      </c>
      <c r="AP119" s="52">
        <v>0</v>
      </c>
      <c r="AQ119" s="52">
        <v>0</v>
      </c>
      <c r="AR119" s="52">
        <v>0</v>
      </c>
      <c r="AS119" s="52">
        <v>0</v>
      </c>
      <c r="AT119" s="52">
        <v>0</v>
      </c>
      <c r="AW119" s="52">
        <v>0</v>
      </c>
      <c r="AX119" s="52">
        <v>0</v>
      </c>
      <c r="AY119" s="52">
        <v>0</v>
      </c>
      <c r="AZ119" s="52">
        <v>0</v>
      </c>
      <c r="BA119" s="52">
        <v>0</v>
      </c>
      <c r="BB119" s="52">
        <v>0</v>
      </c>
      <c r="BC119" s="52">
        <v>0</v>
      </c>
      <c r="BD119" s="52">
        <v>0</v>
      </c>
      <c r="BE119" s="52">
        <v>0</v>
      </c>
      <c r="BF119" s="52">
        <v>0</v>
      </c>
      <c r="BG119" s="52">
        <v>0</v>
      </c>
      <c r="BH119" s="52">
        <v>0</v>
      </c>
    </row>
    <row r="120" spans="1:60" ht="11.25">
      <c r="A120" s="27" t="s">
        <v>67</v>
      </c>
      <c r="B120" s="14" t="s">
        <v>68</v>
      </c>
      <c r="C120" s="22">
        <f t="shared" si="56"/>
        <v>2425.7655410479033</v>
      </c>
      <c r="D120" s="22">
        <f t="shared" si="57"/>
        <v>2425.7655410479033</v>
      </c>
      <c r="E120" s="22">
        <f t="shared" si="58"/>
        <v>2205.2414009526397</v>
      </c>
      <c r="F120" s="22">
        <f t="shared" si="59"/>
        <v>2205.2414009526397</v>
      </c>
      <c r="G120" s="22">
        <f t="shared" si="60"/>
        <v>2205.2414009526397</v>
      </c>
      <c r="H120" s="22">
        <f t="shared" si="61"/>
        <v>2205.2414009526397</v>
      </c>
      <c r="I120" s="22">
        <f t="shared" si="62"/>
        <v>4410.482801905279</v>
      </c>
      <c r="J120" s="22">
        <f t="shared" si="63"/>
        <v>2205.2414009526397</v>
      </c>
      <c r="K120" s="22">
        <f t="shared" si="64"/>
        <v>2205.2414009526397</v>
      </c>
      <c r="L120" s="22">
        <f t="shared" si="65"/>
        <v>2205.2414009526397</v>
      </c>
      <c r="M120" s="22">
        <f t="shared" si="66"/>
        <v>2205.2414009526397</v>
      </c>
      <c r="N120" s="22">
        <f t="shared" si="67"/>
        <v>2205.2414009526397</v>
      </c>
      <c r="O120" s="17">
        <f t="shared" si="55"/>
        <v>29109.186492574845</v>
      </c>
      <c r="U120" s="10" t="s">
        <v>67</v>
      </c>
      <c r="V120" s="52">
        <v>33000</v>
      </c>
      <c r="W120" s="52">
        <v>33000</v>
      </c>
      <c r="X120" s="52">
        <v>30000</v>
      </c>
      <c r="Y120" s="52">
        <v>30000</v>
      </c>
      <c r="Z120" s="52">
        <v>30000</v>
      </c>
      <c r="AA120" s="52">
        <v>30000</v>
      </c>
      <c r="AB120" s="52">
        <v>60000</v>
      </c>
      <c r="AC120" s="52">
        <v>30000</v>
      </c>
      <c r="AD120" s="52">
        <v>30000</v>
      </c>
      <c r="AE120" s="52">
        <v>30000</v>
      </c>
      <c r="AF120" s="52">
        <v>30000</v>
      </c>
      <c r="AG120" s="52">
        <v>30000</v>
      </c>
      <c r="AI120" s="52">
        <v>33000</v>
      </c>
      <c r="AJ120" s="52">
        <v>33000</v>
      </c>
      <c r="AK120" s="52">
        <v>30000</v>
      </c>
      <c r="AL120" s="52">
        <v>30000</v>
      </c>
      <c r="AM120" s="52">
        <v>30000</v>
      </c>
      <c r="AN120" s="52">
        <v>30000</v>
      </c>
      <c r="AO120" s="52">
        <v>60000</v>
      </c>
      <c r="AP120" s="52">
        <v>30000</v>
      </c>
      <c r="AQ120" s="52">
        <v>30000</v>
      </c>
      <c r="AR120" s="52">
        <v>30000</v>
      </c>
      <c r="AS120" s="52">
        <v>30000</v>
      </c>
      <c r="AT120" s="52">
        <v>30000</v>
      </c>
      <c r="AW120" s="52">
        <v>0</v>
      </c>
      <c r="AX120" s="52">
        <v>0</v>
      </c>
      <c r="AY120" s="52">
        <v>0</v>
      </c>
      <c r="AZ120" s="52">
        <v>0</v>
      </c>
      <c r="BA120" s="52">
        <v>0</v>
      </c>
      <c r="BB120" s="52">
        <v>0</v>
      </c>
      <c r="BC120" s="52">
        <v>0</v>
      </c>
      <c r="BD120" s="52">
        <v>0</v>
      </c>
      <c r="BE120" s="52">
        <v>0</v>
      </c>
      <c r="BF120" s="52">
        <v>0</v>
      </c>
      <c r="BG120" s="52">
        <v>0</v>
      </c>
      <c r="BH120" s="52">
        <v>0</v>
      </c>
    </row>
    <row r="121" spans="1:60" ht="11.25">
      <c r="A121" s="27" t="s">
        <v>69</v>
      </c>
      <c r="B121" s="14" t="s">
        <v>70</v>
      </c>
      <c r="C121" s="22">
        <f t="shared" si="56"/>
        <v>0</v>
      </c>
      <c r="D121" s="22">
        <f t="shared" si="57"/>
        <v>0</v>
      </c>
      <c r="E121" s="22">
        <f t="shared" si="58"/>
        <v>2286.1002523209027</v>
      </c>
      <c r="F121" s="22">
        <f t="shared" si="59"/>
        <v>2622.7671061996725</v>
      </c>
      <c r="G121" s="22">
        <f t="shared" si="60"/>
        <v>0</v>
      </c>
      <c r="H121" s="22">
        <f t="shared" si="61"/>
        <v>0</v>
      </c>
      <c r="I121" s="22">
        <f t="shared" si="62"/>
        <v>0</v>
      </c>
      <c r="J121" s="22">
        <f t="shared" si="63"/>
        <v>0</v>
      </c>
      <c r="K121" s="22">
        <f t="shared" si="64"/>
        <v>0</v>
      </c>
      <c r="L121" s="22">
        <f t="shared" si="65"/>
        <v>0</v>
      </c>
      <c r="M121" s="22">
        <f t="shared" si="66"/>
        <v>0</v>
      </c>
      <c r="N121" s="22">
        <f t="shared" si="67"/>
        <v>0</v>
      </c>
      <c r="O121" s="17">
        <f t="shared" si="55"/>
        <v>4908.867358520575</v>
      </c>
      <c r="U121" s="10" t="s">
        <v>69</v>
      </c>
      <c r="V121" s="52">
        <v>0</v>
      </c>
      <c r="W121" s="52">
        <v>0</v>
      </c>
      <c r="X121" s="52">
        <v>31100</v>
      </c>
      <c r="Y121" s="52">
        <v>35680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2">
        <v>0</v>
      </c>
      <c r="AG121" s="52">
        <v>0</v>
      </c>
      <c r="AI121" s="52">
        <v>0</v>
      </c>
      <c r="AJ121" s="52">
        <v>0</v>
      </c>
      <c r="AK121" s="52">
        <v>31100</v>
      </c>
      <c r="AL121" s="52">
        <v>35680</v>
      </c>
      <c r="AM121" s="52">
        <v>0</v>
      </c>
      <c r="AN121" s="52">
        <v>0</v>
      </c>
      <c r="AO121" s="52">
        <v>0</v>
      </c>
      <c r="AP121" s="52">
        <v>0</v>
      </c>
      <c r="AQ121" s="52">
        <v>0</v>
      </c>
      <c r="AR121" s="52">
        <v>0</v>
      </c>
      <c r="AS121" s="52">
        <v>0</v>
      </c>
      <c r="AT121" s="52">
        <v>0</v>
      </c>
      <c r="AW121" s="52">
        <v>0</v>
      </c>
      <c r="AX121" s="52">
        <v>0</v>
      </c>
      <c r="AY121" s="52">
        <v>0</v>
      </c>
      <c r="AZ121" s="52">
        <v>0</v>
      </c>
      <c r="BA121" s="52">
        <v>0</v>
      </c>
      <c r="BB121" s="52">
        <v>0</v>
      </c>
      <c r="BC121" s="52">
        <v>0</v>
      </c>
      <c r="BD121" s="52">
        <v>0</v>
      </c>
      <c r="BE121" s="52">
        <v>0</v>
      </c>
      <c r="BF121" s="52">
        <v>0</v>
      </c>
      <c r="BG121" s="52">
        <v>0</v>
      </c>
      <c r="BH121" s="52">
        <v>0</v>
      </c>
    </row>
    <row r="122" spans="1:60" ht="11.25">
      <c r="A122" s="27" t="s">
        <v>71</v>
      </c>
      <c r="B122" s="14" t="s">
        <v>72</v>
      </c>
      <c r="C122" s="22">
        <f t="shared" si="56"/>
        <v>2398.9351040029796</v>
      </c>
      <c r="D122" s="22">
        <f t="shared" si="57"/>
        <v>3214.5068821219643</v>
      </c>
      <c r="E122" s="22">
        <f t="shared" si="58"/>
        <v>1764.1931207621114</v>
      </c>
      <c r="F122" s="22">
        <f t="shared" si="59"/>
        <v>1543.6689806668476</v>
      </c>
      <c r="G122" s="22">
        <f t="shared" si="60"/>
        <v>1543.6689806668476</v>
      </c>
      <c r="H122" s="22">
        <f t="shared" si="61"/>
        <v>2315.5034710002715</v>
      </c>
      <c r="I122" s="22">
        <f t="shared" si="62"/>
        <v>1475.527021377411</v>
      </c>
      <c r="J122" s="22">
        <f t="shared" si="63"/>
        <v>1359.8988639207944</v>
      </c>
      <c r="K122" s="22">
        <f t="shared" si="64"/>
        <v>3703.1148685263706</v>
      </c>
      <c r="L122" s="22">
        <f t="shared" si="65"/>
        <v>3032.9420067768633</v>
      </c>
      <c r="M122" s="22">
        <f t="shared" si="66"/>
        <v>3304.186699094038</v>
      </c>
      <c r="N122" s="22">
        <f t="shared" si="67"/>
        <v>1470.1609339684262</v>
      </c>
      <c r="O122" s="17">
        <f t="shared" si="55"/>
        <v>27126.30693288492</v>
      </c>
      <c r="U122" s="10" t="s">
        <v>71</v>
      </c>
      <c r="V122" s="52">
        <v>32635</v>
      </c>
      <c r="W122" s="52">
        <v>43730</v>
      </c>
      <c r="X122" s="52">
        <v>24000</v>
      </c>
      <c r="Y122" s="52">
        <v>21000</v>
      </c>
      <c r="Z122" s="52">
        <v>21000</v>
      </c>
      <c r="AA122" s="52">
        <v>31500</v>
      </c>
      <c r="AB122" s="52">
        <v>20073</v>
      </c>
      <c r="AC122" s="52">
        <v>18500</v>
      </c>
      <c r="AD122" s="52">
        <v>50377</v>
      </c>
      <c r="AE122" s="52">
        <v>41260</v>
      </c>
      <c r="AF122" s="52">
        <v>44950</v>
      </c>
      <c r="AG122" s="52">
        <v>20000</v>
      </c>
      <c r="AI122" s="52">
        <v>32635</v>
      </c>
      <c r="AJ122" s="52">
        <v>21000</v>
      </c>
      <c r="AK122" s="52">
        <v>24000</v>
      </c>
      <c r="AL122" s="52">
        <v>21000</v>
      </c>
      <c r="AM122" s="52">
        <v>21000</v>
      </c>
      <c r="AN122" s="52">
        <v>10500</v>
      </c>
      <c r="AO122" s="52">
        <v>0</v>
      </c>
      <c r="AP122" s="52">
        <v>0</v>
      </c>
      <c r="AQ122" s="52">
        <v>13950</v>
      </c>
      <c r="AR122" s="52">
        <v>33960</v>
      </c>
      <c r="AS122" s="52">
        <v>20000</v>
      </c>
      <c r="AT122" s="52">
        <v>20000</v>
      </c>
      <c r="AW122" s="52">
        <v>0</v>
      </c>
      <c r="AX122" s="52">
        <v>0</v>
      </c>
      <c r="AY122" s="52">
        <v>0</v>
      </c>
      <c r="AZ122" s="52">
        <v>0</v>
      </c>
      <c r="BA122" s="52">
        <v>0</v>
      </c>
      <c r="BB122" s="52">
        <v>0</v>
      </c>
      <c r="BC122" s="52">
        <v>0</v>
      </c>
      <c r="BD122" s="52">
        <v>0</v>
      </c>
      <c r="BE122" s="52">
        <v>0</v>
      </c>
      <c r="BF122" s="52">
        <v>0</v>
      </c>
      <c r="BG122" s="52">
        <v>0</v>
      </c>
      <c r="BH122" s="52">
        <v>0</v>
      </c>
    </row>
    <row r="123" spans="1:60" ht="11.25">
      <c r="A123" s="27" t="s">
        <v>73</v>
      </c>
      <c r="B123" s="14" t="s">
        <v>74</v>
      </c>
      <c r="C123" s="22">
        <f t="shared" si="56"/>
        <v>116.47349999364857</v>
      </c>
      <c r="D123" s="22">
        <f t="shared" si="57"/>
        <v>111.10447226279588</v>
      </c>
      <c r="E123" s="22">
        <f t="shared" si="58"/>
        <v>97.87743433988194</v>
      </c>
      <c r="F123" s="22">
        <f t="shared" si="59"/>
        <v>80.23035756899195</v>
      </c>
      <c r="G123" s="22">
        <f t="shared" si="60"/>
        <v>80.23035756899195</v>
      </c>
      <c r="H123" s="22">
        <f t="shared" si="61"/>
        <v>96.96813980222248</v>
      </c>
      <c r="I123" s="22">
        <f t="shared" si="62"/>
        <v>0</v>
      </c>
      <c r="J123" s="22">
        <f t="shared" si="63"/>
        <v>0</v>
      </c>
      <c r="K123" s="22">
        <f t="shared" si="64"/>
        <v>0</v>
      </c>
      <c r="L123" s="22">
        <f t="shared" si="65"/>
        <v>0</v>
      </c>
      <c r="M123" s="22">
        <f t="shared" si="66"/>
        <v>0</v>
      </c>
      <c r="N123" s="22">
        <f t="shared" si="67"/>
        <v>0</v>
      </c>
      <c r="O123" s="17">
        <f t="shared" si="55"/>
        <v>582.8842615365328</v>
      </c>
      <c r="U123" s="10" t="s">
        <v>73</v>
      </c>
      <c r="V123" s="52">
        <v>1584.5</v>
      </c>
      <c r="W123" s="52">
        <v>1511.46</v>
      </c>
      <c r="X123" s="52">
        <v>1331.52</v>
      </c>
      <c r="Y123" s="52">
        <v>1091.45</v>
      </c>
      <c r="Z123" s="52">
        <v>1091.45</v>
      </c>
      <c r="AA123" s="52">
        <v>1319.15</v>
      </c>
      <c r="AB123" s="52">
        <v>0</v>
      </c>
      <c r="AC123" s="52">
        <v>0</v>
      </c>
      <c r="AD123" s="52">
        <v>0</v>
      </c>
      <c r="AE123" s="52">
        <v>0</v>
      </c>
      <c r="AF123" s="52">
        <v>0</v>
      </c>
      <c r="AG123" s="52">
        <v>0</v>
      </c>
      <c r="AI123" s="52">
        <v>1584.5</v>
      </c>
      <c r="AJ123" s="52">
        <v>1511.46</v>
      </c>
      <c r="AK123" s="52">
        <v>1331.52</v>
      </c>
      <c r="AL123" s="52">
        <v>1091.45</v>
      </c>
      <c r="AM123" s="52">
        <v>1091.45</v>
      </c>
      <c r="AN123" s="52">
        <v>1319.15</v>
      </c>
      <c r="AO123" s="52">
        <v>0</v>
      </c>
      <c r="AP123" s="52">
        <v>0</v>
      </c>
      <c r="AQ123" s="52">
        <v>0</v>
      </c>
      <c r="AR123" s="52">
        <v>0</v>
      </c>
      <c r="AS123" s="52">
        <v>0</v>
      </c>
      <c r="AT123" s="52">
        <v>0</v>
      </c>
      <c r="AW123" s="52">
        <v>0</v>
      </c>
      <c r="AX123" s="52">
        <v>0</v>
      </c>
      <c r="AY123" s="52">
        <v>0</v>
      </c>
      <c r="AZ123" s="52">
        <v>0</v>
      </c>
      <c r="BA123" s="52">
        <v>0</v>
      </c>
      <c r="BB123" s="52">
        <v>0</v>
      </c>
      <c r="BC123" s="52">
        <v>0</v>
      </c>
      <c r="BD123" s="52">
        <v>0</v>
      </c>
      <c r="BE123" s="52">
        <v>0</v>
      </c>
      <c r="BF123" s="52">
        <v>0</v>
      </c>
      <c r="BG123" s="52">
        <v>0</v>
      </c>
      <c r="BH123" s="52">
        <v>0</v>
      </c>
    </row>
    <row r="124" spans="1:60" ht="11.25">
      <c r="A124" s="27" t="s">
        <v>75</v>
      </c>
      <c r="B124" s="14" t="s">
        <v>76</v>
      </c>
      <c r="C124" s="22">
        <f t="shared" si="56"/>
        <v>0</v>
      </c>
      <c r="D124" s="22">
        <f t="shared" si="57"/>
        <v>0</v>
      </c>
      <c r="E124" s="22">
        <f t="shared" si="58"/>
        <v>29.403218679368525</v>
      </c>
      <c r="F124" s="22">
        <f t="shared" si="59"/>
        <v>0</v>
      </c>
      <c r="G124" s="22">
        <f t="shared" si="60"/>
        <v>10.879190911366354</v>
      </c>
      <c r="H124" s="22">
        <f t="shared" si="61"/>
        <v>0</v>
      </c>
      <c r="I124" s="22">
        <f t="shared" si="62"/>
        <v>0</v>
      </c>
      <c r="J124" s="22">
        <f t="shared" si="63"/>
        <v>0</v>
      </c>
      <c r="K124" s="22">
        <f t="shared" si="64"/>
        <v>70.78824897057973</v>
      </c>
      <c r="L124" s="22">
        <f t="shared" si="65"/>
        <v>2.572781634444746</v>
      </c>
      <c r="M124" s="22">
        <f t="shared" si="66"/>
        <v>44.10482801905279</v>
      </c>
      <c r="N124" s="22">
        <f t="shared" si="67"/>
        <v>328.50746069524484</v>
      </c>
      <c r="O124" s="17">
        <f t="shared" si="55"/>
        <v>486.255728910057</v>
      </c>
      <c r="U124" s="10" t="s">
        <v>75</v>
      </c>
      <c r="V124" s="52">
        <v>0</v>
      </c>
      <c r="W124" s="52">
        <v>0</v>
      </c>
      <c r="X124" s="52">
        <v>400</v>
      </c>
      <c r="Y124" s="52">
        <v>0</v>
      </c>
      <c r="Z124" s="52">
        <v>148</v>
      </c>
      <c r="AA124" s="52">
        <v>0</v>
      </c>
      <c r="AB124" s="52">
        <v>0</v>
      </c>
      <c r="AC124" s="52">
        <v>0</v>
      </c>
      <c r="AD124" s="52">
        <v>963</v>
      </c>
      <c r="AE124" s="52">
        <v>35</v>
      </c>
      <c r="AF124" s="52">
        <v>600</v>
      </c>
      <c r="AG124" s="52">
        <v>4469</v>
      </c>
      <c r="AI124" s="52">
        <v>0</v>
      </c>
      <c r="AJ124" s="52">
        <v>0</v>
      </c>
      <c r="AK124" s="52">
        <v>400</v>
      </c>
      <c r="AL124" s="52">
        <v>0</v>
      </c>
      <c r="AM124" s="52">
        <v>148</v>
      </c>
      <c r="AN124" s="52">
        <v>0</v>
      </c>
      <c r="AO124" s="52">
        <v>0</v>
      </c>
      <c r="AP124" s="52">
        <v>0</v>
      </c>
      <c r="AQ124" s="52">
        <v>963</v>
      </c>
      <c r="AR124" s="52">
        <v>35</v>
      </c>
      <c r="AS124" s="52">
        <v>600</v>
      </c>
      <c r="AT124" s="52">
        <v>4469</v>
      </c>
      <c r="AW124" s="52">
        <v>0</v>
      </c>
      <c r="AX124" s="52">
        <v>0</v>
      </c>
      <c r="AY124" s="52">
        <v>0</v>
      </c>
      <c r="AZ124" s="52">
        <v>0</v>
      </c>
      <c r="BA124" s="52">
        <v>0</v>
      </c>
      <c r="BB124" s="52">
        <v>0</v>
      </c>
      <c r="BC124" s="52">
        <v>0</v>
      </c>
      <c r="BD124" s="52">
        <v>0</v>
      </c>
      <c r="BE124" s="52">
        <v>0</v>
      </c>
      <c r="BF124" s="52">
        <v>0</v>
      </c>
      <c r="BG124" s="52">
        <v>0</v>
      </c>
      <c r="BH124" s="52">
        <v>0</v>
      </c>
    </row>
    <row r="125" spans="1:60" ht="11.25">
      <c r="A125" s="27" t="s">
        <v>77</v>
      </c>
      <c r="B125" s="14" t="s">
        <v>78</v>
      </c>
      <c r="C125" s="22">
        <f t="shared" si="56"/>
        <v>190.3858409489112</v>
      </c>
      <c r="D125" s="22">
        <f t="shared" si="57"/>
        <v>102.91126537778985</v>
      </c>
      <c r="E125" s="22">
        <f t="shared" si="58"/>
        <v>147.01609339684262</v>
      </c>
      <c r="F125" s="22">
        <f t="shared" si="59"/>
        <v>139.6652887270005</v>
      </c>
      <c r="G125" s="22">
        <f t="shared" si="60"/>
        <v>323.4354054730538</v>
      </c>
      <c r="H125" s="22">
        <f t="shared" si="61"/>
        <v>80.85885136826344</v>
      </c>
      <c r="I125" s="22">
        <f t="shared" si="62"/>
        <v>249.92735877463247</v>
      </c>
      <c r="J125" s="22">
        <f t="shared" si="63"/>
        <v>147.01609339684262</v>
      </c>
      <c r="K125" s="22">
        <f t="shared" si="64"/>
        <v>169.06850740636904</v>
      </c>
      <c r="L125" s="22">
        <f t="shared" si="65"/>
        <v>22.052414009526395</v>
      </c>
      <c r="M125" s="22">
        <f t="shared" si="66"/>
        <v>264.6289681143167</v>
      </c>
      <c r="N125" s="22">
        <f t="shared" si="67"/>
        <v>73.50804669842131</v>
      </c>
      <c r="O125" s="17">
        <f t="shared" si="55"/>
        <v>1910.4741336919699</v>
      </c>
      <c r="U125" s="10" t="s">
        <v>77</v>
      </c>
      <c r="V125" s="52">
        <v>2590</v>
      </c>
      <c r="W125" s="52">
        <v>1400</v>
      </c>
      <c r="X125" s="52">
        <v>2000</v>
      </c>
      <c r="Y125" s="52">
        <v>1900</v>
      </c>
      <c r="Z125" s="52">
        <v>4400</v>
      </c>
      <c r="AA125" s="52">
        <v>1100</v>
      </c>
      <c r="AB125" s="52">
        <v>3400</v>
      </c>
      <c r="AC125" s="52">
        <v>2000</v>
      </c>
      <c r="AD125" s="52">
        <v>2300</v>
      </c>
      <c r="AE125" s="52">
        <v>300</v>
      </c>
      <c r="AF125" s="52">
        <v>3600</v>
      </c>
      <c r="AG125" s="52">
        <v>1000</v>
      </c>
      <c r="AI125" s="52">
        <v>2590</v>
      </c>
      <c r="AJ125" s="52">
        <v>1400</v>
      </c>
      <c r="AK125" s="52">
        <v>2000</v>
      </c>
      <c r="AL125" s="52">
        <v>1900</v>
      </c>
      <c r="AM125" s="52">
        <v>4400</v>
      </c>
      <c r="AN125" s="52">
        <v>1100</v>
      </c>
      <c r="AO125" s="52">
        <v>3400</v>
      </c>
      <c r="AP125" s="52">
        <v>2000</v>
      </c>
      <c r="AQ125" s="52">
        <v>2300</v>
      </c>
      <c r="AR125" s="52">
        <v>300</v>
      </c>
      <c r="AS125" s="52">
        <v>3600</v>
      </c>
      <c r="AT125" s="52">
        <v>1000</v>
      </c>
      <c r="AW125" s="52">
        <v>0</v>
      </c>
      <c r="AX125" s="52">
        <v>0</v>
      </c>
      <c r="AY125" s="52">
        <v>0</v>
      </c>
      <c r="AZ125" s="52">
        <v>0</v>
      </c>
      <c r="BA125" s="52">
        <v>0</v>
      </c>
      <c r="BB125" s="52">
        <v>0</v>
      </c>
      <c r="BC125" s="52">
        <v>0</v>
      </c>
      <c r="BD125" s="52">
        <v>0</v>
      </c>
      <c r="BE125" s="52">
        <v>0</v>
      </c>
      <c r="BF125" s="52">
        <v>0</v>
      </c>
      <c r="BG125" s="52">
        <v>0</v>
      </c>
      <c r="BH125" s="52">
        <v>0</v>
      </c>
    </row>
    <row r="126" spans="1:60" ht="11.25">
      <c r="A126" s="27" t="s">
        <v>82</v>
      </c>
      <c r="B126" s="14" t="s">
        <v>205</v>
      </c>
      <c r="C126" s="22">
        <f t="shared" si="56"/>
        <v>2131.7333542542183</v>
      </c>
      <c r="D126" s="22">
        <f t="shared" si="57"/>
        <v>2131.7333542542183</v>
      </c>
      <c r="E126" s="22">
        <f t="shared" si="58"/>
        <v>2131.7333542542183</v>
      </c>
      <c r="F126" s="22">
        <f t="shared" si="59"/>
        <v>2131.7333542542183</v>
      </c>
      <c r="G126" s="22">
        <f t="shared" si="60"/>
        <v>2131.7333542542183</v>
      </c>
      <c r="H126" s="22">
        <f t="shared" si="61"/>
        <v>2131.7333542542183</v>
      </c>
      <c r="I126" s="22">
        <f t="shared" si="62"/>
        <v>4263.466708508437</v>
      </c>
      <c r="J126" s="22">
        <f t="shared" si="63"/>
        <v>2131.7333542542183</v>
      </c>
      <c r="K126" s="22">
        <f t="shared" si="64"/>
        <v>2131.7333542542183</v>
      </c>
      <c r="L126" s="22">
        <f t="shared" si="65"/>
        <v>2131.7333542542183</v>
      </c>
      <c r="M126" s="22">
        <f t="shared" si="66"/>
        <v>2131.7333542542183</v>
      </c>
      <c r="N126" s="22">
        <f t="shared" si="67"/>
        <v>2131.7333542542183</v>
      </c>
      <c r="O126" s="17">
        <f t="shared" si="55"/>
        <v>27712.533605304838</v>
      </c>
      <c r="U126" s="10" t="s">
        <v>82</v>
      </c>
      <c r="V126" s="52">
        <v>29000</v>
      </c>
      <c r="W126" s="52">
        <v>29000</v>
      </c>
      <c r="X126" s="52">
        <v>29000</v>
      </c>
      <c r="Y126" s="52">
        <v>29000</v>
      </c>
      <c r="Z126" s="52">
        <v>29000</v>
      </c>
      <c r="AA126" s="52">
        <v>29000</v>
      </c>
      <c r="AB126" s="52">
        <v>58000</v>
      </c>
      <c r="AC126" s="52">
        <v>29000</v>
      </c>
      <c r="AD126" s="52">
        <v>29000</v>
      </c>
      <c r="AE126" s="52">
        <v>29000</v>
      </c>
      <c r="AF126" s="52">
        <v>29000</v>
      </c>
      <c r="AG126" s="52">
        <v>29000</v>
      </c>
      <c r="AI126" s="52">
        <v>29000</v>
      </c>
      <c r="AJ126" s="52">
        <v>29000</v>
      </c>
      <c r="AK126" s="52">
        <v>29000</v>
      </c>
      <c r="AL126" s="52">
        <v>29000</v>
      </c>
      <c r="AM126" s="52">
        <v>29000</v>
      </c>
      <c r="AN126" s="52">
        <v>29000</v>
      </c>
      <c r="AO126" s="52">
        <v>58000</v>
      </c>
      <c r="AP126" s="52">
        <v>29000</v>
      </c>
      <c r="AQ126" s="52">
        <v>29000</v>
      </c>
      <c r="AR126" s="52">
        <v>29000</v>
      </c>
      <c r="AS126" s="52">
        <v>29000</v>
      </c>
      <c r="AT126" s="52">
        <v>29000</v>
      </c>
      <c r="AW126" s="52">
        <v>0</v>
      </c>
      <c r="AX126" s="52">
        <v>0</v>
      </c>
      <c r="AY126" s="52">
        <v>0</v>
      </c>
      <c r="AZ126" s="52">
        <v>0</v>
      </c>
      <c r="BA126" s="52">
        <v>0</v>
      </c>
      <c r="BB126" s="52">
        <v>0</v>
      </c>
      <c r="BC126" s="52">
        <v>0</v>
      </c>
      <c r="BD126" s="52">
        <v>0</v>
      </c>
      <c r="BE126" s="52">
        <v>0</v>
      </c>
      <c r="BF126" s="52">
        <v>0</v>
      </c>
      <c r="BG126" s="52">
        <v>0</v>
      </c>
      <c r="BH126" s="52">
        <v>0</v>
      </c>
    </row>
    <row r="127" spans="1:60" ht="11.25">
      <c r="A127" s="27" t="s">
        <v>83</v>
      </c>
      <c r="B127" s="14" t="s">
        <v>84</v>
      </c>
      <c r="C127" s="22">
        <f t="shared" si="56"/>
        <v>0</v>
      </c>
      <c r="D127" s="22">
        <f t="shared" si="57"/>
        <v>0</v>
      </c>
      <c r="E127" s="22">
        <f t="shared" si="58"/>
        <v>0</v>
      </c>
      <c r="F127" s="22">
        <f t="shared" si="59"/>
        <v>0</v>
      </c>
      <c r="G127" s="22">
        <f t="shared" si="60"/>
        <v>0</v>
      </c>
      <c r="H127" s="22">
        <f t="shared" si="61"/>
        <v>0</v>
      </c>
      <c r="I127" s="22">
        <f t="shared" si="62"/>
        <v>0</v>
      </c>
      <c r="J127" s="22">
        <f t="shared" si="63"/>
        <v>0</v>
      </c>
      <c r="K127" s="22">
        <f t="shared" si="64"/>
        <v>0</v>
      </c>
      <c r="L127" s="22">
        <f t="shared" si="65"/>
        <v>0</v>
      </c>
      <c r="M127" s="22">
        <f t="shared" si="66"/>
        <v>0</v>
      </c>
      <c r="N127" s="22">
        <f t="shared" si="67"/>
        <v>0</v>
      </c>
      <c r="O127" s="17">
        <f t="shared" si="55"/>
        <v>0</v>
      </c>
      <c r="U127" s="10" t="s">
        <v>83</v>
      </c>
      <c r="V127" s="52">
        <v>0</v>
      </c>
      <c r="W127" s="52">
        <v>0</v>
      </c>
      <c r="X127" s="52">
        <v>0</v>
      </c>
      <c r="Y127" s="52">
        <v>0</v>
      </c>
      <c r="Z127" s="52">
        <v>0</v>
      </c>
      <c r="AA127" s="52">
        <v>0</v>
      </c>
      <c r="AB127" s="52">
        <v>0</v>
      </c>
      <c r="AC127" s="52">
        <v>0</v>
      </c>
      <c r="AD127" s="52">
        <v>0</v>
      </c>
      <c r="AE127" s="52">
        <v>0</v>
      </c>
      <c r="AF127" s="52">
        <v>0</v>
      </c>
      <c r="AG127" s="52">
        <v>0</v>
      </c>
      <c r="AI127" s="52">
        <v>0</v>
      </c>
      <c r="AJ127" s="52">
        <v>0</v>
      </c>
      <c r="AK127" s="52">
        <v>0</v>
      </c>
      <c r="AL127" s="52">
        <v>0</v>
      </c>
      <c r="AM127" s="52">
        <v>0</v>
      </c>
      <c r="AN127" s="52">
        <v>0</v>
      </c>
      <c r="AO127" s="52">
        <v>0</v>
      </c>
      <c r="AP127" s="52">
        <v>0</v>
      </c>
      <c r="AQ127" s="52">
        <v>0</v>
      </c>
      <c r="AR127" s="52">
        <v>0</v>
      </c>
      <c r="AS127" s="52">
        <v>0</v>
      </c>
      <c r="AT127" s="52">
        <v>0</v>
      </c>
      <c r="AW127" s="52">
        <v>0</v>
      </c>
      <c r="AX127" s="52">
        <v>0</v>
      </c>
      <c r="AY127" s="52">
        <v>0</v>
      </c>
      <c r="AZ127" s="52">
        <v>0</v>
      </c>
      <c r="BA127" s="52">
        <v>0</v>
      </c>
      <c r="BB127" s="52">
        <v>0</v>
      </c>
      <c r="BC127" s="52">
        <v>0</v>
      </c>
      <c r="BD127" s="52">
        <v>0</v>
      </c>
      <c r="BE127" s="52">
        <v>0</v>
      </c>
      <c r="BF127" s="52">
        <v>0</v>
      </c>
      <c r="BG127" s="52">
        <v>0</v>
      </c>
      <c r="BH127" s="52">
        <v>0</v>
      </c>
    </row>
    <row r="128" spans="1:60" ht="11.25">
      <c r="A128" s="27" t="s">
        <v>85</v>
      </c>
      <c r="B128" s="14" t="s">
        <v>86</v>
      </c>
      <c r="C128" s="22">
        <f t="shared" si="56"/>
        <v>0</v>
      </c>
      <c r="D128" s="22">
        <f t="shared" si="57"/>
        <v>348.428141350517</v>
      </c>
      <c r="E128" s="22">
        <f t="shared" si="58"/>
        <v>0</v>
      </c>
      <c r="F128" s="22">
        <f t="shared" si="59"/>
        <v>818.806132173715</v>
      </c>
      <c r="G128" s="22">
        <f t="shared" si="60"/>
        <v>1550.8727692432929</v>
      </c>
      <c r="H128" s="22">
        <f t="shared" si="61"/>
        <v>0</v>
      </c>
      <c r="I128" s="22">
        <f t="shared" si="62"/>
        <v>0</v>
      </c>
      <c r="J128" s="22">
        <f t="shared" si="63"/>
        <v>110.26207004763197</v>
      </c>
      <c r="K128" s="22">
        <f t="shared" si="64"/>
        <v>805.0601274411102</v>
      </c>
      <c r="L128" s="22">
        <f t="shared" si="65"/>
        <v>1449.5786808928683</v>
      </c>
      <c r="M128" s="22">
        <f t="shared" si="66"/>
        <v>1418.7053012795313</v>
      </c>
      <c r="N128" s="22">
        <f t="shared" si="67"/>
        <v>1103.7968292234946</v>
      </c>
      <c r="O128" s="17">
        <f t="shared" si="55"/>
        <v>7605.510051652162</v>
      </c>
      <c r="U128" s="10" t="s">
        <v>85</v>
      </c>
      <c r="V128" s="52">
        <v>0</v>
      </c>
      <c r="W128" s="52">
        <v>4740</v>
      </c>
      <c r="X128" s="52">
        <v>0</v>
      </c>
      <c r="Y128" s="52">
        <v>11139</v>
      </c>
      <c r="Z128" s="52">
        <v>21098</v>
      </c>
      <c r="AA128" s="52">
        <v>0</v>
      </c>
      <c r="AB128" s="52">
        <v>0</v>
      </c>
      <c r="AC128" s="52">
        <v>1500</v>
      </c>
      <c r="AD128" s="52">
        <v>10952</v>
      </c>
      <c r="AE128" s="52">
        <v>19720</v>
      </c>
      <c r="AF128" s="52">
        <v>19300</v>
      </c>
      <c r="AG128" s="52">
        <v>15016</v>
      </c>
      <c r="AI128" s="52">
        <v>0</v>
      </c>
      <c r="AJ128" s="52">
        <v>4740</v>
      </c>
      <c r="AK128" s="52">
        <v>0</v>
      </c>
      <c r="AL128" s="52">
        <v>11139</v>
      </c>
      <c r="AM128" s="52">
        <v>21098</v>
      </c>
      <c r="AN128" s="52">
        <v>0</v>
      </c>
      <c r="AO128" s="52">
        <v>0</v>
      </c>
      <c r="AP128" s="52">
        <v>1500</v>
      </c>
      <c r="AQ128" s="52">
        <v>10952</v>
      </c>
      <c r="AR128" s="52">
        <v>19720</v>
      </c>
      <c r="AS128" s="52">
        <v>19300</v>
      </c>
      <c r="AT128" s="52">
        <v>15016</v>
      </c>
      <c r="AW128" s="52">
        <v>0</v>
      </c>
      <c r="AX128" s="52">
        <v>0</v>
      </c>
      <c r="AY128" s="52">
        <v>0</v>
      </c>
      <c r="AZ128" s="52">
        <v>0</v>
      </c>
      <c r="BA128" s="52">
        <v>0</v>
      </c>
      <c r="BB128" s="52">
        <v>0</v>
      </c>
      <c r="BC128" s="52">
        <v>0</v>
      </c>
      <c r="BD128" s="52">
        <v>0</v>
      </c>
      <c r="BE128" s="52">
        <v>0</v>
      </c>
      <c r="BF128" s="52">
        <v>0</v>
      </c>
      <c r="BG128" s="52">
        <v>0</v>
      </c>
      <c r="BH128" s="52">
        <v>0</v>
      </c>
    </row>
    <row r="129" spans="1:60" ht="11.25">
      <c r="A129" s="27" t="s">
        <v>87</v>
      </c>
      <c r="B129" s="14" t="s">
        <v>88</v>
      </c>
      <c r="C129" s="22">
        <f t="shared" si="56"/>
        <v>1547.3135096221554</v>
      </c>
      <c r="D129" s="22">
        <f t="shared" si="57"/>
        <v>1502.348637456731</v>
      </c>
      <c r="E129" s="22">
        <f t="shared" si="58"/>
        <v>1499.1789704830949</v>
      </c>
      <c r="F129" s="22">
        <f t="shared" si="59"/>
        <v>25.377918042162975</v>
      </c>
      <c r="G129" s="22">
        <f t="shared" si="60"/>
        <v>19.256902993585435</v>
      </c>
      <c r="H129" s="22">
        <f t="shared" si="61"/>
        <v>0</v>
      </c>
      <c r="I129" s="22">
        <f t="shared" si="62"/>
        <v>0</v>
      </c>
      <c r="J129" s="22">
        <f t="shared" si="63"/>
        <v>0</v>
      </c>
      <c r="K129" s="22">
        <f t="shared" si="64"/>
        <v>0</v>
      </c>
      <c r="L129" s="22">
        <f t="shared" si="65"/>
        <v>0</v>
      </c>
      <c r="M129" s="22">
        <f t="shared" si="66"/>
        <v>0</v>
      </c>
      <c r="N129" s="22">
        <f t="shared" si="67"/>
        <v>0</v>
      </c>
      <c r="O129" s="17">
        <f t="shared" si="55"/>
        <v>4593.47593859773</v>
      </c>
      <c r="U129" s="10" t="s">
        <v>87</v>
      </c>
      <c r="V129" s="52">
        <v>21049.58</v>
      </c>
      <c r="W129" s="52">
        <v>20437.88</v>
      </c>
      <c r="X129" s="52">
        <v>20394.76</v>
      </c>
      <c r="Y129" s="52">
        <v>345.24</v>
      </c>
      <c r="Z129" s="52">
        <v>261.97</v>
      </c>
      <c r="AA129" s="52">
        <v>0</v>
      </c>
      <c r="AB129" s="52">
        <v>0</v>
      </c>
      <c r="AC129" s="52">
        <v>0</v>
      </c>
      <c r="AD129" s="52">
        <v>0</v>
      </c>
      <c r="AE129" s="52">
        <v>0</v>
      </c>
      <c r="AF129" s="52">
        <v>0</v>
      </c>
      <c r="AG129" s="52">
        <v>0</v>
      </c>
      <c r="AI129" s="52">
        <v>21049.58</v>
      </c>
      <c r="AJ129" s="52">
        <v>20437.88</v>
      </c>
      <c r="AK129" s="52">
        <v>20394.76</v>
      </c>
      <c r="AL129" s="52">
        <v>345.24</v>
      </c>
      <c r="AM129" s="52">
        <v>261.97</v>
      </c>
      <c r="AN129" s="52">
        <v>0</v>
      </c>
      <c r="AO129" s="52">
        <v>0</v>
      </c>
      <c r="AP129" s="52">
        <v>0</v>
      </c>
      <c r="AQ129" s="52">
        <v>0</v>
      </c>
      <c r="AR129" s="52">
        <v>0</v>
      </c>
      <c r="AS129" s="52">
        <v>0</v>
      </c>
      <c r="AT129" s="52">
        <v>0</v>
      </c>
      <c r="AW129" s="52">
        <v>0</v>
      </c>
      <c r="AX129" s="52">
        <v>0</v>
      </c>
      <c r="AY129" s="52">
        <v>0</v>
      </c>
      <c r="AZ129" s="52">
        <v>0</v>
      </c>
      <c r="BA129" s="52">
        <v>0</v>
      </c>
      <c r="BB129" s="52">
        <v>0</v>
      </c>
      <c r="BC129" s="52">
        <v>0</v>
      </c>
      <c r="BD129" s="52">
        <v>0</v>
      </c>
      <c r="BE129" s="52">
        <v>0</v>
      </c>
      <c r="BF129" s="52">
        <v>0</v>
      </c>
      <c r="BG129" s="52">
        <v>0</v>
      </c>
      <c r="BH129" s="52">
        <v>0</v>
      </c>
    </row>
    <row r="130" spans="1:60" ht="11.25">
      <c r="A130" s="27" t="s">
        <v>89</v>
      </c>
      <c r="B130" s="14" t="s">
        <v>90</v>
      </c>
      <c r="C130" s="22">
        <f t="shared" si="56"/>
        <v>0</v>
      </c>
      <c r="D130" s="22">
        <f t="shared" si="57"/>
        <v>0</v>
      </c>
      <c r="E130" s="22">
        <f t="shared" si="58"/>
        <v>0</v>
      </c>
      <c r="F130" s="22">
        <f t="shared" si="59"/>
        <v>0</v>
      </c>
      <c r="G130" s="22">
        <f t="shared" si="60"/>
        <v>0</v>
      </c>
      <c r="H130" s="22">
        <f t="shared" si="61"/>
        <v>0</v>
      </c>
      <c r="I130" s="22">
        <f t="shared" si="62"/>
        <v>0</v>
      </c>
      <c r="J130" s="22">
        <f t="shared" si="63"/>
        <v>0</v>
      </c>
      <c r="K130" s="22">
        <f t="shared" si="64"/>
        <v>0</v>
      </c>
      <c r="L130" s="22">
        <f t="shared" si="65"/>
        <v>0</v>
      </c>
      <c r="M130" s="22">
        <f t="shared" si="66"/>
        <v>0</v>
      </c>
      <c r="N130" s="22">
        <f t="shared" si="67"/>
        <v>0</v>
      </c>
      <c r="O130" s="17">
        <f t="shared" si="55"/>
        <v>0</v>
      </c>
      <c r="U130" s="10" t="s">
        <v>89</v>
      </c>
      <c r="V130" s="52">
        <v>0</v>
      </c>
      <c r="W130" s="52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  <c r="AD130" s="52">
        <v>0</v>
      </c>
      <c r="AE130" s="52">
        <v>0</v>
      </c>
      <c r="AF130" s="52">
        <v>0</v>
      </c>
      <c r="AG130" s="52">
        <v>0</v>
      </c>
      <c r="AI130" s="52">
        <v>0</v>
      </c>
      <c r="AJ130" s="52">
        <v>0</v>
      </c>
      <c r="AK130" s="52">
        <v>0</v>
      </c>
      <c r="AL130" s="52">
        <v>0</v>
      </c>
      <c r="AM130" s="52">
        <v>0</v>
      </c>
      <c r="AN130" s="52">
        <v>0</v>
      </c>
      <c r="AO130" s="52">
        <v>0</v>
      </c>
      <c r="AP130" s="52">
        <v>0</v>
      </c>
      <c r="AQ130" s="52">
        <v>0</v>
      </c>
      <c r="AR130" s="52">
        <v>0</v>
      </c>
      <c r="AS130" s="52">
        <v>0</v>
      </c>
      <c r="AT130" s="52">
        <v>0</v>
      </c>
      <c r="AW130" s="52">
        <v>0</v>
      </c>
      <c r="AX130" s="52">
        <v>0</v>
      </c>
      <c r="AY130" s="52">
        <v>0</v>
      </c>
      <c r="AZ130" s="52">
        <v>0</v>
      </c>
      <c r="BA130" s="52">
        <v>0</v>
      </c>
      <c r="BB130" s="52">
        <v>0</v>
      </c>
      <c r="BC130" s="52">
        <v>0</v>
      </c>
      <c r="BD130" s="52">
        <v>0</v>
      </c>
      <c r="BE130" s="52">
        <v>0</v>
      </c>
      <c r="BF130" s="52">
        <v>0</v>
      </c>
      <c r="BG130" s="52">
        <v>0</v>
      </c>
      <c r="BH130" s="52">
        <v>0</v>
      </c>
    </row>
    <row r="131" spans="1:60" ht="11.25">
      <c r="A131" s="27" t="s">
        <v>91</v>
      </c>
      <c r="B131" s="14" t="s">
        <v>92</v>
      </c>
      <c r="C131" s="22">
        <f t="shared" si="56"/>
        <v>0</v>
      </c>
      <c r="D131" s="22">
        <f t="shared" si="57"/>
        <v>0</v>
      </c>
      <c r="E131" s="22">
        <f t="shared" si="58"/>
        <v>0</v>
      </c>
      <c r="F131" s="22">
        <f t="shared" si="59"/>
        <v>0</v>
      </c>
      <c r="G131" s="22">
        <f t="shared" si="60"/>
        <v>0</v>
      </c>
      <c r="H131" s="22">
        <f t="shared" si="61"/>
        <v>0</v>
      </c>
      <c r="I131" s="22">
        <f t="shared" si="62"/>
        <v>0</v>
      </c>
      <c r="J131" s="22">
        <f t="shared" si="63"/>
        <v>0</v>
      </c>
      <c r="K131" s="22">
        <f t="shared" si="64"/>
        <v>0</v>
      </c>
      <c r="L131" s="22">
        <f t="shared" si="65"/>
        <v>0</v>
      </c>
      <c r="M131" s="22">
        <f t="shared" si="66"/>
        <v>0</v>
      </c>
      <c r="N131" s="22">
        <f t="shared" si="67"/>
        <v>0</v>
      </c>
      <c r="O131" s="17">
        <f t="shared" si="55"/>
        <v>0</v>
      </c>
      <c r="U131" s="10" t="s">
        <v>91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I131" s="52">
        <v>0</v>
      </c>
      <c r="AJ131" s="52">
        <v>0</v>
      </c>
      <c r="AK131" s="52">
        <v>0</v>
      </c>
      <c r="AL131" s="52">
        <v>0</v>
      </c>
      <c r="AM131" s="52">
        <v>0</v>
      </c>
      <c r="AN131" s="52">
        <v>0</v>
      </c>
      <c r="AO131" s="52">
        <v>0</v>
      </c>
      <c r="AP131" s="52">
        <v>0</v>
      </c>
      <c r="AQ131" s="52">
        <v>0</v>
      </c>
      <c r="AR131" s="52">
        <v>0</v>
      </c>
      <c r="AS131" s="52">
        <v>0</v>
      </c>
      <c r="AT131" s="52">
        <v>0</v>
      </c>
      <c r="AW131" s="52">
        <v>0</v>
      </c>
      <c r="AX131" s="52">
        <v>0</v>
      </c>
      <c r="AY131" s="52">
        <v>0</v>
      </c>
      <c r="AZ131" s="52">
        <v>0</v>
      </c>
      <c r="BA131" s="52">
        <v>0</v>
      </c>
      <c r="BB131" s="52">
        <v>0</v>
      </c>
      <c r="BC131" s="52">
        <v>0</v>
      </c>
      <c r="BD131" s="52">
        <v>0</v>
      </c>
      <c r="BE131" s="52">
        <v>0</v>
      </c>
      <c r="BF131" s="52">
        <v>0</v>
      </c>
      <c r="BG131" s="52">
        <v>0</v>
      </c>
      <c r="BH131" s="52">
        <v>0</v>
      </c>
    </row>
    <row r="132" spans="1:60" ht="11.25">
      <c r="A132" s="27" t="s">
        <v>93</v>
      </c>
      <c r="B132" s="14" t="s">
        <v>94</v>
      </c>
      <c r="C132" s="22">
        <f t="shared" si="56"/>
        <v>2205.2414009526397</v>
      </c>
      <c r="D132" s="22">
        <f t="shared" si="57"/>
        <v>2205.2414009526397</v>
      </c>
      <c r="E132" s="22">
        <f t="shared" si="58"/>
        <v>2205.2414009526397</v>
      </c>
      <c r="F132" s="22">
        <f t="shared" si="59"/>
        <v>2205.2414009526397</v>
      </c>
      <c r="G132" s="22">
        <f t="shared" si="60"/>
        <v>2205.2414009526397</v>
      </c>
      <c r="H132" s="22">
        <f t="shared" si="61"/>
        <v>2205.2414009526397</v>
      </c>
      <c r="I132" s="22">
        <f t="shared" si="62"/>
        <v>4410.482801905279</v>
      </c>
      <c r="J132" s="22">
        <f t="shared" si="63"/>
        <v>2205.2414009526397</v>
      </c>
      <c r="K132" s="22">
        <f t="shared" si="64"/>
        <v>2205.2414009526397</v>
      </c>
      <c r="L132" s="22">
        <f t="shared" si="65"/>
        <v>2205.2414009526397</v>
      </c>
      <c r="M132" s="22">
        <f t="shared" si="66"/>
        <v>2756.551751190799</v>
      </c>
      <c r="N132" s="22">
        <f t="shared" si="67"/>
        <v>4042.9425684131725</v>
      </c>
      <c r="O132" s="17">
        <f t="shared" si="55"/>
        <v>31057.14973008301</v>
      </c>
      <c r="U132" s="10" t="s">
        <v>93</v>
      </c>
      <c r="V132" s="52">
        <v>30000</v>
      </c>
      <c r="W132" s="52">
        <v>30000</v>
      </c>
      <c r="X132" s="52">
        <v>30000</v>
      </c>
      <c r="Y132" s="52">
        <v>30000</v>
      </c>
      <c r="Z132" s="52">
        <v>30000</v>
      </c>
      <c r="AA132" s="52">
        <v>30000</v>
      </c>
      <c r="AB132" s="52">
        <v>60000</v>
      </c>
      <c r="AC132" s="52">
        <v>30000</v>
      </c>
      <c r="AD132" s="52">
        <v>30000</v>
      </c>
      <c r="AE132" s="52">
        <v>30000</v>
      </c>
      <c r="AF132" s="52">
        <v>37500</v>
      </c>
      <c r="AG132" s="52">
        <v>55000</v>
      </c>
      <c r="AI132" s="52">
        <v>30000</v>
      </c>
      <c r="AJ132" s="52">
        <v>30000</v>
      </c>
      <c r="AK132" s="52">
        <v>30000</v>
      </c>
      <c r="AL132" s="52">
        <v>30000</v>
      </c>
      <c r="AM132" s="52">
        <v>30000</v>
      </c>
      <c r="AN132" s="52">
        <v>30000</v>
      </c>
      <c r="AO132" s="52">
        <v>60000</v>
      </c>
      <c r="AP132" s="52">
        <v>30000</v>
      </c>
      <c r="AQ132" s="52">
        <v>30000</v>
      </c>
      <c r="AR132" s="52">
        <v>30000</v>
      </c>
      <c r="AS132" s="52">
        <v>37500</v>
      </c>
      <c r="AT132" s="52">
        <v>55000</v>
      </c>
      <c r="AW132" s="52">
        <v>0</v>
      </c>
      <c r="AX132" s="52">
        <v>0</v>
      </c>
      <c r="AY132" s="52">
        <v>0</v>
      </c>
      <c r="AZ132" s="52">
        <v>0</v>
      </c>
      <c r="BA132" s="52">
        <v>0</v>
      </c>
      <c r="BB132" s="52">
        <v>0</v>
      </c>
      <c r="BC132" s="52">
        <v>0</v>
      </c>
      <c r="BD132" s="52">
        <v>0</v>
      </c>
      <c r="BE132" s="52">
        <v>0</v>
      </c>
      <c r="BF132" s="52">
        <v>0</v>
      </c>
      <c r="BG132" s="52">
        <v>0</v>
      </c>
      <c r="BH132" s="52">
        <v>0</v>
      </c>
    </row>
    <row r="133" spans="1:60" ht="11.25">
      <c r="A133" s="27" t="s">
        <v>95</v>
      </c>
      <c r="B133" s="14" t="s">
        <v>96</v>
      </c>
      <c r="C133" s="22">
        <f t="shared" si="56"/>
        <v>367.54023349210655</v>
      </c>
      <c r="D133" s="22">
        <f t="shared" si="57"/>
        <v>36.754023349210655</v>
      </c>
      <c r="E133" s="22">
        <f t="shared" si="58"/>
        <v>0</v>
      </c>
      <c r="F133" s="22">
        <f t="shared" si="59"/>
        <v>0</v>
      </c>
      <c r="G133" s="22">
        <f t="shared" si="60"/>
        <v>220.52414009526393</v>
      </c>
      <c r="H133" s="22">
        <f t="shared" si="61"/>
        <v>0</v>
      </c>
      <c r="I133" s="22">
        <f t="shared" si="62"/>
        <v>0</v>
      </c>
      <c r="J133" s="22">
        <f t="shared" si="63"/>
        <v>364.96745185766184</v>
      </c>
      <c r="K133" s="22">
        <f t="shared" si="64"/>
        <v>0</v>
      </c>
      <c r="L133" s="22">
        <f t="shared" si="65"/>
        <v>0</v>
      </c>
      <c r="M133" s="22">
        <f t="shared" si="66"/>
        <v>367.54023349210655</v>
      </c>
      <c r="N133" s="22">
        <f t="shared" si="67"/>
        <v>0</v>
      </c>
      <c r="O133" s="17">
        <f t="shared" si="55"/>
        <v>1357.3260822863497</v>
      </c>
      <c r="U133" s="10" t="s">
        <v>95</v>
      </c>
      <c r="V133" s="52">
        <v>5000</v>
      </c>
      <c r="W133" s="52">
        <v>500</v>
      </c>
      <c r="X133" s="52">
        <v>0</v>
      </c>
      <c r="Y133" s="52">
        <v>0</v>
      </c>
      <c r="Z133" s="52">
        <v>3000</v>
      </c>
      <c r="AA133" s="52">
        <v>0</v>
      </c>
      <c r="AB133" s="52">
        <v>0</v>
      </c>
      <c r="AC133" s="52">
        <v>4965</v>
      </c>
      <c r="AD133" s="52">
        <v>0</v>
      </c>
      <c r="AE133" s="52">
        <v>0</v>
      </c>
      <c r="AF133" s="52">
        <v>5000</v>
      </c>
      <c r="AG133" s="52">
        <v>0</v>
      </c>
      <c r="AI133" s="52">
        <v>5000</v>
      </c>
      <c r="AJ133" s="52">
        <v>500</v>
      </c>
      <c r="AK133" s="52">
        <v>0</v>
      </c>
      <c r="AL133" s="52">
        <v>0</v>
      </c>
      <c r="AM133" s="52">
        <v>3000</v>
      </c>
      <c r="AN133" s="52">
        <v>0</v>
      </c>
      <c r="AO133" s="52">
        <v>0</v>
      </c>
      <c r="AP133" s="52">
        <v>4965</v>
      </c>
      <c r="AQ133" s="52">
        <v>0</v>
      </c>
      <c r="AR133" s="52">
        <v>0</v>
      </c>
      <c r="AS133" s="52">
        <v>5000</v>
      </c>
      <c r="AT133" s="52">
        <v>0</v>
      </c>
      <c r="AW133" s="52">
        <v>0</v>
      </c>
      <c r="AX133" s="52">
        <v>0</v>
      </c>
      <c r="AY133" s="52">
        <v>0</v>
      </c>
      <c r="AZ133" s="52">
        <v>0</v>
      </c>
      <c r="BA133" s="52">
        <v>0</v>
      </c>
      <c r="BB133" s="52">
        <v>0</v>
      </c>
      <c r="BC133" s="52">
        <v>0</v>
      </c>
      <c r="BD133" s="52">
        <v>0</v>
      </c>
      <c r="BE133" s="52">
        <v>0</v>
      </c>
      <c r="BF133" s="52">
        <v>0</v>
      </c>
      <c r="BG133" s="52">
        <v>0</v>
      </c>
      <c r="BH133" s="52">
        <v>0</v>
      </c>
    </row>
    <row r="134" spans="1:60" ht="11.25">
      <c r="A134" s="27" t="s">
        <v>97</v>
      </c>
      <c r="B134" s="14" t="s">
        <v>44</v>
      </c>
      <c r="C134" s="22">
        <f t="shared" si="56"/>
        <v>12.6838134578126</v>
      </c>
      <c r="D134" s="22">
        <f t="shared" si="57"/>
        <v>25.312495880601382</v>
      </c>
      <c r="E134" s="22">
        <f t="shared" si="58"/>
        <v>22.916133558232843</v>
      </c>
      <c r="F134" s="22">
        <f t="shared" si="59"/>
        <v>27.9889238608909</v>
      </c>
      <c r="G134" s="22">
        <f t="shared" si="60"/>
        <v>30.5264216329204</v>
      </c>
      <c r="H134" s="22">
        <f t="shared" si="61"/>
        <v>26.151222693430366</v>
      </c>
      <c r="I134" s="22">
        <f t="shared" si="62"/>
        <v>46.39239843230766</v>
      </c>
      <c r="J134" s="22">
        <f t="shared" si="63"/>
        <v>20.168402772645855</v>
      </c>
      <c r="K134" s="22">
        <f t="shared" si="64"/>
        <v>26.801033826244414</v>
      </c>
      <c r="L134" s="22">
        <f t="shared" si="65"/>
        <v>24.958187095514987</v>
      </c>
      <c r="M134" s="22">
        <f t="shared" si="66"/>
        <v>34.1724207491621</v>
      </c>
      <c r="N134" s="22">
        <f t="shared" si="67"/>
        <v>82.68038076545032</v>
      </c>
      <c r="O134" s="17">
        <f t="shared" si="55"/>
        <v>380.75183472521377</v>
      </c>
      <c r="U134" s="10" t="s">
        <v>97</v>
      </c>
      <c r="V134" s="52">
        <v>172.55</v>
      </c>
      <c r="W134" s="52">
        <v>344.35</v>
      </c>
      <c r="X134" s="52">
        <v>311.75</v>
      </c>
      <c r="Y134" s="52">
        <v>380.76</v>
      </c>
      <c r="Z134" s="52">
        <v>415.28</v>
      </c>
      <c r="AA134" s="52">
        <v>355.76</v>
      </c>
      <c r="AB134" s="52">
        <v>631.12</v>
      </c>
      <c r="AC134" s="52">
        <v>274.37</v>
      </c>
      <c r="AD134" s="52">
        <v>364.6</v>
      </c>
      <c r="AE134" s="52">
        <v>339.53</v>
      </c>
      <c r="AF134" s="52">
        <v>464.88</v>
      </c>
      <c r="AG134" s="52">
        <v>1124.78</v>
      </c>
      <c r="AI134" s="52">
        <v>172.55</v>
      </c>
      <c r="AJ134" s="52">
        <v>344.35</v>
      </c>
      <c r="AK134" s="52">
        <v>311.75</v>
      </c>
      <c r="AL134" s="52">
        <v>380.76</v>
      </c>
      <c r="AM134" s="52">
        <v>415.28</v>
      </c>
      <c r="AN134" s="52">
        <v>355.76</v>
      </c>
      <c r="AO134" s="52">
        <v>631.12</v>
      </c>
      <c r="AP134" s="52">
        <v>274.37</v>
      </c>
      <c r="AQ134" s="52">
        <v>364.6</v>
      </c>
      <c r="AR134" s="52">
        <v>339.53</v>
      </c>
      <c r="AS134" s="52">
        <v>464.88</v>
      </c>
      <c r="AT134" s="52">
        <v>1124.78</v>
      </c>
      <c r="AW134" s="52">
        <v>0</v>
      </c>
      <c r="AX134" s="52">
        <v>0</v>
      </c>
      <c r="AY134" s="52">
        <v>0</v>
      </c>
      <c r="AZ134" s="52">
        <v>0</v>
      </c>
      <c r="BA134" s="52">
        <v>0</v>
      </c>
      <c r="BB134" s="52">
        <v>0</v>
      </c>
      <c r="BC134" s="52">
        <v>0</v>
      </c>
      <c r="BD134" s="52">
        <v>0</v>
      </c>
      <c r="BE134" s="52">
        <v>0</v>
      </c>
      <c r="BF134" s="52">
        <v>0</v>
      </c>
      <c r="BG134" s="52">
        <v>0</v>
      </c>
      <c r="BH134" s="52">
        <v>0</v>
      </c>
    </row>
    <row r="135" spans="1:60" ht="11.25">
      <c r="A135" s="27" t="s">
        <v>98</v>
      </c>
      <c r="B135" s="14" t="s">
        <v>99</v>
      </c>
      <c r="C135" s="22">
        <f t="shared" si="56"/>
        <v>22.052414009526395</v>
      </c>
      <c r="D135" s="22">
        <f t="shared" si="57"/>
        <v>264.6289681143167</v>
      </c>
      <c r="E135" s="22">
        <f t="shared" si="58"/>
        <v>0</v>
      </c>
      <c r="F135" s="22">
        <f t="shared" si="59"/>
        <v>0</v>
      </c>
      <c r="G135" s="22">
        <f t="shared" si="60"/>
        <v>0</v>
      </c>
      <c r="H135" s="22">
        <f t="shared" si="61"/>
        <v>0</v>
      </c>
      <c r="I135" s="22">
        <f t="shared" si="62"/>
        <v>0</v>
      </c>
      <c r="J135" s="22">
        <f t="shared" si="63"/>
        <v>0</v>
      </c>
      <c r="K135" s="22">
        <f t="shared" si="64"/>
        <v>0</v>
      </c>
      <c r="L135" s="22">
        <f t="shared" si="65"/>
        <v>22.052414009526395</v>
      </c>
      <c r="M135" s="22">
        <f t="shared" si="66"/>
        <v>0</v>
      </c>
      <c r="N135" s="22">
        <f t="shared" si="67"/>
        <v>0</v>
      </c>
      <c r="O135" s="17">
        <f t="shared" si="55"/>
        <v>308.7337961333695</v>
      </c>
      <c r="U135" s="10" t="s">
        <v>98</v>
      </c>
      <c r="V135" s="52">
        <v>300</v>
      </c>
      <c r="W135" s="52">
        <v>3600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0</v>
      </c>
      <c r="AE135" s="52">
        <v>300</v>
      </c>
      <c r="AF135" s="52">
        <v>0</v>
      </c>
      <c r="AG135" s="52">
        <v>0</v>
      </c>
      <c r="AI135" s="52">
        <v>300</v>
      </c>
      <c r="AJ135" s="52">
        <v>3600</v>
      </c>
      <c r="AK135" s="52">
        <v>0</v>
      </c>
      <c r="AL135" s="52">
        <v>0</v>
      </c>
      <c r="AM135" s="52">
        <v>0</v>
      </c>
      <c r="AN135" s="52">
        <v>0</v>
      </c>
      <c r="AO135" s="52">
        <v>0</v>
      </c>
      <c r="AP135" s="52">
        <v>0</v>
      </c>
      <c r="AQ135" s="52">
        <v>0</v>
      </c>
      <c r="AR135" s="52">
        <v>300</v>
      </c>
      <c r="AS135" s="52">
        <v>0</v>
      </c>
      <c r="AT135" s="52">
        <v>0</v>
      </c>
      <c r="AW135" s="52">
        <v>0</v>
      </c>
      <c r="AX135" s="52">
        <v>0</v>
      </c>
      <c r="AY135" s="52">
        <v>0</v>
      </c>
      <c r="AZ135" s="52">
        <v>0</v>
      </c>
      <c r="BA135" s="52">
        <v>0</v>
      </c>
      <c r="BB135" s="52">
        <v>0</v>
      </c>
      <c r="BC135" s="52">
        <v>0</v>
      </c>
      <c r="BD135" s="52">
        <v>0</v>
      </c>
      <c r="BE135" s="52">
        <v>0</v>
      </c>
      <c r="BF135" s="52">
        <v>0</v>
      </c>
      <c r="BG135" s="52">
        <v>0</v>
      </c>
      <c r="BH135" s="52">
        <v>0</v>
      </c>
    </row>
    <row r="136" spans="1:60" ht="11.25">
      <c r="A136" s="51" t="s">
        <v>100</v>
      </c>
      <c r="B136" s="9" t="s">
        <v>119</v>
      </c>
      <c r="C136" s="22">
        <f t="shared" si="56"/>
        <v>0</v>
      </c>
      <c r="D136" s="22">
        <f t="shared" si="57"/>
        <v>0</v>
      </c>
      <c r="E136" s="22">
        <f t="shared" si="58"/>
        <v>0</v>
      </c>
      <c r="F136" s="22">
        <f t="shared" si="59"/>
        <v>0</v>
      </c>
      <c r="G136" s="22">
        <f t="shared" si="60"/>
        <v>0</v>
      </c>
      <c r="H136" s="22">
        <f t="shared" si="61"/>
        <v>0</v>
      </c>
      <c r="I136" s="22">
        <f t="shared" si="62"/>
        <v>0</v>
      </c>
      <c r="J136" s="22">
        <f t="shared" si="63"/>
        <v>0</v>
      </c>
      <c r="K136" s="22">
        <f t="shared" si="64"/>
        <v>0</v>
      </c>
      <c r="L136" s="22">
        <f t="shared" si="65"/>
        <v>0</v>
      </c>
      <c r="M136" s="22">
        <f t="shared" si="66"/>
        <v>0</v>
      </c>
      <c r="N136" s="22">
        <f t="shared" si="67"/>
        <v>0</v>
      </c>
      <c r="O136" s="17">
        <f t="shared" si="55"/>
        <v>0</v>
      </c>
      <c r="U136" s="10" t="s">
        <v>100</v>
      </c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I136" s="52">
        <v>0</v>
      </c>
      <c r="AJ136" s="52">
        <v>0</v>
      </c>
      <c r="AK136" s="52">
        <v>0</v>
      </c>
      <c r="AL136" s="52">
        <v>0</v>
      </c>
      <c r="AM136" s="52">
        <v>0</v>
      </c>
      <c r="AN136" s="52">
        <v>0</v>
      </c>
      <c r="AO136" s="52">
        <v>0</v>
      </c>
      <c r="AP136" s="52">
        <v>0</v>
      </c>
      <c r="AQ136" s="52">
        <v>0</v>
      </c>
      <c r="AR136" s="52">
        <v>0</v>
      </c>
      <c r="AS136" s="52">
        <v>0</v>
      </c>
      <c r="AT136" s="52">
        <v>0</v>
      </c>
      <c r="AW136" s="52">
        <v>0</v>
      </c>
      <c r="AX136" s="52">
        <v>0</v>
      </c>
      <c r="AY136" s="52">
        <v>0</v>
      </c>
      <c r="AZ136" s="52">
        <v>0</v>
      </c>
      <c r="BA136" s="52">
        <v>0</v>
      </c>
      <c r="BB136" s="52">
        <v>0</v>
      </c>
      <c r="BC136" s="52">
        <v>0</v>
      </c>
      <c r="BD136" s="52">
        <v>0</v>
      </c>
      <c r="BE136" s="52">
        <v>0</v>
      </c>
      <c r="BF136" s="52">
        <v>0</v>
      </c>
      <c r="BG136" s="52">
        <v>0</v>
      </c>
      <c r="BH136" s="52">
        <v>0</v>
      </c>
    </row>
    <row r="137" spans="1:60" ht="11.25">
      <c r="A137" s="27" t="s">
        <v>101</v>
      </c>
      <c r="B137" s="14" t="s">
        <v>102</v>
      </c>
      <c r="C137" s="22">
        <f t="shared" si="56"/>
        <v>367.54023349210655</v>
      </c>
      <c r="D137" s="22">
        <f t="shared" si="57"/>
        <v>379.0809968237587</v>
      </c>
      <c r="E137" s="22">
        <f t="shared" si="58"/>
        <v>0</v>
      </c>
      <c r="F137" s="22">
        <f t="shared" si="59"/>
        <v>0</v>
      </c>
      <c r="G137" s="22">
        <f t="shared" si="60"/>
        <v>25.72781634444746</v>
      </c>
      <c r="H137" s="22">
        <f t="shared" si="61"/>
        <v>2954.361904856251</v>
      </c>
      <c r="I137" s="22">
        <f t="shared" si="62"/>
        <v>9.114997790604242</v>
      </c>
      <c r="J137" s="22">
        <f t="shared" si="63"/>
        <v>0</v>
      </c>
      <c r="K137" s="22">
        <f t="shared" si="64"/>
        <v>0</v>
      </c>
      <c r="L137" s="22">
        <f t="shared" si="65"/>
        <v>735.0804669842131</v>
      </c>
      <c r="M137" s="22">
        <f t="shared" si="66"/>
        <v>1087.9190911366354</v>
      </c>
      <c r="N137" s="22">
        <f t="shared" si="67"/>
        <v>187.44551908097435</v>
      </c>
      <c r="O137" s="17">
        <f t="shared" si="55"/>
        <v>5746.271026508991</v>
      </c>
      <c r="U137" s="10" t="s">
        <v>101</v>
      </c>
      <c r="V137" s="52">
        <v>5000</v>
      </c>
      <c r="W137" s="52">
        <v>5157</v>
      </c>
      <c r="X137" s="52">
        <v>0</v>
      </c>
      <c r="Y137" s="52">
        <v>0</v>
      </c>
      <c r="Z137" s="52">
        <v>350</v>
      </c>
      <c r="AA137" s="52">
        <v>40191</v>
      </c>
      <c r="AB137" s="52">
        <v>124</v>
      </c>
      <c r="AC137" s="52">
        <v>0</v>
      </c>
      <c r="AD137" s="52">
        <v>0</v>
      </c>
      <c r="AE137" s="52">
        <v>10000</v>
      </c>
      <c r="AF137" s="52">
        <v>14800</v>
      </c>
      <c r="AG137" s="52">
        <v>2550</v>
      </c>
      <c r="AI137" s="52">
        <v>5000</v>
      </c>
      <c r="AJ137" s="52">
        <v>5157</v>
      </c>
      <c r="AK137" s="52">
        <v>0</v>
      </c>
      <c r="AL137" s="52">
        <v>0</v>
      </c>
      <c r="AM137" s="52">
        <v>350</v>
      </c>
      <c r="AN137" s="52">
        <v>40191</v>
      </c>
      <c r="AO137" s="52">
        <v>124</v>
      </c>
      <c r="AP137" s="52">
        <v>0</v>
      </c>
      <c r="AQ137" s="52">
        <v>0</v>
      </c>
      <c r="AR137" s="52">
        <v>10000</v>
      </c>
      <c r="AS137" s="52">
        <v>14800</v>
      </c>
      <c r="AT137" s="52">
        <v>2550</v>
      </c>
      <c r="AW137" s="52">
        <v>0</v>
      </c>
      <c r="AX137" s="52">
        <v>0</v>
      </c>
      <c r="AY137" s="52">
        <v>0</v>
      </c>
      <c r="AZ137" s="52">
        <v>0</v>
      </c>
      <c r="BA137" s="52">
        <v>0</v>
      </c>
      <c r="BB137" s="52">
        <v>0</v>
      </c>
      <c r="BC137" s="52">
        <v>0</v>
      </c>
      <c r="BD137" s="52">
        <v>0</v>
      </c>
      <c r="BE137" s="52">
        <v>0</v>
      </c>
      <c r="BF137" s="52">
        <v>0</v>
      </c>
      <c r="BG137" s="52">
        <v>0</v>
      </c>
      <c r="BH137" s="52">
        <v>0</v>
      </c>
    </row>
    <row r="138" spans="1:60" ht="11.25">
      <c r="A138" s="27" t="s">
        <v>103</v>
      </c>
      <c r="B138" s="14" t="s">
        <v>206</v>
      </c>
      <c r="C138" s="22">
        <f t="shared" si="56"/>
        <v>222.0678090759308</v>
      </c>
      <c r="D138" s="22">
        <f t="shared" si="57"/>
        <v>0</v>
      </c>
      <c r="E138" s="22">
        <f t="shared" si="58"/>
        <v>0</v>
      </c>
      <c r="F138" s="22">
        <f t="shared" si="59"/>
        <v>0</v>
      </c>
      <c r="G138" s="22">
        <f t="shared" si="60"/>
        <v>220.52414009526393</v>
      </c>
      <c r="H138" s="22">
        <f t="shared" si="61"/>
        <v>128.6390817222373</v>
      </c>
      <c r="I138" s="22">
        <f t="shared" si="62"/>
        <v>72.0378857644529</v>
      </c>
      <c r="J138" s="22">
        <f t="shared" si="63"/>
        <v>0</v>
      </c>
      <c r="K138" s="22">
        <f t="shared" si="64"/>
        <v>0</v>
      </c>
      <c r="L138" s="22">
        <f t="shared" si="65"/>
        <v>70.49421678378604</v>
      </c>
      <c r="M138" s="22">
        <f t="shared" si="66"/>
        <v>16.539310507144794</v>
      </c>
      <c r="N138" s="22">
        <f t="shared" si="67"/>
        <v>0</v>
      </c>
      <c r="O138" s="17">
        <f t="shared" si="55"/>
        <v>730.3024439488158</v>
      </c>
      <c r="U138" s="10" t="s">
        <v>103</v>
      </c>
      <c r="V138" s="52">
        <v>3021</v>
      </c>
      <c r="W138" s="52">
        <v>0</v>
      </c>
      <c r="X138" s="52">
        <v>0</v>
      </c>
      <c r="Y138" s="52">
        <v>0</v>
      </c>
      <c r="Z138" s="52">
        <v>3000</v>
      </c>
      <c r="AA138" s="52">
        <v>1750</v>
      </c>
      <c r="AB138" s="52">
        <v>980</v>
      </c>
      <c r="AC138" s="52">
        <v>0</v>
      </c>
      <c r="AD138" s="52">
        <v>0</v>
      </c>
      <c r="AE138" s="52">
        <v>959</v>
      </c>
      <c r="AF138" s="52">
        <v>225</v>
      </c>
      <c r="AG138" s="52">
        <v>0</v>
      </c>
      <c r="AI138" s="52">
        <v>3021</v>
      </c>
      <c r="AJ138" s="52">
        <v>0</v>
      </c>
      <c r="AK138" s="52">
        <v>0</v>
      </c>
      <c r="AL138" s="52">
        <v>0</v>
      </c>
      <c r="AM138" s="52">
        <v>3000</v>
      </c>
      <c r="AN138" s="52">
        <v>1750</v>
      </c>
      <c r="AO138" s="52">
        <v>980</v>
      </c>
      <c r="AP138" s="52">
        <v>0</v>
      </c>
      <c r="AQ138" s="52">
        <v>0</v>
      </c>
      <c r="AR138" s="52">
        <v>959</v>
      </c>
      <c r="AS138" s="52">
        <v>225</v>
      </c>
      <c r="AT138" s="52">
        <v>0</v>
      </c>
      <c r="AW138" s="52">
        <v>0</v>
      </c>
      <c r="AX138" s="52">
        <v>0</v>
      </c>
      <c r="AY138" s="52">
        <v>0</v>
      </c>
      <c r="AZ138" s="52">
        <v>0</v>
      </c>
      <c r="BA138" s="52">
        <v>0</v>
      </c>
      <c r="BB138" s="52">
        <v>0</v>
      </c>
      <c r="BC138" s="52">
        <v>0</v>
      </c>
      <c r="BD138" s="52">
        <v>0</v>
      </c>
      <c r="BE138" s="52">
        <v>0</v>
      </c>
      <c r="BF138" s="52">
        <v>0</v>
      </c>
      <c r="BG138" s="52">
        <v>0</v>
      </c>
      <c r="BH138" s="52">
        <v>0</v>
      </c>
    </row>
    <row r="139" spans="1:60" ht="11.25">
      <c r="A139" s="10" t="s">
        <v>104</v>
      </c>
      <c r="B139" s="9" t="s">
        <v>105</v>
      </c>
      <c r="C139" s="22">
        <f t="shared" si="56"/>
        <v>364.9733325013977</v>
      </c>
      <c r="D139" s="22">
        <f t="shared" si="57"/>
        <v>206.50248018754007</v>
      </c>
      <c r="E139" s="22">
        <f t="shared" si="58"/>
        <v>348.9177049415285</v>
      </c>
      <c r="F139" s="22">
        <f t="shared" si="59"/>
        <v>205.23299622105833</v>
      </c>
      <c r="G139" s="22">
        <f t="shared" si="60"/>
        <v>533.9992052406816</v>
      </c>
      <c r="H139" s="22">
        <f t="shared" si="61"/>
        <v>189.6228274241816</v>
      </c>
      <c r="I139" s="22">
        <f t="shared" si="62"/>
        <v>346.8094941622178</v>
      </c>
      <c r="J139" s="22">
        <f t="shared" si="63"/>
        <v>270.09355630587737</v>
      </c>
      <c r="K139" s="22">
        <f t="shared" si="64"/>
        <v>3390.6858228854717</v>
      </c>
      <c r="L139" s="22">
        <f t="shared" si="65"/>
        <v>342.1946589904909</v>
      </c>
      <c r="M139" s="22">
        <f t="shared" si="66"/>
        <v>286.0536234050386</v>
      </c>
      <c r="N139" s="22">
        <f t="shared" si="67"/>
        <v>194.9822991089635</v>
      </c>
      <c r="O139" s="17">
        <f t="shared" si="55"/>
        <v>6680.068001374448</v>
      </c>
      <c r="U139" s="7" t="s">
        <v>104</v>
      </c>
      <c r="V139" s="52">
        <v>4965.08</v>
      </c>
      <c r="W139" s="52">
        <v>2809.25</v>
      </c>
      <c r="X139" s="52">
        <v>4746.66</v>
      </c>
      <c r="Y139" s="52">
        <v>2791.98</v>
      </c>
      <c r="Z139" s="52">
        <v>7264.5</v>
      </c>
      <c r="AA139" s="52">
        <v>2579.62</v>
      </c>
      <c r="AB139" s="52">
        <v>4717.98</v>
      </c>
      <c r="AC139" s="52">
        <v>3674.34</v>
      </c>
      <c r="AD139" s="52">
        <v>46126.73</v>
      </c>
      <c r="AE139" s="52">
        <v>4655.2</v>
      </c>
      <c r="AF139" s="52">
        <v>3891.46</v>
      </c>
      <c r="AG139" s="52">
        <v>2652.53</v>
      </c>
      <c r="AI139" s="52">
        <v>0</v>
      </c>
      <c r="AJ139" s="52">
        <v>0</v>
      </c>
      <c r="AK139" s="52">
        <v>0</v>
      </c>
      <c r="AL139" s="52">
        <v>0</v>
      </c>
      <c r="AM139" s="52">
        <v>40000</v>
      </c>
      <c r="AN139" s="52">
        <v>0</v>
      </c>
      <c r="AO139" s="52">
        <v>20400</v>
      </c>
      <c r="AP139" s="52">
        <v>75000</v>
      </c>
      <c r="AQ139" s="52">
        <v>0</v>
      </c>
      <c r="AR139" s="52">
        <v>0</v>
      </c>
      <c r="AS139" s="52">
        <v>0</v>
      </c>
      <c r="AT139" s="52">
        <v>0</v>
      </c>
      <c r="AV139" s="7" t="s">
        <v>104</v>
      </c>
      <c r="AW139" s="52">
        <v>0</v>
      </c>
      <c r="AX139" s="52">
        <v>0</v>
      </c>
      <c r="AY139" s="52">
        <v>0</v>
      </c>
      <c r="AZ139" s="52">
        <v>0</v>
      </c>
      <c r="BA139" s="52">
        <v>0</v>
      </c>
      <c r="BB139" s="52">
        <v>0</v>
      </c>
      <c r="BC139" s="52">
        <v>0</v>
      </c>
      <c r="BD139" s="52">
        <v>0</v>
      </c>
      <c r="BE139" s="52">
        <v>0</v>
      </c>
      <c r="BF139" s="52">
        <v>0</v>
      </c>
      <c r="BG139" s="52">
        <v>0</v>
      </c>
      <c r="BH139" s="52">
        <v>0</v>
      </c>
    </row>
    <row r="140" spans="1:60" ht="11.25">
      <c r="A140" s="10" t="s">
        <v>106</v>
      </c>
      <c r="B140" s="9" t="s">
        <v>107</v>
      </c>
      <c r="C140" s="24">
        <f>C150*0.01</f>
        <v>763.7826</v>
      </c>
      <c r="D140" s="24">
        <f aca="true" t="shared" si="68" ref="D140:N140">D150*0.01</f>
        <v>763.7826</v>
      </c>
      <c r="E140" s="24">
        <f t="shared" si="68"/>
        <v>763.7826</v>
      </c>
      <c r="F140" s="24">
        <f t="shared" si="68"/>
        <v>763.7826</v>
      </c>
      <c r="G140" s="24">
        <f t="shared" si="68"/>
        <v>1000.5858800000001</v>
      </c>
      <c r="H140" s="24">
        <f t="shared" si="68"/>
        <v>1000.5858800000001</v>
      </c>
      <c r="I140" s="24">
        <f t="shared" si="68"/>
        <v>1000.6185</v>
      </c>
      <c r="J140" s="24">
        <f t="shared" si="68"/>
        <v>1000.6185</v>
      </c>
      <c r="K140" s="24">
        <f t="shared" si="68"/>
        <v>933.1335</v>
      </c>
      <c r="L140" s="24">
        <f t="shared" si="68"/>
        <v>933.1335</v>
      </c>
      <c r="M140" s="24">
        <f t="shared" si="68"/>
        <v>933.1335</v>
      </c>
      <c r="N140" s="24">
        <f t="shared" si="68"/>
        <v>933.1335</v>
      </c>
      <c r="O140" s="17">
        <f t="shared" si="55"/>
        <v>10790.07316</v>
      </c>
      <c r="AH140" s="7" t="s">
        <v>104</v>
      </c>
      <c r="AI140" s="52">
        <v>4965.08</v>
      </c>
      <c r="AJ140" s="52">
        <v>2809.25</v>
      </c>
      <c r="AK140" s="52">
        <v>4746.66</v>
      </c>
      <c r="AL140" s="52">
        <v>2791.98</v>
      </c>
      <c r="AM140" s="52">
        <v>7264.5</v>
      </c>
      <c r="AN140" s="52">
        <v>2579.62</v>
      </c>
      <c r="AO140" s="52">
        <v>4717.98</v>
      </c>
      <c r="AP140" s="52">
        <v>3674.34</v>
      </c>
      <c r="AQ140" s="52">
        <v>3066.73</v>
      </c>
      <c r="AR140" s="52">
        <v>4655.2</v>
      </c>
      <c r="AS140" s="52">
        <v>3891.46</v>
      </c>
      <c r="AT140" s="52">
        <v>2652.53</v>
      </c>
      <c r="AV140" s="7" t="s">
        <v>120</v>
      </c>
      <c r="AW140" s="52">
        <v>0</v>
      </c>
      <c r="AX140" s="52">
        <v>25000</v>
      </c>
      <c r="AY140" s="52">
        <v>0</v>
      </c>
      <c r="AZ140" s="52">
        <v>0</v>
      </c>
      <c r="BA140" s="52">
        <v>0</v>
      </c>
      <c r="BB140" s="52">
        <v>0</v>
      </c>
      <c r="BC140" s="52">
        <v>0</v>
      </c>
      <c r="BD140" s="52">
        <v>0</v>
      </c>
      <c r="BE140" s="52">
        <v>0</v>
      </c>
      <c r="BF140" s="52">
        <v>0</v>
      </c>
      <c r="BG140" s="52">
        <v>0</v>
      </c>
      <c r="BH140" s="52">
        <v>0</v>
      </c>
    </row>
    <row r="141" spans="1:15" ht="45">
      <c r="A141" s="35"/>
      <c r="B141" s="36" t="s">
        <v>108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17">
        <f t="shared" si="55"/>
        <v>0</v>
      </c>
    </row>
    <row r="142" spans="1:46" ht="33.75">
      <c r="A142" s="35"/>
      <c r="B142" s="36" t="s">
        <v>371</v>
      </c>
      <c r="C142" s="37">
        <f>AW140</f>
        <v>0</v>
      </c>
      <c r="D142" s="37">
        <f aca="true" t="shared" si="69" ref="D142:N142">AX140</f>
        <v>25000</v>
      </c>
      <c r="E142" s="37">
        <f t="shared" si="69"/>
        <v>0</v>
      </c>
      <c r="F142" s="37">
        <f t="shared" si="69"/>
        <v>0</v>
      </c>
      <c r="G142" s="37">
        <f t="shared" si="69"/>
        <v>0</v>
      </c>
      <c r="H142" s="37">
        <f t="shared" si="69"/>
        <v>0</v>
      </c>
      <c r="I142" s="37">
        <f t="shared" si="69"/>
        <v>0</v>
      </c>
      <c r="J142" s="37">
        <f t="shared" si="69"/>
        <v>0</v>
      </c>
      <c r="K142" s="37">
        <f t="shared" si="69"/>
        <v>0</v>
      </c>
      <c r="L142" s="37">
        <f t="shared" si="69"/>
        <v>0</v>
      </c>
      <c r="M142" s="37">
        <f t="shared" si="69"/>
        <v>0</v>
      </c>
      <c r="N142" s="37">
        <f t="shared" si="69"/>
        <v>0</v>
      </c>
      <c r="O142" s="17">
        <f t="shared" si="55"/>
        <v>25000</v>
      </c>
      <c r="AH142" s="7" t="s">
        <v>120</v>
      </c>
      <c r="AI142" s="52">
        <v>14093.66</v>
      </c>
      <c r="AJ142" s="52">
        <v>0</v>
      </c>
      <c r="AK142" s="52">
        <v>0</v>
      </c>
      <c r="AL142" s="52">
        <v>0</v>
      </c>
      <c r="AM142" s="52">
        <v>0</v>
      </c>
      <c r="AN142" s="52">
        <v>400</v>
      </c>
      <c r="AO142" s="52">
        <v>2057.96</v>
      </c>
      <c r="AP142" s="52">
        <v>0</v>
      </c>
      <c r="AQ142" s="52">
        <v>0</v>
      </c>
      <c r="AR142" s="52">
        <v>0</v>
      </c>
      <c r="AS142" s="52">
        <v>0</v>
      </c>
      <c r="AT142" s="52">
        <v>155</v>
      </c>
    </row>
    <row r="143" spans="2:15" ht="11.25"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22"/>
      <c r="O143" s="17"/>
    </row>
    <row r="144" spans="2:23" ht="11.25">
      <c r="B144" s="21" t="s">
        <v>190</v>
      </c>
      <c r="C144" s="17">
        <f>C6+C19+C108</f>
        <v>69324.31625214758</v>
      </c>
      <c r="D144" s="17">
        <f aca="true" t="shared" si="70" ref="D144:N144">D6+D19+D108</f>
        <v>100304.83560562498</v>
      </c>
      <c r="E144" s="17">
        <f t="shared" si="70"/>
        <v>73047.57441404043</v>
      </c>
      <c r="F144" s="17">
        <f t="shared" si="70"/>
        <v>71208.5022888871</v>
      </c>
      <c r="G144" s="17">
        <f t="shared" si="70"/>
        <v>69994.64401295099</v>
      </c>
      <c r="H144" s="17">
        <f t="shared" si="70"/>
        <v>80304.34849143433</v>
      </c>
      <c r="I144" s="17">
        <f t="shared" si="70"/>
        <v>102353.59551807294</v>
      </c>
      <c r="J144" s="17">
        <f t="shared" si="70"/>
        <v>76653.83149647151</v>
      </c>
      <c r="K144" s="17">
        <f t="shared" si="70"/>
        <v>89326.2241135215</v>
      </c>
      <c r="L144" s="17">
        <f t="shared" si="70"/>
        <v>77067.58540849433</v>
      </c>
      <c r="M144" s="17">
        <f t="shared" si="70"/>
        <v>86437.7271347588</v>
      </c>
      <c r="N144" s="17">
        <f t="shared" si="70"/>
        <v>85402.6920977555</v>
      </c>
      <c r="O144" s="17">
        <f>SUM(C144:N144)</f>
        <v>981425.8768341601</v>
      </c>
      <c r="Q144" s="16">
        <f>(O108+O157)/N146/12</f>
        <v>14.457208983156505</v>
      </c>
      <c r="U144" s="15" t="s">
        <v>79</v>
      </c>
      <c r="V144" s="15" t="s">
        <v>80</v>
      </c>
      <c r="W144" s="15" t="s">
        <v>81</v>
      </c>
    </row>
    <row r="145" spans="2:23" ht="11.25">
      <c r="B145" s="9" t="s">
        <v>109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17"/>
      <c r="T145" s="28">
        <v>41974</v>
      </c>
      <c r="U145" s="9"/>
      <c r="V145" s="9"/>
      <c r="W145" s="31">
        <v>-138651.56210286013</v>
      </c>
    </row>
    <row r="146" spans="2:23" ht="11.25">
      <c r="B146" s="9" t="s">
        <v>110</v>
      </c>
      <c r="C146" s="22">
        <v>3067</v>
      </c>
      <c r="D146" s="22">
        <v>3067</v>
      </c>
      <c r="E146" s="22">
        <v>3067</v>
      </c>
      <c r="F146" s="22">
        <v>3067</v>
      </c>
      <c r="G146" s="22">
        <v>3067</v>
      </c>
      <c r="H146" s="22">
        <v>3067</v>
      </c>
      <c r="I146" s="22">
        <v>3067</v>
      </c>
      <c r="J146" s="22">
        <v>3067</v>
      </c>
      <c r="K146" s="22">
        <v>3067</v>
      </c>
      <c r="L146" s="22">
        <v>3067</v>
      </c>
      <c r="M146" s="22">
        <v>3067</v>
      </c>
      <c r="N146" s="22">
        <v>3067</v>
      </c>
      <c r="O146" s="17"/>
      <c r="T146" s="28">
        <v>42005</v>
      </c>
      <c r="U146" s="29">
        <v>69505</v>
      </c>
      <c r="V146" s="30">
        <v>76378.26</v>
      </c>
      <c r="W146" s="31">
        <v>-145524.82210286014</v>
      </c>
    </row>
    <row r="147" spans="2:23" ht="11.25">
      <c r="B147" s="9" t="s">
        <v>111</v>
      </c>
      <c r="C147" s="29">
        <v>41723.323333333356</v>
      </c>
      <c r="D147" s="29">
        <v>41723.323333333356</v>
      </c>
      <c r="E147" s="29">
        <v>41723.323333333356</v>
      </c>
      <c r="F147" s="29">
        <v>41723.323333333356</v>
      </c>
      <c r="G147" s="29">
        <v>41723.323333333356</v>
      </c>
      <c r="H147" s="29">
        <v>41723.323333333356</v>
      </c>
      <c r="I147" s="29">
        <v>41723.323333333356</v>
      </c>
      <c r="J147" s="29">
        <v>41723.323333333356</v>
      </c>
      <c r="K147" s="29">
        <v>41723.323333333356</v>
      </c>
      <c r="L147" s="29">
        <v>41723.323333333356</v>
      </c>
      <c r="M147" s="29">
        <v>41723.323333333356</v>
      </c>
      <c r="N147" s="29">
        <v>41723.323333333356</v>
      </c>
      <c r="O147" s="17"/>
      <c r="T147" s="28">
        <v>42036</v>
      </c>
      <c r="U147" s="29">
        <v>66098</v>
      </c>
      <c r="V147" s="30">
        <v>76378.26</v>
      </c>
      <c r="W147" s="31">
        <v>-155805.08210286018</v>
      </c>
    </row>
    <row r="148" spans="2:23" ht="11.25">
      <c r="B148" s="9" t="s">
        <v>112</v>
      </c>
      <c r="C148" s="40">
        <f aca="true" t="shared" si="71" ref="C148:N148">C146/C147</f>
        <v>0.07350804669842131</v>
      </c>
      <c r="D148" s="40">
        <f t="shared" si="71"/>
        <v>0.07350804669842131</v>
      </c>
      <c r="E148" s="40">
        <f t="shared" si="71"/>
        <v>0.07350804669842131</v>
      </c>
      <c r="F148" s="40">
        <f t="shared" si="71"/>
        <v>0.07350804669842131</v>
      </c>
      <c r="G148" s="40">
        <f t="shared" si="71"/>
        <v>0.07350804669842131</v>
      </c>
      <c r="H148" s="40">
        <f t="shared" si="71"/>
        <v>0.07350804669842131</v>
      </c>
      <c r="I148" s="40">
        <f t="shared" si="71"/>
        <v>0.07350804669842131</v>
      </c>
      <c r="J148" s="40">
        <f t="shared" si="71"/>
        <v>0.07350804669842131</v>
      </c>
      <c r="K148" s="40">
        <f t="shared" si="71"/>
        <v>0.07350804669842131</v>
      </c>
      <c r="L148" s="40">
        <f t="shared" si="71"/>
        <v>0.07350804669842131</v>
      </c>
      <c r="M148" s="40">
        <f t="shared" si="71"/>
        <v>0.07350804669842131</v>
      </c>
      <c r="N148" s="40">
        <f t="shared" si="71"/>
        <v>0.07350804669842131</v>
      </c>
      <c r="O148" s="17"/>
      <c r="T148" s="28">
        <v>42064</v>
      </c>
      <c r="U148" s="29">
        <v>69684.09</v>
      </c>
      <c r="V148" s="30">
        <v>76378.26</v>
      </c>
      <c r="W148" s="31">
        <v>-162499.25210286022</v>
      </c>
    </row>
    <row r="149" spans="20:23" ht="11.25">
      <c r="T149" s="28">
        <v>42095</v>
      </c>
      <c r="U149" s="29">
        <v>74749.09</v>
      </c>
      <c r="V149" s="30">
        <v>76378.26</v>
      </c>
      <c r="W149" s="31">
        <v>-164128.4221028602</v>
      </c>
    </row>
    <row r="150" spans="2:23" ht="11.25">
      <c r="B150" s="21" t="s">
        <v>191</v>
      </c>
      <c r="C150" s="30">
        <f>V146</f>
        <v>76378.26</v>
      </c>
      <c r="D150" s="30">
        <f>V147</f>
        <v>76378.26</v>
      </c>
      <c r="E150" s="30">
        <f>V148</f>
        <v>76378.26</v>
      </c>
      <c r="F150" s="30">
        <f>V149</f>
        <v>76378.26</v>
      </c>
      <c r="G150" s="30">
        <f>V150</f>
        <v>100058.588</v>
      </c>
      <c r="H150" s="30">
        <f>V151</f>
        <v>100058.588</v>
      </c>
      <c r="I150" s="30">
        <f>V152</f>
        <v>100061.85</v>
      </c>
      <c r="J150" s="30">
        <f>V153</f>
        <v>100061.85</v>
      </c>
      <c r="K150" s="30">
        <f>V154</f>
        <v>93313.35</v>
      </c>
      <c r="L150" s="30">
        <f>V155</f>
        <v>93313.35</v>
      </c>
      <c r="M150" s="30">
        <f>V156</f>
        <v>93313.35</v>
      </c>
      <c r="N150" s="30">
        <f>V157</f>
        <v>93313.35</v>
      </c>
      <c r="O150" s="17">
        <f>SUM(C150:N150)</f>
        <v>1079007.3159999999</v>
      </c>
      <c r="T150" s="28">
        <v>42125</v>
      </c>
      <c r="U150" s="29">
        <v>92186.09</v>
      </c>
      <c r="V150" s="30">
        <v>100058.588</v>
      </c>
      <c r="W150" s="31">
        <v>-172000.92010286025</v>
      </c>
    </row>
    <row r="151" spans="2:23" ht="11.25">
      <c r="B151" s="9" t="s">
        <v>113</v>
      </c>
      <c r="C151" s="29">
        <f>U146</f>
        <v>69505</v>
      </c>
      <c r="D151" s="29">
        <f>U147</f>
        <v>66098</v>
      </c>
      <c r="E151" s="29">
        <f>U148</f>
        <v>69684.09</v>
      </c>
      <c r="F151" s="29">
        <f>U149</f>
        <v>74749.09</v>
      </c>
      <c r="G151" s="29">
        <f>U150</f>
        <v>92186.09</v>
      </c>
      <c r="H151" s="29">
        <f>U151</f>
        <v>90719.09</v>
      </c>
      <c r="I151" s="29">
        <f>U152</f>
        <v>77891.09</v>
      </c>
      <c r="J151" s="32">
        <f>U153</f>
        <v>92785.09</v>
      </c>
      <c r="K151" s="32">
        <f>U154</f>
        <v>116140.46</v>
      </c>
      <c r="L151" s="32">
        <f>U155</f>
        <v>83477.92</v>
      </c>
      <c r="M151" s="34">
        <f>U156</f>
        <v>68867.92</v>
      </c>
      <c r="N151" s="32">
        <f>U157</f>
        <v>111714.49</v>
      </c>
      <c r="O151" s="22">
        <f>SUM(C151:N151)</f>
        <v>1013818.33</v>
      </c>
      <c r="T151" s="28">
        <v>42156</v>
      </c>
      <c r="U151" s="29">
        <v>90719.09</v>
      </c>
      <c r="V151" s="30">
        <v>100058.588</v>
      </c>
      <c r="W151" s="31">
        <v>-181340.41810286022</v>
      </c>
    </row>
    <row r="152" spans="2:23" ht="11.25">
      <c r="B152" s="9" t="s">
        <v>114</v>
      </c>
      <c r="C152" s="29"/>
      <c r="D152" s="29"/>
      <c r="E152" s="29"/>
      <c r="F152" s="29"/>
      <c r="G152" s="29"/>
      <c r="H152" s="29"/>
      <c r="I152" s="29"/>
      <c r="J152" s="32"/>
      <c r="K152" s="32"/>
      <c r="L152" s="32"/>
      <c r="M152" s="34"/>
      <c r="N152" s="32"/>
      <c r="O152" s="22">
        <f>SUM(C152:N152)</f>
        <v>0</v>
      </c>
      <c r="T152" s="28">
        <v>42186</v>
      </c>
      <c r="U152" s="29">
        <v>77891.09</v>
      </c>
      <c r="V152" s="30">
        <v>100061.85</v>
      </c>
      <c r="W152" s="31">
        <v>-203511.1781028602</v>
      </c>
    </row>
    <row r="153" spans="2:23" ht="11.25">
      <c r="B153" s="9" t="s">
        <v>378</v>
      </c>
      <c r="C153" s="41">
        <f aca="true" t="shared" si="72" ref="C153:N153">(C151-C152)/C150</f>
        <v>0.910010256845338</v>
      </c>
      <c r="D153" s="41">
        <f t="shared" si="72"/>
        <v>0.8654033228827156</v>
      </c>
      <c r="E153" s="41">
        <f t="shared" si="72"/>
        <v>0.9123550340109869</v>
      </c>
      <c r="F153" s="41">
        <f t="shared" si="72"/>
        <v>0.978669715701824</v>
      </c>
      <c r="G153" s="41">
        <f t="shared" si="72"/>
        <v>0.9213211163843327</v>
      </c>
      <c r="H153" s="41">
        <f t="shared" si="72"/>
        <v>0.9066597062113249</v>
      </c>
      <c r="I153" s="41">
        <f t="shared" si="72"/>
        <v>0.7784294413904999</v>
      </c>
      <c r="J153" s="41">
        <f t="shared" si="72"/>
        <v>0.9272773789411248</v>
      </c>
      <c r="K153" s="41">
        <f t="shared" si="72"/>
        <v>1.2446285552924634</v>
      </c>
      <c r="L153" s="41">
        <f t="shared" si="72"/>
        <v>0.8945978254987094</v>
      </c>
      <c r="M153" s="41">
        <f t="shared" si="72"/>
        <v>0.7380285886210279</v>
      </c>
      <c r="N153" s="41">
        <f t="shared" si="72"/>
        <v>1.1971972927775072</v>
      </c>
      <c r="O153" s="41">
        <f>(O151-O152)/O150</f>
        <v>0.9395842965720912</v>
      </c>
      <c r="T153" s="28">
        <v>42217</v>
      </c>
      <c r="U153" s="32">
        <v>92785.09</v>
      </c>
      <c r="V153" s="30">
        <v>100061.85</v>
      </c>
      <c r="W153" s="31">
        <v>-210787.93810286018</v>
      </c>
    </row>
    <row r="154" spans="2:23" ht="11.25">
      <c r="B154" s="42" t="s">
        <v>115</v>
      </c>
      <c r="C154" s="43">
        <f>W145</f>
        <v>-138651.56210286013</v>
      </c>
      <c r="D154" s="43">
        <f>W146</f>
        <v>-145524.82210286014</v>
      </c>
      <c r="E154" s="43">
        <f>W147</f>
        <v>-155805.08210286018</v>
      </c>
      <c r="F154" s="43">
        <f>W148</f>
        <v>-162499.25210286022</v>
      </c>
      <c r="G154" s="43">
        <f>W149</f>
        <v>-164128.4221028602</v>
      </c>
      <c r="H154" s="43">
        <f>W150</f>
        <v>-172000.92010286025</v>
      </c>
      <c r="I154" s="43">
        <f>W151</f>
        <v>-181340.41810286022</v>
      </c>
      <c r="J154" s="43">
        <f>W152</f>
        <v>-203511.1781028602</v>
      </c>
      <c r="K154" s="43">
        <f>W153</f>
        <v>-210787.93810286018</v>
      </c>
      <c r="L154" s="43">
        <f>W154</f>
        <v>-187960.82810286025</v>
      </c>
      <c r="M154" s="43">
        <f>W155</f>
        <v>-197796.25810286019</v>
      </c>
      <c r="N154" s="43">
        <f>W156</f>
        <v>-222241.6881028602</v>
      </c>
      <c r="O154" s="43">
        <f>W157</f>
        <v>-203840.54810286025</v>
      </c>
      <c r="T154" s="28">
        <v>42248</v>
      </c>
      <c r="U154" s="32">
        <v>116140.46</v>
      </c>
      <c r="V154" s="30">
        <v>93313.35</v>
      </c>
      <c r="W154" s="31">
        <v>-187960.82810286025</v>
      </c>
    </row>
    <row r="155" spans="2:23" ht="11.25">
      <c r="B155" s="44" t="s">
        <v>379</v>
      </c>
      <c r="C155" s="17">
        <f>C144</f>
        <v>69324.31625214758</v>
      </c>
      <c r="D155" s="17">
        <f aca="true" t="shared" si="73" ref="D155:N155">D144</f>
        <v>100304.83560562498</v>
      </c>
      <c r="E155" s="17">
        <f t="shared" si="73"/>
        <v>73047.57441404043</v>
      </c>
      <c r="F155" s="17">
        <f t="shared" si="73"/>
        <v>71208.5022888871</v>
      </c>
      <c r="G155" s="17">
        <f t="shared" si="73"/>
        <v>69994.64401295099</v>
      </c>
      <c r="H155" s="17">
        <f t="shared" si="73"/>
        <v>80304.34849143433</v>
      </c>
      <c r="I155" s="17">
        <f t="shared" si="73"/>
        <v>102353.59551807294</v>
      </c>
      <c r="J155" s="17">
        <f t="shared" si="73"/>
        <v>76653.83149647151</v>
      </c>
      <c r="K155" s="17">
        <f t="shared" si="73"/>
        <v>89326.2241135215</v>
      </c>
      <c r="L155" s="17">
        <f t="shared" si="73"/>
        <v>77067.58540849433</v>
      </c>
      <c r="M155" s="17">
        <f t="shared" si="73"/>
        <v>86437.7271347588</v>
      </c>
      <c r="N155" s="17">
        <f t="shared" si="73"/>
        <v>85402.6920977555</v>
      </c>
      <c r="O155" s="17">
        <f>SUM(C155:N155)</f>
        <v>981425.8768341601</v>
      </c>
      <c r="T155" s="28">
        <v>42278</v>
      </c>
      <c r="U155" s="32">
        <v>83477.92</v>
      </c>
      <c r="V155" s="30">
        <v>93313.35</v>
      </c>
      <c r="W155" s="31">
        <v>-197796.25810286019</v>
      </c>
    </row>
    <row r="156" spans="2:23" ht="11.25"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7" t="s">
        <v>116</v>
      </c>
      <c r="O156" s="17">
        <f>O76</f>
        <v>0</v>
      </c>
      <c r="T156" s="28">
        <v>42309</v>
      </c>
      <c r="U156" s="34">
        <v>68867.92</v>
      </c>
      <c r="V156" s="30">
        <v>93313.35</v>
      </c>
      <c r="W156" s="31">
        <v>-222241.6881028602</v>
      </c>
    </row>
    <row r="157" spans="2:23" ht="11.25">
      <c r="B157" s="44" t="s">
        <v>117</v>
      </c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17">
        <f>O150*0.05</f>
        <v>53950.3658</v>
      </c>
      <c r="T157" s="28">
        <v>42339</v>
      </c>
      <c r="U157" s="32">
        <v>111714.49</v>
      </c>
      <c r="V157" s="30">
        <v>93313.35</v>
      </c>
      <c r="W157" s="31">
        <v>-203840.54810286025</v>
      </c>
    </row>
    <row r="158" spans="2:15" ht="11.25">
      <c r="B158" s="9" t="s">
        <v>167</v>
      </c>
      <c r="C158" s="80"/>
      <c r="D158" s="78"/>
      <c r="E158" s="78"/>
      <c r="F158" s="78" t="s">
        <v>168</v>
      </c>
      <c r="G158" s="78"/>
      <c r="H158" s="78"/>
      <c r="I158" s="78"/>
      <c r="J158" s="78"/>
      <c r="K158" s="78"/>
      <c r="L158" s="78"/>
      <c r="M158" s="78"/>
      <c r="N158" s="81"/>
      <c r="O158" s="22">
        <v>-160617.85155999998</v>
      </c>
    </row>
    <row r="159" spans="2:15" ht="11.25">
      <c r="B159" s="9" t="s">
        <v>169</v>
      </c>
      <c r="C159" s="80"/>
      <c r="D159" s="78"/>
      <c r="E159" s="78"/>
      <c r="F159" s="48" t="s">
        <v>168</v>
      </c>
      <c r="G159" s="78"/>
      <c r="H159" s="78"/>
      <c r="I159" s="78"/>
      <c r="J159" s="78"/>
      <c r="K159" s="78"/>
      <c r="L159" s="78"/>
      <c r="M159" s="78"/>
      <c r="N159" s="81"/>
      <c r="O159" s="17">
        <v>-749297.440339195</v>
      </c>
    </row>
    <row r="160" spans="2:15" ht="11.25">
      <c r="B160" s="9" t="s">
        <v>372</v>
      </c>
      <c r="C160" s="82"/>
      <c r="D160" s="79"/>
      <c r="E160" s="79"/>
      <c r="F160" s="48" t="s">
        <v>168</v>
      </c>
      <c r="G160" s="79"/>
      <c r="H160" s="79"/>
      <c r="I160" s="79"/>
      <c r="J160" s="79"/>
      <c r="K160" s="79"/>
      <c r="L160" s="79"/>
      <c r="M160" s="79"/>
      <c r="N160" s="83"/>
      <c r="O160" s="17">
        <f>O151-O144-O157</f>
        <v>-21557.912634160108</v>
      </c>
    </row>
    <row r="161" spans="2:15" ht="11.25">
      <c r="B161" s="9" t="s">
        <v>373</v>
      </c>
      <c r="C161" s="82"/>
      <c r="D161" s="79"/>
      <c r="E161" s="79"/>
      <c r="F161" s="79" t="s">
        <v>168</v>
      </c>
      <c r="G161" s="79"/>
      <c r="H161" s="79"/>
      <c r="I161" s="79"/>
      <c r="J161" s="79"/>
      <c r="K161" s="79"/>
      <c r="L161" s="79"/>
      <c r="M161" s="79"/>
      <c r="N161" s="83"/>
      <c r="O161" s="17">
        <f>O159+O160+O158</f>
        <v>-931473.2045333551</v>
      </c>
    </row>
    <row r="162" spans="3:15" ht="11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49" t="s">
        <v>374</v>
      </c>
      <c r="O162" s="50">
        <f>(O155-O156+O157)/12/N146</f>
        <v>28.132166140478212</v>
      </c>
    </row>
    <row r="163" spans="3:15" ht="11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49" t="s">
        <v>170</v>
      </c>
      <c r="O163" s="50">
        <v>13.78</v>
      </c>
    </row>
    <row r="164" spans="3:17" ht="11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49" t="s">
        <v>171</v>
      </c>
      <c r="O164" s="50">
        <f>Q6</f>
        <v>3.155216503766702</v>
      </c>
      <c r="Q164" s="16"/>
    </row>
    <row r="165" spans="2:17" ht="11.25">
      <c r="B165" s="15" t="s">
        <v>19</v>
      </c>
      <c r="C165" s="16"/>
      <c r="D165" s="16"/>
      <c r="E165" s="16"/>
      <c r="F165" s="16" t="s">
        <v>18</v>
      </c>
      <c r="G165" s="16"/>
      <c r="H165" s="16"/>
      <c r="I165" s="16"/>
      <c r="J165" s="16"/>
      <c r="L165" s="16"/>
      <c r="M165" s="16"/>
      <c r="N165" s="49" t="s">
        <v>172</v>
      </c>
      <c r="O165" s="50">
        <f>Q19</f>
        <v>10.519740653554997</v>
      </c>
      <c r="Q165" s="16"/>
    </row>
    <row r="166" spans="3:15" ht="12.75" customHeight="1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49" t="s">
        <v>118</v>
      </c>
      <c r="O166" s="50">
        <f>O161/12/N146</f>
        <v>-25.3090208817888</v>
      </c>
    </row>
    <row r="167" spans="3:14" ht="11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3:14" ht="11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3:14" ht="11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3:14" ht="11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3:14" ht="11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3:14" ht="11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3:14" ht="11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3:14" ht="11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3:14" ht="11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3:14" ht="11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3:14" ht="11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3:14" ht="11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3:14" ht="11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3:14" ht="11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3:14" ht="11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3:14" ht="11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3:14" ht="11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3:14" ht="11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3:14" ht="11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3:14" ht="11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3:14" ht="11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3:14" ht="11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3:14" ht="11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3:14" ht="11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3:14" ht="11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3:14" ht="11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3:14" ht="11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3:14" ht="11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3:14" ht="11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3:14" ht="11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3:14" ht="11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3:14" ht="11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3:14" ht="11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3:14" ht="11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3:14" ht="11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3:14" ht="11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3:14" ht="11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3:14" ht="11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3:14" ht="11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3:14" ht="11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3:14" ht="11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3:14" ht="11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3:14" ht="11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3:14" ht="11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3:14" ht="11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3:14" ht="11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3:14" ht="11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3:14" ht="11.2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3:14" ht="11.25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3:14" ht="11.25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3:14" ht="11.2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3:14" ht="11.2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3:14" ht="11.2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3:14" ht="11.2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3:14" ht="11.2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3:14" ht="11.25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3:14" ht="11.25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3:14" ht="11.25"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3:14" ht="11.25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3:14" ht="11.25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3:14" ht="11.25"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3:14" ht="11.25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3:14" ht="11.25"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3:14" ht="11.25"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3:14" ht="11.25"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3:14" ht="11.25"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3:14" ht="11.25"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3:14" ht="11.25"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3:14" ht="11.25"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3:14" ht="11.25"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3:14" ht="11.25"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3:14" ht="11.25"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3:14" ht="11.25"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3:14" ht="11.25"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3:14" ht="11.25"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3:14" ht="11.25"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3:14" ht="11.25"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3:14" ht="11.25"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3:14" ht="11.25"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3:14" ht="11.25"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3:14" ht="11.25"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3:14" ht="11.25"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3:14" ht="11.25"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3:14" ht="11.25"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3:14" ht="11.25"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3:14" ht="11.25"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3:14" ht="11.25"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3:14" ht="11.25"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3:14" ht="11.25"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3:14" ht="11.25"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3:14" ht="11.25"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3:14" ht="11.25"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3:14" ht="11.25"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3:14" ht="11.25"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3:14" ht="11.25"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3:14" ht="11.25"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3:14" ht="11.25"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3:14" ht="11.25"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3:14" ht="11.25"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3:14" ht="11.25"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3:14" ht="11.25"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3:14" ht="11.25"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3:14" ht="11.25"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3:14" ht="11.25"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3:14" ht="11.25"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3:14" ht="11.25"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3:14" ht="11.25"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3:14" ht="11.25"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3:14" ht="11.25"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3:14" ht="11.25"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3:14" ht="11.25"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3:14" ht="11.25"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3:14" ht="11.25"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3:14" ht="11.25"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3:14" ht="11.25"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3:14" ht="11.25"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3:14" ht="11.25"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3:14" ht="11.25"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3:14" ht="11.25"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3:14" ht="11.25"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3:14" ht="11.25"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3:14" ht="11.25"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3:14" ht="11.25"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3:14" ht="11.25"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3:14" ht="11.25"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3:14" ht="11.25"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3:14" ht="11.25"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3:14" ht="11.25"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3:14" ht="11.25"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3:14" ht="11.25"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3:14" ht="11.25"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3:14" ht="11.25"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3:14" ht="11.25"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3:14" ht="11.25"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3:14" ht="11.25"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3:14" ht="11.25"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3:14" ht="11.25"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3:14" ht="11.25"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3:14" ht="11.25"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3:14" ht="11.25"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3:14" ht="11.25"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3:14" ht="11.25"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3:14" ht="11.25"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3:14" ht="11.25"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3:14" ht="11.25"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3:14" ht="11.25"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3:14" ht="11.25"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3:14" ht="11.25"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3:14" ht="11.25"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3:14" ht="11.25"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3:14" ht="11.25"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3:14" ht="11.25"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3:14" ht="11.25"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3:14" ht="11.25"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3:14" ht="11.25"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3:14" ht="11.25"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</sheetData>
  <sheetProtection password="CAFC" sheet="1" objects="1" scenarios="1" selectLockedCells="1" selectUnlockedCells="1"/>
  <printOptions/>
  <pageMargins left="0.53" right="0.16" top="0.41" bottom="0.21" header="0.21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workbookViewId="0" topLeftCell="A1">
      <selection activeCell="E36" sqref="E36:E37"/>
    </sheetView>
  </sheetViews>
  <sheetFormatPr defaultColWidth="9.00390625" defaultRowHeight="12.75"/>
  <cols>
    <col min="3" max="3" width="5.00390625" style="0" customWidth="1"/>
    <col min="4" max="4" width="5.875" style="0" bestFit="1" customWidth="1"/>
    <col min="5" max="5" width="45.00390625" style="0" bestFit="1" customWidth="1"/>
    <col min="7" max="7" width="34.375" style="0" bestFit="1" customWidth="1"/>
    <col min="9" max="9" width="40.125" style="0" bestFit="1" customWidth="1"/>
  </cols>
  <sheetData>
    <row r="1" ht="12.75">
      <c r="B1" s="3" t="s">
        <v>377</v>
      </c>
    </row>
    <row r="3" spans="2:9" ht="12.75">
      <c r="B3" s="60">
        <v>41883</v>
      </c>
      <c r="C3" s="7"/>
      <c r="D3" s="61" t="s">
        <v>194</v>
      </c>
      <c r="E3" s="14" t="s">
        <v>140</v>
      </c>
      <c r="F3" s="61" t="s">
        <v>316</v>
      </c>
      <c r="G3" s="14" t="s">
        <v>317</v>
      </c>
      <c r="H3" s="62">
        <v>350</v>
      </c>
      <c r="I3" s="63" t="s">
        <v>318</v>
      </c>
    </row>
    <row r="4" spans="2:9" ht="12.75">
      <c r="B4" s="59">
        <v>41926</v>
      </c>
      <c r="C4" s="7"/>
      <c r="D4" s="64" t="s">
        <v>165</v>
      </c>
      <c r="E4" s="14" t="s">
        <v>166</v>
      </c>
      <c r="F4" s="64" t="s">
        <v>319</v>
      </c>
      <c r="G4" s="14" t="s">
        <v>320</v>
      </c>
      <c r="H4" s="65">
        <v>160</v>
      </c>
      <c r="I4" s="14" t="s">
        <v>321</v>
      </c>
    </row>
    <row r="5" spans="2:9" ht="12.75">
      <c r="B5" s="59">
        <v>41934</v>
      </c>
      <c r="C5" s="7"/>
      <c r="D5" s="61" t="s">
        <v>195</v>
      </c>
      <c r="E5" s="14" t="s">
        <v>142</v>
      </c>
      <c r="F5" s="64" t="s">
        <v>322</v>
      </c>
      <c r="G5" s="14" t="s">
        <v>323</v>
      </c>
      <c r="H5" s="66">
        <v>100</v>
      </c>
      <c r="I5" s="26" t="s">
        <v>324</v>
      </c>
    </row>
    <row r="6" spans="2:9" ht="12.75">
      <c r="B6" s="59">
        <v>42088</v>
      </c>
      <c r="C6" s="7"/>
      <c r="D6" s="64" t="s">
        <v>199</v>
      </c>
      <c r="E6" s="14" t="s">
        <v>312</v>
      </c>
      <c r="F6" s="64" t="s">
        <v>319</v>
      </c>
      <c r="G6" s="14" t="s">
        <v>320</v>
      </c>
      <c r="H6" s="65">
        <v>204</v>
      </c>
      <c r="I6" s="14" t="s">
        <v>325</v>
      </c>
    </row>
    <row r="7" spans="2:9" ht="12.75">
      <c r="B7" s="59">
        <v>42089</v>
      </c>
      <c r="C7" s="7"/>
      <c r="D7" s="64" t="s">
        <v>137</v>
      </c>
      <c r="E7" s="14" t="s">
        <v>296</v>
      </c>
      <c r="F7" s="64" t="s">
        <v>326</v>
      </c>
      <c r="G7" s="14" t="s">
        <v>327</v>
      </c>
      <c r="H7" s="65">
        <v>1419.65</v>
      </c>
      <c r="I7" s="14" t="s">
        <v>328</v>
      </c>
    </row>
    <row r="8" spans="2:9" ht="12.75">
      <c r="B8" s="59">
        <v>42094</v>
      </c>
      <c r="C8" s="7"/>
      <c r="D8" s="64" t="s">
        <v>153</v>
      </c>
      <c r="E8" s="14" t="s">
        <v>154</v>
      </c>
      <c r="F8" s="64" t="s">
        <v>329</v>
      </c>
      <c r="G8" s="14" t="s">
        <v>330</v>
      </c>
      <c r="H8" s="67">
        <v>1596.09</v>
      </c>
      <c r="I8" s="14" t="s">
        <v>331</v>
      </c>
    </row>
    <row r="9" spans="2:9" ht="12.75">
      <c r="B9" s="59">
        <v>42088</v>
      </c>
      <c r="C9" s="7"/>
      <c r="D9" s="64" t="s">
        <v>202</v>
      </c>
      <c r="E9" s="14" t="s">
        <v>314</v>
      </c>
      <c r="F9" s="64" t="s">
        <v>332</v>
      </c>
      <c r="G9" s="14" t="s">
        <v>333</v>
      </c>
      <c r="H9" s="65">
        <v>1500</v>
      </c>
      <c r="I9" s="14" t="s">
        <v>334</v>
      </c>
    </row>
    <row r="10" spans="2:9" ht="12.75">
      <c r="B10" s="8">
        <v>42124</v>
      </c>
      <c r="C10" s="7"/>
      <c r="D10" s="64" t="s">
        <v>153</v>
      </c>
      <c r="E10" s="14" t="s">
        <v>154</v>
      </c>
      <c r="F10" s="64" t="s">
        <v>329</v>
      </c>
      <c r="G10" s="14" t="s">
        <v>330</v>
      </c>
      <c r="H10" s="67">
        <v>1596.09</v>
      </c>
      <c r="I10" s="14" t="s">
        <v>331</v>
      </c>
    </row>
    <row r="11" spans="2:9" ht="12.75">
      <c r="B11" s="59">
        <v>42142</v>
      </c>
      <c r="C11" s="7"/>
      <c r="D11" s="61" t="s">
        <v>195</v>
      </c>
      <c r="E11" s="14" t="s">
        <v>142</v>
      </c>
      <c r="F11" s="64" t="s">
        <v>335</v>
      </c>
      <c r="G11" s="14" t="s">
        <v>336</v>
      </c>
      <c r="H11" s="65">
        <v>1350</v>
      </c>
      <c r="I11" s="14" t="s">
        <v>337</v>
      </c>
    </row>
    <row r="12" spans="2:9" ht="12.75">
      <c r="B12" s="59">
        <v>42146</v>
      </c>
      <c r="C12" s="7"/>
      <c r="D12" s="68" t="s">
        <v>165</v>
      </c>
      <c r="E12" s="14" t="s">
        <v>166</v>
      </c>
      <c r="F12" s="64" t="s">
        <v>316</v>
      </c>
      <c r="G12" s="14" t="s">
        <v>317</v>
      </c>
      <c r="H12" s="65">
        <v>1000</v>
      </c>
      <c r="I12" s="14" t="s">
        <v>338</v>
      </c>
    </row>
    <row r="13" spans="2:9" ht="12.75">
      <c r="B13" s="59">
        <v>42146</v>
      </c>
      <c r="C13" s="7"/>
      <c r="D13" s="68" t="s">
        <v>139</v>
      </c>
      <c r="E13" s="14" t="s">
        <v>298</v>
      </c>
      <c r="F13" s="64" t="s">
        <v>332</v>
      </c>
      <c r="G13" s="14" t="s">
        <v>333</v>
      </c>
      <c r="H13" s="65">
        <v>500</v>
      </c>
      <c r="I13" s="14" t="s">
        <v>339</v>
      </c>
    </row>
    <row r="14" spans="2:9" ht="12.75">
      <c r="B14" s="59">
        <v>42159</v>
      </c>
      <c r="C14" s="7"/>
      <c r="D14" s="68" t="s">
        <v>198</v>
      </c>
      <c r="E14" s="14" t="s">
        <v>311</v>
      </c>
      <c r="F14" s="64" t="s">
        <v>335</v>
      </c>
      <c r="G14" s="14" t="s">
        <v>336</v>
      </c>
      <c r="H14" s="65">
        <v>2300</v>
      </c>
      <c r="I14" s="14" t="s">
        <v>340</v>
      </c>
    </row>
    <row r="15" spans="2:9" ht="12.75">
      <c r="B15" s="59">
        <v>42159</v>
      </c>
      <c r="C15" s="7"/>
      <c r="D15" s="68" t="s">
        <v>198</v>
      </c>
      <c r="E15" s="14" t="s">
        <v>311</v>
      </c>
      <c r="F15" s="64" t="s">
        <v>341</v>
      </c>
      <c r="G15" s="14" t="s">
        <v>342</v>
      </c>
      <c r="H15" s="65">
        <v>500</v>
      </c>
      <c r="I15" s="14" t="s">
        <v>343</v>
      </c>
    </row>
    <row r="16" spans="2:9" ht="12.75">
      <c r="B16" s="59">
        <v>42177</v>
      </c>
      <c r="C16" s="7"/>
      <c r="D16" s="64" t="s">
        <v>145</v>
      </c>
      <c r="E16" s="14" t="s">
        <v>302</v>
      </c>
      <c r="F16" s="64" t="s">
        <v>332</v>
      </c>
      <c r="G16" s="14" t="s">
        <v>333</v>
      </c>
      <c r="H16" s="65">
        <v>500</v>
      </c>
      <c r="I16" s="14" t="s">
        <v>344</v>
      </c>
    </row>
    <row r="17" spans="2:9" ht="12.75">
      <c r="B17" s="59">
        <v>42177</v>
      </c>
      <c r="C17" s="7"/>
      <c r="D17" s="64" t="s">
        <v>145</v>
      </c>
      <c r="E17" s="14" t="s">
        <v>302</v>
      </c>
      <c r="F17" s="64" t="s">
        <v>332</v>
      </c>
      <c r="G17" s="14" t="s">
        <v>333</v>
      </c>
      <c r="H17" s="65">
        <v>5000</v>
      </c>
      <c r="I17" s="14" t="s">
        <v>344</v>
      </c>
    </row>
    <row r="18" spans="2:9" ht="12.75">
      <c r="B18" s="59">
        <v>42177</v>
      </c>
      <c r="C18" s="7"/>
      <c r="D18" s="64" t="s">
        <v>137</v>
      </c>
      <c r="E18" s="14" t="s">
        <v>296</v>
      </c>
      <c r="F18" s="64" t="s">
        <v>345</v>
      </c>
      <c r="G18" s="14" t="s">
        <v>346</v>
      </c>
      <c r="H18" s="65">
        <v>1800</v>
      </c>
      <c r="I18" s="14" t="s">
        <v>347</v>
      </c>
    </row>
    <row r="19" spans="2:9" ht="12.75">
      <c r="B19" s="59">
        <v>42124</v>
      </c>
      <c r="C19" s="7"/>
      <c r="D19" s="64" t="s">
        <v>122</v>
      </c>
      <c r="E19" s="69" t="s">
        <v>35</v>
      </c>
      <c r="F19" s="64" t="s">
        <v>348</v>
      </c>
      <c r="G19" s="69" t="s">
        <v>349</v>
      </c>
      <c r="H19" s="65">
        <v>1500</v>
      </c>
      <c r="I19" s="14" t="s">
        <v>350</v>
      </c>
    </row>
    <row r="20" spans="2:9" ht="12.75">
      <c r="B20" s="59">
        <v>42202</v>
      </c>
      <c r="C20" s="7"/>
      <c r="D20" s="64" t="s">
        <v>145</v>
      </c>
      <c r="E20" s="14" t="s">
        <v>302</v>
      </c>
      <c r="F20" s="64" t="s">
        <v>351</v>
      </c>
      <c r="G20" s="14" t="s">
        <v>352</v>
      </c>
      <c r="H20" s="65">
        <v>3339</v>
      </c>
      <c r="I20" s="14" t="s">
        <v>353</v>
      </c>
    </row>
    <row r="21" spans="2:9" ht="12.75">
      <c r="B21" s="59">
        <v>42216</v>
      </c>
      <c r="C21" s="7"/>
      <c r="D21" s="64" t="s">
        <v>145</v>
      </c>
      <c r="E21" s="14" t="s">
        <v>302</v>
      </c>
      <c r="F21" s="64" t="s">
        <v>351</v>
      </c>
      <c r="G21" s="14" t="s">
        <v>352</v>
      </c>
      <c r="H21" s="65">
        <v>954</v>
      </c>
      <c r="I21" s="14" t="s">
        <v>354</v>
      </c>
    </row>
    <row r="22" spans="2:9" ht="12.75">
      <c r="B22" s="59">
        <v>42216</v>
      </c>
      <c r="C22" s="7"/>
      <c r="D22" s="68" t="s">
        <v>145</v>
      </c>
      <c r="E22" s="69" t="s">
        <v>302</v>
      </c>
      <c r="F22" s="64" t="s">
        <v>332</v>
      </c>
      <c r="G22" s="69" t="s">
        <v>333</v>
      </c>
      <c r="H22" s="65">
        <v>600</v>
      </c>
      <c r="I22" s="14" t="s">
        <v>355</v>
      </c>
    </row>
    <row r="23" spans="2:9" ht="12.75">
      <c r="B23" s="59">
        <v>42241</v>
      </c>
      <c r="C23" s="7"/>
      <c r="D23" s="64" t="s">
        <v>137</v>
      </c>
      <c r="E23" s="14" t="s">
        <v>296</v>
      </c>
      <c r="F23" s="64" t="s">
        <v>356</v>
      </c>
      <c r="G23" s="14" t="s">
        <v>357</v>
      </c>
      <c r="H23" s="65">
        <v>2700</v>
      </c>
      <c r="I23" s="14" t="s">
        <v>358</v>
      </c>
    </row>
    <row r="24" spans="2:9" ht="12.75">
      <c r="B24" s="59">
        <v>42061</v>
      </c>
      <c r="C24" s="7"/>
      <c r="D24" s="68" t="s">
        <v>120</v>
      </c>
      <c r="E24" s="14" t="s">
        <v>359</v>
      </c>
      <c r="F24" s="64" t="s">
        <v>360</v>
      </c>
      <c r="G24" s="14" t="s">
        <v>361</v>
      </c>
      <c r="H24" s="65">
        <v>25000</v>
      </c>
      <c r="I24" s="14" t="s">
        <v>362</v>
      </c>
    </row>
    <row r="25" spans="2:9" ht="12.75">
      <c r="B25" s="59">
        <v>42250</v>
      </c>
      <c r="C25" s="7"/>
      <c r="D25" s="64" t="s">
        <v>165</v>
      </c>
      <c r="E25" s="14" t="s">
        <v>166</v>
      </c>
      <c r="F25" s="64" t="s">
        <v>335</v>
      </c>
      <c r="G25" s="14" t="s">
        <v>336</v>
      </c>
      <c r="H25" s="65">
        <v>200</v>
      </c>
      <c r="I25" s="14" t="s">
        <v>363</v>
      </c>
    </row>
    <row r="26" spans="2:9" ht="12.75">
      <c r="B26" s="59">
        <v>42250</v>
      </c>
      <c r="C26" s="7"/>
      <c r="D26" s="64" t="s">
        <v>165</v>
      </c>
      <c r="E26" s="14" t="s">
        <v>166</v>
      </c>
      <c r="F26" s="64" t="s">
        <v>335</v>
      </c>
      <c r="G26" s="14" t="s">
        <v>336</v>
      </c>
      <c r="H26" s="65">
        <v>500</v>
      </c>
      <c r="I26" s="14" t="s">
        <v>364</v>
      </c>
    </row>
    <row r="27" spans="2:9" ht="12.75">
      <c r="B27" s="59">
        <v>42251</v>
      </c>
      <c r="C27" s="7"/>
      <c r="D27" s="64" t="s">
        <v>165</v>
      </c>
      <c r="E27" s="14" t="s">
        <v>166</v>
      </c>
      <c r="F27" s="64" t="s">
        <v>335</v>
      </c>
      <c r="G27" s="14" t="s">
        <v>336</v>
      </c>
      <c r="H27" s="65">
        <v>500</v>
      </c>
      <c r="I27" s="14" t="s">
        <v>364</v>
      </c>
    </row>
    <row r="28" spans="2:9" ht="12.75">
      <c r="B28" s="59">
        <v>42268</v>
      </c>
      <c r="C28" s="7"/>
      <c r="D28" s="68" t="s">
        <v>165</v>
      </c>
      <c r="E28" s="14" t="s">
        <v>166</v>
      </c>
      <c r="F28" s="64" t="s">
        <v>335</v>
      </c>
      <c r="G28" s="14" t="s">
        <v>336</v>
      </c>
      <c r="H28" s="65">
        <v>461</v>
      </c>
      <c r="I28" s="14" t="s">
        <v>363</v>
      </c>
    </row>
    <row r="29" spans="2:9" ht="12.75">
      <c r="B29" s="59">
        <v>42250</v>
      </c>
      <c r="C29" s="7"/>
      <c r="D29" s="64" t="s">
        <v>144</v>
      </c>
      <c r="E29" s="14" t="s">
        <v>301</v>
      </c>
      <c r="F29" s="64" t="s">
        <v>341</v>
      </c>
      <c r="G29" s="14" t="s">
        <v>342</v>
      </c>
      <c r="H29" s="65">
        <v>13000</v>
      </c>
      <c r="I29" s="14" t="s">
        <v>365</v>
      </c>
    </row>
    <row r="30" spans="2:9" ht="12.75">
      <c r="B30" s="70">
        <v>42052</v>
      </c>
      <c r="C30" s="71">
        <v>109</v>
      </c>
      <c r="D30" s="72" t="s">
        <v>127</v>
      </c>
      <c r="E30" s="14" t="s">
        <v>292</v>
      </c>
      <c r="F30" s="72" t="s">
        <v>348</v>
      </c>
      <c r="G30" s="14" t="s">
        <v>349</v>
      </c>
      <c r="H30" s="73">
        <v>3000</v>
      </c>
      <c r="I30" s="74" t="s">
        <v>366</v>
      </c>
    </row>
    <row r="31" spans="2:9" ht="12.75">
      <c r="B31" s="8">
        <v>42308</v>
      </c>
      <c r="C31" s="7"/>
      <c r="D31" s="64" t="s">
        <v>163</v>
      </c>
      <c r="E31" s="14" t="s">
        <v>304</v>
      </c>
      <c r="F31" s="7" t="s">
        <v>367</v>
      </c>
      <c r="G31" s="14" t="s">
        <v>368</v>
      </c>
      <c r="H31" s="75">
        <v>1875</v>
      </c>
      <c r="I31" s="76" t="s">
        <v>369</v>
      </c>
    </row>
    <row r="32" spans="2:9" ht="12.75">
      <c r="B32" s="59">
        <v>42332</v>
      </c>
      <c r="C32" s="7"/>
      <c r="D32" s="64" t="s">
        <v>194</v>
      </c>
      <c r="E32" s="14" t="s">
        <v>140</v>
      </c>
      <c r="F32" s="64" t="s">
        <v>319</v>
      </c>
      <c r="G32" s="14" t="s">
        <v>320</v>
      </c>
      <c r="H32" s="65">
        <v>60</v>
      </c>
      <c r="I32" s="14" t="s">
        <v>370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S604"/>
  <sheetViews>
    <sheetView workbookViewId="0" topLeftCell="A1">
      <pane ySplit="6" topLeftCell="BM7" activePane="bottomLeft" state="frozen"/>
      <selection pane="topLeft" activeCell="A1" sqref="A1"/>
      <selection pane="bottomLeft" activeCell="D52" sqref="D52"/>
    </sheetView>
  </sheetViews>
  <sheetFormatPr defaultColWidth="9.00390625" defaultRowHeight="12.75"/>
  <cols>
    <col min="1" max="1" width="0.875" style="1" customWidth="1"/>
    <col min="2" max="2" width="4.625" style="1" customWidth="1"/>
    <col min="3" max="3" width="8.75390625" style="1" customWidth="1"/>
    <col min="4" max="4" width="13.125" style="1" customWidth="1"/>
    <col min="5" max="5" width="15.00390625" style="1" customWidth="1"/>
    <col min="6" max="6" width="24.75390625" style="1" customWidth="1"/>
    <col min="7" max="7" width="43.25390625" style="1" customWidth="1"/>
    <col min="8" max="8" width="7.875" style="1" customWidth="1"/>
    <col min="9" max="9" width="6.75390625" style="1" customWidth="1"/>
    <col min="10" max="10" width="9.875" style="2" hidden="1" customWidth="1"/>
    <col min="11" max="11" width="17.25390625" style="1" customWidth="1"/>
    <col min="12" max="12" width="14.75390625" style="1" customWidth="1"/>
    <col min="13" max="15" width="1.00390625" style="1" customWidth="1"/>
    <col min="16" max="16384" width="9.125" style="1" customWidth="1"/>
  </cols>
  <sheetData>
    <row r="1" ht="10.5" customHeight="1"/>
    <row r="2" ht="11.25">
      <c r="B2" s="3" t="s">
        <v>0</v>
      </c>
    </row>
    <row r="4" spans="2:3" ht="11.25">
      <c r="B4" s="3" t="s">
        <v>377</v>
      </c>
      <c r="C4" s="3"/>
    </row>
    <row r="6" spans="2:12" ht="33.7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5" t="s">
        <v>8</v>
      </c>
      <c r="J6" s="6" t="s">
        <v>9</v>
      </c>
      <c r="K6" s="5" t="s">
        <v>10</v>
      </c>
      <c r="L6" s="5" t="s">
        <v>11</v>
      </c>
    </row>
    <row r="7" spans="2:12" ht="11.25">
      <c r="B7" s="7">
        <v>1</v>
      </c>
      <c r="C7" s="8">
        <v>42017</v>
      </c>
      <c r="D7" s="9" t="s">
        <v>16</v>
      </c>
      <c r="E7" s="9" t="s">
        <v>173</v>
      </c>
      <c r="F7" s="9" t="s">
        <v>214</v>
      </c>
      <c r="G7" s="9" t="s">
        <v>215</v>
      </c>
      <c r="H7" s="10" t="s">
        <v>12</v>
      </c>
      <c r="I7" s="10">
        <v>2</v>
      </c>
      <c r="J7" s="10"/>
      <c r="K7" s="9" t="s">
        <v>185</v>
      </c>
      <c r="L7" s="9"/>
    </row>
    <row r="8" spans="2:12" ht="11.25">
      <c r="B8" s="7">
        <v>2</v>
      </c>
      <c r="C8" s="10"/>
      <c r="D8" s="9"/>
      <c r="E8" s="9" t="s">
        <v>173</v>
      </c>
      <c r="F8" s="9"/>
      <c r="G8" s="9"/>
      <c r="H8" s="10" t="s">
        <v>12</v>
      </c>
      <c r="I8" s="10">
        <v>3</v>
      </c>
      <c r="J8" s="10"/>
      <c r="K8" s="9" t="s">
        <v>216</v>
      </c>
      <c r="L8" s="9"/>
    </row>
    <row r="9" spans="2:12" ht="11.25">
      <c r="B9" s="7">
        <v>3</v>
      </c>
      <c r="C9" s="10"/>
      <c r="D9" s="9"/>
      <c r="E9" s="9" t="s">
        <v>173</v>
      </c>
      <c r="F9" s="9"/>
      <c r="G9" s="9"/>
      <c r="H9" s="10" t="s">
        <v>179</v>
      </c>
      <c r="I9" s="10">
        <v>1</v>
      </c>
      <c r="J9" s="10"/>
      <c r="K9" s="9" t="s">
        <v>180</v>
      </c>
      <c r="L9" s="9"/>
    </row>
    <row r="10" spans="2:12" ht="11.25">
      <c r="B10" s="7">
        <v>4</v>
      </c>
      <c r="C10" s="8">
        <v>42018</v>
      </c>
      <c r="D10" s="9" t="s">
        <v>16</v>
      </c>
      <c r="E10" s="9" t="s">
        <v>173</v>
      </c>
      <c r="F10" s="9" t="s">
        <v>217</v>
      </c>
      <c r="G10" s="9" t="s">
        <v>218</v>
      </c>
      <c r="H10" s="10" t="s">
        <v>12</v>
      </c>
      <c r="I10" s="10">
        <v>1</v>
      </c>
      <c r="J10" s="10"/>
      <c r="K10" s="9" t="s">
        <v>219</v>
      </c>
      <c r="L10" s="9"/>
    </row>
    <row r="11" spans="2:12" ht="11.25">
      <c r="B11" s="7">
        <v>5</v>
      </c>
      <c r="C11" s="8">
        <v>42022</v>
      </c>
      <c r="D11" s="9" t="s">
        <v>16</v>
      </c>
      <c r="E11" s="9" t="s">
        <v>173</v>
      </c>
      <c r="F11" s="9" t="s">
        <v>175</v>
      </c>
      <c r="G11" s="9" t="s">
        <v>220</v>
      </c>
      <c r="H11" s="10"/>
      <c r="I11" s="10"/>
      <c r="J11" s="10"/>
      <c r="K11" s="9"/>
      <c r="L11" s="9"/>
    </row>
    <row r="12" spans="2:12" ht="11.25">
      <c r="B12" s="7">
        <v>6</v>
      </c>
      <c r="C12" s="59">
        <v>42045</v>
      </c>
      <c r="D12" s="14" t="s">
        <v>221</v>
      </c>
      <c r="E12" s="14" t="s">
        <v>173</v>
      </c>
      <c r="F12" s="14" t="s">
        <v>222</v>
      </c>
      <c r="G12" s="14" t="s">
        <v>13</v>
      </c>
      <c r="H12" s="7" t="s">
        <v>12</v>
      </c>
      <c r="I12" s="7">
        <v>1</v>
      </c>
      <c r="J12" s="7"/>
      <c r="K12" s="14"/>
      <c r="L12" s="14"/>
    </row>
    <row r="13" spans="2:12" ht="11.25">
      <c r="B13" s="7">
        <v>7</v>
      </c>
      <c r="C13" s="59">
        <v>42046</v>
      </c>
      <c r="D13" s="14" t="s">
        <v>221</v>
      </c>
      <c r="E13" s="14" t="s">
        <v>173</v>
      </c>
      <c r="F13" s="14" t="s">
        <v>223</v>
      </c>
      <c r="G13" s="14" t="s">
        <v>13</v>
      </c>
      <c r="H13" s="7" t="s">
        <v>12</v>
      </c>
      <c r="I13" s="7">
        <v>1</v>
      </c>
      <c r="J13" s="7">
        <v>265</v>
      </c>
      <c r="K13" s="14"/>
      <c r="L13" s="14"/>
    </row>
    <row r="14" spans="2:12" ht="11.25">
      <c r="B14" s="7">
        <v>8</v>
      </c>
      <c r="C14" s="59">
        <v>42065</v>
      </c>
      <c r="D14" s="14" t="s">
        <v>16</v>
      </c>
      <c r="E14" s="14" t="s">
        <v>173</v>
      </c>
      <c r="F14" s="14" t="s">
        <v>224</v>
      </c>
      <c r="G14" s="14" t="s">
        <v>225</v>
      </c>
      <c r="H14" s="7"/>
      <c r="I14" s="7"/>
      <c r="J14" s="7"/>
      <c r="K14" s="14"/>
      <c r="L14" s="14"/>
    </row>
    <row r="15" spans="2:12" ht="11.25">
      <c r="B15" s="7">
        <v>9</v>
      </c>
      <c r="C15" s="59">
        <v>42065</v>
      </c>
      <c r="D15" s="14" t="s">
        <v>221</v>
      </c>
      <c r="E15" s="14" t="s">
        <v>173</v>
      </c>
      <c r="F15" s="14" t="s">
        <v>226</v>
      </c>
      <c r="G15" s="14" t="s">
        <v>227</v>
      </c>
      <c r="H15" s="7"/>
      <c r="I15" s="7"/>
      <c r="J15" s="7"/>
      <c r="K15" s="14"/>
      <c r="L15" s="14"/>
    </row>
    <row r="16" spans="2:12" ht="11.25">
      <c r="B16" s="7">
        <v>10</v>
      </c>
      <c r="C16" s="59">
        <v>42074</v>
      </c>
      <c r="D16" s="14" t="s">
        <v>221</v>
      </c>
      <c r="E16" s="14" t="s">
        <v>173</v>
      </c>
      <c r="F16" s="14" t="s">
        <v>177</v>
      </c>
      <c r="G16" s="14" t="s">
        <v>228</v>
      </c>
      <c r="H16" s="7"/>
      <c r="I16" s="7"/>
      <c r="J16" s="7"/>
      <c r="K16" s="14"/>
      <c r="L16" s="14"/>
    </row>
    <row r="17" spans="2:12" ht="11.25">
      <c r="B17" s="7">
        <v>11</v>
      </c>
      <c r="C17" s="59">
        <v>42082</v>
      </c>
      <c r="D17" s="14" t="s">
        <v>229</v>
      </c>
      <c r="E17" s="14" t="s">
        <v>173</v>
      </c>
      <c r="F17" s="14"/>
      <c r="G17" s="14" t="s">
        <v>230</v>
      </c>
      <c r="H17" s="7"/>
      <c r="I17" s="7"/>
      <c r="J17" s="7"/>
      <c r="K17" s="14"/>
      <c r="L17" s="14"/>
    </row>
    <row r="18" spans="2:12" ht="11.25">
      <c r="B18" s="7">
        <v>12</v>
      </c>
      <c r="C18" s="59">
        <v>42088</v>
      </c>
      <c r="D18" s="14" t="s">
        <v>16</v>
      </c>
      <c r="E18" s="14" t="s">
        <v>173</v>
      </c>
      <c r="F18" s="14" t="s">
        <v>17</v>
      </c>
      <c r="G18" s="14" t="s">
        <v>231</v>
      </c>
      <c r="H18" s="7"/>
      <c r="I18" s="7"/>
      <c r="J18" s="7"/>
      <c r="K18" s="14" t="s">
        <v>232</v>
      </c>
      <c r="L18" s="14"/>
    </row>
    <row r="19" spans="2:12" ht="11.25">
      <c r="B19" s="7">
        <v>13</v>
      </c>
      <c r="C19" s="7"/>
      <c r="D19" s="14"/>
      <c r="E19" s="14" t="s">
        <v>173</v>
      </c>
      <c r="F19" s="14"/>
      <c r="G19" s="14"/>
      <c r="H19" s="7" t="s">
        <v>182</v>
      </c>
      <c r="I19" s="7">
        <v>300</v>
      </c>
      <c r="J19" s="7"/>
      <c r="K19" s="14" t="s">
        <v>184</v>
      </c>
      <c r="L19" s="14"/>
    </row>
    <row r="20" spans="2:12" ht="11.25">
      <c r="B20" s="7">
        <v>14</v>
      </c>
      <c r="C20" s="7"/>
      <c r="D20" s="14"/>
      <c r="E20" s="14" t="s">
        <v>173</v>
      </c>
      <c r="F20" s="14"/>
      <c r="G20" s="14"/>
      <c r="H20" s="7" t="s">
        <v>12</v>
      </c>
      <c r="I20" s="7">
        <v>1</v>
      </c>
      <c r="J20" s="7"/>
      <c r="K20" s="14" t="s">
        <v>233</v>
      </c>
      <c r="L20" s="14"/>
    </row>
    <row r="21" spans="2:12" ht="11.25">
      <c r="B21" s="7">
        <v>15</v>
      </c>
      <c r="C21" s="7"/>
      <c r="D21" s="14"/>
      <c r="E21" s="14" t="s">
        <v>173</v>
      </c>
      <c r="F21" s="14"/>
      <c r="G21" s="14"/>
      <c r="H21" s="7"/>
      <c r="I21" s="7"/>
      <c r="J21" s="7">
        <v>1500</v>
      </c>
      <c r="K21" s="14"/>
      <c r="L21" s="14" t="s">
        <v>15</v>
      </c>
    </row>
    <row r="22" spans="2:12" ht="11.25">
      <c r="B22" s="7">
        <v>16</v>
      </c>
      <c r="C22" s="59">
        <v>42127</v>
      </c>
      <c r="D22" s="14" t="s">
        <v>16</v>
      </c>
      <c r="E22" s="14" t="s">
        <v>173</v>
      </c>
      <c r="F22" s="14" t="s">
        <v>234</v>
      </c>
      <c r="G22" s="14" t="s">
        <v>235</v>
      </c>
      <c r="H22" s="7"/>
      <c r="I22" s="7"/>
      <c r="J22" s="7"/>
      <c r="K22" s="14"/>
      <c r="L22" s="14"/>
    </row>
    <row r="23" spans="2:12" ht="11.25">
      <c r="B23" s="7">
        <v>17</v>
      </c>
      <c r="C23" s="59">
        <v>42127</v>
      </c>
      <c r="D23" s="14" t="s">
        <v>16</v>
      </c>
      <c r="E23" s="14" t="s">
        <v>173</v>
      </c>
      <c r="F23" s="14" t="s">
        <v>175</v>
      </c>
      <c r="G23" s="14" t="s">
        <v>236</v>
      </c>
      <c r="H23" s="7"/>
      <c r="I23" s="7"/>
      <c r="J23" s="7"/>
      <c r="K23" s="14"/>
      <c r="L23" s="14"/>
    </row>
    <row r="24" spans="2:12" ht="11.25">
      <c r="B24" s="7">
        <v>18</v>
      </c>
      <c r="C24" s="59">
        <v>42146</v>
      </c>
      <c r="D24" s="14" t="s">
        <v>16</v>
      </c>
      <c r="E24" s="14" t="s">
        <v>173</v>
      </c>
      <c r="F24" s="14" t="s">
        <v>237</v>
      </c>
      <c r="G24" s="14" t="s">
        <v>238</v>
      </c>
      <c r="H24" s="7"/>
      <c r="I24" s="7"/>
      <c r="J24" s="7">
        <v>500</v>
      </c>
      <c r="K24" s="14"/>
      <c r="L24" s="14"/>
    </row>
    <row r="25" spans="2:12" ht="11.25">
      <c r="B25" s="7">
        <v>19</v>
      </c>
      <c r="C25" s="59">
        <v>42153</v>
      </c>
      <c r="D25" s="14" t="s">
        <v>16</v>
      </c>
      <c r="E25" s="14" t="s">
        <v>173</v>
      </c>
      <c r="F25" s="14" t="s">
        <v>239</v>
      </c>
      <c r="G25" s="14" t="s">
        <v>240</v>
      </c>
      <c r="H25" s="7" t="s">
        <v>12</v>
      </c>
      <c r="I25" s="7">
        <v>1</v>
      </c>
      <c r="J25" s="7"/>
      <c r="K25" s="14" t="s">
        <v>187</v>
      </c>
      <c r="L25" s="14"/>
    </row>
    <row r="26" spans="2:12" ht="11.25">
      <c r="B26" s="7">
        <v>20</v>
      </c>
      <c r="C26" s="7"/>
      <c r="D26" s="14"/>
      <c r="E26" s="14" t="s">
        <v>173</v>
      </c>
      <c r="F26" s="14"/>
      <c r="G26" s="14"/>
      <c r="H26" s="7" t="s">
        <v>12</v>
      </c>
      <c r="I26" s="7">
        <v>1</v>
      </c>
      <c r="J26" s="7"/>
      <c r="K26" s="14" t="s">
        <v>241</v>
      </c>
      <c r="L26" s="14"/>
    </row>
    <row r="27" spans="2:12" ht="11.25">
      <c r="B27" s="7">
        <v>21</v>
      </c>
      <c r="C27" s="59">
        <v>42162</v>
      </c>
      <c r="D27" s="14" t="s">
        <v>229</v>
      </c>
      <c r="E27" s="14" t="s">
        <v>173</v>
      </c>
      <c r="F27" s="14" t="s">
        <v>242</v>
      </c>
      <c r="G27" s="14" t="s">
        <v>243</v>
      </c>
      <c r="H27" s="7"/>
      <c r="I27" s="7"/>
      <c r="J27" s="7"/>
      <c r="K27" s="14"/>
      <c r="L27" s="14"/>
    </row>
    <row r="28" spans="2:12" ht="11.25">
      <c r="B28" s="7">
        <v>22</v>
      </c>
      <c r="C28" s="59">
        <v>42159</v>
      </c>
      <c r="D28" s="14" t="s">
        <v>14</v>
      </c>
      <c r="E28" s="14" t="s">
        <v>244</v>
      </c>
      <c r="F28" s="14" t="s">
        <v>176</v>
      </c>
      <c r="G28" s="14" t="s">
        <v>245</v>
      </c>
      <c r="H28" s="7" t="s">
        <v>12</v>
      </c>
      <c r="I28" s="7">
        <v>1</v>
      </c>
      <c r="J28" s="7"/>
      <c r="K28" s="14" t="s">
        <v>246</v>
      </c>
      <c r="L28" s="14"/>
    </row>
    <row r="29" spans="2:12" ht="11.25">
      <c r="B29" s="7">
        <v>23</v>
      </c>
      <c r="C29" s="7"/>
      <c r="D29" s="14"/>
      <c r="E29" s="14" t="s">
        <v>244</v>
      </c>
      <c r="F29" s="14"/>
      <c r="G29" s="14"/>
      <c r="H29" s="7"/>
      <c r="I29" s="7"/>
      <c r="J29" s="7">
        <v>500</v>
      </c>
      <c r="K29" s="14"/>
      <c r="L29" s="14"/>
    </row>
    <row r="30" spans="2:12" ht="11.25">
      <c r="B30" s="7">
        <v>24</v>
      </c>
      <c r="C30" s="59">
        <v>42167</v>
      </c>
      <c r="D30" s="14" t="s">
        <v>229</v>
      </c>
      <c r="E30" s="14" t="s">
        <v>173</v>
      </c>
      <c r="F30" s="14" t="s">
        <v>247</v>
      </c>
      <c r="G30" s="14" t="s">
        <v>248</v>
      </c>
      <c r="H30" s="7"/>
      <c r="I30" s="7"/>
      <c r="J30" s="7"/>
      <c r="K30" s="14"/>
      <c r="L30" s="14"/>
    </row>
    <row r="31" spans="2:12" ht="11.25">
      <c r="B31" s="7">
        <v>25</v>
      </c>
      <c r="C31" s="59">
        <v>42171</v>
      </c>
      <c r="D31" s="14" t="s">
        <v>16</v>
      </c>
      <c r="E31" s="14" t="s">
        <v>173</v>
      </c>
      <c r="F31" s="14" t="s">
        <v>178</v>
      </c>
      <c r="G31" s="14" t="s">
        <v>249</v>
      </c>
      <c r="H31" s="7" t="s">
        <v>12</v>
      </c>
      <c r="I31" s="7">
        <v>2</v>
      </c>
      <c r="J31" s="7"/>
      <c r="K31" s="14" t="s">
        <v>185</v>
      </c>
      <c r="L31" s="14"/>
    </row>
    <row r="32" spans="2:12" ht="11.25">
      <c r="B32" s="7">
        <v>26</v>
      </c>
      <c r="C32" s="7"/>
      <c r="D32" s="14"/>
      <c r="E32" s="14" t="s">
        <v>173</v>
      </c>
      <c r="F32" s="14"/>
      <c r="G32" s="14"/>
      <c r="H32" s="7" t="s">
        <v>12</v>
      </c>
      <c r="I32" s="7">
        <v>2</v>
      </c>
      <c r="J32" s="7"/>
      <c r="K32" s="14" t="s">
        <v>187</v>
      </c>
      <c r="L32" s="14"/>
    </row>
    <row r="33" spans="2:12" ht="11.25">
      <c r="B33" s="7">
        <v>27</v>
      </c>
      <c r="C33" s="7"/>
      <c r="D33" s="14"/>
      <c r="E33" s="14" t="s">
        <v>173</v>
      </c>
      <c r="F33" s="14"/>
      <c r="G33" s="14"/>
      <c r="H33" s="7" t="s">
        <v>12</v>
      </c>
      <c r="I33" s="7">
        <v>2</v>
      </c>
      <c r="J33" s="7"/>
      <c r="K33" s="14" t="s">
        <v>188</v>
      </c>
      <c r="L33" s="14"/>
    </row>
    <row r="34" spans="2:12" ht="11.25">
      <c r="B34" s="7">
        <v>28</v>
      </c>
      <c r="C34" s="7"/>
      <c r="D34" s="14"/>
      <c r="E34" s="14" t="s">
        <v>173</v>
      </c>
      <c r="F34" s="14"/>
      <c r="G34" s="14"/>
      <c r="H34" s="7" t="s">
        <v>250</v>
      </c>
      <c r="I34" s="7">
        <v>50</v>
      </c>
      <c r="J34" s="7"/>
      <c r="K34" s="14" t="s">
        <v>180</v>
      </c>
      <c r="L34" s="14"/>
    </row>
    <row r="35" spans="2:12" ht="11.25">
      <c r="B35" s="7">
        <v>29</v>
      </c>
      <c r="C35" s="59">
        <v>42177</v>
      </c>
      <c r="D35" s="14" t="s">
        <v>16</v>
      </c>
      <c r="E35" s="14" t="s">
        <v>173</v>
      </c>
      <c r="F35" s="14"/>
      <c r="G35" s="14" t="s">
        <v>251</v>
      </c>
      <c r="H35" s="7"/>
      <c r="I35" s="7"/>
      <c r="J35" s="7">
        <v>500</v>
      </c>
      <c r="K35" s="14"/>
      <c r="L35" s="14"/>
    </row>
    <row r="36" spans="2:12" ht="11.25">
      <c r="B36" s="7">
        <v>30</v>
      </c>
      <c r="C36" s="7"/>
      <c r="D36" s="14"/>
      <c r="E36" s="14" t="s">
        <v>173</v>
      </c>
      <c r="F36" s="14"/>
      <c r="G36" s="14"/>
      <c r="H36" s="7"/>
      <c r="I36" s="7"/>
      <c r="J36" s="7">
        <v>1800</v>
      </c>
      <c r="K36" s="14" t="s">
        <v>252</v>
      </c>
      <c r="L36" s="14"/>
    </row>
    <row r="37" spans="2:12" ht="11.25">
      <c r="B37" s="7">
        <v>31</v>
      </c>
      <c r="C37" s="7" t="s">
        <v>253</v>
      </c>
      <c r="D37" s="14" t="s">
        <v>16</v>
      </c>
      <c r="E37" s="14" t="s">
        <v>173</v>
      </c>
      <c r="F37" s="14" t="s">
        <v>181</v>
      </c>
      <c r="G37" s="14" t="s">
        <v>254</v>
      </c>
      <c r="H37" s="7"/>
      <c r="I37" s="7"/>
      <c r="J37" s="7">
        <v>500</v>
      </c>
      <c r="L37" s="14"/>
    </row>
    <row r="38" spans="2:12" ht="11.25">
      <c r="B38" s="7">
        <v>32</v>
      </c>
      <c r="C38" s="59">
        <v>42199</v>
      </c>
      <c r="D38" s="14" t="s">
        <v>14</v>
      </c>
      <c r="E38" s="14" t="s">
        <v>173</v>
      </c>
      <c r="F38" s="14"/>
      <c r="G38" s="14" t="s">
        <v>255</v>
      </c>
      <c r="H38" s="7" t="s">
        <v>179</v>
      </c>
      <c r="I38" s="7">
        <v>11</v>
      </c>
      <c r="J38" s="7"/>
      <c r="K38" s="14" t="s">
        <v>180</v>
      </c>
      <c r="L38" s="14"/>
    </row>
    <row r="39" spans="2:12" ht="11.25">
      <c r="B39" s="7">
        <v>33</v>
      </c>
      <c r="C39" s="7"/>
      <c r="D39" s="14"/>
      <c r="E39" s="14" t="s">
        <v>173</v>
      </c>
      <c r="F39" s="14"/>
      <c r="G39" s="14"/>
      <c r="H39" s="7" t="s">
        <v>12</v>
      </c>
      <c r="I39" s="7">
        <v>2</v>
      </c>
      <c r="J39" s="7"/>
      <c r="K39" s="14" t="s">
        <v>256</v>
      </c>
      <c r="L39" s="14"/>
    </row>
    <row r="40" spans="2:12" ht="11.25">
      <c r="B40" s="7">
        <v>34</v>
      </c>
      <c r="C40" s="7"/>
      <c r="D40" s="14"/>
      <c r="E40" s="14" t="s">
        <v>173</v>
      </c>
      <c r="F40" s="14"/>
      <c r="G40" s="14"/>
      <c r="H40" s="7" t="s">
        <v>12</v>
      </c>
      <c r="I40" s="7">
        <v>2</v>
      </c>
      <c r="J40" s="7"/>
      <c r="K40" s="14" t="s">
        <v>257</v>
      </c>
      <c r="L40" s="14"/>
    </row>
    <row r="41" spans="2:12" ht="11.25">
      <c r="B41" s="7">
        <v>35</v>
      </c>
      <c r="C41" s="7"/>
      <c r="D41" s="14"/>
      <c r="E41" s="14" t="s">
        <v>173</v>
      </c>
      <c r="F41" s="14"/>
      <c r="G41" s="14"/>
      <c r="H41" s="7" t="s">
        <v>12</v>
      </c>
      <c r="I41" s="7">
        <v>1</v>
      </c>
      <c r="J41" s="7"/>
      <c r="K41" s="14" t="s">
        <v>187</v>
      </c>
      <c r="L41" s="14"/>
    </row>
    <row r="42" spans="2:12" ht="11.25">
      <c r="B42" s="7">
        <v>36</v>
      </c>
      <c r="C42" s="59">
        <v>42204</v>
      </c>
      <c r="D42" s="14"/>
      <c r="E42" s="14" t="s">
        <v>173</v>
      </c>
      <c r="F42" s="14" t="s">
        <v>258</v>
      </c>
      <c r="G42" s="14" t="s">
        <v>259</v>
      </c>
      <c r="H42" s="7"/>
      <c r="I42" s="7"/>
      <c r="J42" s="7"/>
      <c r="K42" s="14"/>
      <c r="L42" s="14"/>
    </row>
    <row r="43" spans="2:12" ht="11.25">
      <c r="B43" s="7">
        <v>37</v>
      </c>
      <c r="C43" s="59">
        <v>42214</v>
      </c>
      <c r="D43" s="14" t="s">
        <v>16</v>
      </c>
      <c r="E43" s="14" t="s">
        <v>173</v>
      </c>
      <c r="F43" s="14"/>
      <c r="G43" s="14" t="s">
        <v>260</v>
      </c>
      <c r="H43" s="7"/>
      <c r="I43" s="7"/>
      <c r="J43" s="7"/>
      <c r="K43" s="14"/>
      <c r="L43" s="14"/>
    </row>
    <row r="44" spans="2:12" ht="11.25">
      <c r="B44" s="7">
        <v>38</v>
      </c>
      <c r="C44" s="59">
        <v>42241</v>
      </c>
      <c r="D44" s="14" t="s">
        <v>174</v>
      </c>
      <c r="E44" s="14" t="s">
        <v>173</v>
      </c>
      <c r="F44" s="14"/>
      <c r="G44" s="14" t="s">
        <v>261</v>
      </c>
      <c r="H44" s="7" t="s">
        <v>262</v>
      </c>
      <c r="I44" s="7">
        <v>1</v>
      </c>
      <c r="J44" s="7">
        <v>2700</v>
      </c>
      <c r="K44" s="14" t="s">
        <v>15</v>
      </c>
      <c r="L44" s="14"/>
    </row>
    <row r="45" spans="2:12" ht="11.25">
      <c r="B45" s="7">
        <v>39</v>
      </c>
      <c r="C45" s="7"/>
      <c r="D45" s="14"/>
      <c r="E45" s="14" t="s">
        <v>173</v>
      </c>
      <c r="F45" s="14" t="s">
        <v>263</v>
      </c>
      <c r="G45" s="14" t="s">
        <v>264</v>
      </c>
      <c r="H45" s="7"/>
      <c r="I45" s="7"/>
      <c r="J45" s="7"/>
      <c r="K45" s="14"/>
      <c r="L45" s="14"/>
    </row>
    <row r="46" spans="2:12" ht="11.25">
      <c r="B46" s="7">
        <v>40</v>
      </c>
      <c r="C46" s="59">
        <v>42250</v>
      </c>
      <c r="D46" s="14" t="s">
        <v>16</v>
      </c>
      <c r="E46" s="14" t="s">
        <v>173</v>
      </c>
      <c r="F46" s="14" t="s">
        <v>265</v>
      </c>
      <c r="G46" s="14" t="s">
        <v>266</v>
      </c>
      <c r="H46" s="7" t="s">
        <v>179</v>
      </c>
      <c r="I46" s="7">
        <v>6</v>
      </c>
      <c r="J46" s="7"/>
      <c r="K46" s="14" t="s">
        <v>183</v>
      </c>
      <c r="L46" s="14"/>
    </row>
    <row r="47" spans="2:12" ht="11.25">
      <c r="B47" s="7">
        <v>41</v>
      </c>
      <c r="C47" s="7"/>
      <c r="D47" s="14"/>
      <c r="E47" s="14" t="s">
        <v>173</v>
      </c>
      <c r="F47" s="14"/>
      <c r="G47" s="14"/>
      <c r="H47" s="7" t="s">
        <v>179</v>
      </c>
      <c r="I47" s="7">
        <v>7</v>
      </c>
      <c r="J47" s="7"/>
      <c r="K47" s="14" t="s">
        <v>267</v>
      </c>
      <c r="L47" s="14"/>
    </row>
    <row r="48" spans="2:12" ht="11.25">
      <c r="B48" s="7">
        <v>42</v>
      </c>
      <c r="C48" s="7"/>
      <c r="D48" s="14"/>
      <c r="E48" s="14" t="s">
        <v>173</v>
      </c>
      <c r="F48" s="14"/>
      <c r="G48" s="14"/>
      <c r="H48" s="7" t="s">
        <v>179</v>
      </c>
      <c r="I48" s="7">
        <v>15</v>
      </c>
      <c r="J48" s="7"/>
      <c r="K48" s="14" t="s">
        <v>232</v>
      </c>
      <c r="L48" s="14"/>
    </row>
    <row r="49" spans="2:12" ht="11.25">
      <c r="B49" s="7">
        <v>43</v>
      </c>
      <c r="C49" s="7"/>
      <c r="D49" s="14"/>
      <c r="E49" s="14" t="s">
        <v>173</v>
      </c>
      <c r="F49" s="14"/>
      <c r="G49" s="14"/>
      <c r="H49" s="7" t="s">
        <v>268</v>
      </c>
      <c r="I49" s="7">
        <v>60</v>
      </c>
      <c r="J49" s="7"/>
      <c r="K49" s="14" t="s">
        <v>269</v>
      </c>
      <c r="L49" s="14"/>
    </row>
    <row r="50" spans="2:12" ht="11.25">
      <c r="B50" s="7">
        <v>44</v>
      </c>
      <c r="C50" s="7"/>
      <c r="D50" s="14"/>
      <c r="E50" s="14" t="s">
        <v>173</v>
      </c>
      <c r="F50" s="14"/>
      <c r="G50" s="14"/>
      <c r="H50" s="7" t="s">
        <v>12</v>
      </c>
      <c r="I50" s="7">
        <v>50</v>
      </c>
      <c r="J50" s="7"/>
      <c r="K50" s="14" t="s">
        <v>270</v>
      </c>
      <c r="L50" s="14"/>
    </row>
    <row r="51" spans="2:12" ht="11.25">
      <c r="B51" s="7">
        <v>45</v>
      </c>
      <c r="C51" s="7"/>
      <c r="D51" s="14"/>
      <c r="E51" s="14" t="s">
        <v>173</v>
      </c>
      <c r="F51" s="14"/>
      <c r="G51" s="14"/>
      <c r="H51" s="7" t="s">
        <v>179</v>
      </c>
      <c r="I51" s="7">
        <v>15</v>
      </c>
      <c r="J51" s="7"/>
      <c r="K51" s="14" t="s">
        <v>180</v>
      </c>
      <c r="L51" s="14"/>
    </row>
    <row r="52" spans="2:12" ht="11.25">
      <c r="B52" s="7">
        <v>46</v>
      </c>
      <c r="C52" s="7"/>
      <c r="D52" s="14"/>
      <c r="E52" s="14" t="s">
        <v>173</v>
      </c>
      <c r="F52" s="14"/>
      <c r="G52" s="14"/>
      <c r="H52" s="7" t="s">
        <v>268</v>
      </c>
      <c r="I52" s="7">
        <v>400</v>
      </c>
      <c r="J52" s="7"/>
      <c r="K52" s="14" t="s">
        <v>271</v>
      </c>
      <c r="L52" s="14"/>
    </row>
    <row r="53" spans="2:12" ht="11.25">
      <c r="B53" s="7">
        <v>47</v>
      </c>
      <c r="C53" s="7"/>
      <c r="D53" s="14"/>
      <c r="E53" s="14" t="s">
        <v>173</v>
      </c>
      <c r="F53" s="14"/>
      <c r="G53" s="14"/>
      <c r="H53" s="7" t="s">
        <v>268</v>
      </c>
      <c r="I53" s="7">
        <v>1</v>
      </c>
      <c r="J53" s="7"/>
      <c r="K53" s="14" t="s">
        <v>233</v>
      </c>
      <c r="L53" s="14"/>
    </row>
    <row r="54" spans="2:12" ht="11.25">
      <c r="B54" s="7">
        <v>48</v>
      </c>
      <c r="C54" s="7"/>
      <c r="D54" s="14"/>
      <c r="E54" s="14" t="s">
        <v>173</v>
      </c>
      <c r="F54" s="14"/>
      <c r="G54" s="14"/>
      <c r="H54" s="7" t="s">
        <v>182</v>
      </c>
      <c r="I54" s="7">
        <v>300</v>
      </c>
      <c r="J54" s="7"/>
      <c r="K54" s="14" t="s">
        <v>184</v>
      </c>
      <c r="L54" s="14"/>
    </row>
    <row r="55" spans="2:12" ht="11.25">
      <c r="B55" s="7">
        <v>49</v>
      </c>
      <c r="C55" s="7"/>
      <c r="D55" s="14"/>
      <c r="E55" s="14" t="s">
        <v>173</v>
      </c>
      <c r="F55" s="14"/>
      <c r="G55" s="14"/>
      <c r="H55" s="7"/>
      <c r="I55" s="7"/>
      <c r="J55" s="7">
        <v>7000</v>
      </c>
      <c r="K55" s="14"/>
      <c r="L55" s="14" t="s">
        <v>15</v>
      </c>
    </row>
    <row r="56" spans="2:12" ht="11.25">
      <c r="B56" s="7">
        <v>50</v>
      </c>
      <c r="C56" s="7"/>
      <c r="D56" s="14"/>
      <c r="E56" s="14" t="s">
        <v>173</v>
      </c>
      <c r="F56" s="14"/>
      <c r="G56" s="14"/>
      <c r="H56" s="7"/>
      <c r="I56" s="7"/>
      <c r="J56" s="7">
        <v>6000</v>
      </c>
      <c r="K56" s="14"/>
      <c r="L56" s="14" t="s">
        <v>272</v>
      </c>
    </row>
    <row r="57" spans="2:12" ht="11.25">
      <c r="B57" s="7">
        <v>51</v>
      </c>
      <c r="C57" s="59">
        <v>42275</v>
      </c>
      <c r="D57" s="14" t="s">
        <v>16</v>
      </c>
      <c r="E57" s="14" t="s">
        <v>173</v>
      </c>
      <c r="F57" s="14" t="s">
        <v>273</v>
      </c>
      <c r="G57" s="14" t="s">
        <v>274</v>
      </c>
      <c r="H57" s="7" t="s">
        <v>179</v>
      </c>
      <c r="I57" s="7">
        <v>4.5</v>
      </c>
      <c r="J57" s="7"/>
      <c r="K57" s="14" t="s">
        <v>180</v>
      </c>
      <c r="L57" s="14"/>
    </row>
    <row r="58" spans="2:12" ht="11.25">
      <c r="B58" s="7">
        <v>52</v>
      </c>
      <c r="C58" s="7"/>
      <c r="D58" s="14"/>
      <c r="E58" s="14" t="s">
        <v>173</v>
      </c>
      <c r="F58" s="14"/>
      <c r="G58" s="14"/>
      <c r="H58" s="7" t="s">
        <v>12</v>
      </c>
      <c r="I58" s="7">
        <v>4</v>
      </c>
      <c r="J58" s="7"/>
      <c r="K58" s="14" t="s">
        <v>186</v>
      </c>
      <c r="L58" s="14"/>
    </row>
    <row r="59" spans="2:12" ht="11.25">
      <c r="B59" s="7">
        <v>53</v>
      </c>
      <c r="C59" s="7"/>
      <c r="D59" s="14"/>
      <c r="E59" s="14" t="s">
        <v>173</v>
      </c>
      <c r="F59" s="14"/>
      <c r="G59" s="14"/>
      <c r="H59" s="7" t="s">
        <v>12</v>
      </c>
      <c r="I59" s="7">
        <v>2</v>
      </c>
      <c r="J59" s="7"/>
      <c r="K59" s="14" t="s">
        <v>188</v>
      </c>
      <c r="L59" s="14"/>
    </row>
    <row r="60" spans="2:12" ht="11.25">
      <c r="B60" s="7">
        <v>54</v>
      </c>
      <c r="C60" s="7"/>
      <c r="D60" s="14"/>
      <c r="E60" s="14" t="s">
        <v>173</v>
      </c>
      <c r="F60" s="14"/>
      <c r="G60" s="14"/>
      <c r="H60" s="7" t="s">
        <v>12</v>
      </c>
      <c r="I60" s="7">
        <v>8</v>
      </c>
      <c r="J60" s="7"/>
      <c r="K60" s="14" t="s">
        <v>275</v>
      </c>
      <c r="L60" s="14"/>
    </row>
    <row r="61" spans="2:12" ht="11.25">
      <c r="B61" s="7">
        <v>55</v>
      </c>
      <c r="C61" s="59">
        <v>42277</v>
      </c>
      <c r="D61" s="14" t="s">
        <v>276</v>
      </c>
      <c r="E61" s="14" t="s">
        <v>173</v>
      </c>
      <c r="F61" s="14" t="s">
        <v>277</v>
      </c>
      <c r="G61" s="14" t="s">
        <v>278</v>
      </c>
      <c r="H61" s="7"/>
      <c r="I61" s="7"/>
      <c r="J61" s="7"/>
      <c r="K61" s="14"/>
      <c r="L61" s="14"/>
    </row>
    <row r="62" spans="2:12" ht="11.25">
      <c r="B62" s="7">
        <v>56</v>
      </c>
      <c r="C62" s="59">
        <v>42287</v>
      </c>
      <c r="D62" s="14" t="s">
        <v>14</v>
      </c>
      <c r="E62" s="14" t="s">
        <v>173</v>
      </c>
      <c r="F62" s="14"/>
      <c r="G62" s="14" t="s">
        <v>279</v>
      </c>
      <c r="H62" s="7"/>
      <c r="I62" s="7"/>
      <c r="J62" s="7"/>
      <c r="K62" s="14"/>
      <c r="L62" s="14"/>
    </row>
    <row r="63" spans="2:12" ht="11.25">
      <c r="B63" s="7">
        <v>57</v>
      </c>
      <c r="C63" s="59">
        <v>42292</v>
      </c>
      <c r="D63" s="14" t="s">
        <v>280</v>
      </c>
      <c r="E63" s="14" t="s">
        <v>173</v>
      </c>
      <c r="F63" s="14"/>
      <c r="G63" s="14" t="s">
        <v>281</v>
      </c>
      <c r="H63" s="7"/>
      <c r="I63" s="7"/>
      <c r="J63" s="7"/>
      <c r="K63" s="14"/>
      <c r="L63" s="14"/>
    </row>
    <row r="64" spans="2:12" ht="11.25">
      <c r="B64" s="7">
        <v>58</v>
      </c>
      <c r="C64" s="59">
        <v>42293</v>
      </c>
      <c r="D64" s="14" t="s">
        <v>280</v>
      </c>
      <c r="E64" s="14" t="s">
        <v>173</v>
      </c>
      <c r="F64" s="14"/>
      <c r="G64" s="14" t="s">
        <v>282</v>
      </c>
      <c r="H64" s="7"/>
      <c r="I64" s="7"/>
      <c r="J64" s="7"/>
      <c r="K64" s="14"/>
      <c r="L64" s="14"/>
    </row>
    <row r="65" spans="2:12" ht="11.25">
      <c r="B65" s="7">
        <v>59</v>
      </c>
      <c r="C65" s="59">
        <v>42318</v>
      </c>
      <c r="D65" s="14" t="s">
        <v>280</v>
      </c>
      <c r="E65" s="14" t="s">
        <v>173</v>
      </c>
      <c r="F65" s="14" t="s">
        <v>176</v>
      </c>
      <c r="G65" s="14" t="s">
        <v>283</v>
      </c>
      <c r="H65" s="7"/>
      <c r="I65" s="7"/>
      <c r="J65" s="7"/>
      <c r="K65" s="14"/>
      <c r="L65" s="14"/>
    </row>
    <row r="66" spans="2:12" ht="11.25">
      <c r="B66" s="7">
        <v>60</v>
      </c>
      <c r="C66" s="59">
        <v>42327</v>
      </c>
      <c r="D66" s="14" t="s">
        <v>16</v>
      </c>
      <c r="E66" s="14" t="s">
        <v>173</v>
      </c>
      <c r="F66" s="14" t="s">
        <v>284</v>
      </c>
      <c r="G66" s="14" t="s">
        <v>285</v>
      </c>
      <c r="H66" s="7"/>
      <c r="I66" s="7"/>
      <c r="J66" s="7"/>
      <c r="K66" s="14"/>
      <c r="L66" s="14"/>
    </row>
    <row r="67" spans="2:12" ht="11.25">
      <c r="B67" s="7">
        <v>61</v>
      </c>
      <c r="C67" s="59">
        <v>42330</v>
      </c>
      <c r="D67" s="14" t="s">
        <v>16</v>
      </c>
      <c r="E67" s="14" t="s">
        <v>173</v>
      </c>
      <c r="F67" s="14" t="s">
        <v>176</v>
      </c>
      <c r="G67" s="14" t="s">
        <v>286</v>
      </c>
      <c r="H67" s="7"/>
      <c r="I67" s="7"/>
      <c r="J67" s="7"/>
      <c r="K67" s="14"/>
      <c r="L67" s="14"/>
    </row>
    <row r="68" spans="2:12" ht="11.25">
      <c r="B68" s="7">
        <v>62</v>
      </c>
      <c r="C68" s="59">
        <v>42333</v>
      </c>
      <c r="D68" s="14" t="s">
        <v>14</v>
      </c>
      <c r="E68" s="14" t="s">
        <v>173</v>
      </c>
      <c r="F68" s="14" t="s">
        <v>287</v>
      </c>
      <c r="G68" s="14" t="s">
        <v>288</v>
      </c>
      <c r="H68" s="7" t="s">
        <v>12</v>
      </c>
      <c r="I68" s="7">
        <v>2</v>
      </c>
      <c r="J68" s="7"/>
      <c r="K68" s="14" t="s">
        <v>186</v>
      </c>
      <c r="L68" s="14"/>
    </row>
    <row r="69" spans="2:12" ht="11.25">
      <c r="B69" s="7">
        <v>63</v>
      </c>
      <c r="C69" s="7"/>
      <c r="D69" s="14"/>
      <c r="E69" s="14" t="s">
        <v>173</v>
      </c>
      <c r="F69" s="14"/>
      <c r="G69" s="14"/>
      <c r="H69" s="7" t="s">
        <v>179</v>
      </c>
      <c r="I69" s="7">
        <v>1</v>
      </c>
      <c r="J69" s="7"/>
      <c r="K69" s="14" t="s">
        <v>180</v>
      </c>
      <c r="L69" s="14"/>
    </row>
    <row r="70" spans="2:12" ht="11.25">
      <c r="B70" s="7">
        <v>64</v>
      </c>
      <c r="C70" s="7"/>
      <c r="D70" s="14"/>
      <c r="E70" s="14" t="s">
        <v>173</v>
      </c>
      <c r="F70" s="14"/>
      <c r="G70" s="14"/>
      <c r="H70" s="7" t="s">
        <v>12</v>
      </c>
      <c r="I70" s="7">
        <v>1</v>
      </c>
      <c r="J70" s="7"/>
      <c r="K70" s="14" t="s">
        <v>289</v>
      </c>
      <c r="L70" s="14"/>
    </row>
    <row r="71" spans="2:12" ht="11.25">
      <c r="B71" s="7">
        <v>65</v>
      </c>
      <c r="C71" s="7"/>
      <c r="D71" s="14"/>
      <c r="E71" s="14" t="s">
        <v>173</v>
      </c>
      <c r="F71" s="14"/>
      <c r="G71" s="14" t="s">
        <v>290</v>
      </c>
      <c r="H71" s="7"/>
      <c r="I71" s="7"/>
      <c r="J71" s="7"/>
      <c r="K71" s="14"/>
      <c r="L71" s="14"/>
    </row>
    <row r="72" spans="2:12" ht="11.25">
      <c r="B72" s="7"/>
      <c r="C72" s="10"/>
      <c r="D72" s="9"/>
      <c r="E72" s="9"/>
      <c r="F72" s="9"/>
      <c r="G72" s="9"/>
      <c r="H72" s="10"/>
      <c r="I72" s="10"/>
      <c r="J72" s="9"/>
      <c r="K72" s="9"/>
      <c r="L72" s="9"/>
    </row>
    <row r="73" spans="2:12" ht="11.25">
      <c r="B73" s="7"/>
      <c r="C73" s="8"/>
      <c r="D73" s="9"/>
      <c r="E73" s="9"/>
      <c r="F73" s="9"/>
      <c r="G73" s="9"/>
      <c r="H73" s="10"/>
      <c r="I73" s="10"/>
      <c r="J73" s="9"/>
      <c r="K73" s="9"/>
      <c r="L73" s="9"/>
    </row>
    <row r="74" spans="2:12" ht="11.25">
      <c r="B74" s="7"/>
      <c r="C74" s="8"/>
      <c r="D74" s="9"/>
      <c r="E74" s="9"/>
      <c r="F74" s="9"/>
      <c r="G74" s="9"/>
      <c r="H74" s="10"/>
      <c r="I74" s="10"/>
      <c r="J74" s="9"/>
      <c r="K74" s="9"/>
      <c r="L74" s="9"/>
    </row>
    <row r="75" spans="2:12" ht="11.25">
      <c r="B75" s="7"/>
      <c r="C75" s="8"/>
      <c r="D75" s="9"/>
      <c r="E75" s="9"/>
      <c r="F75" s="9"/>
      <c r="G75" s="9"/>
      <c r="H75" s="10"/>
      <c r="I75" s="10"/>
      <c r="J75" s="9"/>
      <c r="K75" s="9"/>
      <c r="L75" s="9"/>
    </row>
    <row r="76" spans="2:12" ht="11.25">
      <c r="B76" s="7"/>
      <c r="C76" s="10"/>
      <c r="D76" s="9"/>
      <c r="E76" s="9"/>
      <c r="F76" s="9"/>
      <c r="G76" s="9"/>
      <c r="H76" s="10"/>
      <c r="I76" s="10"/>
      <c r="J76" s="9"/>
      <c r="K76" s="9"/>
      <c r="L76" s="9"/>
    </row>
    <row r="77" spans="2:12" ht="11.25">
      <c r="B77" s="7"/>
      <c r="C77" s="10"/>
      <c r="D77" s="9"/>
      <c r="E77" s="9"/>
      <c r="F77" s="9"/>
      <c r="G77" s="9"/>
      <c r="H77" s="10"/>
      <c r="I77" s="10"/>
      <c r="J77" s="9"/>
      <c r="K77" s="9"/>
      <c r="L77" s="9"/>
    </row>
    <row r="78" spans="2:12" ht="11.25">
      <c r="B78" s="7"/>
      <c r="C78" s="10"/>
      <c r="D78" s="9"/>
      <c r="E78" s="9"/>
      <c r="F78" s="9"/>
      <c r="G78" s="9"/>
      <c r="H78" s="10"/>
      <c r="I78" s="10"/>
      <c r="J78" s="9"/>
      <c r="K78" s="9"/>
      <c r="L78" s="9"/>
    </row>
    <row r="79" spans="2:12" ht="11.25">
      <c r="B79" s="7"/>
      <c r="C79" s="10"/>
      <c r="D79" s="9"/>
      <c r="E79" s="9"/>
      <c r="F79" s="9"/>
      <c r="G79" s="9"/>
      <c r="H79" s="10"/>
      <c r="I79" s="10"/>
      <c r="J79" s="9"/>
      <c r="K79" s="9"/>
      <c r="L79" s="9"/>
    </row>
    <row r="80" spans="2:12" ht="11.25">
      <c r="B80" s="7"/>
      <c r="C80" s="10"/>
      <c r="D80" s="9"/>
      <c r="E80" s="9"/>
      <c r="F80" s="9"/>
      <c r="G80" s="9"/>
      <c r="H80" s="10"/>
      <c r="I80" s="10"/>
      <c r="J80" s="9"/>
      <c r="K80" s="9"/>
      <c r="L80" s="9"/>
    </row>
    <row r="81" spans="2:12" ht="11.25">
      <c r="B81" s="7"/>
      <c r="C81" s="8"/>
      <c r="D81" s="9"/>
      <c r="E81" s="9"/>
      <c r="F81" s="9"/>
      <c r="G81" s="9"/>
      <c r="H81" s="10"/>
      <c r="I81" s="10"/>
      <c r="J81" s="9"/>
      <c r="K81" s="9"/>
      <c r="L81" s="9"/>
    </row>
    <row r="82" spans="2:12" ht="11.25">
      <c r="B82" s="7"/>
      <c r="C82" s="8"/>
      <c r="D82" s="9"/>
      <c r="E82" s="9"/>
      <c r="F82" s="9"/>
      <c r="G82" s="9"/>
      <c r="H82" s="10"/>
      <c r="I82" s="10"/>
      <c r="J82" s="9"/>
      <c r="K82" s="9"/>
      <c r="L82" s="9"/>
    </row>
    <row r="83" spans="2:12" ht="11.25">
      <c r="B83" s="7"/>
      <c r="C83" s="8"/>
      <c r="D83" s="9"/>
      <c r="E83" s="9"/>
      <c r="F83" s="9"/>
      <c r="G83" s="9"/>
      <c r="H83" s="10"/>
      <c r="I83" s="10"/>
      <c r="J83" s="9"/>
      <c r="K83" s="9"/>
      <c r="L83" s="9"/>
    </row>
    <row r="84" spans="2:12" ht="11.25">
      <c r="B84" s="7"/>
      <c r="C84" s="8"/>
      <c r="D84" s="9"/>
      <c r="E84" s="9"/>
      <c r="F84" s="9"/>
      <c r="G84" s="9"/>
      <c r="H84" s="10"/>
      <c r="I84" s="10"/>
      <c r="J84" s="9"/>
      <c r="K84" s="9"/>
      <c r="L84" s="9"/>
    </row>
    <row r="85" spans="2:12" ht="11.25">
      <c r="B85" s="7"/>
      <c r="C85" s="8"/>
      <c r="D85" s="9"/>
      <c r="E85" s="9"/>
      <c r="F85" s="9"/>
      <c r="G85" s="9"/>
      <c r="H85" s="10"/>
      <c r="I85" s="10"/>
      <c r="J85" s="9"/>
      <c r="K85" s="9"/>
      <c r="L85" s="9"/>
    </row>
    <row r="86" spans="2:12" ht="11.25">
      <c r="B86" s="7"/>
      <c r="C86" s="10"/>
      <c r="D86" s="9"/>
      <c r="E86" s="9"/>
      <c r="F86" s="9"/>
      <c r="G86" s="9"/>
      <c r="H86" s="10"/>
      <c r="I86" s="10"/>
      <c r="J86" s="9"/>
      <c r="K86" s="9"/>
      <c r="L86" s="9"/>
    </row>
    <row r="87" spans="2:12" ht="11.25">
      <c r="B87" s="7"/>
      <c r="C87" s="8"/>
      <c r="D87" s="9"/>
      <c r="E87" s="9"/>
      <c r="F87" s="9"/>
      <c r="G87" s="9"/>
      <c r="H87" s="10"/>
      <c r="I87" s="10"/>
      <c r="J87" s="9"/>
      <c r="K87" s="9"/>
      <c r="L87" s="9"/>
    </row>
    <row r="88" spans="2:12" ht="11.25">
      <c r="B88" s="7"/>
      <c r="C88" s="8"/>
      <c r="D88" s="9"/>
      <c r="E88" s="9"/>
      <c r="F88" s="9"/>
      <c r="G88" s="9"/>
      <c r="H88" s="10"/>
      <c r="I88" s="10"/>
      <c r="J88" s="9"/>
      <c r="K88" s="9"/>
      <c r="L88" s="9"/>
    </row>
    <row r="89" spans="2:12" ht="11.25">
      <c r="B89" s="7"/>
      <c r="C89" s="10"/>
      <c r="D89" s="9"/>
      <c r="E89" s="9"/>
      <c r="F89" s="9"/>
      <c r="G89" s="9"/>
      <c r="H89" s="10"/>
      <c r="I89" s="10"/>
      <c r="J89" s="9"/>
      <c r="K89" s="9"/>
      <c r="L89" s="9"/>
    </row>
    <row r="90" spans="2:12" ht="11.25">
      <c r="B90" s="7"/>
      <c r="C90" s="10"/>
      <c r="D90" s="9"/>
      <c r="E90" s="9"/>
      <c r="F90" s="9"/>
      <c r="G90" s="9"/>
      <c r="H90" s="10"/>
      <c r="I90" s="10"/>
      <c r="J90" s="9"/>
      <c r="K90" s="9"/>
      <c r="L90" s="9"/>
    </row>
    <row r="91" spans="2:12" ht="11.25">
      <c r="B91" s="7"/>
      <c r="C91" s="10"/>
      <c r="D91" s="9"/>
      <c r="E91" s="9"/>
      <c r="F91" s="9"/>
      <c r="G91" s="9"/>
      <c r="H91" s="10"/>
      <c r="I91" s="10"/>
      <c r="J91" s="9"/>
      <c r="K91" s="9"/>
      <c r="L91" s="9"/>
    </row>
    <row r="92" spans="2:12" ht="11.25">
      <c r="B92" s="7"/>
      <c r="C92" s="8"/>
      <c r="D92" s="9"/>
      <c r="E92" s="9"/>
      <c r="F92" s="9"/>
      <c r="G92" s="9"/>
      <c r="H92" s="10"/>
      <c r="I92" s="10"/>
      <c r="J92" s="9"/>
      <c r="K92" s="9"/>
      <c r="L92" s="9"/>
    </row>
    <row r="93" spans="2:12" ht="11.25">
      <c r="B93" s="7"/>
      <c r="C93" s="8"/>
      <c r="D93" s="9"/>
      <c r="E93" s="9"/>
      <c r="F93" s="9"/>
      <c r="G93" s="9"/>
      <c r="H93" s="10"/>
      <c r="I93" s="10"/>
      <c r="J93" s="9"/>
      <c r="K93" s="9"/>
      <c r="L93" s="9"/>
    </row>
    <row r="94" spans="2:12" ht="11.25">
      <c r="B94" s="7"/>
      <c r="C94" s="8"/>
      <c r="D94" s="9"/>
      <c r="E94" s="9"/>
      <c r="F94" s="9"/>
      <c r="G94" s="9"/>
      <c r="H94" s="10"/>
      <c r="I94" s="10"/>
      <c r="J94" s="9"/>
      <c r="K94" s="9"/>
      <c r="L94" s="9"/>
    </row>
    <row r="95" spans="2:12" ht="11.25">
      <c r="B95" s="7"/>
      <c r="C95" s="8"/>
      <c r="D95" s="9"/>
      <c r="E95" s="9"/>
      <c r="F95" s="9"/>
      <c r="G95" s="9"/>
      <c r="H95" s="10"/>
      <c r="I95" s="10"/>
      <c r="J95" s="9"/>
      <c r="K95" s="9"/>
      <c r="L95" s="9"/>
    </row>
    <row r="96" spans="2:12" ht="11.25">
      <c r="B96" s="7"/>
      <c r="C96" s="8"/>
      <c r="D96" s="9"/>
      <c r="E96" s="9"/>
      <c r="F96" s="9"/>
      <c r="G96" s="9"/>
      <c r="H96" s="10"/>
      <c r="I96" s="10"/>
      <c r="J96" s="9"/>
      <c r="K96" s="9"/>
      <c r="L96" s="9"/>
    </row>
    <row r="97" spans="2:12" ht="11.25">
      <c r="B97" s="7"/>
      <c r="C97" s="10"/>
      <c r="D97" s="9"/>
      <c r="E97" s="9"/>
      <c r="F97" s="9"/>
      <c r="G97" s="9"/>
      <c r="H97" s="10"/>
      <c r="I97" s="10"/>
      <c r="J97" s="9"/>
      <c r="K97" s="9"/>
      <c r="L97" s="9"/>
    </row>
    <row r="98" spans="2:12" ht="11.25">
      <c r="B98" s="7"/>
      <c r="C98" s="10"/>
      <c r="D98" s="9"/>
      <c r="E98" s="9"/>
      <c r="F98" s="9"/>
      <c r="G98" s="9"/>
      <c r="H98" s="10"/>
      <c r="I98" s="10"/>
      <c r="J98" s="9"/>
      <c r="K98" s="9"/>
      <c r="L98" s="9"/>
    </row>
    <row r="99" spans="2:12" ht="11.25">
      <c r="B99" s="7"/>
      <c r="C99" s="10"/>
      <c r="D99" s="9"/>
      <c r="E99" s="9"/>
      <c r="F99" s="9"/>
      <c r="G99" s="9"/>
      <c r="H99" s="10"/>
      <c r="I99" s="10"/>
      <c r="J99" s="9"/>
      <c r="K99" s="9"/>
      <c r="L99" s="9"/>
    </row>
    <row r="100" spans="2:12" ht="11.25">
      <c r="B100" s="7"/>
      <c r="C100" s="10"/>
      <c r="D100" s="9"/>
      <c r="E100" s="9"/>
      <c r="F100" s="9"/>
      <c r="G100" s="9"/>
      <c r="H100" s="10"/>
      <c r="I100" s="10"/>
      <c r="J100" s="9"/>
      <c r="K100" s="9"/>
      <c r="L100" s="9"/>
    </row>
    <row r="101" spans="2:12" ht="11.25">
      <c r="B101" s="7"/>
      <c r="C101" s="8"/>
      <c r="D101" s="9"/>
      <c r="E101" s="9"/>
      <c r="F101" s="9"/>
      <c r="G101" s="9"/>
      <c r="H101" s="10"/>
      <c r="I101" s="10"/>
      <c r="J101" s="9"/>
      <c r="K101" s="9"/>
      <c r="L101" s="9"/>
    </row>
    <row r="102" spans="2:12" ht="11.25">
      <c r="B102" s="7"/>
      <c r="C102" s="8"/>
      <c r="D102" s="9"/>
      <c r="E102" s="9"/>
      <c r="F102" s="9"/>
      <c r="G102" s="9"/>
      <c r="H102" s="10"/>
      <c r="I102" s="10"/>
      <c r="J102" s="9"/>
      <c r="K102" s="9"/>
      <c r="L102" s="9"/>
    </row>
    <row r="103" spans="2:12" ht="11.25">
      <c r="B103" s="7"/>
      <c r="C103" s="8"/>
      <c r="D103" s="9"/>
      <c r="E103" s="9"/>
      <c r="F103" s="9"/>
      <c r="G103" s="9"/>
      <c r="H103" s="10"/>
      <c r="I103" s="10"/>
      <c r="J103" s="9"/>
      <c r="K103" s="9"/>
      <c r="L103" s="9"/>
    </row>
    <row r="104" spans="2:12" ht="11.25">
      <c r="B104" s="7"/>
      <c r="C104" s="10"/>
      <c r="D104" s="9"/>
      <c r="E104" s="9"/>
      <c r="F104" s="9"/>
      <c r="G104" s="9"/>
      <c r="H104" s="10"/>
      <c r="I104" s="10"/>
      <c r="J104" s="9"/>
      <c r="K104" s="9"/>
      <c r="L104" s="9"/>
    </row>
    <row r="105" spans="2:12" ht="11.25">
      <c r="B105" s="7"/>
      <c r="C105" s="10"/>
      <c r="D105" s="9"/>
      <c r="E105" s="9"/>
      <c r="F105" s="9"/>
      <c r="G105" s="9"/>
      <c r="H105" s="10"/>
      <c r="I105" s="10"/>
      <c r="J105" s="9"/>
      <c r="K105" s="9"/>
      <c r="L105" s="9"/>
    </row>
    <row r="106" spans="2:12" ht="11.25">
      <c r="B106" s="7"/>
      <c r="C106" s="8"/>
      <c r="D106" s="9"/>
      <c r="E106" s="9"/>
      <c r="F106" s="9"/>
      <c r="G106" s="9"/>
      <c r="H106" s="10"/>
      <c r="I106" s="10"/>
      <c r="J106" s="9"/>
      <c r="K106" s="9"/>
      <c r="L106" s="9"/>
    </row>
    <row r="107" spans="2:12" ht="11.25">
      <c r="B107" s="7"/>
      <c r="C107" s="10"/>
      <c r="D107" s="9"/>
      <c r="E107" s="9"/>
      <c r="F107" s="9"/>
      <c r="G107" s="9"/>
      <c r="H107" s="10"/>
      <c r="I107" s="10"/>
      <c r="J107" s="9"/>
      <c r="K107" s="9"/>
      <c r="L107" s="9"/>
    </row>
    <row r="108" spans="2:12" ht="11.25">
      <c r="B108" s="7"/>
      <c r="C108" s="10"/>
      <c r="D108" s="9"/>
      <c r="E108" s="9"/>
      <c r="F108" s="9"/>
      <c r="G108" s="9"/>
      <c r="H108" s="10"/>
      <c r="I108" s="10"/>
      <c r="J108" s="9"/>
      <c r="K108" s="9"/>
      <c r="L108" s="9"/>
    </row>
    <row r="109" spans="2:12" ht="11.25">
      <c r="B109" s="7"/>
      <c r="C109" s="8"/>
      <c r="D109" s="9"/>
      <c r="E109" s="9"/>
      <c r="F109" s="9"/>
      <c r="G109" s="9"/>
      <c r="H109" s="10"/>
      <c r="I109" s="10"/>
      <c r="J109" s="9"/>
      <c r="K109" s="9"/>
      <c r="L109" s="9"/>
    </row>
    <row r="110" spans="2:12" ht="11.25">
      <c r="B110" s="7"/>
      <c r="C110" s="8"/>
      <c r="D110" s="9"/>
      <c r="E110" s="9"/>
      <c r="F110" s="9"/>
      <c r="G110" s="9"/>
      <c r="H110" s="10"/>
      <c r="I110" s="10"/>
      <c r="J110" s="9"/>
      <c r="K110" s="9"/>
      <c r="L110" s="9"/>
    </row>
    <row r="111" spans="2:12" ht="11.25">
      <c r="B111" s="7"/>
      <c r="C111" s="8"/>
      <c r="D111" s="9"/>
      <c r="E111" s="9"/>
      <c r="F111" s="9"/>
      <c r="G111" s="9"/>
      <c r="H111" s="10"/>
      <c r="I111" s="10"/>
      <c r="J111" s="9"/>
      <c r="K111" s="9"/>
      <c r="L111" s="9"/>
    </row>
    <row r="112" spans="2:12" ht="11.25">
      <c r="B112" s="7"/>
      <c r="C112" s="8"/>
      <c r="D112" s="9"/>
      <c r="E112" s="9"/>
      <c r="F112" s="9"/>
      <c r="G112" s="9"/>
      <c r="H112" s="10"/>
      <c r="I112" s="10"/>
      <c r="J112" s="9"/>
      <c r="K112" s="9"/>
      <c r="L112" s="9"/>
    </row>
    <row r="113" spans="2:12" ht="11.25">
      <c r="B113" s="7"/>
      <c r="C113" s="10"/>
      <c r="D113" s="9"/>
      <c r="E113" s="9"/>
      <c r="F113" s="9"/>
      <c r="G113" s="9"/>
      <c r="H113" s="10"/>
      <c r="I113" s="10"/>
      <c r="J113" s="9"/>
      <c r="K113" s="9"/>
      <c r="L113" s="9"/>
    </row>
    <row r="114" spans="2:12" ht="11.25">
      <c r="B114" s="7"/>
      <c r="C114" s="8"/>
      <c r="D114" s="9"/>
      <c r="E114" s="9"/>
      <c r="F114" s="9"/>
      <c r="G114" s="9"/>
      <c r="H114" s="10"/>
      <c r="I114" s="10"/>
      <c r="J114" s="9"/>
      <c r="K114" s="9"/>
      <c r="L114" s="9"/>
    </row>
    <row r="115" spans="2:12" ht="11.25">
      <c r="B115" s="7"/>
      <c r="C115" s="10"/>
      <c r="D115" s="9"/>
      <c r="E115" s="9"/>
      <c r="F115" s="9"/>
      <c r="G115" s="9"/>
      <c r="H115" s="10"/>
      <c r="I115" s="10"/>
      <c r="J115" s="9"/>
      <c r="K115" s="9"/>
      <c r="L115" s="9"/>
    </row>
    <row r="116" spans="2:12" ht="11.25">
      <c r="B116" s="7"/>
      <c r="C116" s="10"/>
      <c r="D116" s="9"/>
      <c r="E116" s="9"/>
      <c r="F116" s="9"/>
      <c r="G116" s="9"/>
      <c r="H116" s="10"/>
      <c r="I116" s="10"/>
      <c r="J116" s="9"/>
      <c r="K116" s="9"/>
      <c r="L116" s="9"/>
    </row>
    <row r="117" spans="2:12" ht="11.25">
      <c r="B117" s="7"/>
      <c r="C117" s="10"/>
      <c r="D117" s="9"/>
      <c r="E117" s="9"/>
      <c r="F117" s="9"/>
      <c r="G117" s="9"/>
      <c r="H117" s="10"/>
      <c r="I117" s="10"/>
      <c r="J117" s="9"/>
      <c r="K117" s="9"/>
      <c r="L117" s="9"/>
    </row>
    <row r="118" spans="2:12" ht="11.25">
      <c r="B118" s="7"/>
      <c r="C118" s="10"/>
      <c r="D118" s="9"/>
      <c r="E118" s="9"/>
      <c r="F118" s="9"/>
      <c r="G118" s="9"/>
      <c r="H118" s="10"/>
      <c r="I118" s="10"/>
      <c r="J118" s="9"/>
      <c r="K118" s="9"/>
      <c r="L118" s="9"/>
    </row>
    <row r="119" spans="2:12" ht="11.25">
      <c r="B119" s="7"/>
      <c r="C119" s="8"/>
      <c r="D119" s="9"/>
      <c r="E119" s="9"/>
      <c r="F119" s="9"/>
      <c r="G119" s="9"/>
      <c r="H119" s="10"/>
      <c r="I119" s="10"/>
      <c r="J119" s="9"/>
      <c r="K119" s="9"/>
      <c r="L119" s="9"/>
    </row>
    <row r="120" spans="2:12" ht="11.25">
      <c r="B120" s="7"/>
      <c r="C120" s="10"/>
      <c r="D120" s="9"/>
      <c r="E120" s="9"/>
      <c r="F120" s="9"/>
      <c r="G120" s="9"/>
      <c r="H120" s="10"/>
      <c r="I120" s="10"/>
      <c r="J120" s="9"/>
      <c r="K120" s="9"/>
      <c r="L120" s="9"/>
    </row>
    <row r="121" spans="2:12" ht="11.25">
      <c r="B121" s="7"/>
      <c r="C121" s="10"/>
      <c r="D121" s="9"/>
      <c r="E121" s="9"/>
      <c r="F121" s="9"/>
      <c r="G121" s="9"/>
      <c r="H121" s="10"/>
      <c r="I121" s="10"/>
      <c r="J121" s="9"/>
      <c r="K121" s="9"/>
      <c r="L121" s="9"/>
    </row>
    <row r="122" spans="2:12" ht="11.25">
      <c r="B122" s="7"/>
      <c r="C122" s="8"/>
      <c r="D122" s="9"/>
      <c r="E122" s="9"/>
      <c r="F122" s="9"/>
      <c r="G122" s="9"/>
      <c r="H122" s="10"/>
      <c r="I122" s="10"/>
      <c r="J122" s="9"/>
      <c r="K122" s="9"/>
      <c r="L122" s="9"/>
    </row>
    <row r="123" spans="2:12" ht="11.25">
      <c r="B123" s="7"/>
      <c r="C123" s="10"/>
      <c r="D123" s="9"/>
      <c r="E123" s="9"/>
      <c r="F123" s="9"/>
      <c r="G123" s="9"/>
      <c r="H123" s="10"/>
      <c r="I123" s="10"/>
      <c r="J123" s="9"/>
      <c r="K123" s="9"/>
      <c r="L123" s="9"/>
    </row>
    <row r="124" spans="2:12" ht="11.25">
      <c r="B124" s="7"/>
      <c r="C124" s="10"/>
      <c r="D124" s="9"/>
      <c r="E124" s="9"/>
      <c r="F124" s="9"/>
      <c r="G124" s="9"/>
      <c r="H124" s="10"/>
      <c r="I124" s="10"/>
      <c r="J124" s="9"/>
      <c r="K124" s="9"/>
      <c r="L124" s="9"/>
    </row>
    <row r="125" spans="2:12" ht="11.25">
      <c r="B125" s="7"/>
      <c r="C125" s="8"/>
      <c r="D125" s="9"/>
      <c r="E125" s="9"/>
      <c r="F125" s="9"/>
      <c r="G125" s="9"/>
      <c r="H125" s="10"/>
      <c r="I125" s="10"/>
      <c r="J125" s="9"/>
      <c r="K125" s="9"/>
      <c r="L125" s="9"/>
    </row>
    <row r="126" spans="2:12" ht="11.25">
      <c r="B126" s="7"/>
      <c r="C126" s="8"/>
      <c r="D126" s="9"/>
      <c r="E126" s="9"/>
      <c r="F126" s="9"/>
      <c r="G126" s="9"/>
      <c r="H126" s="10"/>
      <c r="I126" s="10"/>
      <c r="J126" s="11"/>
      <c r="K126" s="9"/>
      <c r="L126" s="9"/>
    </row>
    <row r="127" spans="2:12" ht="11.25">
      <c r="B127" s="7"/>
      <c r="C127" s="8"/>
      <c r="D127" s="9"/>
      <c r="E127" s="9"/>
      <c r="F127" s="9"/>
      <c r="G127" s="9"/>
      <c r="H127" s="10"/>
      <c r="I127" s="10"/>
      <c r="J127" s="11"/>
      <c r="K127" s="9"/>
      <c r="L127" s="9"/>
    </row>
    <row r="128" spans="2:12" ht="11.25">
      <c r="B128" s="7"/>
      <c r="C128" s="8"/>
      <c r="D128" s="9"/>
      <c r="E128" s="9"/>
      <c r="F128" s="9"/>
      <c r="G128" s="9"/>
      <c r="H128" s="10"/>
      <c r="I128" s="10"/>
      <c r="J128" s="11"/>
      <c r="K128" s="9"/>
      <c r="L128" s="9"/>
    </row>
    <row r="129" spans="2:12" ht="12" customHeight="1">
      <c r="B129" s="7"/>
      <c r="C129" s="8"/>
      <c r="D129" s="9"/>
      <c r="E129" s="9"/>
      <c r="F129" s="9"/>
      <c r="G129" s="9"/>
      <c r="H129" s="10"/>
      <c r="I129" s="10"/>
      <c r="J129" s="11"/>
      <c r="K129" s="9"/>
      <c r="L129" s="9"/>
    </row>
    <row r="130" spans="2:12" ht="11.25">
      <c r="B130" s="7"/>
      <c r="C130" s="8"/>
      <c r="D130" s="9"/>
      <c r="E130" s="9"/>
      <c r="F130" s="9"/>
      <c r="G130" s="9"/>
      <c r="H130" s="10"/>
      <c r="I130" s="10"/>
      <c r="J130" s="11"/>
      <c r="K130" s="9"/>
      <c r="L130" s="9"/>
    </row>
    <row r="131" spans="2:12" ht="11.25">
      <c r="B131" s="7"/>
      <c r="C131" s="8"/>
      <c r="D131" s="9"/>
      <c r="E131" s="9"/>
      <c r="F131" s="9"/>
      <c r="G131" s="9"/>
      <c r="H131" s="10"/>
      <c r="I131" s="10"/>
      <c r="J131" s="11"/>
      <c r="K131" s="9"/>
      <c r="L131" s="9"/>
    </row>
    <row r="132" spans="2:12" ht="11.25">
      <c r="B132" s="7"/>
      <c r="C132" s="8"/>
      <c r="D132" s="9"/>
      <c r="E132" s="9"/>
      <c r="F132" s="9"/>
      <c r="G132" s="9"/>
      <c r="H132" s="10"/>
      <c r="I132" s="10"/>
      <c r="J132" s="11"/>
      <c r="K132" s="9"/>
      <c r="L132" s="9"/>
    </row>
    <row r="133" spans="2:12" ht="11.25">
      <c r="B133" s="7"/>
      <c r="C133" s="8"/>
      <c r="D133" s="9"/>
      <c r="E133" s="9"/>
      <c r="F133" s="9"/>
      <c r="G133" s="9"/>
      <c r="H133" s="10"/>
      <c r="I133" s="10"/>
      <c r="J133" s="11"/>
      <c r="K133" s="9"/>
      <c r="L133" s="9"/>
    </row>
    <row r="134" spans="2:12" ht="11.25">
      <c r="B134" s="7"/>
      <c r="C134" s="8"/>
      <c r="D134" s="9"/>
      <c r="E134" s="9"/>
      <c r="F134" s="9"/>
      <c r="G134" s="9"/>
      <c r="H134" s="10"/>
      <c r="I134" s="10"/>
      <c r="J134" s="11"/>
      <c r="K134" s="9"/>
      <c r="L134" s="9"/>
    </row>
    <row r="135" spans="2:12" ht="11.25">
      <c r="B135" s="7"/>
      <c r="C135" s="8"/>
      <c r="D135" s="9"/>
      <c r="E135" s="9"/>
      <c r="F135" s="9"/>
      <c r="G135" s="9"/>
      <c r="H135" s="10"/>
      <c r="I135" s="10"/>
      <c r="J135" s="11"/>
      <c r="K135" s="9"/>
      <c r="L135" s="9"/>
    </row>
    <row r="136" spans="2:12" ht="11.25">
      <c r="B136" s="7"/>
      <c r="C136" s="8"/>
      <c r="D136" s="9"/>
      <c r="E136" s="9"/>
      <c r="F136" s="9"/>
      <c r="G136" s="9"/>
      <c r="H136" s="10"/>
      <c r="I136" s="10"/>
      <c r="J136" s="11"/>
      <c r="K136" s="9"/>
      <c r="L136" s="9"/>
    </row>
    <row r="137" spans="2:12" ht="11.25">
      <c r="B137" s="7"/>
      <c r="C137" s="8"/>
      <c r="D137" s="9"/>
      <c r="E137" s="9"/>
      <c r="F137" s="9"/>
      <c r="G137" s="9"/>
      <c r="H137" s="10"/>
      <c r="I137" s="10"/>
      <c r="J137" s="11"/>
      <c r="K137" s="9"/>
      <c r="L137" s="9"/>
    </row>
    <row r="138" spans="2:12" ht="11.25">
      <c r="B138" s="7"/>
      <c r="C138" s="8"/>
      <c r="D138" s="9"/>
      <c r="E138" s="9"/>
      <c r="F138" s="9"/>
      <c r="G138" s="9"/>
      <c r="H138" s="10"/>
      <c r="I138" s="10"/>
      <c r="J138" s="11"/>
      <c r="K138" s="9"/>
      <c r="L138" s="9"/>
    </row>
    <row r="139" spans="2:12" ht="11.25">
      <c r="B139" s="7"/>
      <c r="C139" s="8"/>
      <c r="D139" s="9"/>
      <c r="E139" s="9"/>
      <c r="F139" s="9"/>
      <c r="G139" s="9"/>
      <c r="H139" s="10"/>
      <c r="I139" s="10"/>
      <c r="J139" s="11"/>
      <c r="K139" s="9"/>
      <c r="L139" s="9"/>
    </row>
    <row r="140" spans="2:12" ht="11.25">
      <c r="B140" s="7"/>
      <c r="C140" s="8"/>
      <c r="D140" s="9"/>
      <c r="E140" s="9"/>
      <c r="F140" s="9"/>
      <c r="G140" s="9"/>
      <c r="H140" s="10"/>
      <c r="I140" s="10"/>
      <c r="J140" s="11"/>
      <c r="K140" s="9"/>
      <c r="L140" s="9"/>
    </row>
    <row r="141" spans="2:12" ht="11.25">
      <c r="B141" s="7"/>
      <c r="C141" s="8"/>
      <c r="D141" s="9"/>
      <c r="E141" s="9"/>
      <c r="F141" s="9"/>
      <c r="G141" s="9"/>
      <c r="H141" s="10"/>
      <c r="I141" s="10"/>
      <c r="J141" s="11"/>
      <c r="K141" s="9"/>
      <c r="L141" s="9"/>
    </row>
    <row r="142" spans="2:12" ht="11.25">
      <c r="B142" s="7"/>
      <c r="C142" s="8"/>
      <c r="D142" s="9"/>
      <c r="E142" s="9"/>
      <c r="F142" s="9"/>
      <c r="G142" s="9"/>
      <c r="H142" s="10"/>
      <c r="I142" s="10"/>
      <c r="J142" s="11"/>
      <c r="K142" s="9"/>
      <c r="L142" s="9"/>
    </row>
    <row r="143" spans="2:12" ht="11.25">
      <c r="B143" s="7"/>
      <c r="C143" s="8"/>
      <c r="D143" s="9"/>
      <c r="E143" s="9"/>
      <c r="F143" s="9"/>
      <c r="G143" s="9"/>
      <c r="H143" s="10"/>
      <c r="I143" s="10"/>
      <c r="J143" s="11"/>
      <c r="K143" s="9"/>
      <c r="L143" s="9"/>
    </row>
    <row r="144" spans="2:12" ht="11.25">
      <c r="B144" s="7"/>
      <c r="C144" s="8"/>
      <c r="D144" s="9"/>
      <c r="E144" s="9"/>
      <c r="F144" s="9"/>
      <c r="G144" s="9"/>
      <c r="H144" s="10"/>
      <c r="I144" s="10"/>
      <c r="J144" s="11"/>
      <c r="K144" s="9"/>
      <c r="L144" s="9"/>
    </row>
    <row r="145" spans="2:12" ht="11.25">
      <c r="B145" s="7"/>
      <c r="C145" s="10"/>
      <c r="D145" s="9"/>
      <c r="E145" s="9"/>
      <c r="F145" s="9"/>
      <c r="G145" s="9"/>
      <c r="H145" s="10"/>
      <c r="I145" s="10"/>
      <c r="J145" s="11"/>
      <c r="K145" s="9"/>
      <c r="L145" s="9"/>
    </row>
    <row r="146" spans="2:12" ht="11.25">
      <c r="B146" s="7"/>
      <c r="C146" s="8"/>
      <c r="D146" s="9"/>
      <c r="E146" s="9"/>
      <c r="F146" s="9"/>
      <c r="G146" s="9"/>
      <c r="H146" s="10"/>
      <c r="I146" s="10"/>
      <c r="J146" s="11"/>
      <c r="K146" s="9"/>
      <c r="L146" s="9"/>
    </row>
    <row r="147" spans="2:12" ht="11.25">
      <c r="B147" s="7"/>
      <c r="C147" s="8"/>
      <c r="D147" s="9"/>
      <c r="E147" s="9"/>
      <c r="F147" s="9"/>
      <c r="G147" s="9"/>
      <c r="H147" s="10"/>
      <c r="I147" s="10"/>
      <c r="J147" s="11"/>
      <c r="K147" s="9"/>
      <c r="L147" s="9"/>
    </row>
    <row r="148" spans="2:12" ht="11.25">
      <c r="B148" s="7"/>
      <c r="C148" s="8"/>
      <c r="D148" s="9"/>
      <c r="E148" s="9"/>
      <c r="F148" s="9"/>
      <c r="G148" s="9"/>
      <c r="H148" s="10"/>
      <c r="I148" s="10"/>
      <c r="J148" s="11"/>
      <c r="K148" s="9"/>
      <c r="L148" s="9"/>
    </row>
    <row r="149" spans="2:12" ht="11.25">
      <c r="B149" s="7"/>
      <c r="C149" s="8"/>
      <c r="D149" s="9"/>
      <c r="E149" s="9"/>
      <c r="F149" s="9"/>
      <c r="G149" s="9"/>
      <c r="H149" s="10"/>
      <c r="I149" s="10"/>
      <c r="J149" s="11"/>
      <c r="K149" s="9"/>
      <c r="L149" s="9"/>
    </row>
    <row r="150" spans="2:12" ht="11.25">
      <c r="B150" s="7"/>
      <c r="C150" s="8"/>
      <c r="D150" s="9"/>
      <c r="E150" s="9"/>
      <c r="F150" s="9"/>
      <c r="G150" s="9"/>
      <c r="H150" s="10"/>
      <c r="I150" s="10"/>
      <c r="J150" s="11"/>
      <c r="K150" s="9"/>
      <c r="L150" s="9"/>
    </row>
    <row r="151" spans="2:12" ht="11.25">
      <c r="B151" s="7"/>
      <c r="C151" s="8"/>
      <c r="D151" s="9"/>
      <c r="E151" s="9"/>
      <c r="F151" s="9"/>
      <c r="G151" s="9"/>
      <c r="H151" s="10"/>
      <c r="I151" s="10"/>
      <c r="J151" s="11"/>
      <c r="K151" s="9"/>
      <c r="L151" s="9"/>
    </row>
    <row r="152" spans="2:12" ht="11.25">
      <c r="B152" s="7"/>
      <c r="C152" s="8"/>
      <c r="D152" s="9"/>
      <c r="E152" s="9"/>
      <c r="F152" s="9"/>
      <c r="G152" s="9"/>
      <c r="H152" s="10"/>
      <c r="I152" s="10"/>
      <c r="J152" s="11"/>
      <c r="K152" s="9"/>
      <c r="L152" s="9"/>
    </row>
    <row r="153" spans="2:12" ht="11.25">
      <c r="B153" s="7"/>
      <c r="C153" s="8"/>
      <c r="D153" s="9"/>
      <c r="E153" s="9"/>
      <c r="F153" s="9"/>
      <c r="G153" s="9"/>
      <c r="H153" s="10"/>
      <c r="I153" s="10"/>
      <c r="J153" s="11"/>
      <c r="K153" s="9"/>
      <c r="L153" s="9"/>
    </row>
    <row r="154" spans="2:12" ht="11.25">
      <c r="B154" s="7"/>
      <c r="C154" s="8"/>
      <c r="D154" s="9"/>
      <c r="E154" s="9"/>
      <c r="F154" s="9"/>
      <c r="G154" s="9"/>
      <c r="H154" s="10"/>
      <c r="I154" s="10"/>
      <c r="J154" s="11"/>
      <c r="K154" s="9"/>
      <c r="L154" s="9"/>
    </row>
    <row r="155" spans="2:12" ht="11.25">
      <c r="B155" s="7"/>
      <c r="C155" s="8"/>
      <c r="D155" s="9"/>
      <c r="E155" s="9"/>
      <c r="F155" s="9"/>
      <c r="G155" s="9"/>
      <c r="H155" s="10"/>
      <c r="I155" s="10"/>
      <c r="J155" s="11"/>
      <c r="K155" s="9"/>
      <c r="L155" s="9"/>
    </row>
    <row r="156" spans="2:12" ht="11.25">
      <c r="B156" s="7"/>
      <c r="C156" s="8"/>
      <c r="D156" s="9"/>
      <c r="E156" s="9"/>
      <c r="F156" s="9"/>
      <c r="G156" s="9"/>
      <c r="H156" s="10"/>
      <c r="I156" s="10"/>
      <c r="J156" s="11"/>
      <c r="K156" s="9"/>
      <c r="L156" s="9"/>
    </row>
    <row r="157" spans="2:12" ht="11.25">
      <c r="B157" s="7"/>
      <c r="C157" s="8"/>
      <c r="D157" s="9"/>
      <c r="E157" s="9"/>
      <c r="F157" s="9"/>
      <c r="G157" s="9"/>
      <c r="H157" s="10"/>
      <c r="I157" s="10"/>
      <c r="J157" s="11"/>
      <c r="K157" s="9"/>
      <c r="L157" s="9"/>
    </row>
    <row r="158" spans="2:12" ht="11.25">
      <c r="B158" s="7"/>
      <c r="C158" s="8"/>
      <c r="D158" s="9"/>
      <c r="E158" s="9"/>
      <c r="F158" s="9"/>
      <c r="G158" s="9"/>
      <c r="H158" s="10"/>
      <c r="I158" s="10"/>
      <c r="J158" s="11"/>
      <c r="K158" s="9"/>
      <c r="L158" s="9"/>
    </row>
    <row r="159" spans="2:12" ht="11.25">
      <c r="B159" s="7"/>
      <c r="C159" s="8"/>
      <c r="D159" s="9"/>
      <c r="E159" s="9"/>
      <c r="F159" s="9"/>
      <c r="G159" s="9"/>
      <c r="H159" s="10"/>
      <c r="I159" s="10"/>
      <c r="J159" s="11"/>
      <c r="K159" s="9"/>
      <c r="L159" s="9"/>
    </row>
    <row r="160" spans="2:12" ht="11.25">
      <c r="B160" s="7"/>
      <c r="C160" s="8"/>
      <c r="D160" s="9"/>
      <c r="E160" s="9"/>
      <c r="F160" s="9"/>
      <c r="G160" s="9"/>
      <c r="H160" s="10"/>
      <c r="I160" s="10"/>
      <c r="J160" s="11"/>
      <c r="K160" s="9"/>
      <c r="L160" s="9"/>
    </row>
    <row r="161" spans="2:12" ht="11.25">
      <c r="B161" s="7"/>
      <c r="C161" s="8"/>
      <c r="D161" s="9"/>
      <c r="E161" s="9"/>
      <c r="F161" s="9"/>
      <c r="G161" s="9"/>
      <c r="H161" s="10"/>
      <c r="I161" s="10"/>
      <c r="J161" s="11"/>
      <c r="K161" s="9"/>
      <c r="L161" s="9"/>
    </row>
    <row r="162" spans="2:12" ht="11.25">
      <c r="B162" s="7"/>
      <c r="C162" s="8"/>
      <c r="D162" s="9"/>
      <c r="E162" s="9"/>
      <c r="F162" s="9"/>
      <c r="G162" s="9"/>
      <c r="H162" s="10"/>
      <c r="I162" s="10"/>
      <c r="J162" s="11"/>
      <c r="K162" s="9"/>
      <c r="L162" s="9"/>
    </row>
    <row r="163" spans="2:12" ht="11.25">
      <c r="B163" s="7"/>
      <c r="C163" s="8"/>
      <c r="D163" s="9"/>
      <c r="E163" s="9"/>
      <c r="F163" s="9"/>
      <c r="G163" s="9"/>
      <c r="H163" s="10"/>
      <c r="I163" s="10"/>
      <c r="J163" s="11"/>
      <c r="K163" s="9"/>
      <c r="L163" s="9"/>
    </row>
    <row r="164" spans="2:12" ht="11.25">
      <c r="B164" s="7"/>
      <c r="C164" s="8"/>
      <c r="D164" s="9"/>
      <c r="E164" s="9"/>
      <c r="F164" s="9"/>
      <c r="G164" s="9"/>
      <c r="H164" s="10"/>
      <c r="I164" s="10"/>
      <c r="J164" s="11"/>
      <c r="K164" s="9"/>
      <c r="L164" s="9"/>
    </row>
    <row r="165" spans="2:12" ht="11.25">
      <c r="B165" s="7"/>
      <c r="C165" s="8"/>
      <c r="D165" s="9"/>
      <c r="E165" s="9"/>
      <c r="F165" s="9"/>
      <c r="G165" s="9"/>
      <c r="H165" s="10"/>
      <c r="I165" s="10"/>
      <c r="J165" s="11"/>
      <c r="K165" s="9"/>
      <c r="L165" s="9"/>
    </row>
    <row r="166" spans="2:12" ht="11.25">
      <c r="B166" s="7"/>
      <c r="C166" s="8"/>
      <c r="D166" s="9"/>
      <c r="E166" s="9"/>
      <c r="F166" s="9"/>
      <c r="G166" s="9"/>
      <c r="H166" s="10"/>
      <c r="I166" s="10"/>
      <c r="J166" s="11"/>
      <c r="K166" s="9"/>
      <c r="L166" s="9"/>
    </row>
    <row r="167" spans="2:12" ht="11.25">
      <c r="B167" s="7"/>
      <c r="C167" s="8"/>
      <c r="D167" s="9"/>
      <c r="E167" s="9"/>
      <c r="F167" s="9"/>
      <c r="G167" s="9"/>
      <c r="H167" s="10"/>
      <c r="I167" s="10"/>
      <c r="J167" s="11"/>
      <c r="K167" s="9"/>
      <c r="L167" s="9"/>
    </row>
    <row r="168" spans="2:12" ht="11.25">
      <c r="B168" s="7"/>
      <c r="C168" s="8"/>
      <c r="D168" s="9"/>
      <c r="E168" s="9"/>
      <c r="F168" s="9"/>
      <c r="G168" s="9"/>
      <c r="H168" s="10"/>
      <c r="I168" s="10"/>
      <c r="J168" s="11"/>
      <c r="K168" s="9"/>
      <c r="L168" s="9"/>
    </row>
    <row r="169" spans="2:12" ht="11.25">
      <c r="B169" s="7"/>
      <c r="C169" s="8"/>
      <c r="D169" s="9"/>
      <c r="E169" s="9"/>
      <c r="F169" s="9"/>
      <c r="G169" s="9"/>
      <c r="H169" s="10"/>
      <c r="I169" s="10"/>
      <c r="J169" s="11"/>
      <c r="K169" s="9"/>
      <c r="L169" s="9"/>
    </row>
    <row r="170" spans="2:12" ht="11.25">
      <c r="B170" s="7"/>
      <c r="C170" s="8"/>
      <c r="D170" s="9"/>
      <c r="E170" s="9"/>
      <c r="F170" s="9"/>
      <c r="G170" s="9"/>
      <c r="H170" s="10"/>
      <c r="I170" s="10"/>
      <c r="J170" s="11"/>
      <c r="K170" s="9"/>
      <c r="L170" s="9"/>
    </row>
    <row r="171" spans="2:12" ht="11.25">
      <c r="B171" s="7"/>
      <c r="C171" s="8"/>
      <c r="D171" s="9"/>
      <c r="E171" s="9"/>
      <c r="F171" s="9"/>
      <c r="G171" s="9"/>
      <c r="H171" s="10"/>
      <c r="I171" s="10"/>
      <c r="J171" s="11"/>
      <c r="K171" s="9"/>
      <c r="L171" s="9"/>
    </row>
    <row r="172" spans="2:12" ht="11.25">
      <c r="B172" s="7"/>
      <c r="C172" s="8"/>
      <c r="D172" s="9"/>
      <c r="E172" s="9"/>
      <c r="F172" s="9"/>
      <c r="G172" s="9"/>
      <c r="H172" s="10"/>
      <c r="I172" s="10"/>
      <c r="J172" s="11"/>
      <c r="K172" s="9"/>
      <c r="L172" s="9"/>
    </row>
    <row r="173" spans="2:12" ht="11.25">
      <c r="B173" s="7"/>
      <c r="C173" s="8"/>
      <c r="D173" s="9"/>
      <c r="E173" s="9"/>
      <c r="F173" s="9"/>
      <c r="G173" s="9"/>
      <c r="H173" s="10"/>
      <c r="I173" s="10"/>
      <c r="J173" s="11"/>
      <c r="K173" s="9"/>
      <c r="L173" s="9"/>
    </row>
    <row r="174" spans="2:12" ht="11.25">
      <c r="B174" s="7"/>
      <c r="C174" s="8"/>
      <c r="D174" s="9"/>
      <c r="E174" s="9"/>
      <c r="F174" s="9"/>
      <c r="G174" s="9"/>
      <c r="H174" s="10"/>
      <c r="I174" s="10"/>
      <c r="J174" s="11"/>
      <c r="K174" s="9"/>
      <c r="L174" s="9"/>
    </row>
    <row r="175" spans="2:12" ht="11.25">
      <c r="B175" s="7"/>
      <c r="C175" s="8"/>
      <c r="D175" s="9"/>
      <c r="E175" s="9"/>
      <c r="F175" s="9"/>
      <c r="G175" s="9"/>
      <c r="H175" s="10"/>
      <c r="I175" s="10"/>
      <c r="J175" s="11"/>
      <c r="K175" s="9"/>
      <c r="L175" s="9"/>
    </row>
    <row r="176" spans="2:12" ht="11.25">
      <c r="B176" s="7"/>
      <c r="C176" s="8"/>
      <c r="D176" s="9"/>
      <c r="E176" s="9"/>
      <c r="F176" s="9"/>
      <c r="G176" s="9"/>
      <c r="H176" s="10"/>
      <c r="I176" s="10"/>
      <c r="J176" s="11"/>
      <c r="K176" s="9"/>
      <c r="L176" s="9"/>
    </row>
    <row r="177" spans="2:12" ht="11.25">
      <c r="B177" s="7"/>
      <c r="C177" s="10"/>
      <c r="D177" s="9"/>
      <c r="E177" s="9"/>
      <c r="F177" s="9"/>
      <c r="G177" s="9"/>
      <c r="H177" s="10"/>
      <c r="I177" s="10"/>
      <c r="J177" s="11"/>
      <c r="K177" s="9"/>
      <c r="L177" s="9"/>
    </row>
    <row r="178" spans="2:12" ht="11.25">
      <c r="B178" s="7"/>
      <c r="C178" s="8"/>
      <c r="D178" s="9"/>
      <c r="E178" s="9"/>
      <c r="F178" s="9"/>
      <c r="G178" s="9"/>
      <c r="H178" s="10"/>
      <c r="I178" s="10"/>
      <c r="J178" s="11"/>
      <c r="K178" s="9"/>
      <c r="L178" s="9"/>
    </row>
    <row r="179" spans="2:12" ht="11.25">
      <c r="B179" s="7"/>
      <c r="C179" s="10"/>
      <c r="D179" s="9"/>
      <c r="E179" s="9"/>
      <c r="F179" s="9"/>
      <c r="G179" s="9"/>
      <c r="H179" s="10"/>
      <c r="I179" s="10"/>
      <c r="J179" s="11"/>
      <c r="K179" s="9"/>
      <c r="L179" s="9"/>
    </row>
    <row r="180" spans="2:12" ht="11.25">
      <c r="B180" s="7"/>
      <c r="C180" s="8"/>
      <c r="D180" s="9"/>
      <c r="E180" s="9"/>
      <c r="F180" s="9"/>
      <c r="G180" s="9"/>
      <c r="H180" s="10"/>
      <c r="I180" s="10"/>
      <c r="J180" s="11"/>
      <c r="K180" s="9"/>
      <c r="L180" s="9"/>
    </row>
    <row r="181" spans="2:12" ht="11.25">
      <c r="B181" s="7"/>
      <c r="C181" s="8"/>
      <c r="D181" s="9"/>
      <c r="E181" s="9"/>
      <c r="F181" s="9"/>
      <c r="G181" s="9"/>
      <c r="H181" s="10"/>
      <c r="I181" s="10"/>
      <c r="J181" s="11"/>
      <c r="K181" s="9"/>
      <c r="L181" s="9"/>
    </row>
    <row r="182" spans="2:12" ht="11.25">
      <c r="B182" s="7"/>
      <c r="C182" s="8"/>
      <c r="D182" s="9"/>
      <c r="E182" s="9"/>
      <c r="F182" s="9"/>
      <c r="G182" s="9"/>
      <c r="H182" s="10"/>
      <c r="I182" s="10"/>
      <c r="J182" s="11"/>
      <c r="K182" s="9"/>
      <c r="L182" s="9"/>
    </row>
    <row r="183" spans="2:12" ht="11.25">
      <c r="B183" s="7"/>
      <c r="C183" s="8"/>
      <c r="D183" s="9"/>
      <c r="E183" s="9"/>
      <c r="F183" s="9"/>
      <c r="G183" s="9"/>
      <c r="H183" s="10"/>
      <c r="I183" s="10"/>
      <c r="J183" s="11"/>
      <c r="K183" s="9"/>
      <c r="L183" s="9"/>
    </row>
    <row r="184" spans="2:12" ht="11.25">
      <c r="B184" s="7"/>
      <c r="C184" s="8"/>
      <c r="D184" s="9"/>
      <c r="E184" s="9"/>
      <c r="F184" s="9"/>
      <c r="G184" s="9"/>
      <c r="H184" s="10"/>
      <c r="I184" s="10"/>
      <c r="J184" s="11"/>
      <c r="K184" s="9"/>
      <c r="L184" s="9"/>
    </row>
    <row r="185" spans="2:12" ht="11.25">
      <c r="B185" s="7"/>
      <c r="C185" s="8"/>
      <c r="D185" s="9"/>
      <c r="E185" s="9"/>
      <c r="F185" s="9"/>
      <c r="G185" s="9"/>
      <c r="H185" s="10"/>
      <c r="I185" s="10"/>
      <c r="J185" s="11"/>
      <c r="K185" s="9"/>
      <c r="L185" s="9"/>
    </row>
    <row r="186" spans="2:12" ht="11.25">
      <c r="B186" s="7"/>
      <c r="C186" s="10"/>
      <c r="D186" s="9"/>
      <c r="E186" s="9"/>
      <c r="F186" s="9"/>
      <c r="G186" s="9"/>
      <c r="H186" s="10"/>
      <c r="I186" s="10"/>
      <c r="J186" s="11"/>
      <c r="K186" s="9"/>
      <c r="L186" s="9"/>
    </row>
    <row r="187" spans="2:12" ht="11.25">
      <c r="B187" s="7"/>
      <c r="C187" s="8"/>
      <c r="D187" s="9"/>
      <c r="E187" s="9"/>
      <c r="F187" s="9"/>
      <c r="G187" s="9"/>
      <c r="H187" s="10"/>
      <c r="I187" s="10"/>
      <c r="J187" s="11"/>
      <c r="K187" s="9"/>
      <c r="L187" s="9"/>
    </row>
    <row r="188" spans="2:12" ht="11.25">
      <c r="B188" s="7"/>
      <c r="C188" s="8"/>
      <c r="D188" s="9"/>
      <c r="E188" s="9"/>
      <c r="F188" s="9"/>
      <c r="G188" s="9"/>
      <c r="H188" s="10"/>
      <c r="I188" s="10"/>
      <c r="J188" s="11"/>
      <c r="K188" s="9"/>
      <c r="L188" s="9"/>
    </row>
    <row r="189" spans="2:12" ht="11.25">
      <c r="B189" s="7"/>
      <c r="C189" s="8"/>
      <c r="D189" s="9"/>
      <c r="E189" s="9"/>
      <c r="F189" s="9"/>
      <c r="G189" s="9"/>
      <c r="H189" s="10"/>
      <c r="I189" s="10"/>
      <c r="J189" s="11"/>
      <c r="K189" s="9"/>
      <c r="L189" s="9"/>
    </row>
    <row r="190" spans="2:12" ht="11.25">
      <c r="B190" s="7"/>
      <c r="C190" s="8"/>
      <c r="D190" s="9"/>
      <c r="E190" s="9"/>
      <c r="F190" s="9"/>
      <c r="G190" s="9"/>
      <c r="H190" s="10"/>
      <c r="I190" s="10"/>
      <c r="J190" s="11"/>
      <c r="K190" s="9"/>
      <c r="L190" s="9"/>
    </row>
    <row r="191" spans="2:12" ht="11.25">
      <c r="B191" s="7"/>
      <c r="C191" s="8"/>
      <c r="D191" s="9"/>
      <c r="E191" s="9"/>
      <c r="F191" s="9"/>
      <c r="G191" s="9"/>
      <c r="H191" s="10"/>
      <c r="I191" s="10"/>
      <c r="J191" s="11"/>
      <c r="K191" s="9"/>
      <c r="L191" s="9"/>
    </row>
    <row r="192" spans="2:12" ht="11.25">
      <c r="B192" s="7"/>
      <c r="C192" s="10"/>
      <c r="D192" s="9"/>
      <c r="E192" s="9"/>
      <c r="F192" s="9"/>
      <c r="G192" s="9"/>
      <c r="H192" s="10"/>
      <c r="I192" s="10"/>
      <c r="J192" s="11"/>
      <c r="K192" s="9"/>
      <c r="L192" s="9"/>
    </row>
    <row r="193" spans="2:12" ht="11.25">
      <c r="B193" s="7"/>
      <c r="C193" s="8"/>
      <c r="D193" s="9"/>
      <c r="E193" s="9"/>
      <c r="F193" s="9"/>
      <c r="G193" s="9"/>
      <c r="H193" s="10"/>
      <c r="I193" s="10"/>
      <c r="J193" s="11"/>
      <c r="K193" s="9"/>
      <c r="L193" s="9"/>
    </row>
    <row r="194" spans="2:12" ht="11.25">
      <c r="B194" s="7"/>
      <c r="C194" s="8"/>
      <c r="D194" s="9"/>
      <c r="E194" s="9"/>
      <c r="F194" s="9"/>
      <c r="G194" s="9"/>
      <c r="H194" s="10"/>
      <c r="I194" s="10"/>
      <c r="J194" s="11"/>
      <c r="K194" s="9"/>
      <c r="L194" s="9"/>
    </row>
    <row r="195" spans="2:12" ht="11.25">
      <c r="B195" s="7"/>
      <c r="C195" s="8"/>
      <c r="D195" s="9"/>
      <c r="E195" s="9"/>
      <c r="F195" s="9"/>
      <c r="G195" s="9"/>
      <c r="H195" s="10"/>
      <c r="I195" s="10"/>
      <c r="J195" s="11"/>
      <c r="K195" s="9"/>
      <c r="L195" s="9"/>
    </row>
    <row r="196" spans="2:12" ht="11.25">
      <c r="B196" s="7"/>
      <c r="C196" s="8"/>
      <c r="D196" s="9"/>
      <c r="E196" s="9"/>
      <c r="F196" s="9"/>
      <c r="G196" s="9"/>
      <c r="H196" s="10"/>
      <c r="I196" s="10"/>
      <c r="J196" s="11"/>
      <c r="K196" s="9"/>
      <c r="L196" s="9"/>
    </row>
    <row r="197" spans="2:12" ht="11.25">
      <c r="B197" s="7"/>
      <c r="C197" s="8"/>
      <c r="D197" s="9"/>
      <c r="E197" s="9"/>
      <c r="F197" s="9"/>
      <c r="G197" s="9"/>
      <c r="H197" s="10"/>
      <c r="I197" s="10"/>
      <c r="J197" s="11"/>
      <c r="K197" s="9"/>
      <c r="L197" s="9"/>
    </row>
    <row r="198" spans="2:12" ht="11.25">
      <c r="B198" s="7"/>
      <c r="C198" s="8"/>
      <c r="D198" s="9"/>
      <c r="E198" s="9"/>
      <c r="F198" s="9"/>
      <c r="G198" s="9"/>
      <c r="H198" s="10"/>
      <c r="I198" s="10"/>
      <c r="J198" s="11"/>
      <c r="K198" s="9"/>
      <c r="L198" s="9"/>
    </row>
    <row r="199" spans="2:12" ht="11.25">
      <c r="B199" s="7"/>
      <c r="C199" s="8"/>
      <c r="D199" s="9"/>
      <c r="E199" s="9"/>
      <c r="F199" s="9"/>
      <c r="G199" s="9"/>
      <c r="H199" s="10"/>
      <c r="I199" s="10"/>
      <c r="J199" s="11"/>
      <c r="K199" s="9"/>
      <c r="L199" s="9"/>
    </row>
    <row r="200" spans="2:12" ht="11.25">
      <c r="B200" s="7"/>
      <c r="C200" s="8"/>
      <c r="D200" s="9"/>
      <c r="E200" s="9"/>
      <c r="F200" s="9"/>
      <c r="G200" s="9"/>
      <c r="H200" s="10"/>
      <c r="I200" s="10"/>
      <c r="J200" s="11"/>
      <c r="K200" s="9"/>
      <c r="L200" s="9"/>
    </row>
    <row r="201" spans="2:12" ht="11.25">
      <c r="B201" s="7"/>
      <c r="C201" s="8"/>
      <c r="D201" s="9"/>
      <c r="E201" s="9"/>
      <c r="F201" s="9"/>
      <c r="G201" s="9"/>
      <c r="H201" s="10"/>
      <c r="I201" s="10"/>
      <c r="J201" s="11"/>
      <c r="K201" s="9"/>
      <c r="L201" s="9"/>
    </row>
    <row r="202" spans="2:12" ht="11.25">
      <c r="B202" s="7"/>
      <c r="C202" s="8"/>
      <c r="D202" s="9"/>
      <c r="E202" s="9"/>
      <c r="F202" s="9"/>
      <c r="G202" s="9"/>
      <c r="H202" s="10"/>
      <c r="I202" s="10"/>
      <c r="J202" s="11"/>
      <c r="K202" s="9"/>
      <c r="L202" s="9"/>
    </row>
    <row r="203" spans="2:12" ht="11.25">
      <c r="B203" s="7"/>
      <c r="C203" s="8"/>
      <c r="D203" s="9"/>
      <c r="E203" s="9"/>
      <c r="F203" s="9"/>
      <c r="G203" s="9"/>
      <c r="H203" s="10"/>
      <c r="I203" s="10"/>
      <c r="J203" s="11"/>
      <c r="K203" s="9"/>
      <c r="L203" s="9"/>
    </row>
    <row r="204" spans="2:12" ht="11.25">
      <c r="B204" s="7"/>
      <c r="C204" s="8"/>
      <c r="D204" s="9"/>
      <c r="E204" s="9"/>
      <c r="F204" s="9"/>
      <c r="G204" s="9"/>
      <c r="H204" s="10"/>
      <c r="I204" s="10"/>
      <c r="J204" s="11"/>
      <c r="K204" s="9"/>
      <c r="L204" s="9"/>
    </row>
    <row r="205" spans="2:12" ht="11.25">
      <c r="B205" s="7"/>
      <c r="C205" s="8"/>
      <c r="D205" s="9"/>
      <c r="E205" s="9"/>
      <c r="F205" s="9"/>
      <c r="G205" s="9"/>
      <c r="H205" s="10"/>
      <c r="I205" s="10"/>
      <c r="J205" s="11"/>
      <c r="K205" s="9"/>
      <c r="L205" s="9"/>
    </row>
    <row r="206" spans="2:12" ht="11.25">
      <c r="B206" s="7"/>
      <c r="C206" s="8"/>
      <c r="D206" s="9"/>
      <c r="E206" s="9"/>
      <c r="F206" s="9"/>
      <c r="G206" s="9"/>
      <c r="H206" s="10"/>
      <c r="I206" s="10"/>
      <c r="J206" s="11"/>
      <c r="K206" s="9"/>
      <c r="L206" s="9"/>
    </row>
    <row r="207" spans="2:12" ht="11.25">
      <c r="B207" s="7"/>
      <c r="C207" s="8"/>
      <c r="D207" s="9"/>
      <c r="E207" s="9"/>
      <c r="F207" s="9"/>
      <c r="G207" s="9"/>
      <c r="H207" s="10"/>
      <c r="I207" s="10"/>
      <c r="J207" s="11"/>
      <c r="K207" s="9"/>
      <c r="L207" s="9"/>
    </row>
    <row r="208" spans="2:12" ht="11.25">
      <c r="B208" s="7"/>
      <c r="C208" s="8"/>
      <c r="D208" s="9"/>
      <c r="E208" s="9"/>
      <c r="F208" s="9"/>
      <c r="G208" s="9"/>
      <c r="H208" s="10"/>
      <c r="I208" s="10"/>
      <c r="J208" s="11"/>
      <c r="K208" s="9"/>
      <c r="L208" s="9"/>
    </row>
    <row r="209" spans="2:12" ht="11.25">
      <c r="B209" s="7"/>
      <c r="C209" s="8"/>
      <c r="D209" s="9"/>
      <c r="E209" s="9"/>
      <c r="F209" s="9"/>
      <c r="G209" s="9"/>
      <c r="H209" s="10"/>
      <c r="I209" s="10"/>
      <c r="J209" s="11"/>
      <c r="K209" s="9"/>
      <c r="L209" s="9"/>
    </row>
    <row r="210" spans="2:12" ht="11.25">
      <c r="B210" s="7"/>
      <c r="C210" s="8"/>
      <c r="D210" s="9"/>
      <c r="E210" s="9"/>
      <c r="F210" s="9"/>
      <c r="G210" s="9"/>
      <c r="H210" s="10"/>
      <c r="I210" s="10"/>
      <c r="J210" s="11"/>
      <c r="K210" s="9"/>
      <c r="L210" s="9"/>
    </row>
    <row r="211" spans="2:12" ht="11.25">
      <c r="B211" s="7"/>
      <c r="C211" s="10"/>
      <c r="D211" s="9"/>
      <c r="E211" s="9"/>
      <c r="F211" s="9"/>
      <c r="G211" s="9"/>
      <c r="H211" s="10"/>
      <c r="I211" s="10"/>
      <c r="J211" s="11"/>
      <c r="K211" s="9"/>
      <c r="L211" s="9"/>
    </row>
    <row r="212" spans="2:12" ht="11.25">
      <c r="B212" s="7"/>
      <c r="C212" s="8"/>
      <c r="D212" s="9"/>
      <c r="E212" s="9"/>
      <c r="F212" s="9"/>
      <c r="G212" s="9"/>
      <c r="H212" s="10"/>
      <c r="I212" s="10"/>
      <c r="J212" s="11"/>
      <c r="K212" s="9"/>
      <c r="L212" s="9"/>
    </row>
    <row r="213" spans="2:12" ht="11.25">
      <c r="B213" s="7"/>
      <c r="C213" s="12"/>
      <c r="D213" s="9"/>
      <c r="E213" s="9"/>
      <c r="F213" s="9"/>
      <c r="G213" s="9"/>
      <c r="H213" s="10"/>
      <c r="I213" s="10"/>
      <c r="J213" s="10"/>
      <c r="K213" s="9"/>
      <c r="L213" s="9"/>
    </row>
    <row r="214" spans="2:12" ht="11.25">
      <c r="B214" s="7"/>
      <c r="C214" s="8"/>
      <c r="D214" s="9"/>
      <c r="E214" s="9"/>
      <c r="F214" s="9"/>
      <c r="G214" s="9"/>
      <c r="H214" s="10"/>
      <c r="I214" s="10"/>
      <c r="J214" s="10"/>
      <c r="K214" s="9"/>
      <c r="L214" s="9"/>
    </row>
    <row r="215" spans="2:12" ht="11.25">
      <c r="B215" s="7"/>
      <c r="C215" s="8"/>
      <c r="D215" s="9"/>
      <c r="E215" s="9"/>
      <c r="F215" s="9"/>
      <c r="G215" s="9"/>
      <c r="H215" s="10"/>
      <c r="I215" s="10"/>
      <c r="J215" s="10"/>
      <c r="K215" s="9"/>
      <c r="L215" s="9"/>
    </row>
    <row r="216" spans="2:12" ht="11.25">
      <c r="B216" s="7"/>
      <c r="C216" s="8"/>
      <c r="D216" s="9"/>
      <c r="E216" s="9"/>
      <c r="F216" s="9"/>
      <c r="G216" s="9"/>
      <c r="H216" s="10"/>
      <c r="I216" s="10"/>
      <c r="J216" s="10"/>
      <c r="K216" s="9"/>
      <c r="L216" s="9"/>
    </row>
    <row r="217" spans="2:12" ht="11.25">
      <c r="B217" s="7"/>
      <c r="C217" s="8"/>
      <c r="D217" s="9"/>
      <c r="E217" s="9"/>
      <c r="F217" s="9"/>
      <c r="G217" s="9"/>
      <c r="H217" s="10"/>
      <c r="I217" s="10"/>
      <c r="J217" s="10"/>
      <c r="K217" s="9"/>
      <c r="L217" s="9"/>
    </row>
    <row r="218" spans="2:12" ht="11.25">
      <c r="B218" s="7"/>
      <c r="C218" s="8"/>
      <c r="D218" s="9"/>
      <c r="E218" s="9"/>
      <c r="F218" s="9"/>
      <c r="G218" s="9"/>
      <c r="H218" s="10"/>
      <c r="I218" s="10"/>
      <c r="J218" s="10"/>
      <c r="K218" s="9"/>
      <c r="L218" s="9"/>
    </row>
    <row r="219" spans="2:12" ht="11.25">
      <c r="B219" s="7"/>
      <c r="C219" s="8"/>
      <c r="D219" s="9"/>
      <c r="E219" s="9"/>
      <c r="F219" s="9"/>
      <c r="G219" s="9"/>
      <c r="H219" s="10"/>
      <c r="I219" s="10"/>
      <c r="J219" s="10"/>
      <c r="K219" s="9"/>
      <c r="L219" s="9"/>
    </row>
    <row r="220" spans="2:12" ht="11.25">
      <c r="B220" s="7"/>
      <c r="C220" s="8"/>
      <c r="D220" s="9"/>
      <c r="E220" s="9"/>
      <c r="F220" s="9"/>
      <c r="G220" s="9"/>
      <c r="H220" s="10"/>
      <c r="I220" s="10"/>
      <c r="J220" s="10"/>
      <c r="K220" s="9"/>
      <c r="L220" s="9"/>
    </row>
    <row r="221" spans="2:12" ht="11.25">
      <c r="B221" s="7"/>
      <c r="C221" s="8"/>
      <c r="D221" s="9"/>
      <c r="E221" s="9"/>
      <c r="F221" s="9"/>
      <c r="G221" s="9"/>
      <c r="H221" s="10"/>
      <c r="I221" s="10"/>
      <c r="J221" s="10"/>
      <c r="K221" s="9"/>
      <c r="L221" s="9"/>
    </row>
    <row r="222" spans="2:12" ht="11.25">
      <c r="B222" s="7"/>
      <c r="C222" s="8"/>
      <c r="D222" s="9"/>
      <c r="E222" s="9"/>
      <c r="F222" s="9"/>
      <c r="G222" s="9"/>
      <c r="H222" s="10"/>
      <c r="I222" s="10"/>
      <c r="J222" s="10"/>
      <c r="K222" s="9"/>
      <c r="L222" s="9"/>
    </row>
    <row r="223" spans="2:12" ht="11.25">
      <c r="B223" s="7"/>
      <c r="C223" s="10"/>
      <c r="D223" s="9"/>
      <c r="E223" s="9"/>
      <c r="F223" s="9"/>
      <c r="G223" s="9"/>
      <c r="H223" s="10"/>
      <c r="I223" s="10"/>
      <c r="J223" s="10"/>
      <c r="K223" s="9"/>
      <c r="L223" s="9"/>
    </row>
    <row r="224" spans="2:12" ht="11.25">
      <c r="B224" s="7"/>
      <c r="C224" s="8"/>
      <c r="D224" s="9"/>
      <c r="E224" s="9"/>
      <c r="F224" s="9"/>
      <c r="G224" s="9"/>
      <c r="H224" s="10"/>
      <c r="I224" s="10"/>
      <c r="J224" s="10"/>
      <c r="K224" s="9"/>
      <c r="L224" s="9"/>
    </row>
    <row r="225" spans="2:12" ht="11.25">
      <c r="B225" s="7"/>
      <c r="C225" s="8"/>
      <c r="D225" s="9"/>
      <c r="E225" s="9"/>
      <c r="F225" s="9"/>
      <c r="G225" s="9"/>
      <c r="H225" s="10"/>
      <c r="I225" s="10"/>
      <c r="J225" s="10"/>
      <c r="K225" s="9"/>
      <c r="L225" s="9"/>
    </row>
    <row r="226" spans="2:12" ht="11.25">
      <c r="B226" s="7"/>
      <c r="C226" s="10"/>
      <c r="D226" s="9"/>
      <c r="E226" s="9"/>
      <c r="F226" s="9"/>
      <c r="G226" s="9"/>
      <c r="H226" s="10"/>
      <c r="I226" s="10"/>
      <c r="J226" s="10"/>
      <c r="K226" s="9"/>
      <c r="L226" s="9"/>
    </row>
    <row r="227" spans="2:12" ht="11.25">
      <c r="B227" s="7"/>
      <c r="C227" s="10"/>
      <c r="D227" s="9"/>
      <c r="E227" s="9"/>
      <c r="F227" s="9"/>
      <c r="G227" s="9"/>
      <c r="H227" s="10"/>
      <c r="I227" s="10"/>
      <c r="J227" s="10"/>
      <c r="K227" s="9"/>
      <c r="L227" s="9"/>
    </row>
    <row r="228" spans="2:12" ht="11.25">
      <c r="B228" s="7"/>
      <c r="C228" s="10"/>
      <c r="D228" s="9"/>
      <c r="E228" s="9"/>
      <c r="F228" s="9"/>
      <c r="G228" s="9"/>
      <c r="H228" s="10"/>
      <c r="I228" s="10"/>
      <c r="J228" s="10"/>
      <c r="K228" s="9"/>
      <c r="L228" s="9"/>
    </row>
    <row r="229" spans="2:12" ht="11.25">
      <c r="B229" s="7"/>
      <c r="C229" s="10"/>
      <c r="D229" s="9"/>
      <c r="E229" s="9"/>
      <c r="F229" s="9"/>
      <c r="G229" s="9"/>
      <c r="H229" s="10"/>
      <c r="I229" s="10"/>
      <c r="J229" s="10"/>
      <c r="K229" s="9"/>
      <c r="L229" s="9"/>
    </row>
    <row r="230" spans="2:12" ht="11.25">
      <c r="B230" s="7"/>
      <c r="C230" s="8"/>
      <c r="D230" s="9"/>
      <c r="E230" s="9"/>
      <c r="F230" s="9"/>
      <c r="G230" s="9"/>
      <c r="H230" s="10"/>
      <c r="I230" s="10"/>
      <c r="J230" s="10"/>
      <c r="K230" s="9"/>
      <c r="L230" s="9"/>
    </row>
    <row r="231" spans="2:12" ht="11.25">
      <c r="B231" s="7"/>
      <c r="C231" s="10"/>
      <c r="D231" s="9"/>
      <c r="E231" s="9"/>
      <c r="F231" s="9"/>
      <c r="G231" s="9"/>
      <c r="H231" s="10"/>
      <c r="I231" s="10"/>
      <c r="J231" s="10"/>
      <c r="K231" s="9"/>
      <c r="L231" s="9"/>
    </row>
    <row r="232" spans="2:12" ht="11.25">
      <c r="B232" s="7"/>
      <c r="C232" s="8"/>
      <c r="D232" s="9"/>
      <c r="E232" s="9"/>
      <c r="F232" s="9"/>
      <c r="G232" s="9"/>
      <c r="H232" s="10"/>
      <c r="I232" s="10"/>
      <c r="J232" s="10"/>
      <c r="K232" s="9"/>
      <c r="L232" s="9"/>
    </row>
    <row r="233" spans="2:12" ht="11.25">
      <c r="B233" s="7"/>
      <c r="C233" s="8"/>
      <c r="D233" s="9"/>
      <c r="E233" s="9"/>
      <c r="F233" s="9"/>
      <c r="G233" s="9"/>
      <c r="H233" s="10"/>
      <c r="I233" s="10"/>
      <c r="J233" s="10"/>
      <c r="K233" s="9"/>
      <c r="L233" s="9"/>
    </row>
    <row r="234" spans="2:12" ht="11.25">
      <c r="B234" s="7"/>
      <c r="C234" s="10"/>
      <c r="D234" s="9"/>
      <c r="E234" s="9"/>
      <c r="F234" s="9"/>
      <c r="G234" s="9"/>
      <c r="H234" s="10"/>
      <c r="I234" s="10"/>
      <c r="J234" s="10"/>
      <c r="K234" s="9"/>
      <c r="L234" s="9"/>
    </row>
    <row r="235" spans="2:12" ht="11.25">
      <c r="B235" s="7"/>
      <c r="C235" s="8"/>
      <c r="D235" s="9"/>
      <c r="E235" s="9"/>
      <c r="F235" s="9"/>
      <c r="G235" s="9"/>
      <c r="H235" s="10"/>
      <c r="I235" s="10"/>
      <c r="J235" s="10"/>
      <c r="K235" s="9"/>
      <c r="L235" s="9"/>
    </row>
    <row r="236" spans="2:12" ht="11.25">
      <c r="B236" s="7"/>
      <c r="C236" s="8"/>
      <c r="D236" s="9"/>
      <c r="E236" s="9"/>
      <c r="F236" s="9"/>
      <c r="G236" s="9"/>
      <c r="H236" s="10"/>
      <c r="I236" s="10"/>
      <c r="J236" s="10"/>
      <c r="K236" s="9"/>
      <c r="L236" s="9"/>
    </row>
    <row r="237" spans="2:12" ht="11.25">
      <c r="B237" s="7"/>
      <c r="C237" s="8"/>
      <c r="D237" s="9"/>
      <c r="E237" s="9"/>
      <c r="F237" s="9"/>
      <c r="G237" s="9"/>
      <c r="H237" s="10"/>
      <c r="I237" s="10"/>
      <c r="J237" s="10"/>
      <c r="K237" s="9"/>
      <c r="L237" s="9"/>
    </row>
    <row r="238" spans="2:12" ht="11.25">
      <c r="B238" s="7"/>
      <c r="C238" s="8"/>
      <c r="D238" s="9"/>
      <c r="E238" s="9"/>
      <c r="F238" s="9"/>
      <c r="G238" s="9"/>
      <c r="H238" s="10"/>
      <c r="I238" s="10"/>
      <c r="J238" s="10"/>
      <c r="K238" s="9"/>
      <c r="L238" s="9"/>
    </row>
    <row r="239" spans="2:12" ht="11.25">
      <c r="B239" s="7"/>
      <c r="C239" s="8"/>
      <c r="D239" s="9"/>
      <c r="E239" s="9"/>
      <c r="F239" s="9"/>
      <c r="G239" s="9"/>
      <c r="H239" s="10"/>
      <c r="I239" s="10"/>
      <c r="J239" s="10"/>
      <c r="K239" s="9"/>
      <c r="L239" s="9"/>
    </row>
    <row r="240" spans="2:12" ht="11.25">
      <c r="B240" s="7"/>
      <c r="C240" s="10"/>
      <c r="D240" s="9"/>
      <c r="E240" s="9"/>
      <c r="F240" s="9"/>
      <c r="G240" s="9"/>
      <c r="H240" s="10"/>
      <c r="I240" s="10"/>
      <c r="J240" s="10"/>
      <c r="K240" s="9"/>
      <c r="L240" s="9"/>
    </row>
    <row r="241" spans="2:12" ht="11.25">
      <c r="B241" s="7"/>
      <c r="C241" s="8"/>
      <c r="D241" s="9"/>
      <c r="E241" s="9"/>
      <c r="F241" s="9"/>
      <c r="G241" s="9"/>
      <c r="H241" s="10"/>
      <c r="I241" s="10"/>
      <c r="J241" s="10"/>
      <c r="K241" s="9"/>
      <c r="L241" s="9"/>
    </row>
    <row r="242" spans="2:12" ht="11.25">
      <c r="B242" s="7"/>
      <c r="C242" s="8"/>
      <c r="D242" s="9"/>
      <c r="E242" s="9"/>
      <c r="F242" s="9"/>
      <c r="G242" s="9"/>
      <c r="H242" s="10"/>
      <c r="I242" s="10"/>
      <c r="J242" s="10"/>
      <c r="K242" s="9"/>
      <c r="L242" s="9"/>
    </row>
    <row r="243" spans="2:12" ht="11.25">
      <c r="B243" s="7"/>
      <c r="C243" s="10"/>
      <c r="D243" s="9"/>
      <c r="E243" s="9"/>
      <c r="F243" s="9"/>
      <c r="G243" s="9"/>
      <c r="H243" s="10"/>
      <c r="I243" s="10"/>
      <c r="J243" s="10"/>
      <c r="K243" s="9"/>
      <c r="L243" s="9"/>
    </row>
    <row r="244" spans="2:12" ht="11.25">
      <c r="B244" s="7"/>
      <c r="C244" s="8"/>
      <c r="D244" s="9"/>
      <c r="E244" s="9"/>
      <c r="F244" s="9"/>
      <c r="G244" s="9"/>
      <c r="H244" s="10"/>
      <c r="I244" s="10"/>
      <c r="J244" s="10"/>
      <c r="K244" s="9"/>
      <c r="L244" s="9"/>
    </row>
    <row r="245" spans="2:12" ht="11.25">
      <c r="B245" s="7"/>
      <c r="C245" s="8"/>
      <c r="D245" s="9"/>
      <c r="E245" s="9"/>
      <c r="F245" s="9"/>
      <c r="G245" s="9"/>
      <c r="H245" s="10"/>
      <c r="I245" s="10"/>
      <c r="J245" s="10"/>
      <c r="K245" s="9"/>
      <c r="L245" s="9"/>
    </row>
    <row r="246" spans="2:12" ht="11.25">
      <c r="B246" s="7"/>
      <c r="C246" s="8"/>
      <c r="D246" s="9"/>
      <c r="E246" s="9"/>
      <c r="F246" s="9"/>
      <c r="G246" s="9"/>
      <c r="H246" s="10"/>
      <c r="I246" s="10"/>
      <c r="J246" s="10"/>
      <c r="K246" s="9"/>
      <c r="L246" s="9"/>
    </row>
    <row r="247" spans="2:12" ht="11.25">
      <c r="B247" s="7"/>
      <c r="C247" s="10"/>
      <c r="D247" s="9"/>
      <c r="E247" s="9"/>
      <c r="F247" s="9"/>
      <c r="G247" s="9"/>
      <c r="H247" s="10"/>
      <c r="I247" s="10"/>
      <c r="J247" s="10"/>
      <c r="K247" s="9"/>
      <c r="L247" s="9"/>
    </row>
    <row r="248" spans="2:12" ht="11.25">
      <c r="B248" s="7"/>
      <c r="C248" s="8"/>
      <c r="D248" s="9"/>
      <c r="E248" s="9"/>
      <c r="F248" s="9"/>
      <c r="G248" s="9"/>
      <c r="H248" s="10"/>
      <c r="I248" s="10"/>
      <c r="J248" s="10"/>
      <c r="K248" s="9"/>
      <c r="L248" s="9"/>
    </row>
    <row r="249" spans="2:12" ht="11.25">
      <c r="B249" s="7"/>
      <c r="C249" s="8"/>
      <c r="D249" s="9"/>
      <c r="E249" s="9"/>
      <c r="F249" s="9"/>
      <c r="G249" s="9"/>
      <c r="H249" s="10"/>
      <c r="I249" s="10"/>
      <c r="J249" s="10"/>
      <c r="K249" s="9"/>
      <c r="L249" s="9"/>
    </row>
    <row r="250" spans="2:12" ht="11.25">
      <c r="B250" s="7"/>
      <c r="C250" s="10"/>
      <c r="D250" s="9"/>
      <c r="E250" s="9"/>
      <c r="F250" s="9"/>
      <c r="G250" s="9"/>
      <c r="H250" s="10"/>
      <c r="I250" s="10"/>
      <c r="J250" s="10"/>
      <c r="K250" s="9"/>
      <c r="L250" s="9"/>
    </row>
    <row r="251" spans="2:12" ht="11.25">
      <c r="B251" s="7"/>
      <c r="C251" s="8"/>
      <c r="D251" s="9"/>
      <c r="E251" s="9"/>
      <c r="F251" s="9"/>
      <c r="G251" s="9"/>
      <c r="H251" s="10"/>
      <c r="I251" s="10"/>
      <c r="J251" s="10"/>
      <c r="K251" s="9"/>
      <c r="L251" s="9"/>
    </row>
    <row r="252" spans="2:12" ht="11.25">
      <c r="B252" s="7"/>
      <c r="C252" s="8"/>
      <c r="D252" s="9"/>
      <c r="E252" s="9"/>
      <c r="F252" s="9"/>
      <c r="G252" s="9"/>
      <c r="H252" s="10"/>
      <c r="I252" s="10"/>
      <c r="J252" s="10"/>
      <c r="K252" s="9"/>
      <c r="L252" s="9"/>
    </row>
    <row r="253" spans="2:12" ht="11.25">
      <c r="B253" s="7"/>
      <c r="C253" s="8"/>
      <c r="D253" s="9"/>
      <c r="E253" s="9"/>
      <c r="F253" s="9"/>
      <c r="G253" s="9"/>
      <c r="H253" s="10"/>
      <c r="I253" s="10"/>
      <c r="J253" s="10"/>
      <c r="K253" s="9"/>
      <c r="L253" s="9"/>
    </row>
    <row r="254" spans="2:12" ht="11.25">
      <c r="B254" s="7"/>
      <c r="C254" s="8"/>
      <c r="D254" s="9"/>
      <c r="E254" s="9"/>
      <c r="F254" s="9"/>
      <c r="G254" s="9"/>
      <c r="H254" s="10"/>
      <c r="I254" s="10"/>
      <c r="J254" s="10"/>
      <c r="K254" s="9"/>
      <c r="L254" s="9"/>
    </row>
    <row r="255" spans="2:12" ht="11.25">
      <c r="B255" s="7"/>
      <c r="C255" s="8"/>
      <c r="D255" s="9"/>
      <c r="E255" s="9"/>
      <c r="F255" s="9"/>
      <c r="G255" s="9"/>
      <c r="H255" s="10"/>
      <c r="I255" s="10"/>
      <c r="J255" s="10"/>
      <c r="K255" s="9"/>
      <c r="L255" s="9"/>
    </row>
    <row r="256" spans="2:12" ht="11.25">
      <c r="B256" s="7"/>
      <c r="C256" s="8"/>
      <c r="D256" s="9"/>
      <c r="E256" s="9"/>
      <c r="F256" s="9"/>
      <c r="G256" s="9"/>
      <c r="H256" s="10"/>
      <c r="I256" s="10"/>
      <c r="J256" s="10"/>
      <c r="K256" s="9"/>
      <c r="L256" s="9"/>
    </row>
    <row r="257" spans="2:12" ht="11.25">
      <c r="B257" s="7"/>
      <c r="C257" s="10"/>
      <c r="D257" s="9"/>
      <c r="E257" s="9"/>
      <c r="F257" s="9"/>
      <c r="G257" s="9"/>
      <c r="H257" s="10"/>
      <c r="I257" s="10"/>
      <c r="J257" s="10"/>
      <c r="K257" s="9"/>
      <c r="L257" s="9"/>
    </row>
    <row r="258" spans="2:12" ht="11.25">
      <c r="B258" s="7"/>
      <c r="C258" s="10"/>
      <c r="D258" s="9"/>
      <c r="E258" s="9"/>
      <c r="F258" s="9"/>
      <c r="G258" s="9"/>
      <c r="H258" s="10"/>
      <c r="I258" s="10"/>
      <c r="J258" s="10"/>
      <c r="K258" s="9"/>
      <c r="L258" s="9"/>
    </row>
    <row r="259" spans="2:12" ht="11.25">
      <c r="B259" s="7"/>
      <c r="C259" s="10"/>
      <c r="D259" s="9"/>
      <c r="E259" s="9"/>
      <c r="F259" s="9"/>
      <c r="G259" s="9"/>
      <c r="H259" s="10"/>
      <c r="I259" s="10"/>
      <c r="J259" s="10"/>
      <c r="K259" s="9"/>
      <c r="L259" s="9"/>
    </row>
    <row r="260" spans="2:12" ht="11.25">
      <c r="B260" s="7"/>
      <c r="C260" s="10"/>
      <c r="D260" s="9"/>
      <c r="E260" s="9"/>
      <c r="F260" s="9"/>
      <c r="G260" s="9"/>
      <c r="H260" s="10"/>
      <c r="I260" s="10"/>
      <c r="J260" s="10"/>
      <c r="K260" s="9"/>
      <c r="L260" s="9"/>
    </row>
    <row r="261" spans="2:12" ht="11.25">
      <c r="B261" s="7"/>
      <c r="C261" s="10"/>
      <c r="D261" s="9"/>
      <c r="E261" s="9"/>
      <c r="F261" s="9"/>
      <c r="G261" s="9"/>
      <c r="H261" s="10"/>
      <c r="I261" s="10"/>
      <c r="J261" s="10"/>
      <c r="K261" s="9"/>
      <c r="L261" s="9"/>
    </row>
    <row r="262" spans="2:12" ht="11.25">
      <c r="B262" s="7"/>
      <c r="C262" s="8"/>
      <c r="D262" s="9"/>
      <c r="E262" s="9"/>
      <c r="F262" s="9"/>
      <c r="G262" s="9"/>
      <c r="H262" s="10"/>
      <c r="I262" s="10"/>
      <c r="J262" s="10"/>
      <c r="K262" s="9"/>
      <c r="L262" s="9"/>
    </row>
    <row r="263" spans="2:12" ht="11.25">
      <c r="B263" s="7"/>
      <c r="C263" s="8"/>
      <c r="D263" s="9"/>
      <c r="E263" s="9"/>
      <c r="F263" s="9"/>
      <c r="G263" s="9"/>
      <c r="H263" s="10"/>
      <c r="I263" s="10"/>
      <c r="J263" s="10"/>
      <c r="K263" s="9"/>
      <c r="L263" s="9"/>
    </row>
    <row r="264" spans="2:12" ht="11.25">
      <c r="B264" s="7"/>
      <c r="C264" s="10"/>
      <c r="D264" s="9"/>
      <c r="E264" s="9"/>
      <c r="F264" s="9"/>
      <c r="G264" s="9"/>
      <c r="H264" s="10"/>
      <c r="I264" s="10"/>
      <c r="J264" s="10"/>
      <c r="K264" s="9"/>
      <c r="L264" s="9"/>
    </row>
    <row r="265" spans="2:12" ht="11.25">
      <c r="B265" s="7"/>
      <c r="C265" s="8"/>
      <c r="D265" s="9"/>
      <c r="E265" s="9"/>
      <c r="F265" s="9"/>
      <c r="G265" s="9"/>
      <c r="H265" s="10"/>
      <c r="I265" s="10"/>
      <c r="J265" s="10"/>
      <c r="K265" s="9"/>
      <c r="L265" s="9"/>
    </row>
    <row r="266" spans="2:12" ht="11.25">
      <c r="B266" s="7"/>
      <c r="C266" s="8"/>
      <c r="D266" s="9"/>
      <c r="E266" s="9"/>
      <c r="F266" s="9"/>
      <c r="G266" s="9"/>
      <c r="H266" s="10"/>
      <c r="I266" s="10"/>
      <c r="J266" s="10"/>
      <c r="K266" s="9"/>
      <c r="L266" s="9"/>
    </row>
    <row r="267" spans="2:12" ht="11.25">
      <c r="B267" s="7"/>
      <c r="C267" s="8"/>
      <c r="D267" s="9"/>
      <c r="E267" s="9"/>
      <c r="F267" s="9"/>
      <c r="G267" s="9"/>
      <c r="H267" s="10"/>
      <c r="I267" s="10"/>
      <c r="J267" s="10"/>
      <c r="K267" s="9"/>
      <c r="L267" s="9"/>
    </row>
    <row r="268" spans="2:12" ht="11.25">
      <c r="B268" s="7"/>
      <c r="C268" s="8"/>
      <c r="D268" s="9"/>
      <c r="E268" s="9"/>
      <c r="F268" s="9"/>
      <c r="G268" s="9"/>
      <c r="H268" s="10"/>
      <c r="I268" s="10"/>
      <c r="J268" s="10"/>
      <c r="K268" s="9"/>
      <c r="L268" s="9"/>
    </row>
    <row r="269" spans="2:12" ht="11.25">
      <c r="B269" s="7"/>
      <c r="C269" s="10"/>
      <c r="D269" s="9"/>
      <c r="E269" s="9"/>
      <c r="F269" s="9"/>
      <c r="G269" s="9"/>
      <c r="H269" s="10"/>
      <c r="I269" s="10"/>
      <c r="J269" s="10"/>
      <c r="K269" s="9"/>
      <c r="L269" s="9"/>
    </row>
    <row r="270" spans="2:12" ht="11.25">
      <c r="B270" s="7"/>
      <c r="C270" s="12"/>
      <c r="D270" s="9"/>
      <c r="E270" s="9"/>
      <c r="F270" s="9"/>
      <c r="G270" s="9"/>
      <c r="H270" s="10"/>
      <c r="I270" s="10"/>
      <c r="J270" s="10"/>
      <c r="K270" s="9"/>
      <c r="L270" s="9"/>
    </row>
    <row r="271" spans="2:12" ht="11.25">
      <c r="B271" s="7"/>
      <c r="C271" s="8"/>
      <c r="D271" s="9"/>
      <c r="E271" s="9"/>
      <c r="F271" s="9"/>
      <c r="G271" s="9"/>
      <c r="H271" s="10"/>
      <c r="I271" s="10"/>
      <c r="J271" s="10"/>
      <c r="K271" s="9"/>
      <c r="L271" s="9"/>
    </row>
    <row r="272" spans="2:12" ht="11.25">
      <c r="B272" s="7"/>
      <c r="C272" s="8"/>
      <c r="D272" s="9"/>
      <c r="E272" s="9"/>
      <c r="F272" s="9"/>
      <c r="G272" s="9"/>
      <c r="H272" s="10"/>
      <c r="I272" s="10"/>
      <c r="J272" s="10"/>
      <c r="K272" s="9"/>
      <c r="L272" s="9"/>
    </row>
    <row r="273" spans="2:12" ht="11.25">
      <c r="B273" s="7"/>
      <c r="C273" s="10"/>
      <c r="D273" s="9"/>
      <c r="E273" s="9"/>
      <c r="F273" s="9"/>
      <c r="G273" s="9"/>
      <c r="H273" s="10"/>
      <c r="I273" s="10"/>
      <c r="J273" s="10"/>
      <c r="K273" s="9"/>
      <c r="L273" s="9"/>
    </row>
    <row r="274" spans="2:12" ht="11.25">
      <c r="B274" s="7"/>
      <c r="C274" s="8"/>
      <c r="D274" s="9"/>
      <c r="E274" s="9"/>
      <c r="F274" s="9"/>
      <c r="G274" s="9"/>
      <c r="H274" s="10"/>
      <c r="I274" s="10"/>
      <c r="J274" s="10"/>
      <c r="K274" s="9"/>
      <c r="L274" s="9"/>
    </row>
    <row r="275" spans="2:12" ht="11.25">
      <c r="B275" s="7"/>
      <c r="C275" s="10"/>
      <c r="D275" s="9"/>
      <c r="E275" s="9"/>
      <c r="F275" s="9"/>
      <c r="G275" s="9"/>
      <c r="H275" s="10"/>
      <c r="I275" s="10"/>
      <c r="J275" s="10"/>
      <c r="K275" s="9"/>
      <c r="L275" s="9"/>
    </row>
    <row r="276" spans="2:12" ht="11.25">
      <c r="B276" s="7"/>
      <c r="C276" s="8"/>
      <c r="D276" s="9"/>
      <c r="E276" s="9"/>
      <c r="F276" s="9"/>
      <c r="G276" s="9"/>
      <c r="H276" s="10"/>
      <c r="I276" s="10"/>
      <c r="J276" s="10"/>
      <c r="K276" s="9"/>
      <c r="L276" s="9"/>
    </row>
    <row r="277" spans="2:12" ht="11.25">
      <c r="B277" s="7"/>
      <c r="C277" s="8"/>
      <c r="D277" s="9"/>
      <c r="E277" s="9"/>
      <c r="F277" s="9"/>
      <c r="G277" s="9"/>
      <c r="H277" s="10"/>
      <c r="I277" s="10"/>
      <c r="J277" s="10"/>
      <c r="K277" s="9"/>
      <c r="L277" s="9"/>
    </row>
    <row r="278" spans="2:12" ht="11.25">
      <c r="B278" s="7"/>
      <c r="C278" s="8"/>
      <c r="D278" s="9"/>
      <c r="E278" s="9"/>
      <c r="F278" s="9"/>
      <c r="G278" s="9"/>
      <c r="H278" s="10"/>
      <c r="I278" s="10"/>
      <c r="J278" s="10"/>
      <c r="K278" s="9"/>
      <c r="L278" s="9"/>
    </row>
    <row r="279" spans="2:12" ht="11.25">
      <c r="B279" s="7"/>
      <c r="C279" s="8"/>
      <c r="D279" s="9"/>
      <c r="E279" s="9"/>
      <c r="F279" s="9"/>
      <c r="G279" s="9"/>
      <c r="H279" s="10"/>
      <c r="I279" s="10"/>
      <c r="J279" s="10"/>
      <c r="K279" s="9"/>
      <c r="L279" s="9"/>
    </row>
    <row r="280" spans="2:12" ht="11.25">
      <c r="B280" s="7"/>
      <c r="C280" s="10"/>
      <c r="D280" s="9"/>
      <c r="E280" s="9"/>
      <c r="F280" s="9"/>
      <c r="G280" s="9"/>
      <c r="H280" s="10"/>
      <c r="I280" s="10"/>
      <c r="J280" s="10"/>
      <c r="K280" s="9"/>
      <c r="L280" s="9"/>
    </row>
    <row r="281" spans="2:12" ht="11.25">
      <c r="B281" s="7"/>
      <c r="C281" s="10"/>
      <c r="D281" s="9"/>
      <c r="E281" s="9"/>
      <c r="F281" s="9"/>
      <c r="G281" s="9"/>
      <c r="H281" s="10"/>
      <c r="I281" s="10"/>
      <c r="J281" s="10"/>
      <c r="K281" s="9"/>
      <c r="L281" s="9"/>
    </row>
    <row r="282" spans="2:12" ht="11.25">
      <c r="B282" s="7"/>
      <c r="C282" s="8"/>
      <c r="D282" s="9"/>
      <c r="E282" s="9"/>
      <c r="F282" s="9"/>
      <c r="G282" s="9"/>
      <c r="H282" s="10"/>
      <c r="I282" s="10"/>
      <c r="J282" s="10"/>
      <c r="K282" s="9"/>
      <c r="L282" s="9"/>
    </row>
    <row r="283" spans="2:12" ht="11.25">
      <c r="B283" s="7"/>
      <c r="C283" s="10"/>
      <c r="D283" s="9"/>
      <c r="E283" s="9"/>
      <c r="F283" s="9"/>
      <c r="G283" s="9"/>
      <c r="H283" s="10"/>
      <c r="I283" s="10"/>
      <c r="J283" s="10"/>
      <c r="K283" s="9"/>
      <c r="L283" s="9"/>
    </row>
    <row r="284" spans="2:12" ht="11.25">
      <c r="B284" s="7"/>
      <c r="C284" s="8"/>
      <c r="D284" s="9"/>
      <c r="E284" s="9"/>
      <c r="F284" s="9"/>
      <c r="G284" s="9"/>
      <c r="H284" s="10"/>
      <c r="I284" s="10"/>
      <c r="J284" s="10"/>
      <c r="K284" s="9"/>
      <c r="L284" s="9"/>
    </row>
    <row r="285" spans="2:12" ht="11.25">
      <c r="B285" s="7"/>
      <c r="C285" s="8"/>
      <c r="D285" s="9"/>
      <c r="E285" s="9"/>
      <c r="F285" s="9"/>
      <c r="G285" s="9"/>
      <c r="H285" s="10"/>
      <c r="I285" s="10"/>
      <c r="J285" s="10"/>
      <c r="K285" s="9"/>
      <c r="L285" s="9"/>
    </row>
    <row r="286" spans="2:12" ht="11.25">
      <c r="B286" s="7"/>
      <c r="C286" s="8"/>
      <c r="D286" s="9"/>
      <c r="E286" s="9"/>
      <c r="F286" s="9"/>
      <c r="G286" s="9"/>
      <c r="H286" s="10"/>
      <c r="I286" s="10"/>
      <c r="J286" s="10"/>
      <c r="K286" s="9"/>
      <c r="L286" s="9"/>
    </row>
    <row r="287" spans="2:12" ht="11.25">
      <c r="B287" s="7"/>
      <c r="C287" s="8"/>
      <c r="D287" s="9"/>
      <c r="E287" s="9"/>
      <c r="F287" s="9"/>
      <c r="G287" s="9"/>
      <c r="H287" s="10"/>
      <c r="I287" s="10"/>
      <c r="J287" s="10"/>
      <c r="K287" s="9"/>
      <c r="L287" s="9"/>
    </row>
    <row r="288" spans="2:12" ht="11.25">
      <c r="B288" s="7"/>
      <c r="C288" s="8"/>
      <c r="D288" s="9"/>
      <c r="E288" s="9"/>
      <c r="F288" s="9"/>
      <c r="G288" s="9"/>
      <c r="H288" s="10"/>
      <c r="I288" s="10"/>
      <c r="J288" s="10"/>
      <c r="K288" s="9"/>
      <c r="L288" s="9"/>
    </row>
    <row r="289" spans="2:12" ht="11.25">
      <c r="B289" s="7"/>
      <c r="C289" s="8"/>
      <c r="D289" s="9"/>
      <c r="E289" s="9"/>
      <c r="F289" s="9"/>
      <c r="G289" s="9"/>
      <c r="H289" s="10"/>
      <c r="I289" s="10"/>
      <c r="J289" s="10"/>
      <c r="K289" s="9"/>
      <c r="L289" s="9"/>
    </row>
    <row r="290" spans="2:12" ht="11.25">
      <c r="B290" s="7"/>
      <c r="C290" s="8"/>
      <c r="D290" s="9"/>
      <c r="E290" s="9"/>
      <c r="F290" s="9"/>
      <c r="G290" s="9"/>
      <c r="H290" s="10"/>
      <c r="I290" s="10"/>
      <c r="J290" s="10"/>
      <c r="K290" s="9"/>
      <c r="L290" s="9"/>
    </row>
    <row r="291" spans="2:12" ht="11.25">
      <c r="B291" s="7"/>
      <c r="C291" s="8"/>
      <c r="D291" s="9"/>
      <c r="E291" s="9"/>
      <c r="F291" s="9"/>
      <c r="G291" s="9"/>
      <c r="H291" s="10"/>
      <c r="I291" s="10"/>
      <c r="J291" s="10"/>
      <c r="K291" s="9"/>
      <c r="L291" s="9"/>
    </row>
    <row r="292" spans="2:12" ht="11.25">
      <c r="B292" s="7"/>
      <c r="C292" s="8"/>
      <c r="D292" s="9"/>
      <c r="E292" s="9"/>
      <c r="F292" s="9"/>
      <c r="G292" s="9"/>
      <c r="H292" s="10"/>
      <c r="I292" s="10"/>
      <c r="J292" s="10"/>
      <c r="K292" s="9"/>
      <c r="L292" s="9"/>
    </row>
    <row r="293" spans="2:12" ht="11.25">
      <c r="B293" s="7"/>
      <c r="C293" s="8"/>
      <c r="D293" s="9"/>
      <c r="E293" s="9"/>
      <c r="F293" s="9"/>
      <c r="G293" s="9"/>
      <c r="H293" s="10"/>
      <c r="I293" s="10"/>
      <c r="J293" s="10"/>
      <c r="K293" s="9"/>
      <c r="L293" s="9"/>
    </row>
    <row r="294" spans="2:12" ht="11.25">
      <c r="B294" s="7"/>
      <c r="C294" s="10"/>
      <c r="D294" s="9"/>
      <c r="E294" s="9"/>
      <c r="F294" s="9"/>
      <c r="G294" s="9"/>
      <c r="H294" s="10"/>
      <c r="I294" s="10"/>
      <c r="J294" s="10"/>
      <c r="K294" s="9"/>
      <c r="L294" s="9"/>
    </row>
    <row r="295" spans="2:12" ht="11.25">
      <c r="B295" s="7"/>
      <c r="C295" s="10"/>
      <c r="D295" s="9"/>
      <c r="E295" s="9"/>
      <c r="F295" s="9"/>
      <c r="G295" s="9"/>
      <c r="H295" s="10"/>
      <c r="I295" s="10"/>
      <c r="J295" s="10"/>
      <c r="K295" s="9"/>
      <c r="L295" s="9"/>
    </row>
    <row r="296" spans="2:12" ht="11.25">
      <c r="B296" s="7"/>
      <c r="C296" s="8"/>
      <c r="D296" s="9"/>
      <c r="E296" s="9"/>
      <c r="F296" s="9"/>
      <c r="G296" s="9"/>
      <c r="H296" s="10"/>
      <c r="I296" s="10"/>
      <c r="J296" s="10"/>
      <c r="K296" s="9"/>
      <c r="L296" s="9"/>
    </row>
    <row r="297" spans="2:12" ht="11.25">
      <c r="B297" s="7"/>
      <c r="C297" s="10"/>
      <c r="D297" s="9"/>
      <c r="E297" s="9"/>
      <c r="F297" s="9"/>
      <c r="G297" s="9"/>
      <c r="H297" s="10"/>
      <c r="I297" s="10"/>
      <c r="J297" s="10"/>
      <c r="K297" s="9"/>
      <c r="L297" s="9"/>
    </row>
    <row r="298" spans="2:12" ht="11.25">
      <c r="B298" s="7"/>
      <c r="C298" s="8"/>
      <c r="D298" s="9"/>
      <c r="E298" s="9"/>
      <c r="F298" s="9"/>
      <c r="G298" s="9"/>
      <c r="H298" s="10"/>
      <c r="I298" s="10"/>
      <c r="J298" s="10"/>
      <c r="K298" s="9"/>
      <c r="L298" s="9"/>
    </row>
    <row r="299" spans="2:12" ht="11.25">
      <c r="B299" s="7"/>
      <c r="C299" s="8"/>
      <c r="D299" s="9"/>
      <c r="E299" s="9"/>
      <c r="F299" s="9"/>
      <c r="G299" s="9"/>
      <c r="H299" s="10"/>
      <c r="I299" s="10"/>
      <c r="J299" s="10"/>
      <c r="K299" s="9"/>
      <c r="L299" s="9"/>
    </row>
    <row r="300" spans="2:12" ht="11.25">
      <c r="B300" s="7"/>
      <c r="C300" s="10"/>
      <c r="D300" s="9"/>
      <c r="E300" s="9"/>
      <c r="F300" s="9"/>
      <c r="G300" s="9"/>
      <c r="H300" s="10"/>
      <c r="I300" s="10"/>
      <c r="J300" s="10"/>
      <c r="K300" s="9"/>
      <c r="L300" s="9"/>
    </row>
    <row r="301" spans="2:12" ht="11.25">
      <c r="B301" s="7"/>
      <c r="C301" s="8"/>
      <c r="D301" s="9"/>
      <c r="E301" s="9"/>
      <c r="F301" s="9"/>
      <c r="G301" s="9"/>
      <c r="H301" s="10"/>
      <c r="I301" s="10"/>
      <c r="J301" s="10"/>
      <c r="K301" s="9"/>
      <c r="L301" s="9"/>
    </row>
    <row r="302" spans="2:12" ht="11.25">
      <c r="B302" s="7"/>
      <c r="C302" s="8"/>
      <c r="D302" s="9"/>
      <c r="E302" s="9"/>
      <c r="F302" s="9"/>
      <c r="G302" s="9"/>
      <c r="H302" s="10"/>
      <c r="I302" s="10"/>
      <c r="J302" s="10"/>
      <c r="K302" s="9"/>
      <c r="L302" s="9"/>
    </row>
    <row r="303" spans="2:12" ht="11.25">
      <c r="B303" s="7"/>
      <c r="C303" s="10"/>
      <c r="D303" s="9"/>
      <c r="E303" s="9"/>
      <c r="F303" s="9"/>
      <c r="G303" s="9"/>
      <c r="H303" s="10"/>
      <c r="I303" s="10"/>
      <c r="J303" s="10"/>
      <c r="K303" s="9"/>
      <c r="L303" s="9"/>
    </row>
    <row r="304" spans="2:12" ht="11.25">
      <c r="B304" s="7"/>
      <c r="C304" s="8"/>
      <c r="D304" s="9"/>
      <c r="E304" s="9"/>
      <c r="F304" s="9"/>
      <c r="G304" s="9"/>
      <c r="H304" s="10"/>
      <c r="I304" s="10"/>
      <c r="J304" s="10"/>
      <c r="K304" s="9"/>
      <c r="L304" s="9"/>
    </row>
    <row r="305" spans="2:12" ht="11.25">
      <c r="B305" s="7"/>
      <c r="C305" s="10"/>
      <c r="D305" s="9"/>
      <c r="E305" s="9"/>
      <c r="F305" s="9"/>
      <c r="G305" s="9"/>
      <c r="H305" s="10"/>
      <c r="I305" s="10"/>
      <c r="J305" s="10"/>
      <c r="K305" s="9"/>
      <c r="L305" s="9"/>
    </row>
    <row r="306" spans="2:12" ht="11.25">
      <c r="B306" s="7"/>
      <c r="C306" s="8"/>
      <c r="D306" s="9"/>
      <c r="E306" s="9"/>
      <c r="F306" s="9"/>
      <c r="G306" s="9"/>
      <c r="H306" s="10"/>
      <c r="I306" s="10"/>
      <c r="J306" s="10"/>
      <c r="K306" s="9"/>
      <c r="L306" s="9"/>
    </row>
    <row r="307" spans="2:12" ht="11.25">
      <c r="B307" s="7"/>
      <c r="C307" s="8"/>
      <c r="D307" s="9"/>
      <c r="E307" s="9"/>
      <c r="F307" s="9"/>
      <c r="G307" s="9"/>
      <c r="H307" s="10"/>
      <c r="I307" s="10"/>
      <c r="J307" s="10"/>
      <c r="K307" s="9"/>
      <c r="L307" s="9"/>
    </row>
    <row r="308" spans="2:12" ht="11.25">
      <c r="B308" s="7"/>
      <c r="C308" s="8"/>
      <c r="D308" s="9"/>
      <c r="E308" s="9"/>
      <c r="F308" s="9"/>
      <c r="G308" s="9"/>
      <c r="H308" s="10"/>
      <c r="I308" s="10"/>
      <c r="J308" s="10"/>
      <c r="K308" s="9"/>
      <c r="L308" s="9"/>
    </row>
    <row r="309" spans="2:12" ht="11.25">
      <c r="B309" s="7"/>
      <c r="C309" s="8"/>
      <c r="D309" s="9"/>
      <c r="E309" s="9"/>
      <c r="F309" s="9"/>
      <c r="G309" s="9"/>
      <c r="H309" s="10"/>
      <c r="I309" s="10"/>
      <c r="J309" s="10"/>
      <c r="K309" s="9"/>
      <c r="L309" s="9"/>
    </row>
    <row r="310" spans="2:12" ht="11.25">
      <c r="B310" s="7"/>
      <c r="C310" s="10"/>
      <c r="D310" s="9"/>
      <c r="E310" s="9"/>
      <c r="F310" s="9"/>
      <c r="G310" s="9"/>
      <c r="H310" s="10"/>
      <c r="I310" s="10"/>
      <c r="J310" s="10"/>
      <c r="K310" s="9"/>
      <c r="L310" s="9"/>
    </row>
    <row r="311" spans="2:12" ht="11.25">
      <c r="B311" s="7"/>
      <c r="C311" s="10"/>
      <c r="D311" s="9"/>
      <c r="E311" s="9"/>
      <c r="F311" s="9"/>
      <c r="G311" s="9"/>
      <c r="H311" s="10"/>
      <c r="I311" s="10"/>
      <c r="J311" s="10"/>
      <c r="K311" s="9"/>
      <c r="L311" s="9"/>
    </row>
    <row r="312" spans="2:12" ht="11.25">
      <c r="B312" s="7"/>
      <c r="C312" s="10"/>
      <c r="D312" s="9"/>
      <c r="E312" s="9"/>
      <c r="F312" s="9"/>
      <c r="G312" s="9"/>
      <c r="H312" s="10"/>
      <c r="I312" s="10"/>
      <c r="J312" s="10"/>
      <c r="K312" s="9"/>
      <c r="L312" s="9"/>
    </row>
    <row r="313" spans="2:12" ht="11.25">
      <c r="B313" s="7"/>
      <c r="C313" s="10"/>
      <c r="D313" s="9"/>
      <c r="E313" s="9"/>
      <c r="F313" s="9"/>
      <c r="G313" s="9"/>
      <c r="H313" s="10"/>
      <c r="I313" s="10"/>
      <c r="J313" s="10"/>
      <c r="K313" s="9"/>
      <c r="L313" s="9"/>
    </row>
    <row r="314" spans="2:12" ht="11.25">
      <c r="B314" s="7"/>
      <c r="C314" s="8"/>
      <c r="D314" s="9"/>
      <c r="E314" s="9"/>
      <c r="F314" s="9"/>
      <c r="G314" s="9"/>
      <c r="H314" s="10"/>
      <c r="I314" s="10"/>
      <c r="J314" s="10"/>
      <c r="K314" s="9"/>
      <c r="L314" s="9"/>
    </row>
    <row r="315" spans="2:12" ht="11.25">
      <c r="B315" s="7"/>
      <c r="C315" s="8"/>
      <c r="D315" s="9"/>
      <c r="E315" s="9"/>
      <c r="F315" s="9"/>
      <c r="G315" s="9"/>
      <c r="H315" s="10"/>
      <c r="I315" s="10"/>
      <c r="J315" s="10"/>
      <c r="K315" s="9"/>
      <c r="L315" s="9"/>
    </row>
    <row r="316" spans="2:12" ht="11.25">
      <c r="B316" s="7"/>
      <c r="C316" s="12"/>
      <c r="D316" s="9"/>
      <c r="E316" s="9"/>
      <c r="F316" s="9"/>
      <c r="G316" s="9"/>
      <c r="H316" s="10"/>
      <c r="I316" s="10"/>
      <c r="J316" s="10"/>
      <c r="K316" s="9"/>
      <c r="L316" s="9"/>
    </row>
    <row r="317" spans="2:12" ht="11.25">
      <c r="B317" s="7"/>
      <c r="C317" s="8"/>
      <c r="D317" s="9"/>
      <c r="E317" s="9"/>
      <c r="F317" s="9"/>
      <c r="G317" s="9"/>
      <c r="H317" s="10"/>
      <c r="I317" s="10"/>
      <c r="J317" s="10"/>
      <c r="K317" s="9"/>
      <c r="L317" s="9"/>
    </row>
    <row r="318" spans="2:12" ht="11.25">
      <c r="B318" s="7"/>
      <c r="C318" s="8"/>
      <c r="D318" s="9"/>
      <c r="E318" s="9"/>
      <c r="F318" s="9"/>
      <c r="G318" s="9"/>
      <c r="H318" s="10"/>
      <c r="I318" s="10"/>
      <c r="J318" s="10"/>
      <c r="K318" s="9"/>
      <c r="L318" s="9"/>
    </row>
    <row r="319" spans="2:12" ht="11.25">
      <c r="B319" s="7"/>
      <c r="C319" s="8"/>
      <c r="D319" s="9"/>
      <c r="E319" s="9"/>
      <c r="F319" s="9"/>
      <c r="G319" s="9"/>
      <c r="H319" s="10"/>
      <c r="I319" s="10"/>
      <c r="J319" s="10"/>
      <c r="K319" s="9"/>
      <c r="L319" s="9"/>
    </row>
    <row r="320" spans="2:12" ht="11.25">
      <c r="B320" s="7"/>
      <c r="C320" s="10"/>
      <c r="D320" s="9"/>
      <c r="E320" s="9"/>
      <c r="F320" s="9"/>
      <c r="G320" s="9"/>
      <c r="H320" s="10"/>
      <c r="I320" s="10"/>
      <c r="J320" s="10"/>
      <c r="K320" s="9"/>
      <c r="L320" s="9"/>
    </row>
    <row r="321" spans="2:12" ht="11.25">
      <c r="B321" s="7"/>
      <c r="C321" s="10"/>
      <c r="D321" s="9"/>
      <c r="E321" s="9"/>
      <c r="F321" s="9"/>
      <c r="G321" s="9"/>
      <c r="H321" s="10"/>
      <c r="I321" s="10"/>
      <c r="J321" s="10"/>
      <c r="K321" s="9"/>
      <c r="L321" s="9"/>
    </row>
    <row r="322" spans="2:12" ht="11.25">
      <c r="B322" s="7"/>
      <c r="C322" s="8"/>
      <c r="D322" s="9"/>
      <c r="E322" s="9"/>
      <c r="F322" s="9"/>
      <c r="G322" s="9"/>
      <c r="H322" s="10"/>
      <c r="I322" s="10"/>
      <c r="J322" s="10"/>
      <c r="K322" s="9"/>
      <c r="L322" s="9"/>
    </row>
    <row r="323" spans="2:12" ht="11.25">
      <c r="B323" s="7"/>
      <c r="C323" s="8"/>
      <c r="D323" s="9"/>
      <c r="E323" s="9"/>
      <c r="F323" s="9"/>
      <c r="G323" s="9"/>
      <c r="H323" s="10"/>
      <c r="I323" s="10"/>
      <c r="J323" s="10"/>
      <c r="K323" s="9"/>
      <c r="L323" s="9"/>
    </row>
    <row r="324" spans="2:12" ht="11.25">
      <c r="B324" s="7"/>
      <c r="C324" s="10"/>
      <c r="D324" s="9"/>
      <c r="E324" s="9"/>
      <c r="F324" s="9"/>
      <c r="G324" s="9"/>
      <c r="H324" s="10"/>
      <c r="I324" s="10"/>
      <c r="J324" s="10"/>
      <c r="K324" s="9"/>
      <c r="L324" s="9"/>
    </row>
    <row r="325" spans="2:12" ht="11.25">
      <c r="B325" s="7"/>
      <c r="C325" s="10"/>
      <c r="D325" s="9"/>
      <c r="E325" s="9"/>
      <c r="F325" s="9"/>
      <c r="G325" s="9"/>
      <c r="H325" s="10"/>
      <c r="I325" s="10"/>
      <c r="J325" s="10"/>
      <c r="K325" s="9"/>
      <c r="L325" s="9"/>
    </row>
    <row r="326" spans="2:12" ht="11.25">
      <c r="B326" s="7"/>
      <c r="C326" s="10"/>
      <c r="D326" s="9"/>
      <c r="E326" s="9"/>
      <c r="F326" s="9"/>
      <c r="G326" s="9"/>
      <c r="H326" s="10"/>
      <c r="I326" s="10"/>
      <c r="J326" s="10"/>
      <c r="K326" s="9"/>
      <c r="L326" s="9"/>
    </row>
    <row r="327" spans="2:12" ht="11.25">
      <c r="B327" s="7"/>
      <c r="C327" s="10"/>
      <c r="D327" s="9"/>
      <c r="E327" s="9"/>
      <c r="F327" s="9"/>
      <c r="G327" s="9"/>
      <c r="H327" s="10"/>
      <c r="I327" s="10"/>
      <c r="J327" s="10"/>
      <c r="K327" s="9"/>
      <c r="L327" s="9"/>
    </row>
    <row r="328" spans="2:12" ht="11.25">
      <c r="B328" s="7"/>
      <c r="C328" s="10"/>
      <c r="D328" s="9"/>
      <c r="E328" s="9"/>
      <c r="F328" s="9"/>
      <c r="G328" s="9"/>
      <c r="H328" s="10"/>
      <c r="I328" s="10"/>
      <c r="J328" s="10"/>
      <c r="K328" s="9"/>
      <c r="L328" s="9"/>
    </row>
    <row r="329" spans="2:12" ht="11.25">
      <c r="B329" s="7"/>
      <c r="C329" s="8"/>
      <c r="D329" s="9"/>
      <c r="E329" s="9"/>
      <c r="F329" s="9"/>
      <c r="G329" s="9"/>
      <c r="H329" s="10"/>
      <c r="I329" s="10"/>
      <c r="J329" s="10"/>
      <c r="K329" s="9"/>
      <c r="L329" s="9"/>
    </row>
    <row r="330" spans="2:12" ht="11.25">
      <c r="B330" s="7"/>
      <c r="C330" s="10"/>
      <c r="D330" s="9"/>
      <c r="E330" s="9"/>
      <c r="F330" s="9"/>
      <c r="G330" s="9"/>
      <c r="H330" s="10"/>
      <c r="I330" s="10"/>
      <c r="J330" s="10"/>
      <c r="K330" s="9"/>
      <c r="L330" s="9"/>
    </row>
    <row r="331" spans="2:12" ht="11.25">
      <c r="B331" s="7"/>
      <c r="C331" s="10"/>
      <c r="D331" s="9"/>
      <c r="E331" s="9"/>
      <c r="F331" s="9"/>
      <c r="G331" s="9"/>
      <c r="H331" s="10"/>
      <c r="I331" s="10"/>
      <c r="J331" s="10"/>
      <c r="K331" s="9"/>
      <c r="L331" s="9"/>
    </row>
    <row r="332" spans="2:12" ht="11.25">
      <c r="B332" s="7"/>
      <c r="C332" s="10"/>
      <c r="D332" s="9"/>
      <c r="E332" s="9"/>
      <c r="F332" s="9"/>
      <c r="G332" s="9"/>
      <c r="H332" s="10"/>
      <c r="I332" s="10"/>
      <c r="J332" s="10"/>
      <c r="K332" s="9"/>
      <c r="L332" s="9"/>
    </row>
    <row r="333" spans="2:12" ht="11.25">
      <c r="B333" s="7"/>
      <c r="C333" s="10"/>
      <c r="D333" s="9"/>
      <c r="E333" s="9"/>
      <c r="F333" s="9"/>
      <c r="G333" s="9"/>
      <c r="H333" s="10"/>
      <c r="I333" s="10"/>
      <c r="J333" s="10"/>
      <c r="K333" s="9"/>
      <c r="L333" s="9"/>
    </row>
    <row r="334" spans="2:12" ht="11.25">
      <c r="B334" s="7"/>
      <c r="C334" s="10"/>
      <c r="D334" s="9"/>
      <c r="E334" s="9"/>
      <c r="F334" s="9"/>
      <c r="G334" s="9"/>
      <c r="H334" s="10"/>
      <c r="I334" s="10"/>
      <c r="J334" s="10"/>
      <c r="K334" s="9"/>
      <c r="L334" s="9"/>
    </row>
    <row r="335" spans="2:12" ht="11.25">
      <c r="B335" s="7"/>
      <c r="C335" s="8"/>
      <c r="D335" s="9"/>
      <c r="E335" s="9"/>
      <c r="F335" s="9"/>
      <c r="G335" s="9"/>
      <c r="H335" s="10"/>
      <c r="I335" s="10"/>
      <c r="J335" s="10"/>
      <c r="K335" s="9"/>
      <c r="L335" s="9"/>
    </row>
    <row r="336" spans="2:12" ht="11.25">
      <c r="B336" s="7"/>
      <c r="C336" s="8"/>
      <c r="D336" s="9"/>
      <c r="E336" s="9"/>
      <c r="F336" s="9"/>
      <c r="G336" s="9"/>
      <c r="H336" s="10"/>
      <c r="I336" s="10"/>
      <c r="J336" s="10"/>
      <c r="K336" s="9"/>
      <c r="L336" s="9"/>
    </row>
    <row r="337" spans="2:12" ht="11.25">
      <c r="B337" s="7"/>
      <c r="C337" s="8"/>
      <c r="D337" s="9"/>
      <c r="E337" s="9"/>
      <c r="F337" s="9"/>
      <c r="G337" s="9"/>
      <c r="H337" s="10"/>
      <c r="I337" s="10"/>
      <c r="J337" s="10"/>
      <c r="K337" s="9"/>
      <c r="L337" s="9"/>
    </row>
    <row r="338" spans="2:12" ht="11.25">
      <c r="B338" s="7"/>
      <c r="C338" s="8"/>
      <c r="D338" s="9"/>
      <c r="E338" s="9"/>
      <c r="F338" s="9"/>
      <c r="G338" s="9"/>
      <c r="H338" s="10"/>
      <c r="I338" s="10"/>
      <c r="J338" s="10"/>
      <c r="K338" s="9"/>
      <c r="L338" s="9"/>
    </row>
    <row r="339" spans="2:19" ht="11.25">
      <c r="B339" s="7"/>
      <c r="C339" s="10"/>
      <c r="D339" s="9"/>
      <c r="E339" s="9"/>
      <c r="F339" s="9"/>
      <c r="G339" s="9"/>
      <c r="H339" s="10"/>
      <c r="I339" s="10"/>
      <c r="J339" s="10"/>
      <c r="K339" s="9"/>
      <c r="L339" s="9"/>
      <c r="S339" s="13"/>
    </row>
    <row r="340" spans="2:12" ht="11.25">
      <c r="B340" s="7"/>
      <c r="C340" s="10"/>
      <c r="D340" s="9"/>
      <c r="E340" s="9"/>
      <c r="F340" s="9"/>
      <c r="G340" s="9"/>
      <c r="H340" s="10"/>
      <c r="I340" s="10"/>
      <c r="J340" s="10"/>
      <c r="K340" s="9"/>
      <c r="L340" s="9"/>
    </row>
    <row r="341" spans="2:12" ht="11.25">
      <c r="B341" s="7"/>
      <c r="C341" s="10"/>
      <c r="D341" s="9"/>
      <c r="E341" s="9"/>
      <c r="F341" s="9"/>
      <c r="G341" s="9"/>
      <c r="H341" s="10"/>
      <c r="I341" s="10"/>
      <c r="J341" s="10"/>
      <c r="K341" s="9"/>
      <c r="L341" s="9"/>
    </row>
    <row r="342" spans="2:12" ht="11.25">
      <c r="B342" s="7"/>
      <c r="C342" s="10"/>
      <c r="D342" s="9"/>
      <c r="E342" s="9"/>
      <c r="F342" s="9"/>
      <c r="G342" s="9"/>
      <c r="H342" s="10"/>
      <c r="I342" s="10"/>
      <c r="J342" s="10"/>
      <c r="K342" s="9"/>
      <c r="L342" s="9"/>
    </row>
    <row r="343" spans="2:12" ht="11.25">
      <c r="B343" s="7"/>
      <c r="C343" s="10"/>
      <c r="D343" s="9"/>
      <c r="E343" s="9"/>
      <c r="F343" s="9"/>
      <c r="G343" s="9"/>
      <c r="H343" s="10"/>
      <c r="I343" s="10"/>
      <c r="J343" s="10"/>
      <c r="K343" s="9"/>
      <c r="L343" s="9"/>
    </row>
    <row r="344" spans="2:12" ht="11.25">
      <c r="B344" s="7"/>
      <c r="C344" s="8"/>
      <c r="D344" s="9"/>
      <c r="E344" s="9"/>
      <c r="F344" s="9"/>
      <c r="G344" s="9"/>
      <c r="H344" s="10"/>
      <c r="I344" s="10"/>
      <c r="J344" s="10"/>
      <c r="K344" s="9"/>
      <c r="L344" s="9"/>
    </row>
    <row r="345" spans="2:12" ht="11.25">
      <c r="B345" s="7"/>
      <c r="C345" s="8"/>
      <c r="D345" s="9"/>
      <c r="E345" s="9"/>
      <c r="F345" s="9"/>
      <c r="G345" s="9"/>
      <c r="H345" s="10"/>
      <c r="I345" s="10"/>
      <c r="J345" s="10"/>
      <c r="K345" s="9"/>
      <c r="L345" s="9"/>
    </row>
    <row r="346" spans="2:12" ht="11.25">
      <c r="B346" s="7"/>
      <c r="C346" s="8"/>
      <c r="D346" s="9"/>
      <c r="E346" s="9"/>
      <c r="F346" s="9"/>
      <c r="G346" s="9"/>
      <c r="H346" s="10"/>
      <c r="I346" s="10"/>
      <c r="J346" s="10"/>
      <c r="K346" s="9"/>
      <c r="L346" s="9"/>
    </row>
    <row r="347" spans="2:12" ht="11.25">
      <c r="B347" s="7"/>
      <c r="C347" s="10"/>
      <c r="D347" s="9"/>
      <c r="E347" s="9"/>
      <c r="F347" s="9"/>
      <c r="G347" s="9"/>
      <c r="H347" s="10"/>
      <c r="I347" s="10"/>
      <c r="J347" s="10"/>
      <c r="K347" s="9"/>
      <c r="L347" s="9"/>
    </row>
    <row r="348" spans="2:12" ht="11.25">
      <c r="B348" s="7"/>
      <c r="C348" s="10"/>
      <c r="D348" s="9"/>
      <c r="E348" s="9"/>
      <c r="F348" s="9"/>
      <c r="G348" s="9"/>
      <c r="H348" s="10"/>
      <c r="I348" s="10"/>
      <c r="J348" s="10"/>
      <c r="K348" s="9"/>
      <c r="L348" s="9"/>
    </row>
    <row r="349" spans="2:12" ht="11.25">
      <c r="B349" s="7"/>
      <c r="C349" s="10"/>
      <c r="D349" s="9"/>
      <c r="E349" s="9"/>
      <c r="F349" s="9"/>
      <c r="G349" s="9"/>
      <c r="H349" s="10"/>
      <c r="I349" s="10"/>
      <c r="J349" s="10"/>
      <c r="K349" s="9"/>
      <c r="L349" s="9"/>
    </row>
    <row r="350" spans="2:12" ht="11.25">
      <c r="B350" s="7"/>
      <c r="C350" s="10"/>
      <c r="D350" s="9"/>
      <c r="E350" s="9"/>
      <c r="F350" s="9"/>
      <c r="G350" s="9"/>
      <c r="H350" s="10"/>
      <c r="I350" s="10"/>
      <c r="J350" s="10"/>
      <c r="K350" s="9"/>
      <c r="L350" s="9"/>
    </row>
    <row r="351" spans="2:12" ht="11.25">
      <c r="B351" s="7"/>
      <c r="C351" s="10"/>
      <c r="D351" s="9"/>
      <c r="E351" s="9"/>
      <c r="F351" s="9"/>
      <c r="G351" s="9"/>
      <c r="H351" s="10"/>
      <c r="I351" s="10"/>
      <c r="J351" s="10"/>
      <c r="K351" s="9"/>
      <c r="L351" s="9"/>
    </row>
    <row r="352" spans="2:12" ht="11.25">
      <c r="B352" s="7"/>
      <c r="C352" s="8"/>
      <c r="D352" s="9"/>
      <c r="E352" s="9"/>
      <c r="F352" s="9"/>
      <c r="G352" s="9"/>
      <c r="H352" s="10"/>
      <c r="I352" s="10"/>
      <c r="J352" s="10"/>
      <c r="K352" s="9"/>
      <c r="L352" s="9"/>
    </row>
    <row r="353" spans="2:12" ht="11.25">
      <c r="B353" s="7"/>
      <c r="C353" s="10"/>
      <c r="D353" s="9"/>
      <c r="E353" s="9"/>
      <c r="F353" s="9"/>
      <c r="G353" s="9"/>
      <c r="H353" s="10"/>
      <c r="I353" s="10"/>
      <c r="J353" s="10"/>
      <c r="K353" s="9"/>
      <c r="L353" s="9"/>
    </row>
    <row r="354" spans="2:12" ht="11.25">
      <c r="B354" s="7"/>
      <c r="C354" s="12"/>
      <c r="D354" s="9"/>
      <c r="E354" s="9"/>
      <c r="F354" s="9"/>
      <c r="G354" s="9"/>
      <c r="H354" s="10"/>
      <c r="I354" s="10"/>
      <c r="J354" s="10"/>
      <c r="K354" s="9"/>
      <c r="L354" s="9"/>
    </row>
    <row r="355" spans="2:12" ht="11.25">
      <c r="B355" s="7"/>
      <c r="C355" s="10"/>
      <c r="D355" s="9"/>
      <c r="E355" s="9"/>
      <c r="F355" s="9"/>
      <c r="G355" s="9"/>
      <c r="H355" s="10"/>
      <c r="I355" s="10"/>
      <c r="J355" s="10"/>
      <c r="K355" s="9"/>
      <c r="L355" s="9"/>
    </row>
    <row r="356" spans="2:12" ht="11.25">
      <c r="B356" s="7"/>
      <c r="C356" s="8"/>
      <c r="D356" s="9"/>
      <c r="E356" s="9"/>
      <c r="F356" s="9"/>
      <c r="G356" s="9"/>
      <c r="H356" s="10"/>
      <c r="I356" s="10"/>
      <c r="J356" s="10"/>
      <c r="K356" s="9"/>
      <c r="L356" s="9"/>
    </row>
    <row r="357" spans="2:12" ht="11.25">
      <c r="B357" s="7"/>
      <c r="C357" s="8"/>
      <c r="D357" s="9"/>
      <c r="E357" s="9"/>
      <c r="F357" s="9"/>
      <c r="G357" s="9"/>
      <c r="H357" s="10"/>
      <c r="I357" s="10"/>
      <c r="J357" s="10"/>
      <c r="K357" s="9"/>
      <c r="L357" s="9"/>
    </row>
    <row r="358" spans="2:12" ht="11.25">
      <c r="B358" s="7"/>
      <c r="C358" s="8"/>
      <c r="D358" s="9"/>
      <c r="E358" s="9"/>
      <c r="F358" s="9"/>
      <c r="G358" s="9"/>
      <c r="H358" s="10"/>
      <c r="I358" s="10"/>
      <c r="J358" s="10"/>
      <c r="K358" s="9"/>
      <c r="L358" s="9"/>
    </row>
    <row r="359" spans="2:12" ht="11.25">
      <c r="B359" s="7"/>
      <c r="C359" s="8"/>
      <c r="D359" s="9"/>
      <c r="E359" s="9"/>
      <c r="F359" s="9"/>
      <c r="G359" s="9"/>
      <c r="H359" s="10"/>
      <c r="I359" s="10"/>
      <c r="J359" s="10"/>
      <c r="K359" s="9"/>
      <c r="L359" s="9"/>
    </row>
    <row r="360" spans="2:12" ht="11.25">
      <c r="B360" s="7"/>
      <c r="C360" s="10"/>
      <c r="D360" s="9"/>
      <c r="E360" s="9"/>
      <c r="F360" s="9"/>
      <c r="G360" s="9"/>
      <c r="H360" s="10"/>
      <c r="I360" s="10"/>
      <c r="J360" s="10"/>
      <c r="K360" s="9"/>
      <c r="L360" s="9"/>
    </row>
    <row r="361" spans="2:12" ht="11.25">
      <c r="B361" s="7"/>
      <c r="C361" s="8"/>
      <c r="D361" s="9"/>
      <c r="E361" s="9"/>
      <c r="F361" s="9"/>
      <c r="G361" s="9"/>
      <c r="H361" s="10"/>
      <c r="I361" s="10"/>
      <c r="J361" s="10"/>
      <c r="K361" s="9"/>
      <c r="L361" s="9"/>
    </row>
    <row r="362" spans="2:12" ht="11.25">
      <c r="B362" s="7"/>
      <c r="C362" s="8"/>
      <c r="D362" s="9"/>
      <c r="E362" s="9"/>
      <c r="F362" s="9"/>
      <c r="G362" s="9"/>
      <c r="H362" s="10"/>
      <c r="I362" s="10"/>
      <c r="J362" s="10"/>
      <c r="K362" s="9"/>
      <c r="L362" s="9"/>
    </row>
    <row r="363" spans="2:12" ht="11.25">
      <c r="B363" s="7"/>
      <c r="C363" s="8"/>
      <c r="D363" s="9"/>
      <c r="E363" s="9"/>
      <c r="F363" s="9"/>
      <c r="G363" s="9"/>
      <c r="H363" s="10"/>
      <c r="I363" s="10"/>
      <c r="J363" s="10"/>
      <c r="K363" s="9"/>
      <c r="L363" s="9"/>
    </row>
    <row r="364" spans="2:12" ht="11.25">
      <c r="B364" s="7"/>
      <c r="C364" s="10"/>
      <c r="D364" s="9"/>
      <c r="E364" s="9"/>
      <c r="F364" s="9"/>
      <c r="G364" s="9"/>
      <c r="H364" s="10"/>
      <c r="I364" s="10"/>
      <c r="J364" s="10"/>
      <c r="K364" s="9"/>
      <c r="L364" s="9"/>
    </row>
    <row r="365" spans="2:12" ht="11.25">
      <c r="B365" s="7"/>
      <c r="C365" s="8"/>
      <c r="D365" s="9"/>
      <c r="E365" s="9"/>
      <c r="F365" s="9"/>
      <c r="G365" s="9"/>
      <c r="H365" s="10"/>
      <c r="I365" s="10"/>
      <c r="J365" s="10"/>
      <c r="K365" s="9"/>
      <c r="L365" s="9"/>
    </row>
    <row r="366" spans="2:12" ht="11.25">
      <c r="B366" s="7"/>
      <c r="C366" s="8"/>
      <c r="D366" s="9"/>
      <c r="E366" s="9"/>
      <c r="F366" s="9"/>
      <c r="G366" s="9"/>
      <c r="H366" s="10"/>
      <c r="I366" s="10"/>
      <c r="J366" s="10"/>
      <c r="K366" s="9"/>
      <c r="L366" s="9"/>
    </row>
    <row r="367" spans="2:12" ht="11.25">
      <c r="B367" s="7"/>
      <c r="C367" s="8"/>
      <c r="D367" s="9"/>
      <c r="E367" s="9"/>
      <c r="F367" s="9"/>
      <c r="G367" s="9"/>
      <c r="H367" s="10"/>
      <c r="I367" s="10"/>
      <c r="J367" s="10"/>
      <c r="K367" s="9"/>
      <c r="L367" s="9"/>
    </row>
    <row r="368" spans="2:12" ht="11.25">
      <c r="B368" s="7"/>
      <c r="C368" s="8"/>
      <c r="D368" s="9"/>
      <c r="E368" s="9"/>
      <c r="F368" s="9"/>
      <c r="G368" s="9"/>
      <c r="H368" s="10"/>
      <c r="I368" s="10"/>
      <c r="J368" s="10"/>
      <c r="K368" s="9"/>
      <c r="L368" s="9"/>
    </row>
    <row r="369" spans="2:12" ht="11.25">
      <c r="B369" s="7"/>
      <c r="C369" s="8"/>
      <c r="D369" s="9"/>
      <c r="E369" s="9"/>
      <c r="F369" s="9"/>
      <c r="G369" s="9"/>
      <c r="H369" s="10"/>
      <c r="I369" s="10"/>
      <c r="J369" s="10"/>
      <c r="K369" s="9"/>
      <c r="L369" s="9"/>
    </row>
    <row r="370" spans="2:12" ht="11.25">
      <c r="B370" s="7"/>
      <c r="C370" s="8"/>
      <c r="D370" s="9"/>
      <c r="E370" s="9"/>
      <c r="F370" s="9"/>
      <c r="G370" s="9"/>
      <c r="H370" s="10"/>
      <c r="I370" s="10"/>
      <c r="J370" s="10"/>
      <c r="K370" s="9"/>
      <c r="L370" s="9"/>
    </row>
    <row r="371" spans="2:12" ht="11.25">
      <c r="B371" s="7"/>
      <c r="C371" s="8"/>
      <c r="D371" s="9"/>
      <c r="E371" s="9"/>
      <c r="F371" s="9"/>
      <c r="G371" s="9"/>
      <c r="H371" s="10"/>
      <c r="I371" s="10"/>
      <c r="J371" s="10"/>
      <c r="K371" s="9"/>
      <c r="L371" s="9"/>
    </row>
    <row r="372" spans="2:12" ht="11.25">
      <c r="B372" s="7"/>
      <c r="C372" s="10"/>
      <c r="D372" s="9"/>
      <c r="E372" s="9"/>
      <c r="F372" s="9"/>
      <c r="G372" s="9"/>
      <c r="H372" s="10"/>
      <c r="I372" s="10"/>
      <c r="J372" s="10"/>
      <c r="K372" s="9"/>
      <c r="L372" s="9"/>
    </row>
    <row r="373" spans="2:12" ht="11.25">
      <c r="B373" s="7"/>
      <c r="C373" s="8"/>
      <c r="D373" s="9"/>
      <c r="E373" s="9"/>
      <c r="F373" s="9"/>
      <c r="G373" s="9"/>
      <c r="H373" s="10"/>
      <c r="I373" s="10"/>
      <c r="J373" s="10"/>
      <c r="K373" s="9"/>
      <c r="L373" s="9"/>
    </row>
    <row r="374" spans="2:12" ht="11.25">
      <c r="B374" s="7"/>
      <c r="C374" s="8"/>
      <c r="D374" s="9"/>
      <c r="E374" s="9"/>
      <c r="F374" s="9"/>
      <c r="G374" s="9"/>
      <c r="H374" s="10"/>
      <c r="I374" s="10"/>
      <c r="J374" s="10"/>
      <c r="K374" s="9"/>
      <c r="L374" s="9"/>
    </row>
    <row r="375" spans="2:12" ht="11.25">
      <c r="B375" s="7"/>
      <c r="C375" s="8"/>
      <c r="D375" s="9"/>
      <c r="E375" s="9"/>
      <c r="F375" s="9"/>
      <c r="G375" s="9"/>
      <c r="H375" s="10"/>
      <c r="I375" s="10"/>
      <c r="J375" s="10"/>
      <c r="K375" s="9"/>
      <c r="L375" s="9"/>
    </row>
    <row r="376" spans="2:12" ht="11.25">
      <c r="B376" s="7"/>
      <c r="C376" s="8"/>
      <c r="D376" s="9"/>
      <c r="E376" s="9"/>
      <c r="F376" s="9"/>
      <c r="G376" s="9"/>
      <c r="H376" s="10"/>
      <c r="I376" s="10"/>
      <c r="J376" s="10"/>
      <c r="K376" s="9"/>
      <c r="L376" s="9"/>
    </row>
    <row r="377" spans="2:12" ht="11.25">
      <c r="B377" s="7"/>
      <c r="C377" s="10"/>
      <c r="D377" s="9"/>
      <c r="E377" s="9"/>
      <c r="F377" s="9"/>
      <c r="G377" s="9"/>
      <c r="H377" s="10"/>
      <c r="I377" s="10"/>
      <c r="J377" s="10"/>
      <c r="K377" s="9"/>
      <c r="L377" s="9"/>
    </row>
    <row r="378" spans="2:12" ht="11.25">
      <c r="B378" s="7"/>
      <c r="C378" s="8"/>
      <c r="D378" s="9"/>
      <c r="E378" s="9"/>
      <c r="F378" s="9"/>
      <c r="G378" s="9"/>
      <c r="H378" s="10"/>
      <c r="I378" s="10"/>
      <c r="J378" s="10"/>
      <c r="K378" s="9"/>
      <c r="L378" s="9"/>
    </row>
    <row r="379" spans="2:12" ht="11.25">
      <c r="B379" s="7"/>
      <c r="C379" s="8"/>
      <c r="D379" s="9"/>
      <c r="E379" s="9"/>
      <c r="F379" s="9"/>
      <c r="G379" s="9"/>
      <c r="H379" s="10"/>
      <c r="I379" s="10"/>
      <c r="J379" s="10"/>
      <c r="K379" s="9"/>
      <c r="L379" s="9"/>
    </row>
    <row r="380" spans="2:12" ht="11.25">
      <c r="B380" s="7"/>
      <c r="C380" s="8"/>
      <c r="D380" s="9"/>
      <c r="E380" s="9"/>
      <c r="F380" s="9"/>
      <c r="G380" s="9"/>
      <c r="H380" s="10"/>
      <c r="I380" s="10"/>
      <c r="J380" s="10"/>
      <c r="K380" s="9"/>
      <c r="L380" s="9"/>
    </row>
    <row r="381" spans="2:12" ht="11.25">
      <c r="B381" s="7"/>
      <c r="C381" s="8"/>
      <c r="D381" s="9"/>
      <c r="E381" s="9"/>
      <c r="F381" s="9"/>
      <c r="G381" s="9"/>
      <c r="H381" s="10"/>
      <c r="I381" s="10"/>
      <c r="J381" s="10"/>
      <c r="K381" s="9"/>
      <c r="L381" s="9"/>
    </row>
    <row r="382" spans="2:12" ht="11.25">
      <c r="B382" s="7"/>
      <c r="C382" s="8"/>
      <c r="D382" s="9"/>
      <c r="E382" s="9"/>
      <c r="F382" s="9"/>
      <c r="G382" s="9"/>
      <c r="H382" s="10"/>
      <c r="I382" s="10"/>
      <c r="J382" s="10"/>
      <c r="K382" s="9"/>
      <c r="L382" s="9"/>
    </row>
    <row r="383" spans="2:12" ht="11.25">
      <c r="B383" s="7"/>
      <c r="C383" s="8"/>
      <c r="D383" s="9"/>
      <c r="E383" s="9"/>
      <c r="F383" s="9"/>
      <c r="G383" s="9"/>
      <c r="H383" s="10"/>
      <c r="I383" s="10"/>
      <c r="J383" s="10"/>
      <c r="K383" s="9"/>
      <c r="L383" s="9"/>
    </row>
    <row r="384" spans="2:12" ht="11.25">
      <c r="B384" s="7"/>
      <c r="C384" s="8"/>
      <c r="D384" s="9"/>
      <c r="E384" s="9"/>
      <c r="F384" s="9"/>
      <c r="G384" s="9"/>
      <c r="H384" s="10"/>
      <c r="I384" s="10"/>
      <c r="J384" s="10"/>
      <c r="K384" s="9"/>
      <c r="L384" s="9"/>
    </row>
    <row r="385" spans="2:12" ht="11.25">
      <c r="B385" s="7"/>
      <c r="C385" s="8"/>
      <c r="D385" s="9"/>
      <c r="E385" s="9"/>
      <c r="F385" s="9"/>
      <c r="G385" s="9"/>
      <c r="H385" s="10"/>
      <c r="I385" s="10"/>
      <c r="J385" s="10"/>
      <c r="K385" s="9"/>
      <c r="L385" s="9"/>
    </row>
    <row r="386" spans="2:12" ht="11.25">
      <c r="B386" s="7"/>
      <c r="C386" s="10"/>
      <c r="D386" s="9"/>
      <c r="E386" s="9"/>
      <c r="F386" s="9"/>
      <c r="G386" s="9"/>
      <c r="H386" s="10"/>
      <c r="I386" s="10"/>
      <c r="J386" s="10"/>
      <c r="K386" s="9"/>
      <c r="L386" s="9"/>
    </row>
    <row r="387" spans="2:12" ht="11.25">
      <c r="B387" s="7"/>
      <c r="C387" s="10"/>
      <c r="D387" s="9"/>
      <c r="E387" s="9"/>
      <c r="F387" s="9"/>
      <c r="G387" s="9"/>
      <c r="H387" s="10"/>
      <c r="I387" s="10"/>
      <c r="J387" s="10"/>
      <c r="K387" s="9"/>
      <c r="L387" s="9"/>
    </row>
    <row r="388" spans="2:12" ht="11.25">
      <c r="B388" s="7"/>
      <c r="C388" s="8"/>
      <c r="D388" s="9"/>
      <c r="E388" s="9"/>
      <c r="F388" s="9"/>
      <c r="G388" s="9"/>
      <c r="H388" s="10"/>
      <c r="I388" s="10"/>
      <c r="J388" s="10"/>
      <c r="K388" s="9"/>
      <c r="L388" s="9"/>
    </row>
    <row r="389" spans="2:12" ht="11.25">
      <c r="B389" s="7"/>
      <c r="C389" s="10"/>
      <c r="D389" s="9"/>
      <c r="E389" s="9"/>
      <c r="F389" s="9"/>
      <c r="G389" s="9"/>
      <c r="H389" s="10"/>
      <c r="I389" s="10"/>
      <c r="J389" s="10"/>
      <c r="K389" s="9"/>
      <c r="L389" s="9"/>
    </row>
    <row r="390" spans="2:12" ht="11.25">
      <c r="B390" s="7"/>
      <c r="C390" s="8"/>
      <c r="D390" s="9"/>
      <c r="E390" s="9"/>
      <c r="F390" s="9"/>
      <c r="G390" s="9"/>
      <c r="H390" s="10"/>
      <c r="I390" s="10"/>
      <c r="J390" s="10"/>
      <c r="K390" s="9"/>
      <c r="L390" s="9"/>
    </row>
    <row r="391" spans="2:12" ht="11.25">
      <c r="B391" s="7"/>
      <c r="C391" s="10"/>
      <c r="D391" s="9"/>
      <c r="E391" s="9"/>
      <c r="F391" s="9"/>
      <c r="G391" s="9"/>
      <c r="H391" s="10"/>
      <c r="I391" s="10"/>
      <c r="J391" s="10"/>
      <c r="K391" s="9"/>
      <c r="L391" s="9"/>
    </row>
    <row r="392" spans="2:12" ht="11.25">
      <c r="B392" s="7"/>
      <c r="C392" s="10"/>
      <c r="D392" s="9"/>
      <c r="E392" s="9"/>
      <c r="F392" s="9"/>
      <c r="G392" s="9"/>
      <c r="H392" s="10"/>
      <c r="I392" s="10"/>
      <c r="J392" s="10"/>
      <c r="K392" s="9"/>
      <c r="L392" s="9"/>
    </row>
    <row r="393" spans="2:12" ht="11.25">
      <c r="B393" s="7"/>
      <c r="C393" s="10"/>
      <c r="D393" s="9"/>
      <c r="E393" s="9"/>
      <c r="F393" s="9"/>
      <c r="G393" s="9"/>
      <c r="H393" s="10"/>
      <c r="I393" s="10"/>
      <c r="J393" s="10"/>
      <c r="K393" s="9"/>
      <c r="L393" s="9"/>
    </row>
    <row r="394" spans="2:12" ht="11.25">
      <c r="B394" s="7"/>
      <c r="C394" s="10"/>
      <c r="D394" s="9"/>
      <c r="E394" s="9"/>
      <c r="F394" s="9"/>
      <c r="G394" s="9"/>
      <c r="H394" s="10"/>
      <c r="I394" s="10"/>
      <c r="J394" s="10"/>
      <c r="K394" s="9"/>
      <c r="L394" s="9"/>
    </row>
    <row r="395" spans="2:12" ht="11.25">
      <c r="B395" s="7"/>
      <c r="C395" s="8"/>
      <c r="D395" s="9"/>
      <c r="E395" s="9"/>
      <c r="F395" s="9"/>
      <c r="G395" s="9"/>
      <c r="H395" s="10"/>
      <c r="I395" s="10"/>
      <c r="J395" s="10"/>
      <c r="K395" s="9"/>
      <c r="L395" s="9"/>
    </row>
    <row r="396" spans="2:12" ht="11.25">
      <c r="B396" s="7"/>
      <c r="C396" s="8"/>
      <c r="D396" s="9"/>
      <c r="E396" s="9"/>
      <c r="F396" s="9"/>
      <c r="G396" s="9"/>
      <c r="H396" s="10"/>
      <c r="I396" s="10"/>
      <c r="J396" s="10"/>
      <c r="K396" s="9"/>
      <c r="L396" s="9"/>
    </row>
    <row r="397" spans="2:12" ht="11.25">
      <c r="B397" s="7"/>
      <c r="C397" s="10"/>
      <c r="D397" s="9"/>
      <c r="E397" s="9"/>
      <c r="F397" s="9"/>
      <c r="G397" s="9"/>
      <c r="H397" s="10"/>
      <c r="I397" s="10"/>
      <c r="J397" s="10"/>
      <c r="K397" s="9"/>
      <c r="L397" s="9"/>
    </row>
    <row r="398" spans="2:12" ht="11.25">
      <c r="B398" s="7"/>
      <c r="C398" s="8"/>
      <c r="D398" s="9"/>
      <c r="E398" s="9"/>
      <c r="F398" s="9"/>
      <c r="G398" s="9"/>
      <c r="H398" s="10"/>
      <c r="I398" s="10"/>
      <c r="J398" s="10"/>
      <c r="K398" s="9"/>
      <c r="L398" s="9"/>
    </row>
    <row r="399" spans="2:12" ht="11.25">
      <c r="B399" s="7"/>
      <c r="C399" s="8"/>
      <c r="D399" s="9"/>
      <c r="E399" s="9"/>
      <c r="F399" s="9"/>
      <c r="G399" s="9"/>
      <c r="H399" s="10"/>
      <c r="I399" s="10"/>
      <c r="J399" s="10"/>
      <c r="K399" s="9"/>
      <c r="L399" s="9"/>
    </row>
    <row r="400" spans="2:12" ht="11.25">
      <c r="B400" s="7"/>
      <c r="C400" s="8"/>
      <c r="D400" s="9"/>
      <c r="E400" s="9"/>
      <c r="F400" s="9"/>
      <c r="G400" s="9"/>
      <c r="H400" s="10"/>
      <c r="I400" s="10"/>
      <c r="J400" s="10"/>
      <c r="K400" s="9"/>
      <c r="L400" s="9"/>
    </row>
    <row r="401" spans="2:12" ht="11.25">
      <c r="B401" s="7"/>
      <c r="C401" s="8"/>
      <c r="D401" s="9"/>
      <c r="E401" s="9"/>
      <c r="F401" s="9"/>
      <c r="G401" s="9"/>
      <c r="H401" s="10"/>
      <c r="I401" s="10"/>
      <c r="J401" s="10"/>
      <c r="K401" s="9"/>
      <c r="L401" s="9"/>
    </row>
    <row r="402" spans="2:12" ht="11.25">
      <c r="B402" s="7"/>
      <c r="C402" s="8"/>
      <c r="D402" s="9"/>
      <c r="E402" s="9"/>
      <c r="F402" s="9"/>
      <c r="G402" s="9"/>
      <c r="H402" s="10"/>
      <c r="I402" s="10"/>
      <c r="J402" s="10"/>
      <c r="K402" s="9"/>
      <c r="L402" s="9"/>
    </row>
    <row r="403" spans="2:12" ht="11.25">
      <c r="B403" s="7"/>
      <c r="C403" s="8"/>
      <c r="D403" s="9"/>
      <c r="E403" s="9"/>
      <c r="F403" s="9"/>
      <c r="G403" s="9"/>
      <c r="H403" s="10"/>
      <c r="I403" s="10"/>
      <c r="J403" s="10"/>
      <c r="K403" s="9"/>
      <c r="L403" s="9"/>
    </row>
    <row r="404" spans="2:12" ht="11.25">
      <c r="B404" s="7"/>
      <c r="C404" s="10"/>
      <c r="D404" s="9"/>
      <c r="E404" s="9"/>
      <c r="F404" s="9"/>
      <c r="G404" s="9"/>
      <c r="H404" s="10"/>
      <c r="I404" s="10"/>
      <c r="J404" s="10"/>
      <c r="K404" s="9"/>
      <c r="L404" s="9"/>
    </row>
    <row r="405" spans="2:12" ht="11.25">
      <c r="B405" s="7"/>
      <c r="C405" s="8"/>
      <c r="D405" s="9"/>
      <c r="E405" s="9"/>
      <c r="F405" s="9"/>
      <c r="G405" s="9"/>
      <c r="H405" s="10"/>
      <c r="I405" s="10"/>
      <c r="J405" s="10"/>
      <c r="K405" s="9"/>
      <c r="L405" s="9"/>
    </row>
    <row r="406" spans="2:12" ht="11.25">
      <c r="B406" s="7"/>
      <c r="C406" s="8"/>
      <c r="D406" s="9"/>
      <c r="E406" s="9"/>
      <c r="F406" s="9"/>
      <c r="G406" s="9"/>
      <c r="H406" s="10"/>
      <c r="I406" s="10"/>
      <c r="J406" s="10"/>
      <c r="K406" s="9"/>
      <c r="L406" s="9"/>
    </row>
    <row r="407" spans="2:12" ht="11.25">
      <c r="B407" s="7"/>
      <c r="C407" s="8"/>
      <c r="D407" s="9"/>
      <c r="E407" s="9"/>
      <c r="F407" s="9"/>
      <c r="G407" s="9"/>
      <c r="H407" s="10"/>
      <c r="I407" s="10"/>
      <c r="J407" s="10"/>
      <c r="K407" s="9"/>
      <c r="L407" s="9"/>
    </row>
    <row r="408" spans="2:12" ht="11.25">
      <c r="B408" s="7"/>
      <c r="C408" s="8"/>
      <c r="D408" s="9"/>
      <c r="E408" s="9"/>
      <c r="F408" s="9"/>
      <c r="G408" s="9"/>
      <c r="H408" s="10"/>
      <c r="I408" s="10"/>
      <c r="J408" s="10"/>
      <c r="K408" s="9"/>
      <c r="L408" s="9"/>
    </row>
    <row r="409" spans="2:12" ht="11.25">
      <c r="B409" s="7"/>
      <c r="C409" s="10"/>
      <c r="D409" s="9"/>
      <c r="E409" s="9"/>
      <c r="F409" s="9"/>
      <c r="G409" s="9"/>
      <c r="H409" s="10"/>
      <c r="I409" s="10"/>
      <c r="J409" s="10"/>
      <c r="K409" s="9"/>
      <c r="L409" s="9"/>
    </row>
    <row r="410" spans="2:12" ht="11.25">
      <c r="B410" s="7"/>
      <c r="C410" s="10"/>
      <c r="D410" s="9"/>
      <c r="E410" s="9"/>
      <c r="F410" s="9"/>
      <c r="G410" s="9"/>
      <c r="H410" s="10"/>
      <c r="I410" s="10"/>
      <c r="J410" s="10"/>
      <c r="K410" s="9"/>
      <c r="L410" s="9"/>
    </row>
    <row r="411" spans="2:12" ht="11.25">
      <c r="B411" s="7"/>
      <c r="C411" s="10"/>
      <c r="D411" s="9"/>
      <c r="E411" s="9"/>
      <c r="F411" s="9"/>
      <c r="G411" s="9"/>
      <c r="H411" s="10"/>
      <c r="I411" s="10"/>
      <c r="J411" s="10"/>
      <c r="K411" s="9"/>
      <c r="L411" s="9"/>
    </row>
    <row r="412" spans="2:12" ht="11.25">
      <c r="B412" s="7"/>
      <c r="C412" s="8"/>
      <c r="D412" s="9"/>
      <c r="E412" s="9"/>
      <c r="F412" s="9"/>
      <c r="G412" s="9"/>
      <c r="H412" s="10"/>
      <c r="I412" s="10"/>
      <c r="J412" s="10"/>
      <c r="K412" s="9"/>
      <c r="L412" s="9"/>
    </row>
    <row r="413" spans="2:12" ht="11.25">
      <c r="B413" s="7"/>
      <c r="C413" s="10"/>
      <c r="D413" s="9"/>
      <c r="E413" s="9"/>
      <c r="F413" s="9"/>
      <c r="G413" s="9"/>
      <c r="H413" s="10"/>
      <c r="I413" s="10"/>
      <c r="J413" s="10"/>
      <c r="K413" s="9"/>
      <c r="L413" s="9"/>
    </row>
    <row r="414" spans="2:12" ht="11.25">
      <c r="B414" s="7"/>
      <c r="C414" s="10"/>
      <c r="D414" s="9"/>
      <c r="E414" s="9"/>
      <c r="F414" s="9"/>
      <c r="G414" s="9"/>
      <c r="H414" s="10"/>
      <c r="I414" s="10"/>
      <c r="J414" s="10"/>
      <c r="K414" s="9"/>
      <c r="L414" s="9"/>
    </row>
    <row r="415" spans="2:12" ht="11.25">
      <c r="B415" s="7"/>
      <c r="C415" s="10"/>
      <c r="D415" s="9"/>
      <c r="E415" s="9"/>
      <c r="F415" s="9"/>
      <c r="G415" s="9"/>
      <c r="H415" s="10"/>
      <c r="I415" s="10"/>
      <c r="J415" s="10"/>
      <c r="K415" s="9"/>
      <c r="L415" s="9"/>
    </row>
    <row r="416" spans="2:12" ht="11.25">
      <c r="B416" s="7"/>
      <c r="C416" s="10"/>
      <c r="D416" s="9"/>
      <c r="E416" s="9"/>
      <c r="F416" s="9"/>
      <c r="G416" s="9"/>
      <c r="H416" s="10"/>
      <c r="I416" s="10"/>
      <c r="J416" s="10"/>
      <c r="K416" s="9"/>
      <c r="L416" s="9"/>
    </row>
    <row r="417" spans="2:12" ht="11.25">
      <c r="B417" s="7"/>
      <c r="C417" s="10"/>
      <c r="D417" s="9"/>
      <c r="E417" s="9"/>
      <c r="F417" s="9"/>
      <c r="G417" s="9"/>
      <c r="H417" s="10"/>
      <c r="I417" s="10"/>
      <c r="J417" s="10"/>
      <c r="K417" s="9"/>
      <c r="L417" s="9"/>
    </row>
    <row r="418" spans="2:12" ht="11.25">
      <c r="B418" s="7"/>
      <c r="C418" s="8"/>
      <c r="D418" s="9"/>
      <c r="E418" s="9"/>
      <c r="F418" s="9"/>
      <c r="G418" s="9"/>
      <c r="H418" s="10"/>
      <c r="I418" s="10"/>
      <c r="J418" s="10"/>
      <c r="K418" s="9"/>
      <c r="L418" s="9"/>
    </row>
    <row r="419" spans="2:12" ht="11.25">
      <c r="B419" s="7"/>
      <c r="C419" s="8"/>
      <c r="D419" s="9"/>
      <c r="E419" s="9"/>
      <c r="F419" s="9"/>
      <c r="G419" s="9"/>
      <c r="H419" s="10"/>
      <c r="I419" s="10"/>
      <c r="J419" s="10"/>
      <c r="K419" s="9"/>
      <c r="L419" s="9"/>
    </row>
    <row r="420" spans="2:12" ht="11.25">
      <c r="B420" s="7"/>
      <c r="C420" s="10"/>
      <c r="D420" s="9"/>
      <c r="E420" s="9"/>
      <c r="F420" s="9"/>
      <c r="G420" s="9"/>
      <c r="H420" s="10"/>
      <c r="I420" s="10"/>
      <c r="J420" s="10"/>
      <c r="K420" s="9"/>
      <c r="L420" s="9"/>
    </row>
    <row r="421" spans="2:12" ht="11.25">
      <c r="B421" s="7"/>
      <c r="C421" s="8"/>
      <c r="D421" s="9"/>
      <c r="E421" s="9"/>
      <c r="F421" s="9"/>
      <c r="G421" s="9"/>
      <c r="H421" s="10"/>
      <c r="I421" s="10"/>
      <c r="J421" s="10"/>
      <c r="K421" s="9"/>
      <c r="L421" s="9"/>
    </row>
    <row r="422" spans="2:12" ht="11.25">
      <c r="B422" s="7"/>
      <c r="C422" s="8"/>
      <c r="D422" s="9"/>
      <c r="E422" s="9"/>
      <c r="F422" s="9"/>
      <c r="G422" s="9"/>
      <c r="H422" s="10"/>
      <c r="I422" s="10"/>
      <c r="J422" s="10"/>
      <c r="K422" s="9"/>
      <c r="L422" s="9"/>
    </row>
    <row r="423" spans="2:12" ht="11.25">
      <c r="B423" s="7"/>
      <c r="C423" s="8"/>
      <c r="D423" s="9"/>
      <c r="E423" s="9"/>
      <c r="F423" s="9"/>
      <c r="G423" s="9"/>
      <c r="H423" s="10"/>
      <c r="I423" s="10"/>
      <c r="J423" s="10"/>
      <c r="K423" s="9"/>
      <c r="L423" s="9"/>
    </row>
    <row r="424" spans="2:12" ht="11.25">
      <c r="B424" s="7"/>
      <c r="C424" s="8"/>
      <c r="D424" s="9"/>
      <c r="E424" s="9"/>
      <c r="F424" s="9"/>
      <c r="G424" s="9"/>
      <c r="H424" s="10"/>
      <c r="I424" s="10"/>
      <c r="J424" s="10"/>
      <c r="K424" s="9"/>
      <c r="L424" s="9"/>
    </row>
    <row r="425" spans="2:12" ht="11.25">
      <c r="B425" s="7"/>
      <c r="C425" s="10"/>
      <c r="D425" s="9"/>
      <c r="E425" s="9"/>
      <c r="F425" s="9"/>
      <c r="G425" s="9"/>
      <c r="H425" s="10"/>
      <c r="I425" s="10"/>
      <c r="J425" s="10"/>
      <c r="K425" s="9"/>
      <c r="L425" s="9"/>
    </row>
    <row r="426" spans="2:12" ht="11.25">
      <c r="B426" s="7"/>
      <c r="C426" s="10"/>
      <c r="D426" s="9"/>
      <c r="E426" s="9"/>
      <c r="F426" s="9"/>
      <c r="G426" s="9"/>
      <c r="H426" s="10"/>
      <c r="I426" s="10"/>
      <c r="J426" s="10"/>
      <c r="K426" s="9"/>
      <c r="L426" s="9"/>
    </row>
    <row r="427" spans="2:12" ht="11.25">
      <c r="B427" s="7"/>
      <c r="C427" s="8"/>
      <c r="D427" s="9"/>
      <c r="E427" s="9"/>
      <c r="F427" s="9"/>
      <c r="G427" s="9"/>
      <c r="H427" s="10"/>
      <c r="I427" s="10"/>
      <c r="J427" s="10"/>
      <c r="K427" s="9"/>
      <c r="L427" s="9"/>
    </row>
    <row r="428" spans="2:12" ht="11.25">
      <c r="B428" s="7"/>
      <c r="C428" s="8"/>
      <c r="D428" s="9"/>
      <c r="E428" s="9"/>
      <c r="F428" s="9"/>
      <c r="G428" s="9"/>
      <c r="H428" s="10"/>
      <c r="I428" s="10"/>
      <c r="J428" s="10"/>
      <c r="K428" s="9"/>
      <c r="L428" s="9"/>
    </row>
    <row r="429" spans="2:12" ht="11.25">
      <c r="B429" s="7"/>
      <c r="C429" s="10"/>
      <c r="D429" s="9"/>
      <c r="E429" s="9"/>
      <c r="F429" s="9"/>
      <c r="G429" s="9"/>
      <c r="H429" s="10"/>
      <c r="I429" s="10"/>
      <c r="J429" s="10"/>
      <c r="K429" s="9"/>
      <c r="L429" s="9"/>
    </row>
    <row r="430" spans="2:12" ht="11.25">
      <c r="B430" s="7"/>
      <c r="C430" s="10"/>
      <c r="D430" s="9"/>
      <c r="E430" s="9"/>
      <c r="F430" s="9"/>
      <c r="G430" s="9"/>
      <c r="H430" s="10"/>
      <c r="I430" s="10"/>
      <c r="J430" s="10"/>
      <c r="K430" s="9"/>
      <c r="L430" s="9"/>
    </row>
    <row r="431" spans="2:12" ht="11.25">
      <c r="B431" s="7"/>
      <c r="C431" s="10"/>
      <c r="D431" s="9"/>
      <c r="E431" s="9"/>
      <c r="F431" s="9"/>
      <c r="G431" s="9"/>
      <c r="H431" s="10"/>
      <c r="I431" s="10"/>
      <c r="J431" s="10"/>
      <c r="K431" s="9"/>
      <c r="L431" s="9"/>
    </row>
    <row r="432" spans="2:12" ht="11.25">
      <c r="B432" s="7"/>
      <c r="C432" s="10"/>
      <c r="D432" s="9"/>
      <c r="E432" s="9"/>
      <c r="F432" s="9"/>
      <c r="G432" s="9"/>
      <c r="H432" s="10"/>
      <c r="I432" s="10"/>
      <c r="J432" s="10"/>
      <c r="K432" s="9"/>
      <c r="L432" s="9"/>
    </row>
    <row r="433" spans="2:12" ht="11.25">
      <c r="B433" s="7"/>
      <c r="C433" s="8"/>
      <c r="D433" s="9"/>
      <c r="E433" s="9"/>
      <c r="F433" s="9"/>
      <c r="G433" s="9"/>
      <c r="H433" s="10"/>
      <c r="I433" s="10"/>
      <c r="J433" s="10"/>
      <c r="K433" s="9"/>
      <c r="L433" s="9"/>
    </row>
    <row r="434" spans="2:12" ht="11.25">
      <c r="B434" s="7"/>
      <c r="C434" s="8"/>
      <c r="D434" s="9"/>
      <c r="E434" s="9"/>
      <c r="F434" s="9"/>
      <c r="G434" s="9"/>
      <c r="H434" s="10"/>
      <c r="I434" s="10"/>
      <c r="J434" s="10"/>
      <c r="K434" s="9"/>
      <c r="L434" s="9"/>
    </row>
    <row r="435" spans="2:12" ht="11.25">
      <c r="B435" s="7"/>
      <c r="C435" s="8"/>
      <c r="D435" s="9"/>
      <c r="E435" s="9"/>
      <c r="F435" s="9"/>
      <c r="G435" s="9"/>
      <c r="H435" s="10"/>
      <c r="I435" s="10"/>
      <c r="J435" s="10"/>
      <c r="K435" s="9"/>
      <c r="L435" s="9"/>
    </row>
    <row r="436" spans="2:12" ht="11.25">
      <c r="B436" s="7"/>
      <c r="C436" s="10"/>
      <c r="D436" s="9"/>
      <c r="E436" s="9"/>
      <c r="F436" s="9"/>
      <c r="G436" s="9"/>
      <c r="H436" s="10"/>
      <c r="I436" s="10"/>
      <c r="J436" s="10"/>
      <c r="K436" s="9"/>
      <c r="L436" s="9"/>
    </row>
    <row r="437" spans="2:12" ht="11.25">
      <c r="B437" s="7"/>
      <c r="C437" s="8"/>
      <c r="D437" s="9"/>
      <c r="E437" s="9"/>
      <c r="F437" s="9"/>
      <c r="G437" s="9"/>
      <c r="H437" s="10"/>
      <c r="I437" s="10"/>
      <c r="J437" s="10"/>
      <c r="K437" s="9"/>
      <c r="L437" s="9"/>
    </row>
    <row r="438" spans="2:12" ht="11.25">
      <c r="B438" s="7"/>
      <c r="C438" s="8"/>
      <c r="D438" s="9"/>
      <c r="E438" s="9"/>
      <c r="F438" s="9"/>
      <c r="G438" s="9"/>
      <c r="H438" s="10"/>
      <c r="I438" s="10"/>
      <c r="J438" s="10"/>
      <c r="K438" s="9"/>
      <c r="L438" s="9"/>
    </row>
    <row r="439" spans="2:12" ht="11.25">
      <c r="B439" s="7"/>
      <c r="C439" s="8"/>
      <c r="D439" s="9"/>
      <c r="E439" s="9"/>
      <c r="F439" s="9"/>
      <c r="G439" s="9"/>
      <c r="H439" s="10"/>
      <c r="I439" s="10"/>
      <c r="J439" s="10"/>
      <c r="K439" s="9"/>
      <c r="L439" s="9"/>
    </row>
    <row r="440" spans="2:12" ht="11.25">
      <c r="B440" s="7"/>
      <c r="C440" s="10"/>
      <c r="D440" s="9"/>
      <c r="E440" s="9"/>
      <c r="F440" s="9"/>
      <c r="G440" s="9"/>
      <c r="H440" s="10"/>
      <c r="I440" s="10"/>
      <c r="J440" s="10"/>
      <c r="K440" s="9"/>
      <c r="L440" s="9"/>
    </row>
    <row r="441" spans="2:12" ht="11.25">
      <c r="B441" s="7"/>
      <c r="C441" s="8"/>
      <c r="D441" s="9"/>
      <c r="E441" s="9"/>
      <c r="F441" s="9"/>
      <c r="G441" s="9"/>
      <c r="H441" s="10"/>
      <c r="I441" s="10"/>
      <c r="J441" s="10"/>
      <c r="K441" s="9"/>
      <c r="L441" s="9"/>
    </row>
    <row r="442" spans="2:12" ht="11.25">
      <c r="B442" s="7"/>
      <c r="C442" s="8"/>
      <c r="D442" s="9"/>
      <c r="E442" s="9"/>
      <c r="F442" s="9"/>
      <c r="G442" s="9"/>
      <c r="H442" s="10"/>
      <c r="I442" s="10"/>
      <c r="J442" s="10"/>
      <c r="K442" s="9"/>
      <c r="L442" s="9"/>
    </row>
    <row r="443" spans="2:12" ht="11.25">
      <c r="B443" s="7"/>
      <c r="C443" s="8"/>
      <c r="D443" s="9"/>
      <c r="E443" s="9"/>
      <c r="F443" s="9"/>
      <c r="G443" s="9"/>
      <c r="H443" s="10"/>
      <c r="I443" s="10"/>
      <c r="J443" s="10"/>
      <c r="K443" s="9"/>
      <c r="L443" s="9"/>
    </row>
    <row r="444" spans="2:12" ht="11.25">
      <c r="B444" s="7"/>
      <c r="C444" s="8"/>
      <c r="D444" s="9"/>
      <c r="E444" s="9"/>
      <c r="F444" s="9"/>
      <c r="G444" s="9"/>
      <c r="H444" s="10"/>
      <c r="I444" s="10"/>
      <c r="J444" s="10"/>
      <c r="K444" s="9"/>
      <c r="L444" s="9"/>
    </row>
    <row r="445" spans="2:12" ht="11.25">
      <c r="B445" s="7"/>
      <c r="C445" s="8"/>
      <c r="D445" s="9"/>
      <c r="E445" s="9"/>
      <c r="F445" s="9"/>
      <c r="G445" s="9"/>
      <c r="H445" s="10"/>
      <c r="I445" s="10"/>
      <c r="J445" s="10"/>
      <c r="K445" s="9"/>
      <c r="L445" s="9"/>
    </row>
    <row r="446" spans="2:12" ht="11.25">
      <c r="B446" s="7"/>
      <c r="C446" s="10"/>
      <c r="D446" s="9"/>
      <c r="E446" s="9"/>
      <c r="F446" s="9"/>
      <c r="G446" s="9"/>
      <c r="H446" s="10"/>
      <c r="I446" s="10"/>
      <c r="J446" s="10"/>
      <c r="K446" s="9"/>
      <c r="L446" s="9"/>
    </row>
    <row r="447" spans="2:12" ht="11.25">
      <c r="B447" s="7"/>
      <c r="C447" s="8"/>
      <c r="D447" s="9"/>
      <c r="E447" s="9"/>
      <c r="F447" s="9"/>
      <c r="G447" s="9"/>
      <c r="H447" s="10"/>
      <c r="I447" s="10"/>
      <c r="J447" s="10"/>
      <c r="K447" s="9"/>
      <c r="L447" s="9"/>
    </row>
    <row r="448" spans="2:12" ht="11.25">
      <c r="B448" s="7"/>
      <c r="C448" s="8"/>
      <c r="D448" s="9"/>
      <c r="E448" s="9"/>
      <c r="F448" s="9"/>
      <c r="G448" s="9"/>
      <c r="H448" s="10"/>
      <c r="I448" s="10"/>
      <c r="J448" s="10"/>
      <c r="K448" s="9"/>
      <c r="L448" s="9"/>
    </row>
    <row r="449" spans="2:12" ht="11.25">
      <c r="B449" s="7"/>
      <c r="C449" s="8"/>
      <c r="D449" s="9"/>
      <c r="E449" s="9"/>
      <c r="F449" s="9"/>
      <c r="G449" s="9"/>
      <c r="H449" s="10"/>
      <c r="I449" s="10"/>
      <c r="J449" s="10"/>
      <c r="K449" s="9"/>
      <c r="L449" s="9"/>
    </row>
    <row r="450" spans="2:12" ht="11.25">
      <c r="B450" s="7"/>
      <c r="C450" s="10"/>
      <c r="D450" s="9"/>
      <c r="E450" s="9"/>
      <c r="F450" s="9"/>
      <c r="G450" s="9"/>
      <c r="H450" s="10"/>
      <c r="I450" s="10"/>
      <c r="J450" s="10"/>
      <c r="K450" s="9"/>
      <c r="L450" s="9"/>
    </row>
    <row r="451" spans="2:12" ht="11.25">
      <c r="B451" s="7"/>
      <c r="C451" s="8"/>
      <c r="D451" s="9"/>
      <c r="E451" s="9"/>
      <c r="F451" s="9"/>
      <c r="G451" s="9"/>
      <c r="H451" s="10"/>
      <c r="I451" s="10"/>
      <c r="J451" s="10"/>
      <c r="K451" s="9"/>
      <c r="L451" s="9"/>
    </row>
    <row r="452" spans="2:12" ht="11.25">
      <c r="B452" s="7"/>
      <c r="C452" s="8"/>
      <c r="D452" s="9"/>
      <c r="E452" s="9"/>
      <c r="F452" s="9"/>
      <c r="G452" s="9"/>
      <c r="H452" s="10"/>
      <c r="I452" s="10"/>
      <c r="J452" s="10"/>
      <c r="K452" s="9"/>
      <c r="L452" s="9"/>
    </row>
    <row r="453" spans="2:12" ht="11.25">
      <c r="B453" s="7"/>
      <c r="C453" s="8"/>
      <c r="D453" s="9"/>
      <c r="E453" s="9"/>
      <c r="F453" s="9"/>
      <c r="G453" s="9"/>
      <c r="H453" s="10"/>
      <c r="I453" s="10"/>
      <c r="J453" s="10"/>
      <c r="K453" s="9"/>
      <c r="L453" s="9"/>
    </row>
    <row r="454" spans="2:12" ht="11.25">
      <c r="B454" s="7"/>
      <c r="C454" s="10"/>
      <c r="D454" s="9"/>
      <c r="E454" s="9"/>
      <c r="F454" s="9"/>
      <c r="G454" s="9"/>
      <c r="H454" s="10"/>
      <c r="I454" s="10"/>
      <c r="J454" s="10"/>
      <c r="K454" s="9"/>
      <c r="L454" s="9"/>
    </row>
    <row r="455" spans="2:12" ht="11.25">
      <c r="B455" s="7"/>
      <c r="C455" s="8"/>
      <c r="D455" s="9"/>
      <c r="E455" s="9"/>
      <c r="F455" s="9"/>
      <c r="G455" s="9"/>
      <c r="H455" s="10"/>
      <c r="I455" s="10"/>
      <c r="J455" s="10"/>
      <c r="K455" s="9"/>
      <c r="L455" s="9"/>
    </row>
    <row r="456" spans="2:12" ht="11.25">
      <c r="B456" s="7"/>
      <c r="C456" s="10"/>
      <c r="D456" s="9"/>
      <c r="E456" s="9"/>
      <c r="F456" s="9"/>
      <c r="G456" s="9"/>
      <c r="H456" s="10"/>
      <c r="I456" s="10"/>
      <c r="J456" s="10"/>
      <c r="K456" s="9"/>
      <c r="L456" s="9"/>
    </row>
    <row r="457" spans="2:12" ht="11.25">
      <c r="B457" s="7"/>
      <c r="C457" s="8"/>
      <c r="D457" s="9"/>
      <c r="E457" s="9"/>
      <c r="F457" s="9"/>
      <c r="G457" s="9"/>
      <c r="H457" s="10"/>
      <c r="I457" s="10"/>
      <c r="J457" s="10"/>
      <c r="K457" s="9"/>
      <c r="L457" s="9"/>
    </row>
    <row r="458" spans="2:12" ht="11.25">
      <c r="B458" s="7"/>
      <c r="C458" s="8"/>
      <c r="D458" s="9"/>
      <c r="E458" s="9"/>
      <c r="F458" s="9"/>
      <c r="G458" s="9"/>
      <c r="H458" s="10"/>
      <c r="I458" s="10"/>
      <c r="J458" s="10"/>
      <c r="K458" s="9"/>
      <c r="L458" s="9"/>
    </row>
    <row r="459" spans="2:12" ht="11.25">
      <c r="B459" s="7"/>
      <c r="C459" s="10"/>
      <c r="D459" s="9"/>
      <c r="E459" s="9"/>
      <c r="F459" s="9"/>
      <c r="G459" s="9"/>
      <c r="H459" s="10"/>
      <c r="I459" s="10"/>
      <c r="J459" s="10"/>
      <c r="K459" s="9"/>
      <c r="L459" s="9"/>
    </row>
    <row r="460" spans="2:12" ht="11.25">
      <c r="B460" s="7"/>
      <c r="C460" s="8"/>
      <c r="D460" s="9"/>
      <c r="E460" s="9"/>
      <c r="F460" s="9"/>
      <c r="G460" s="9"/>
      <c r="H460" s="10"/>
      <c r="I460" s="10"/>
      <c r="J460" s="10"/>
      <c r="K460" s="9"/>
      <c r="L460" s="9"/>
    </row>
    <row r="461" spans="2:12" ht="11.25">
      <c r="B461" s="7"/>
      <c r="C461" s="8"/>
      <c r="D461" s="9"/>
      <c r="E461" s="9"/>
      <c r="F461" s="9"/>
      <c r="G461" s="9"/>
      <c r="H461" s="10"/>
      <c r="I461" s="10"/>
      <c r="J461" s="10"/>
      <c r="K461" s="9"/>
      <c r="L461" s="9"/>
    </row>
    <row r="462" spans="2:12" ht="11.25">
      <c r="B462" s="7"/>
      <c r="C462" s="8"/>
      <c r="D462" s="9"/>
      <c r="E462" s="9"/>
      <c r="F462" s="9"/>
      <c r="G462" s="9"/>
      <c r="H462" s="10"/>
      <c r="I462" s="10"/>
      <c r="J462" s="10"/>
      <c r="K462" s="9"/>
      <c r="L462" s="9"/>
    </row>
    <row r="463" spans="2:12" ht="11.25">
      <c r="B463" s="7"/>
      <c r="C463" s="10"/>
      <c r="D463" s="9"/>
      <c r="E463" s="9"/>
      <c r="F463" s="9"/>
      <c r="G463" s="9"/>
      <c r="H463" s="10"/>
      <c r="I463" s="10"/>
      <c r="J463" s="10"/>
      <c r="K463" s="9"/>
      <c r="L463" s="9"/>
    </row>
    <row r="464" spans="2:12" ht="11.25">
      <c r="B464" s="7"/>
      <c r="C464" s="12"/>
      <c r="D464" s="9"/>
      <c r="E464" s="9"/>
      <c r="F464" s="9"/>
      <c r="G464" s="9"/>
      <c r="H464" s="10"/>
      <c r="I464" s="10"/>
      <c r="J464" s="10"/>
      <c r="K464" s="9"/>
      <c r="L464" s="9"/>
    </row>
    <row r="465" spans="2:12" ht="11.25">
      <c r="B465" s="7"/>
      <c r="C465" s="8"/>
      <c r="D465" s="9"/>
      <c r="E465" s="9"/>
      <c r="F465" s="9"/>
      <c r="G465" s="9"/>
      <c r="H465" s="10"/>
      <c r="I465" s="10"/>
      <c r="J465" s="10"/>
      <c r="K465" s="9"/>
      <c r="L465" s="9"/>
    </row>
    <row r="466" spans="2:12" ht="11.25">
      <c r="B466" s="7"/>
      <c r="C466" s="10"/>
      <c r="D466" s="9"/>
      <c r="E466" s="9"/>
      <c r="F466" s="9"/>
      <c r="G466" s="9"/>
      <c r="H466" s="10"/>
      <c r="I466" s="10"/>
      <c r="J466" s="10"/>
      <c r="K466" s="9"/>
      <c r="L466" s="9"/>
    </row>
    <row r="467" spans="2:12" ht="11.25">
      <c r="B467" s="7"/>
      <c r="C467" s="8"/>
      <c r="D467" s="9"/>
      <c r="E467" s="9"/>
      <c r="F467" s="9"/>
      <c r="G467" s="9"/>
      <c r="H467" s="10"/>
      <c r="I467" s="10"/>
      <c r="J467" s="10"/>
      <c r="K467" s="9"/>
      <c r="L467" s="9"/>
    </row>
    <row r="468" spans="2:12" ht="11.25">
      <c r="B468" s="7"/>
      <c r="C468" s="8"/>
      <c r="D468" s="9"/>
      <c r="E468" s="9"/>
      <c r="F468" s="9"/>
      <c r="G468" s="9"/>
      <c r="H468" s="10"/>
      <c r="I468" s="10"/>
      <c r="J468" s="10"/>
      <c r="K468" s="9"/>
      <c r="L468" s="9"/>
    </row>
    <row r="469" spans="2:12" ht="11.25">
      <c r="B469" s="7"/>
      <c r="C469" s="10"/>
      <c r="D469" s="9"/>
      <c r="E469" s="9"/>
      <c r="F469" s="9"/>
      <c r="G469" s="9"/>
      <c r="H469" s="10"/>
      <c r="I469" s="10"/>
      <c r="J469" s="10"/>
      <c r="K469" s="9"/>
      <c r="L469" s="9"/>
    </row>
    <row r="470" spans="2:12" ht="11.25">
      <c r="B470" s="7"/>
      <c r="C470" s="8"/>
      <c r="D470" s="9"/>
      <c r="E470" s="9"/>
      <c r="F470" s="9"/>
      <c r="G470" s="9"/>
      <c r="H470" s="10"/>
      <c r="I470" s="10"/>
      <c r="J470" s="10"/>
      <c r="K470" s="9"/>
      <c r="L470" s="9"/>
    </row>
    <row r="471" spans="2:12" ht="11.25">
      <c r="B471" s="7"/>
      <c r="C471" s="10"/>
      <c r="D471" s="9"/>
      <c r="E471" s="9"/>
      <c r="F471" s="9"/>
      <c r="G471" s="9"/>
      <c r="H471" s="10"/>
      <c r="I471" s="10"/>
      <c r="J471" s="10"/>
      <c r="K471" s="9"/>
      <c r="L471" s="9"/>
    </row>
    <row r="472" spans="2:12" ht="11.25">
      <c r="B472" s="7"/>
      <c r="C472" s="10"/>
      <c r="D472" s="9"/>
      <c r="E472" s="9"/>
      <c r="F472" s="9"/>
      <c r="G472" s="9"/>
      <c r="H472" s="10"/>
      <c r="I472" s="10"/>
      <c r="J472" s="10"/>
      <c r="K472" s="9"/>
      <c r="L472" s="9"/>
    </row>
    <row r="473" spans="2:12" ht="11.25">
      <c r="B473" s="7"/>
      <c r="C473" s="8"/>
      <c r="D473" s="9"/>
      <c r="E473" s="9"/>
      <c r="F473" s="9"/>
      <c r="G473" s="9"/>
      <c r="H473" s="10"/>
      <c r="I473" s="10"/>
      <c r="J473" s="10"/>
      <c r="K473" s="9"/>
      <c r="L473" s="9"/>
    </row>
    <row r="474" spans="2:12" ht="11.25">
      <c r="B474" s="7"/>
      <c r="C474" s="10"/>
      <c r="D474" s="9"/>
      <c r="E474" s="9"/>
      <c r="F474" s="9"/>
      <c r="G474" s="9"/>
      <c r="H474" s="10"/>
      <c r="I474" s="10"/>
      <c r="J474" s="10"/>
      <c r="K474" s="9"/>
      <c r="L474" s="9"/>
    </row>
    <row r="475" spans="2:12" ht="11.25">
      <c r="B475" s="7"/>
      <c r="C475" s="8"/>
      <c r="D475" s="9"/>
      <c r="E475" s="9"/>
      <c r="F475" s="9"/>
      <c r="G475" s="9"/>
      <c r="H475" s="10"/>
      <c r="I475" s="10"/>
      <c r="J475" s="10"/>
      <c r="K475" s="9"/>
      <c r="L475" s="9"/>
    </row>
    <row r="476" spans="2:12" ht="11.25">
      <c r="B476" s="7"/>
      <c r="C476" s="10"/>
      <c r="D476" s="9"/>
      <c r="E476" s="9"/>
      <c r="F476" s="9"/>
      <c r="G476" s="9"/>
      <c r="H476" s="10"/>
      <c r="I476" s="10"/>
      <c r="J476" s="10"/>
      <c r="K476" s="9"/>
      <c r="L476" s="9"/>
    </row>
    <row r="477" spans="2:12" ht="11.25">
      <c r="B477" s="7"/>
      <c r="C477" s="8"/>
      <c r="D477" s="9"/>
      <c r="E477" s="9"/>
      <c r="F477" s="9"/>
      <c r="G477" s="9"/>
      <c r="H477" s="10"/>
      <c r="I477" s="10"/>
      <c r="J477" s="10"/>
      <c r="K477" s="9"/>
      <c r="L477" s="9"/>
    </row>
    <row r="478" spans="2:12" ht="11.25">
      <c r="B478" s="7"/>
      <c r="C478" s="8"/>
      <c r="D478" s="9"/>
      <c r="E478" s="9"/>
      <c r="F478" s="9"/>
      <c r="G478" s="9"/>
      <c r="H478" s="10"/>
      <c r="I478" s="10"/>
      <c r="J478" s="10"/>
      <c r="K478" s="9"/>
      <c r="L478" s="9"/>
    </row>
    <row r="479" spans="2:12" ht="11.25">
      <c r="B479" s="7"/>
      <c r="C479" s="10"/>
      <c r="D479" s="9"/>
      <c r="E479" s="9"/>
      <c r="F479" s="9"/>
      <c r="G479" s="9"/>
      <c r="H479" s="10"/>
      <c r="I479" s="10"/>
      <c r="J479" s="10"/>
      <c r="K479" s="9"/>
      <c r="L479" s="9"/>
    </row>
    <row r="480" spans="2:12" ht="11.25">
      <c r="B480" s="7"/>
      <c r="C480" s="8"/>
      <c r="D480" s="9"/>
      <c r="E480" s="9"/>
      <c r="F480" s="9"/>
      <c r="G480" s="9"/>
      <c r="H480" s="10"/>
      <c r="I480" s="10"/>
      <c r="J480" s="10"/>
      <c r="K480" s="9"/>
      <c r="L480" s="9"/>
    </row>
    <row r="481" spans="2:12" ht="11.25">
      <c r="B481" s="7"/>
      <c r="C481" s="8"/>
      <c r="D481" s="9"/>
      <c r="E481" s="9"/>
      <c r="F481" s="9"/>
      <c r="G481" s="9"/>
      <c r="H481" s="10"/>
      <c r="I481" s="10"/>
      <c r="J481" s="10"/>
      <c r="K481" s="9"/>
      <c r="L481" s="9"/>
    </row>
    <row r="482" spans="2:12" ht="11.25">
      <c r="B482" s="7"/>
      <c r="C482" s="8"/>
      <c r="D482" s="9"/>
      <c r="E482" s="9"/>
      <c r="F482" s="9"/>
      <c r="G482" s="9"/>
      <c r="H482" s="10"/>
      <c r="I482" s="10"/>
      <c r="J482" s="10"/>
      <c r="K482" s="9"/>
      <c r="L482" s="9"/>
    </row>
    <row r="483" spans="2:12" ht="11.25">
      <c r="B483" s="7"/>
      <c r="C483" s="10"/>
      <c r="D483" s="9"/>
      <c r="E483" s="9"/>
      <c r="F483" s="9"/>
      <c r="G483" s="9"/>
      <c r="H483" s="10"/>
      <c r="I483" s="10"/>
      <c r="J483" s="10"/>
      <c r="K483" s="9"/>
      <c r="L483" s="9"/>
    </row>
    <row r="484" spans="2:12" ht="11.25">
      <c r="B484" s="7"/>
      <c r="C484" s="8"/>
      <c r="D484" s="9"/>
      <c r="E484" s="9"/>
      <c r="F484" s="9"/>
      <c r="G484" s="9"/>
      <c r="H484" s="10"/>
      <c r="I484" s="10"/>
      <c r="J484" s="10"/>
      <c r="K484" s="9"/>
      <c r="L484" s="9"/>
    </row>
    <row r="485" spans="2:12" ht="11.25">
      <c r="B485" s="7"/>
      <c r="C485" s="8"/>
      <c r="D485" s="9"/>
      <c r="E485" s="9"/>
      <c r="F485" s="9"/>
      <c r="G485" s="9"/>
      <c r="H485" s="10"/>
      <c r="I485" s="10"/>
      <c r="J485" s="10"/>
      <c r="K485" s="9"/>
      <c r="L485" s="9"/>
    </row>
    <row r="486" spans="2:12" ht="11.25">
      <c r="B486" s="7"/>
      <c r="C486" s="10"/>
      <c r="D486" s="9"/>
      <c r="E486" s="9"/>
      <c r="F486" s="9"/>
      <c r="G486" s="9"/>
      <c r="H486" s="10"/>
      <c r="I486" s="10"/>
      <c r="J486" s="10"/>
      <c r="K486" s="9"/>
      <c r="L486" s="9"/>
    </row>
    <row r="487" spans="2:12" ht="11.25">
      <c r="B487" s="7"/>
      <c r="C487" s="10"/>
      <c r="D487" s="9"/>
      <c r="E487" s="9"/>
      <c r="F487" s="9"/>
      <c r="G487" s="9"/>
      <c r="H487" s="10"/>
      <c r="I487" s="10"/>
      <c r="J487" s="10"/>
      <c r="K487" s="9"/>
      <c r="L487" s="9"/>
    </row>
    <row r="488" spans="2:12" ht="11.25">
      <c r="B488" s="7"/>
      <c r="C488" s="10"/>
      <c r="D488" s="9"/>
      <c r="E488" s="9"/>
      <c r="F488" s="9"/>
      <c r="G488" s="9"/>
      <c r="H488" s="10"/>
      <c r="I488" s="10"/>
      <c r="J488" s="10"/>
      <c r="K488" s="9"/>
      <c r="L488" s="9"/>
    </row>
    <row r="489" spans="2:12" ht="11.25">
      <c r="B489" s="7"/>
      <c r="C489" s="8"/>
      <c r="D489" s="9"/>
      <c r="E489" s="9"/>
      <c r="F489" s="9"/>
      <c r="G489" s="9"/>
      <c r="H489" s="10"/>
      <c r="I489" s="10"/>
      <c r="J489" s="10"/>
      <c r="K489" s="9"/>
      <c r="L489" s="9"/>
    </row>
    <row r="490" spans="2:12" ht="11.25">
      <c r="B490" s="7"/>
      <c r="C490" s="10"/>
      <c r="D490" s="9"/>
      <c r="E490" s="9"/>
      <c r="F490" s="9"/>
      <c r="G490" s="9"/>
      <c r="H490" s="10"/>
      <c r="I490" s="10"/>
      <c r="J490" s="10"/>
      <c r="K490" s="9"/>
      <c r="L490" s="9"/>
    </row>
    <row r="491" spans="2:12" ht="11.25">
      <c r="B491" s="7"/>
      <c r="C491" s="8"/>
      <c r="D491" s="9"/>
      <c r="E491" s="9"/>
      <c r="F491" s="9"/>
      <c r="G491" s="9"/>
      <c r="H491" s="10"/>
      <c r="I491" s="10"/>
      <c r="J491" s="10"/>
      <c r="K491" s="9"/>
      <c r="L491" s="9"/>
    </row>
    <row r="492" spans="2:12" ht="11.25">
      <c r="B492" s="7"/>
      <c r="C492" s="10"/>
      <c r="D492" s="9"/>
      <c r="E492" s="9"/>
      <c r="F492" s="9"/>
      <c r="G492" s="9"/>
      <c r="H492" s="10"/>
      <c r="I492" s="10"/>
      <c r="J492" s="10"/>
      <c r="K492" s="9"/>
      <c r="L492" s="9"/>
    </row>
    <row r="493" spans="2:12" ht="11.25">
      <c r="B493" s="7"/>
      <c r="C493" s="10"/>
      <c r="D493" s="9"/>
      <c r="E493" s="9"/>
      <c r="F493" s="9"/>
      <c r="G493" s="9"/>
      <c r="H493" s="10"/>
      <c r="I493" s="10"/>
      <c r="J493" s="10"/>
      <c r="K493" s="9"/>
      <c r="L493" s="9"/>
    </row>
    <row r="494" spans="2:12" ht="11.25">
      <c r="B494" s="7"/>
      <c r="C494" s="8"/>
      <c r="D494" s="9"/>
      <c r="E494" s="9"/>
      <c r="F494" s="9"/>
      <c r="G494" s="9"/>
      <c r="H494" s="10"/>
      <c r="I494" s="10"/>
      <c r="J494" s="10"/>
      <c r="K494" s="9"/>
      <c r="L494" s="9"/>
    </row>
    <row r="495" spans="2:12" ht="11.25">
      <c r="B495" s="7"/>
      <c r="C495" s="8"/>
      <c r="D495" s="9"/>
      <c r="E495" s="9"/>
      <c r="F495" s="9"/>
      <c r="G495" s="9"/>
      <c r="H495" s="10"/>
      <c r="I495" s="10"/>
      <c r="J495" s="10"/>
      <c r="K495" s="9"/>
      <c r="L495" s="9"/>
    </row>
    <row r="496" spans="2:12" ht="11.25">
      <c r="B496" s="7"/>
      <c r="C496" s="10"/>
      <c r="D496" s="9"/>
      <c r="E496" s="9"/>
      <c r="F496" s="9"/>
      <c r="G496" s="9"/>
      <c r="H496" s="10"/>
      <c r="I496" s="10"/>
      <c r="J496" s="10"/>
      <c r="K496" s="9"/>
      <c r="L496" s="9"/>
    </row>
    <row r="497" spans="2:12" ht="11.25">
      <c r="B497" s="7"/>
      <c r="C497" s="10"/>
      <c r="D497" s="9"/>
      <c r="E497" s="9"/>
      <c r="F497" s="9"/>
      <c r="G497" s="9"/>
      <c r="H497" s="10"/>
      <c r="I497" s="10"/>
      <c r="J497" s="10"/>
      <c r="K497" s="9"/>
      <c r="L497" s="9"/>
    </row>
    <row r="498" spans="2:12" ht="11.25">
      <c r="B498" s="7"/>
      <c r="C498" s="10"/>
      <c r="D498" s="9"/>
      <c r="E498" s="9"/>
      <c r="F498" s="9"/>
      <c r="G498" s="9"/>
      <c r="H498" s="10"/>
      <c r="I498" s="10"/>
      <c r="J498" s="10"/>
      <c r="K498" s="9"/>
      <c r="L498" s="9"/>
    </row>
    <row r="499" spans="2:12" ht="11.25">
      <c r="B499" s="7"/>
      <c r="C499" s="10"/>
      <c r="D499" s="9"/>
      <c r="E499" s="9"/>
      <c r="F499" s="9"/>
      <c r="G499" s="9"/>
      <c r="H499" s="10"/>
      <c r="I499" s="10"/>
      <c r="J499" s="10"/>
      <c r="K499" s="9"/>
      <c r="L499" s="9"/>
    </row>
    <row r="500" spans="2:12" ht="11.25">
      <c r="B500" s="7"/>
      <c r="C500" s="8"/>
      <c r="D500" s="9"/>
      <c r="E500" s="9"/>
      <c r="F500" s="9"/>
      <c r="G500" s="9"/>
      <c r="H500" s="10"/>
      <c r="I500" s="10"/>
      <c r="J500" s="10"/>
      <c r="K500" s="9"/>
      <c r="L500" s="9"/>
    </row>
    <row r="501" spans="2:12" ht="11.25">
      <c r="B501" s="7"/>
      <c r="C501" s="8"/>
      <c r="D501" s="9"/>
      <c r="E501" s="9"/>
      <c r="F501" s="9"/>
      <c r="G501" s="9"/>
      <c r="H501" s="10"/>
      <c r="I501" s="10"/>
      <c r="J501" s="10"/>
      <c r="K501" s="9"/>
      <c r="L501" s="9"/>
    </row>
    <row r="502" spans="2:12" ht="11.25">
      <c r="B502" s="7"/>
      <c r="C502" s="8"/>
      <c r="D502" s="9"/>
      <c r="E502" s="9"/>
      <c r="F502" s="9"/>
      <c r="G502" s="9"/>
      <c r="H502" s="10"/>
      <c r="I502" s="10"/>
      <c r="J502" s="10"/>
      <c r="K502" s="9"/>
      <c r="L502" s="9"/>
    </row>
    <row r="503" spans="2:12" ht="11.25">
      <c r="B503" s="7"/>
      <c r="C503" s="8"/>
      <c r="D503" s="9"/>
      <c r="E503" s="9"/>
      <c r="F503" s="9"/>
      <c r="G503" s="9"/>
      <c r="H503" s="10"/>
      <c r="I503" s="10"/>
      <c r="J503" s="10"/>
      <c r="K503" s="9"/>
      <c r="L503" s="9"/>
    </row>
    <row r="504" spans="2:12" ht="11.25">
      <c r="B504" s="7"/>
      <c r="C504" s="8"/>
      <c r="D504" s="9"/>
      <c r="E504" s="9"/>
      <c r="F504" s="9"/>
      <c r="G504" s="9"/>
      <c r="H504" s="10"/>
      <c r="I504" s="10"/>
      <c r="J504" s="10"/>
      <c r="K504" s="9"/>
      <c r="L504" s="9"/>
    </row>
    <row r="505" spans="2:12" ht="11.25">
      <c r="B505" s="7"/>
      <c r="C505" s="8"/>
      <c r="D505" s="9"/>
      <c r="E505" s="9"/>
      <c r="F505" s="9"/>
      <c r="G505" s="9"/>
      <c r="H505" s="10"/>
      <c r="I505" s="10"/>
      <c r="J505" s="10"/>
      <c r="K505" s="9"/>
      <c r="L505" s="9"/>
    </row>
    <row r="506" spans="2:12" ht="11.25">
      <c r="B506" s="7"/>
      <c r="C506" s="10"/>
      <c r="D506" s="9"/>
      <c r="E506" s="9"/>
      <c r="F506" s="9"/>
      <c r="G506" s="9"/>
      <c r="H506" s="10"/>
      <c r="I506" s="10"/>
      <c r="J506" s="10"/>
      <c r="K506" s="9"/>
      <c r="L506" s="9"/>
    </row>
    <row r="507" spans="2:12" ht="11.25">
      <c r="B507" s="7"/>
      <c r="C507" s="8"/>
      <c r="D507" s="9"/>
      <c r="E507" s="9"/>
      <c r="F507" s="9"/>
      <c r="G507" s="9"/>
      <c r="H507" s="10"/>
      <c r="I507" s="10"/>
      <c r="J507" s="10"/>
      <c r="K507" s="9"/>
      <c r="L507" s="9"/>
    </row>
    <row r="508" spans="2:12" ht="11.25">
      <c r="B508" s="7"/>
      <c r="C508" s="10"/>
      <c r="D508" s="9"/>
      <c r="E508" s="9"/>
      <c r="F508" s="9"/>
      <c r="G508" s="9"/>
      <c r="H508" s="10"/>
      <c r="I508" s="10"/>
      <c r="J508" s="10"/>
      <c r="K508" s="9"/>
      <c r="L508" s="9"/>
    </row>
    <row r="509" spans="2:12" ht="11.25">
      <c r="B509" s="7"/>
      <c r="C509" s="8"/>
      <c r="D509" s="9"/>
      <c r="E509" s="9"/>
      <c r="F509" s="9"/>
      <c r="G509" s="9"/>
      <c r="H509" s="10"/>
      <c r="I509" s="10"/>
      <c r="J509" s="10"/>
      <c r="K509" s="9"/>
      <c r="L509" s="9"/>
    </row>
    <row r="510" spans="2:12" ht="11.25">
      <c r="B510" s="7"/>
      <c r="C510" s="10"/>
      <c r="D510" s="9"/>
      <c r="E510" s="9"/>
      <c r="F510" s="9"/>
      <c r="G510" s="9"/>
      <c r="H510" s="10"/>
      <c r="I510" s="10"/>
      <c r="J510" s="10"/>
      <c r="K510" s="9"/>
      <c r="L510" s="9"/>
    </row>
    <row r="511" spans="2:12" ht="11.25">
      <c r="B511" s="7"/>
      <c r="C511" s="8"/>
      <c r="D511" s="9"/>
      <c r="E511" s="9"/>
      <c r="F511" s="9"/>
      <c r="G511" s="9"/>
      <c r="H511" s="10"/>
      <c r="I511" s="10"/>
      <c r="J511" s="10"/>
      <c r="K511" s="9"/>
      <c r="L511" s="9"/>
    </row>
    <row r="512" spans="2:12" ht="11.25">
      <c r="B512" s="7"/>
      <c r="C512" s="10"/>
      <c r="D512" s="9"/>
      <c r="E512" s="9"/>
      <c r="F512" s="9"/>
      <c r="G512" s="9"/>
      <c r="H512" s="10"/>
      <c r="I512" s="10"/>
      <c r="J512" s="10"/>
      <c r="K512" s="9"/>
      <c r="L512" s="9"/>
    </row>
    <row r="513" spans="2:12" ht="11.25">
      <c r="B513" s="7"/>
      <c r="C513" s="8"/>
      <c r="D513" s="9"/>
      <c r="E513" s="9"/>
      <c r="F513" s="9"/>
      <c r="G513" s="9"/>
      <c r="H513" s="10"/>
      <c r="I513" s="10"/>
      <c r="J513" s="10"/>
      <c r="K513" s="9"/>
      <c r="L513" s="9"/>
    </row>
    <row r="514" spans="2:12" ht="11.25">
      <c r="B514" s="7"/>
      <c r="C514" s="10"/>
      <c r="D514" s="9"/>
      <c r="E514" s="9"/>
      <c r="F514" s="9"/>
      <c r="G514" s="9"/>
      <c r="H514" s="10"/>
      <c r="I514" s="10"/>
      <c r="J514" s="10"/>
      <c r="K514" s="9"/>
      <c r="L514" s="9"/>
    </row>
    <row r="515" spans="2:12" ht="11.25">
      <c r="B515" s="7"/>
      <c r="C515" s="10"/>
      <c r="D515" s="9"/>
      <c r="E515" s="9"/>
      <c r="F515" s="9"/>
      <c r="G515" s="9"/>
      <c r="H515" s="10"/>
      <c r="I515" s="10"/>
      <c r="J515" s="10"/>
      <c r="K515" s="9"/>
      <c r="L515" s="9"/>
    </row>
    <row r="516" spans="2:12" ht="11.25">
      <c r="B516" s="7"/>
      <c r="C516" s="8"/>
      <c r="D516" s="9"/>
      <c r="E516" s="9"/>
      <c r="F516" s="9"/>
      <c r="G516" s="9"/>
      <c r="H516" s="10"/>
      <c r="I516" s="10"/>
      <c r="J516" s="10"/>
      <c r="K516" s="9"/>
      <c r="L516" s="9"/>
    </row>
    <row r="517" spans="2:12" ht="11.25">
      <c r="B517" s="7"/>
      <c r="C517" s="8"/>
      <c r="D517" s="9"/>
      <c r="E517" s="9"/>
      <c r="F517" s="9"/>
      <c r="G517" s="9"/>
      <c r="H517" s="10"/>
      <c r="I517" s="10"/>
      <c r="J517" s="10"/>
      <c r="K517" s="9"/>
      <c r="L517" s="9"/>
    </row>
    <row r="518" spans="2:12" ht="11.25">
      <c r="B518" s="7"/>
      <c r="C518" s="8"/>
      <c r="D518" s="9"/>
      <c r="E518" s="9"/>
      <c r="F518" s="9"/>
      <c r="G518" s="9"/>
      <c r="H518" s="10"/>
      <c r="I518" s="10"/>
      <c r="J518" s="10"/>
      <c r="K518" s="9"/>
      <c r="L518" s="9"/>
    </row>
    <row r="519" spans="2:12" ht="11.25">
      <c r="B519" s="7"/>
      <c r="C519" s="10"/>
      <c r="D519" s="9"/>
      <c r="E519" s="9"/>
      <c r="F519" s="9"/>
      <c r="G519" s="9"/>
      <c r="H519" s="10"/>
      <c r="I519" s="10"/>
      <c r="J519" s="10"/>
      <c r="K519" s="9"/>
      <c r="L519" s="9"/>
    </row>
    <row r="520" spans="2:12" ht="11.25">
      <c r="B520" s="7"/>
      <c r="C520" s="10"/>
      <c r="D520" s="9"/>
      <c r="E520" s="9"/>
      <c r="F520" s="9"/>
      <c r="G520" s="9"/>
      <c r="H520" s="10"/>
      <c r="I520" s="10"/>
      <c r="J520" s="10"/>
      <c r="K520" s="9"/>
      <c r="L520" s="9"/>
    </row>
    <row r="521" spans="2:12" ht="11.25">
      <c r="B521" s="7"/>
      <c r="C521" s="10"/>
      <c r="D521" s="9"/>
      <c r="E521" s="9"/>
      <c r="F521" s="9"/>
      <c r="G521" s="9"/>
      <c r="H521" s="10"/>
      <c r="I521" s="10"/>
      <c r="J521" s="10"/>
      <c r="K521" s="9"/>
      <c r="L521" s="9"/>
    </row>
    <row r="522" spans="2:12" ht="11.25">
      <c r="B522" s="7"/>
      <c r="C522" s="8"/>
      <c r="D522" s="9"/>
      <c r="E522" s="9"/>
      <c r="F522" s="9"/>
      <c r="G522" s="9"/>
      <c r="H522" s="10"/>
      <c r="I522" s="10"/>
      <c r="J522" s="10"/>
      <c r="K522" s="9"/>
      <c r="L522" s="9"/>
    </row>
    <row r="523" spans="2:12" ht="11.25">
      <c r="B523" s="7"/>
      <c r="C523" s="10"/>
      <c r="D523" s="9"/>
      <c r="E523" s="9"/>
      <c r="F523" s="9"/>
      <c r="G523" s="9"/>
      <c r="H523" s="10"/>
      <c r="I523" s="10"/>
      <c r="J523" s="10"/>
      <c r="K523" s="9"/>
      <c r="L523" s="9"/>
    </row>
    <row r="524" spans="2:12" ht="11.25">
      <c r="B524" s="7"/>
      <c r="C524" s="10"/>
      <c r="D524" s="9"/>
      <c r="E524" s="9"/>
      <c r="F524" s="9"/>
      <c r="G524" s="9"/>
      <c r="H524" s="10"/>
      <c r="I524" s="10"/>
      <c r="J524" s="10"/>
      <c r="K524" s="9"/>
      <c r="L524" s="9"/>
    </row>
    <row r="525" spans="2:12" ht="11.25">
      <c r="B525" s="7"/>
      <c r="C525" s="8"/>
      <c r="D525" s="9"/>
      <c r="E525" s="9"/>
      <c r="F525" s="9"/>
      <c r="G525" s="9"/>
      <c r="H525" s="10"/>
      <c r="I525" s="10"/>
      <c r="J525" s="10"/>
      <c r="K525" s="9"/>
      <c r="L525" s="9"/>
    </row>
    <row r="526" spans="2:12" ht="11.25">
      <c r="B526" s="7"/>
      <c r="C526" s="10"/>
      <c r="D526" s="9"/>
      <c r="E526" s="9"/>
      <c r="F526" s="9"/>
      <c r="G526" s="9"/>
      <c r="H526" s="10"/>
      <c r="I526" s="10"/>
      <c r="J526" s="10"/>
      <c r="K526" s="9"/>
      <c r="L526" s="9"/>
    </row>
    <row r="527" spans="2:12" ht="11.25">
      <c r="B527" s="7"/>
      <c r="C527" s="8"/>
      <c r="D527" s="9"/>
      <c r="E527" s="9"/>
      <c r="F527" s="9"/>
      <c r="G527" s="9"/>
      <c r="H527" s="10"/>
      <c r="I527" s="10"/>
      <c r="J527" s="10"/>
      <c r="K527" s="9"/>
      <c r="L527" s="9"/>
    </row>
    <row r="528" spans="2:12" ht="11.25">
      <c r="B528" s="7"/>
      <c r="C528" s="8"/>
      <c r="D528" s="9"/>
      <c r="E528" s="9"/>
      <c r="F528" s="9"/>
      <c r="G528" s="9"/>
      <c r="H528" s="10"/>
      <c r="I528" s="10"/>
      <c r="J528" s="10"/>
      <c r="K528" s="9"/>
      <c r="L528" s="9"/>
    </row>
    <row r="529" spans="2:12" ht="11.25">
      <c r="B529" s="7"/>
      <c r="C529" s="8"/>
      <c r="D529" s="9"/>
      <c r="E529" s="9"/>
      <c r="F529" s="9"/>
      <c r="G529" s="9"/>
      <c r="H529" s="10"/>
      <c r="I529" s="10"/>
      <c r="J529" s="10"/>
      <c r="K529" s="9"/>
      <c r="L529" s="9"/>
    </row>
    <row r="530" spans="2:12" ht="11.25">
      <c r="B530" s="7"/>
      <c r="C530" s="8"/>
      <c r="D530" s="9"/>
      <c r="E530" s="9"/>
      <c r="F530" s="9"/>
      <c r="G530" s="9"/>
      <c r="H530" s="10"/>
      <c r="I530" s="10"/>
      <c r="J530" s="10"/>
      <c r="K530" s="9"/>
      <c r="L530" s="9"/>
    </row>
    <row r="531" spans="2:12" ht="11.25">
      <c r="B531" s="7"/>
      <c r="C531" s="8"/>
      <c r="D531" s="9"/>
      <c r="E531" s="9"/>
      <c r="F531" s="9"/>
      <c r="G531" s="9"/>
      <c r="H531" s="10"/>
      <c r="I531" s="10"/>
      <c r="J531" s="10"/>
      <c r="K531" s="9"/>
      <c r="L531" s="9"/>
    </row>
    <row r="532" spans="2:12" ht="11.25">
      <c r="B532" s="7"/>
      <c r="C532" s="8"/>
      <c r="D532" s="9"/>
      <c r="E532" s="9"/>
      <c r="F532" s="9"/>
      <c r="G532" s="9"/>
      <c r="H532" s="10"/>
      <c r="I532" s="10"/>
      <c r="J532" s="10"/>
      <c r="K532" s="9"/>
      <c r="L532" s="9"/>
    </row>
    <row r="533" spans="2:12" ht="11.25">
      <c r="B533" s="7"/>
      <c r="C533" s="10"/>
      <c r="D533" s="9"/>
      <c r="E533" s="9"/>
      <c r="F533" s="9"/>
      <c r="G533" s="9"/>
      <c r="H533" s="10"/>
      <c r="I533" s="10"/>
      <c r="J533" s="10"/>
      <c r="K533" s="9"/>
      <c r="L533" s="14"/>
    </row>
    <row r="534" spans="2:12" ht="11.25">
      <c r="B534" s="7"/>
      <c r="C534" s="10"/>
      <c r="D534" s="9"/>
      <c r="E534" s="9"/>
      <c r="F534" s="9"/>
      <c r="G534" s="9"/>
      <c r="H534" s="10"/>
      <c r="I534" s="10"/>
      <c r="J534" s="10"/>
      <c r="K534" s="9"/>
      <c r="L534" s="14"/>
    </row>
    <row r="535" spans="2:12" ht="11.25">
      <c r="B535" s="7"/>
      <c r="C535" s="10"/>
      <c r="D535" s="9"/>
      <c r="E535" s="9"/>
      <c r="F535" s="9"/>
      <c r="G535" s="9"/>
      <c r="H535" s="10"/>
      <c r="I535" s="10"/>
      <c r="J535" s="10"/>
      <c r="K535" s="9"/>
      <c r="L535" s="14"/>
    </row>
    <row r="536" spans="2:12" ht="11.25">
      <c r="B536" s="7"/>
      <c r="C536" s="10"/>
      <c r="D536" s="9"/>
      <c r="E536" s="9"/>
      <c r="F536" s="9"/>
      <c r="G536" s="9"/>
      <c r="H536" s="10"/>
      <c r="I536" s="10"/>
      <c r="J536" s="10"/>
      <c r="K536" s="9"/>
      <c r="L536" s="14"/>
    </row>
    <row r="537" spans="2:12" ht="11.25">
      <c r="B537" s="7"/>
      <c r="C537" s="8"/>
      <c r="D537" s="9"/>
      <c r="E537" s="9"/>
      <c r="F537" s="9"/>
      <c r="G537" s="9"/>
      <c r="H537" s="10"/>
      <c r="I537" s="10"/>
      <c r="J537" s="10"/>
      <c r="K537" s="9"/>
      <c r="L537" s="14"/>
    </row>
    <row r="538" spans="3:11" ht="11.25">
      <c r="C538" s="8"/>
      <c r="D538" s="9"/>
      <c r="E538" s="9"/>
      <c r="F538" s="9"/>
      <c r="G538" s="9"/>
      <c r="H538" s="10"/>
      <c r="I538" s="10"/>
      <c r="J538" s="10"/>
      <c r="K538" s="9"/>
    </row>
    <row r="539" spans="3:11" ht="11.25">
      <c r="C539" s="8"/>
      <c r="D539" s="9"/>
      <c r="E539" s="9"/>
      <c r="F539" s="9"/>
      <c r="G539" s="9"/>
      <c r="H539" s="10"/>
      <c r="I539" s="10"/>
      <c r="J539" s="10"/>
      <c r="K539" s="9"/>
    </row>
    <row r="540" spans="3:11" ht="11.25">
      <c r="C540" s="10"/>
      <c r="D540" s="9"/>
      <c r="E540" s="9"/>
      <c r="F540" s="9"/>
      <c r="G540" s="9"/>
      <c r="H540" s="10"/>
      <c r="I540" s="10"/>
      <c r="J540" s="10"/>
      <c r="K540" s="9"/>
    </row>
    <row r="541" spans="3:11" ht="11.25">
      <c r="C541" s="10"/>
      <c r="D541" s="9"/>
      <c r="E541" s="9"/>
      <c r="F541" s="9"/>
      <c r="G541" s="9"/>
      <c r="H541" s="10"/>
      <c r="I541" s="10"/>
      <c r="J541" s="10"/>
      <c r="K541" s="9"/>
    </row>
    <row r="542" spans="3:11" ht="11.25">
      <c r="C542" s="8"/>
      <c r="D542" s="9"/>
      <c r="E542" s="9"/>
      <c r="F542" s="9"/>
      <c r="G542" s="9"/>
      <c r="H542" s="10"/>
      <c r="I542" s="10"/>
      <c r="J542" s="10"/>
      <c r="K542" s="9"/>
    </row>
    <row r="543" spans="3:11" ht="11.25">
      <c r="C543" s="8"/>
      <c r="D543" s="9"/>
      <c r="E543" s="9"/>
      <c r="F543" s="9"/>
      <c r="G543" s="9"/>
      <c r="H543" s="10"/>
      <c r="I543" s="10"/>
      <c r="J543" s="10"/>
      <c r="K543" s="9"/>
    </row>
    <row r="544" spans="3:11" ht="11.25">
      <c r="C544" s="8"/>
      <c r="D544" s="9"/>
      <c r="E544" s="9"/>
      <c r="F544" s="9"/>
      <c r="G544" s="9"/>
      <c r="H544" s="10"/>
      <c r="I544" s="10"/>
      <c r="J544" s="10"/>
      <c r="K544" s="9"/>
    </row>
    <row r="545" spans="3:11" ht="11.25">
      <c r="C545" s="10"/>
      <c r="D545" s="9"/>
      <c r="E545" s="9"/>
      <c r="F545" s="9"/>
      <c r="G545" s="9"/>
      <c r="H545" s="10"/>
      <c r="I545" s="10"/>
      <c r="J545" s="10"/>
      <c r="K545" s="9"/>
    </row>
    <row r="546" spans="3:11" ht="11.25">
      <c r="C546" s="8"/>
      <c r="D546" s="9"/>
      <c r="E546" s="9"/>
      <c r="F546" s="9"/>
      <c r="G546" s="9"/>
      <c r="H546" s="10"/>
      <c r="I546" s="10"/>
      <c r="J546" s="10"/>
      <c r="K546" s="9"/>
    </row>
    <row r="547" spans="3:11" ht="11.25">
      <c r="C547" s="10"/>
      <c r="D547" s="9"/>
      <c r="E547" s="9"/>
      <c r="F547" s="9"/>
      <c r="G547" s="9"/>
      <c r="H547" s="10"/>
      <c r="I547" s="10"/>
      <c r="J547" s="10"/>
      <c r="K547" s="9"/>
    </row>
    <row r="548" spans="3:11" ht="11.25">
      <c r="C548" s="8"/>
      <c r="D548" s="9"/>
      <c r="E548" s="9"/>
      <c r="F548" s="9"/>
      <c r="G548" s="9"/>
      <c r="H548" s="10"/>
      <c r="I548" s="10"/>
      <c r="J548" s="10"/>
      <c r="K548" s="9"/>
    </row>
    <row r="549" spans="3:11" ht="11.25">
      <c r="C549" s="10"/>
      <c r="D549" s="9"/>
      <c r="E549" s="9"/>
      <c r="F549" s="9"/>
      <c r="G549" s="9"/>
      <c r="H549" s="10"/>
      <c r="I549" s="10"/>
      <c r="J549" s="10"/>
      <c r="K549" s="9"/>
    </row>
    <row r="550" spans="3:11" ht="11.25">
      <c r="C550" s="8"/>
      <c r="D550" s="9"/>
      <c r="E550" s="9"/>
      <c r="F550" s="9"/>
      <c r="G550" s="9"/>
      <c r="H550" s="10"/>
      <c r="I550" s="10"/>
      <c r="J550" s="10"/>
      <c r="K550" s="9"/>
    </row>
    <row r="551" spans="3:11" ht="11.25">
      <c r="C551" s="8"/>
      <c r="D551" s="9"/>
      <c r="E551" s="9"/>
      <c r="F551" s="9"/>
      <c r="G551" s="9"/>
      <c r="H551" s="10"/>
      <c r="I551" s="10"/>
      <c r="J551" s="10"/>
      <c r="K551" s="9"/>
    </row>
    <row r="552" spans="3:11" ht="11.25">
      <c r="C552" s="10"/>
      <c r="D552" s="9"/>
      <c r="E552" s="9"/>
      <c r="F552" s="9"/>
      <c r="G552" s="9"/>
      <c r="H552" s="10"/>
      <c r="I552" s="10"/>
      <c r="J552" s="10"/>
      <c r="K552" s="9"/>
    </row>
    <row r="553" spans="3:11" ht="11.25">
      <c r="C553" s="8"/>
      <c r="D553" s="9"/>
      <c r="E553" s="9"/>
      <c r="F553" s="9"/>
      <c r="G553" s="9"/>
      <c r="H553" s="10"/>
      <c r="I553" s="10"/>
      <c r="J553" s="10"/>
      <c r="K553" s="9"/>
    </row>
    <row r="554" spans="3:11" ht="11.25">
      <c r="C554" s="8"/>
      <c r="D554" s="9"/>
      <c r="E554" s="9"/>
      <c r="F554" s="9"/>
      <c r="G554" s="9"/>
      <c r="H554" s="10"/>
      <c r="I554" s="10"/>
      <c r="J554" s="10"/>
      <c r="K554" s="9"/>
    </row>
    <row r="555" spans="3:11" ht="11.25">
      <c r="C555" s="8"/>
      <c r="D555" s="9"/>
      <c r="E555" s="9"/>
      <c r="F555" s="9"/>
      <c r="G555" s="9"/>
      <c r="H555" s="10"/>
      <c r="I555" s="10"/>
      <c r="J555" s="10"/>
      <c r="K555" s="9"/>
    </row>
    <row r="556" spans="3:11" ht="11.25">
      <c r="C556" s="8"/>
      <c r="D556" s="9"/>
      <c r="E556" s="9"/>
      <c r="F556" s="9"/>
      <c r="G556" s="9"/>
      <c r="H556" s="10"/>
      <c r="I556" s="10"/>
      <c r="J556" s="10"/>
      <c r="K556" s="9"/>
    </row>
    <row r="557" spans="3:11" ht="11.25">
      <c r="C557" s="10"/>
      <c r="D557" s="9"/>
      <c r="E557" s="9"/>
      <c r="F557" s="9"/>
      <c r="G557" s="9"/>
      <c r="H557" s="10"/>
      <c r="I557" s="10"/>
      <c r="J557" s="10"/>
      <c r="K557" s="9"/>
    </row>
    <row r="558" spans="3:11" ht="11.25">
      <c r="C558" s="10"/>
      <c r="D558" s="9"/>
      <c r="E558" s="9"/>
      <c r="F558" s="9"/>
      <c r="G558" s="9"/>
      <c r="H558" s="10"/>
      <c r="I558" s="10"/>
      <c r="J558" s="10"/>
      <c r="K558" s="9"/>
    </row>
    <row r="559" spans="3:11" ht="11.25">
      <c r="C559" s="8"/>
      <c r="D559" s="9"/>
      <c r="E559" s="9"/>
      <c r="F559" s="9"/>
      <c r="G559" s="9"/>
      <c r="H559" s="10"/>
      <c r="I559" s="10"/>
      <c r="J559" s="10"/>
      <c r="K559" s="9"/>
    </row>
    <row r="560" spans="3:11" ht="11.25">
      <c r="C560" s="8"/>
      <c r="D560" s="9"/>
      <c r="E560" s="9"/>
      <c r="F560" s="9"/>
      <c r="G560" s="9"/>
      <c r="H560" s="10"/>
      <c r="I560" s="10"/>
      <c r="J560" s="10"/>
      <c r="K560" s="9"/>
    </row>
    <row r="561" spans="3:11" ht="11.25">
      <c r="C561" s="10"/>
      <c r="D561" s="9"/>
      <c r="E561" s="9"/>
      <c r="F561" s="9"/>
      <c r="G561" s="9"/>
      <c r="H561" s="10"/>
      <c r="I561" s="10"/>
      <c r="J561" s="10"/>
      <c r="K561" s="9"/>
    </row>
    <row r="562" spans="3:11" ht="11.25">
      <c r="C562" s="10"/>
      <c r="D562" s="9"/>
      <c r="E562" s="9"/>
      <c r="F562" s="9"/>
      <c r="G562" s="9"/>
      <c r="H562" s="10"/>
      <c r="I562" s="10"/>
      <c r="J562" s="10"/>
      <c r="K562" s="9"/>
    </row>
    <row r="563" spans="3:11" ht="11.25">
      <c r="C563" s="10"/>
      <c r="D563" s="9"/>
      <c r="E563" s="9"/>
      <c r="F563" s="9"/>
      <c r="G563" s="9"/>
      <c r="H563" s="10"/>
      <c r="I563" s="10"/>
      <c r="J563" s="10"/>
      <c r="K563" s="9"/>
    </row>
    <row r="564" spans="3:11" ht="11.25">
      <c r="C564" s="10"/>
      <c r="D564" s="9"/>
      <c r="E564" s="9"/>
      <c r="F564" s="9"/>
      <c r="G564" s="9"/>
      <c r="H564" s="10"/>
      <c r="I564" s="10"/>
      <c r="J564" s="10"/>
      <c r="K564" s="9"/>
    </row>
    <row r="565" spans="3:11" ht="11.25">
      <c r="C565" s="8"/>
      <c r="D565" s="9"/>
      <c r="E565" s="9"/>
      <c r="F565" s="9"/>
      <c r="G565" s="9"/>
      <c r="H565" s="10"/>
      <c r="I565" s="10"/>
      <c r="J565" s="10"/>
      <c r="K565" s="9"/>
    </row>
    <row r="566" spans="3:11" ht="11.25">
      <c r="C566" s="10"/>
      <c r="D566" s="9"/>
      <c r="E566" s="9"/>
      <c r="F566" s="9"/>
      <c r="G566" s="9"/>
      <c r="H566" s="10"/>
      <c r="I566" s="10"/>
      <c r="J566" s="10"/>
      <c r="K566" s="9"/>
    </row>
    <row r="567" spans="3:11" ht="11.25">
      <c r="C567" s="10"/>
      <c r="D567" s="9"/>
      <c r="E567" s="9"/>
      <c r="F567" s="9"/>
      <c r="G567" s="9"/>
      <c r="H567" s="10"/>
      <c r="I567" s="10"/>
      <c r="J567" s="10"/>
      <c r="K567" s="9"/>
    </row>
    <row r="568" spans="3:11" ht="11.25">
      <c r="C568" s="8"/>
      <c r="D568" s="9"/>
      <c r="E568" s="9"/>
      <c r="F568" s="9"/>
      <c r="G568" s="9"/>
      <c r="H568" s="10"/>
      <c r="I568" s="10"/>
      <c r="J568" s="10"/>
      <c r="K568" s="9"/>
    </row>
    <row r="569" spans="3:11" ht="11.25">
      <c r="C569" s="8"/>
      <c r="D569" s="9"/>
      <c r="E569" s="9"/>
      <c r="F569" s="9"/>
      <c r="G569" s="9"/>
      <c r="H569" s="10"/>
      <c r="I569" s="10"/>
      <c r="J569" s="10"/>
      <c r="K569" s="9"/>
    </row>
    <row r="570" spans="3:11" ht="11.25">
      <c r="C570" s="10"/>
      <c r="D570" s="9"/>
      <c r="E570" s="9"/>
      <c r="F570" s="9"/>
      <c r="G570" s="9"/>
      <c r="H570" s="10"/>
      <c r="I570" s="10"/>
      <c r="J570" s="10"/>
      <c r="K570" s="9"/>
    </row>
    <row r="571" spans="3:11" ht="11.25">
      <c r="C571" s="10"/>
      <c r="D571" s="9"/>
      <c r="E571" s="9"/>
      <c r="F571" s="9"/>
      <c r="G571" s="9"/>
      <c r="H571" s="10"/>
      <c r="I571" s="10"/>
      <c r="J571" s="10"/>
      <c r="K571" s="9"/>
    </row>
    <row r="572" spans="3:11" ht="11.25">
      <c r="C572" s="10"/>
      <c r="D572" s="9"/>
      <c r="E572" s="9"/>
      <c r="F572" s="9"/>
      <c r="G572" s="9"/>
      <c r="H572" s="10"/>
      <c r="I572" s="10"/>
      <c r="J572" s="10"/>
      <c r="K572" s="9"/>
    </row>
    <row r="573" spans="3:11" ht="11.25">
      <c r="C573" s="8"/>
      <c r="D573" s="9"/>
      <c r="E573" s="9"/>
      <c r="F573" s="9"/>
      <c r="G573" s="9"/>
      <c r="H573" s="10"/>
      <c r="I573" s="10"/>
      <c r="J573" s="10"/>
      <c r="K573" s="9"/>
    </row>
    <row r="574" spans="3:11" ht="11.25">
      <c r="C574" s="10"/>
      <c r="D574" s="9"/>
      <c r="E574" s="9"/>
      <c r="F574" s="9"/>
      <c r="G574" s="9"/>
      <c r="H574" s="10"/>
      <c r="I574" s="10"/>
      <c r="J574" s="10"/>
      <c r="K574" s="9"/>
    </row>
    <row r="575" spans="3:11" ht="11.25">
      <c r="C575" s="10"/>
      <c r="D575" s="9"/>
      <c r="E575" s="9"/>
      <c r="F575" s="9"/>
      <c r="G575" s="9"/>
      <c r="H575" s="10"/>
      <c r="I575" s="10"/>
      <c r="J575" s="10"/>
      <c r="K575" s="9"/>
    </row>
    <row r="576" spans="3:11" ht="11.25">
      <c r="C576" s="10"/>
      <c r="D576" s="9"/>
      <c r="E576" s="9"/>
      <c r="F576" s="9"/>
      <c r="G576" s="9"/>
      <c r="H576" s="10"/>
      <c r="I576" s="10"/>
      <c r="J576" s="10"/>
      <c r="K576" s="9"/>
    </row>
    <row r="577" spans="3:11" ht="11.25">
      <c r="C577" s="10"/>
      <c r="D577" s="9"/>
      <c r="E577" s="9"/>
      <c r="F577" s="9"/>
      <c r="G577" s="9"/>
      <c r="H577" s="10"/>
      <c r="I577" s="10"/>
      <c r="J577" s="10"/>
      <c r="K577" s="9"/>
    </row>
    <row r="578" spans="3:11" ht="11.25">
      <c r="C578" s="8"/>
      <c r="D578" s="9"/>
      <c r="E578" s="9"/>
      <c r="F578" s="9"/>
      <c r="G578" s="9"/>
      <c r="H578" s="10"/>
      <c r="I578" s="10"/>
      <c r="J578" s="10"/>
      <c r="K578" s="9"/>
    </row>
    <row r="579" spans="3:11" ht="11.25">
      <c r="C579" s="8"/>
      <c r="D579" s="9"/>
      <c r="E579" s="9"/>
      <c r="F579" s="9"/>
      <c r="G579" s="9"/>
      <c r="H579" s="10"/>
      <c r="I579" s="10"/>
      <c r="J579" s="10"/>
      <c r="K579" s="9"/>
    </row>
    <row r="580" spans="3:11" ht="11.25">
      <c r="C580" s="10"/>
      <c r="D580" s="9"/>
      <c r="E580" s="9"/>
      <c r="F580" s="9"/>
      <c r="G580" s="9"/>
      <c r="H580" s="10"/>
      <c r="I580" s="10"/>
      <c r="J580" s="10"/>
      <c r="K580" s="9"/>
    </row>
    <row r="581" spans="3:11" ht="11.25">
      <c r="C581" s="8"/>
      <c r="D581" s="9"/>
      <c r="E581" s="9"/>
      <c r="F581" s="9"/>
      <c r="G581" s="9"/>
      <c r="H581" s="10"/>
      <c r="I581" s="10"/>
      <c r="J581" s="10"/>
      <c r="K581" s="9"/>
    </row>
    <row r="582" spans="3:11" ht="11.25">
      <c r="C582" s="12"/>
      <c r="D582" s="9"/>
      <c r="E582" s="9"/>
      <c r="F582" s="9"/>
      <c r="G582" s="9"/>
      <c r="H582" s="10"/>
      <c r="I582" s="10"/>
      <c r="J582" s="10"/>
      <c r="K582" s="9"/>
    </row>
    <row r="583" spans="3:11" ht="11.25">
      <c r="C583" s="8"/>
      <c r="D583" s="9"/>
      <c r="E583" s="9"/>
      <c r="F583" s="9"/>
      <c r="G583" s="9"/>
      <c r="H583" s="10"/>
      <c r="I583" s="10"/>
      <c r="J583" s="10"/>
      <c r="K583" s="9"/>
    </row>
    <row r="584" spans="3:11" ht="11.25">
      <c r="C584" s="8"/>
      <c r="D584" s="9"/>
      <c r="E584" s="9"/>
      <c r="F584" s="9"/>
      <c r="G584" s="9"/>
      <c r="H584" s="10"/>
      <c r="I584" s="10"/>
      <c r="J584" s="10"/>
      <c r="K584" s="9"/>
    </row>
    <row r="585" spans="3:11" ht="11.25">
      <c r="C585" s="8"/>
      <c r="D585" s="9"/>
      <c r="E585" s="9"/>
      <c r="F585" s="9"/>
      <c r="G585" s="9"/>
      <c r="H585" s="10"/>
      <c r="I585" s="10"/>
      <c r="J585" s="10"/>
      <c r="K585" s="9"/>
    </row>
    <row r="586" spans="3:11" ht="11.25">
      <c r="C586" s="8"/>
      <c r="D586" s="9"/>
      <c r="E586" s="9"/>
      <c r="F586" s="9"/>
      <c r="G586" s="9"/>
      <c r="H586" s="10"/>
      <c r="I586" s="10"/>
      <c r="J586" s="10"/>
      <c r="K586" s="9"/>
    </row>
    <row r="587" spans="3:11" ht="11.25">
      <c r="C587" s="8"/>
      <c r="D587" s="9"/>
      <c r="E587" s="9"/>
      <c r="F587" s="9"/>
      <c r="G587" s="9"/>
      <c r="H587" s="10"/>
      <c r="I587" s="10"/>
      <c r="J587" s="10"/>
      <c r="K587" s="9"/>
    </row>
    <row r="588" spans="3:11" ht="11.25">
      <c r="C588" s="8"/>
      <c r="D588" s="9"/>
      <c r="E588" s="9"/>
      <c r="F588" s="9"/>
      <c r="G588" s="9"/>
      <c r="H588" s="10"/>
      <c r="I588" s="10"/>
      <c r="J588" s="10"/>
      <c r="K588" s="9"/>
    </row>
    <row r="589" spans="3:11" ht="11.25">
      <c r="C589" s="8"/>
      <c r="D589" s="9"/>
      <c r="E589" s="9"/>
      <c r="F589" s="9"/>
      <c r="G589" s="9"/>
      <c r="H589" s="10"/>
      <c r="I589" s="10"/>
      <c r="J589" s="10"/>
      <c r="K589" s="9"/>
    </row>
    <row r="590" spans="3:11" ht="11.25">
      <c r="C590" s="8"/>
      <c r="D590" s="9"/>
      <c r="E590" s="9"/>
      <c r="F590" s="9"/>
      <c r="G590" s="9"/>
      <c r="H590" s="10"/>
      <c r="I590" s="10"/>
      <c r="J590" s="10"/>
      <c r="K590" s="9"/>
    </row>
    <row r="591" spans="3:11" ht="11.25">
      <c r="C591" s="10"/>
      <c r="D591" s="9"/>
      <c r="E591" s="9"/>
      <c r="F591" s="9"/>
      <c r="G591" s="9"/>
      <c r="H591" s="10"/>
      <c r="I591" s="10"/>
      <c r="J591" s="10"/>
      <c r="K591" s="9"/>
    </row>
    <row r="592" spans="3:11" ht="11.25">
      <c r="C592" s="8"/>
      <c r="D592" s="9"/>
      <c r="E592" s="9"/>
      <c r="F592" s="9"/>
      <c r="G592" s="9"/>
      <c r="H592" s="10"/>
      <c r="I592" s="10"/>
      <c r="J592" s="10"/>
      <c r="K592" s="9"/>
    </row>
    <row r="593" spans="3:12" ht="11.25">
      <c r="C593" s="8"/>
      <c r="D593" s="9"/>
      <c r="E593" s="9"/>
      <c r="F593" s="9"/>
      <c r="G593" s="9"/>
      <c r="H593" s="10"/>
      <c r="I593" s="10"/>
      <c r="J593" s="10"/>
      <c r="K593" s="9"/>
      <c r="L593" s="9"/>
    </row>
    <row r="594" spans="3:12" ht="11.25">
      <c r="C594" s="8"/>
      <c r="D594" s="9"/>
      <c r="E594" s="9"/>
      <c r="F594" s="9"/>
      <c r="G594" s="9"/>
      <c r="H594" s="10"/>
      <c r="I594" s="10"/>
      <c r="J594" s="10"/>
      <c r="K594" s="9"/>
      <c r="L594" s="9"/>
    </row>
    <row r="595" spans="3:12" ht="11.25">
      <c r="C595" s="8"/>
      <c r="D595" s="9"/>
      <c r="E595" s="9"/>
      <c r="F595" s="9"/>
      <c r="G595" s="9"/>
      <c r="H595" s="10"/>
      <c r="I595" s="10"/>
      <c r="J595" s="10"/>
      <c r="K595" s="9"/>
      <c r="L595" s="9"/>
    </row>
    <row r="596" spans="3:12" ht="11.25">
      <c r="C596" s="8"/>
      <c r="D596" s="9"/>
      <c r="E596" s="9"/>
      <c r="F596" s="9"/>
      <c r="G596" s="9"/>
      <c r="H596" s="10"/>
      <c r="I596" s="10"/>
      <c r="J596" s="10"/>
      <c r="K596" s="9"/>
      <c r="L596" s="9"/>
    </row>
    <row r="597" spans="3:12" ht="11.25">
      <c r="C597" s="10"/>
      <c r="D597" s="9"/>
      <c r="E597" s="9"/>
      <c r="F597" s="9"/>
      <c r="G597" s="9"/>
      <c r="H597" s="10"/>
      <c r="I597" s="10"/>
      <c r="J597" s="10"/>
      <c r="K597" s="9"/>
      <c r="L597" s="9"/>
    </row>
    <row r="598" spans="3:12" ht="11.25">
      <c r="C598" s="10"/>
      <c r="D598" s="9"/>
      <c r="E598" s="9"/>
      <c r="F598" s="9"/>
      <c r="G598" s="9"/>
      <c r="H598" s="10"/>
      <c r="I598" s="10"/>
      <c r="J598" s="10"/>
      <c r="K598" s="9"/>
      <c r="L598" s="9"/>
    </row>
    <row r="599" spans="3:12" ht="11.25">
      <c r="C599" s="8"/>
      <c r="D599" s="9"/>
      <c r="E599" s="9"/>
      <c r="F599" s="9"/>
      <c r="G599" s="9"/>
      <c r="H599" s="10"/>
      <c r="I599" s="10"/>
      <c r="J599" s="10"/>
      <c r="K599" s="9"/>
      <c r="L599" s="9"/>
    </row>
    <row r="600" spans="3:12" ht="11.25">
      <c r="C600" s="10"/>
      <c r="D600" s="9"/>
      <c r="E600" s="9"/>
      <c r="F600" s="9"/>
      <c r="G600" s="9"/>
      <c r="H600" s="10"/>
      <c r="I600" s="10"/>
      <c r="J600" s="10"/>
      <c r="K600" s="9"/>
      <c r="L600" s="9"/>
    </row>
    <row r="601" spans="3:12" ht="11.25">
      <c r="C601" s="8"/>
      <c r="D601" s="9"/>
      <c r="E601" s="9"/>
      <c r="F601" s="9"/>
      <c r="G601" s="9"/>
      <c r="H601" s="10"/>
      <c r="I601" s="10"/>
      <c r="J601" s="10"/>
      <c r="K601" s="9"/>
      <c r="L601" s="9"/>
    </row>
    <row r="604" spans="3:7" ht="11.25">
      <c r="C604" s="15"/>
      <c r="D604" s="16"/>
      <c r="E604" s="16"/>
      <c r="G604" s="16"/>
    </row>
  </sheetData>
  <autoFilter ref="B6:L601"/>
  <printOptions/>
  <pageMargins left="0.24" right="0.22" top="0.4" bottom="0.41" header="0.31" footer="0.24"/>
  <pageSetup horizontalDpi="600" verticalDpi="600" orientation="landscape" paperSize="9" scale="90" r:id="rId1"/>
  <headerFooter alignWithMargins="0">
    <oddFooter>&amp;RСтраница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FOX</cp:lastModifiedBy>
  <cp:lastPrinted>2016-03-30T22:12:59Z</cp:lastPrinted>
  <dcterms:created xsi:type="dcterms:W3CDTF">2015-03-31T20:55:57Z</dcterms:created>
  <dcterms:modified xsi:type="dcterms:W3CDTF">2016-04-11T19:51:31Z</dcterms:modified>
  <cp:category/>
  <cp:version/>
  <cp:contentType/>
  <cp:contentStatus/>
</cp:coreProperties>
</file>