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900" windowHeight="8010" activeTab="0"/>
  </bookViews>
  <sheets>
    <sheet name="Лот 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<sst xmlns="http://schemas.openxmlformats.org/spreadsheetml/2006/main" count="48" uniqueCount="46">
  <si>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Адрес</t>
  </si>
  <si>
    <t>общая площадь</t>
  </si>
  <si>
    <t>отопление</t>
  </si>
  <si>
    <t>ГВС из сист. отопл.</t>
  </si>
  <si>
    <t>водоснабжение</t>
  </si>
  <si>
    <t>водоотведение</t>
  </si>
  <si>
    <t>тариф         с 1 чел.</t>
  </si>
  <si>
    <t>№ п/п</t>
  </si>
  <si>
    <t>сумма, руб.</t>
  </si>
  <si>
    <t>с учетом НДС</t>
  </si>
  <si>
    <t>сумма, руб.               (в месяц)</t>
  </si>
  <si>
    <t>ЦГВС</t>
  </si>
  <si>
    <t>сумма, руб.                (в месяц)</t>
  </si>
  <si>
    <t>сумма, руб.              (в месяц)</t>
  </si>
  <si>
    <t>тариф         с 1 чел. за 1 куб.м.</t>
  </si>
  <si>
    <t>тариф         с 1 чел.за 1 куб.м.</t>
  </si>
  <si>
    <t>тариф         с 1 чел. .за 1 куб.м.</t>
  </si>
  <si>
    <t>Всего стоимость ЖКУ в месяц, руб.</t>
  </si>
  <si>
    <r>
      <t>тариф за 1 м</t>
    </r>
    <r>
      <rPr>
        <b/>
        <vertAlign val="superscript"/>
        <sz val="10"/>
        <color indexed="8"/>
        <rFont val="Times New Roman"/>
        <family val="1"/>
      </rPr>
      <t xml:space="preserve">2 </t>
    </r>
  </si>
  <si>
    <t>содержание и ремонт жилья</t>
  </si>
  <si>
    <t xml:space="preserve">Стоимость лота,  руб.   </t>
  </si>
  <si>
    <t>Размер обеспечения заявки на участие в конкурсе, 5 % от месячной стоимости лота, руб.</t>
  </si>
  <si>
    <r>
      <t>ст-ть за 1 кв. м.</t>
    </r>
    <r>
      <rPr>
        <b/>
        <vertAlign val="superscript"/>
        <sz val="10"/>
        <color indexed="8"/>
        <rFont val="Times New Roman"/>
        <family val="1"/>
      </rPr>
      <t xml:space="preserve">       </t>
    </r>
  </si>
  <si>
    <t>Размер обеспечения исполнения обязательств управляющей компанией, 0,5 от месячной стоимости ЖКУ, руб.</t>
  </si>
  <si>
    <t>Расчет размера обеспечения заявки и обеспечения исполнения обязательств на участие в конкурсе  по выбору Управляющей организации для управления многоквартирными домами</t>
  </si>
  <si>
    <t>ЛОТ</t>
  </si>
  <si>
    <t>40-лет Октября 16</t>
  </si>
  <si>
    <t>Завойко 19</t>
  </si>
  <si>
    <t>Красноармейская 11</t>
  </si>
  <si>
    <t>Красноармейская 2</t>
  </si>
  <si>
    <t>Ленина 26</t>
  </si>
  <si>
    <t>Ленина 27 А</t>
  </si>
  <si>
    <t>Ленина 32 А</t>
  </si>
  <si>
    <t>Ленина 45</t>
  </si>
  <si>
    <t>Ленина 47 Б</t>
  </si>
  <si>
    <t>Ленина 49</t>
  </si>
  <si>
    <t>Мирная 7</t>
  </si>
  <si>
    <t>Партизанская 13</t>
  </si>
  <si>
    <t>Пограничная 23</t>
  </si>
  <si>
    <t>Рябикова 1</t>
  </si>
  <si>
    <t>Рябикова 51 А</t>
  </si>
  <si>
    <t>Рябикова 54</t>
  </si>
  <si>
    <t>Рябикова 59</t>
  </si>
  <si>
    <t>Чкалова 8</t>
  </si>
  <si>
    <t>кол-во чел.        (на 01.09.2014)</t>
  </si>
  <si>
    <t>Тимирязевский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</si>
</sst>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0"/>
    </font>
    <font>
      <b/>
      <vertAlign val="superscript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2" fillId="0" borderId="15" xfId="0" applyNumberFormat="1" applyFont="1" applyBorder="1" applyAlignment="1">
      <alignment wrapText="1"/>
    </xf>
    <xf numFmtId="0" fontId="12" fillId="0" borderId="13" xfId="0" applyFont="1" applyFill="1" applyBorder="1" applyAlignment="1">
      <alignment horizontal="center" wrapText="1"/>
    </xf>
    <xf numFmtId="164" fontId="12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right"/>
    </xf>
    <xf numFmtId="2" fontId="32" fillId="0" borderId="15" xfId="0" applyNumberFormat="1" applyFont="1" applyBorder="1" applyAlignment="1">
      <alignment/>
    </xf>
    <xf numFmtId="2" fontId="12" fillId="0" borderId="13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33" fillId="0" borderId="10" xfId="0" applyFont="1" applyFill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29" fillId="0" borderId="12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3.421875" style="1" customWidth="1"/>
    <col min="2" max="2" width="18.140625" style="1" customWidth="1"/>
    <col min="3" max="3" width="11.57421875" style="1" customWidth="1"/>
    <col min="4" max="4" width="7.8515625" style="1" hidden="1" customWidth="1"/>
    <col min="5" max="5" width="6.8515625" style="1" customWidth="1"/>
    <col min="6" max="6" width="12.421875" style="1" customWidth="1"/>
    <col min="7" max="7" width="9.421875" style="1" customWidth="1"/>
    <col min="8" max="8" width="11.140625" style="1" customWidth="1"/>
    <col min="9" max="9" width="8.421875" style="1" customWidth="1"/>
    <col min="10" max="10" width="9.7109375" style="1" customWidth="1"/>
    <col min="11" max="11" width="6.7109375" style="1" customWidth="1"/>
    <col min="12" max="12" width="10.421875" style="1" customWidth="1"/>
    <col min="13" max="13" width="6.7109375" style="1" customWidth="1"/>
    <col min="14" max="14" width="9.421875" style="1" customWidth="1"/>
    <col min="15" max="15" width="7.00390625" style="1" customWidth="1"/>
    <col min="16" max="16" width="11.421875" style="1" customWidth="1"/>
    <col min="17" max="17" width="14.8515625" style="1" customWidth="1"/>
    <col min="18" max="18" width="12.421875" style="1" customWidth="1"/>
    <col min="19" max="19" width="14.28125" style="1" customWidth="1"/>
    <col min="20" max="20" width="19.7109375" style="1" customWidth="1"/>
    <col min="21" max="16384" width="9.140625" style="1" customWidth="1"/>
  </cols>
  <sheetData>
    <row r="1" spans="1:20" ht="55.5" customHeight="1" thickBot="1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" t="s">
        <v>9</v>
      </c>
    </row>
    <row r="2" spans="1:20" ht="27.75" customHeight="1">
      <c r="A2" s="36" t="s">
        <v>7</v>
      </c>
      <c r="B2" s="43" t="s">
        <v>0</v>
      </c>
      <c r="C2" s="35" t="s">
        <v>1</v>
      </c>
      <c r="D2" s="35" t="s">
        <v>44</v>
      </c>
      <c r="E2" s="35" t="s">
        <v>19</v>
      </c>
      <c r="F2" s="35"/>
      <c r="G2" s="35" t="s">
        <v>2</v>
      </c>
      <c r="H2" s="35"/>
      <c r="I2" s="35" t="s">
        <v>11</v>
      </c>
      <c r="J2" s="35"/>
      <c r="K2" s="35" t="s">
        <v>3</v>
      </c>
      <c r="L2" s="35"/>
      <c r="M2" s="43" t="s">
        <v>4</v>
      </c>
      <c r="N2" s="43"/>
      <c r="O2" s="43" t="s">
        <v>5</v>
      </c>
      <c r="P2" s="43"/>
      <c r="Q2" s="44" t="s">
        <v>17</v>
      </c>
      <c r="R2" s="29" t="s">
        <v>20</v>
      </c>
      <c r="S2" s="31" t="s">
        <v>21</v>
      </c>
      <c r="T2" s="33" t="s">
        <v>23</v>
      </c>
    </row>
    <row r="3" spans="1:20" ht="81.75" customHeight="1" thickBot="1">
      <c r="A3" s="37"/>
      <c r="B3" s="47"/>
      <c r="C3" s="46"/>
      <c r="D3" s="46"/>
      <c r="E3" s="8" t="s">
        <v>22</v>
      </c>
      <c r="F3" s="9" t="s">
        <v>8</v>
      </c>
      <c r="G3" s="8" t="s">
        <v>18</v>
      </c>
      <c r="H3" s="9" t="s">
        <v>10</v>
      </c>
      <c r="I3" s="8" t="s">
        <v>14</v>
      </c>
      <c r="J3" s="9" t="s">
        <v>12</v>
      </c>
      <c r="K3" s="8" t="s">
        <v>15</v>
      </c>
      <c r="L3" s="9" t="s">
        <v>13</v>
      </c>
      <c r="M3" s="8" t="s">
        <v>16</v>
      </c>
      <c r="N3" s="9" t="s">
        <v>10</v>
      </c>
      <c r="O3" s="8" t="s">
        <v>6</v>
      </c>
      <c r="P3" s="9" t="s">
        <v>8</v>
      </c>
      <c r="Q3" s="45"/>
      <c r="R3" s="30"/>
      <c r="S3" s="32"/>
      <c r="T3" s="34"/>
    </row>
    <row r="4" spans="1:20" ht="15.75" thickBot="1">
      <c r="A4" s="10">
        <v>1</v>
      </c>
      <c r="B4" s="11">
        <v>2</v>
      </c>
      <c r="C4" s="11">
        <v>3</v>
      </c>
      <c r="D4" s="11">
        <v>4</v>
      </c>
      <c r="E4" s="11">
        <v>4</v>
      </c>
      <c r="F4" s="11">
        <v>5</v>
      </c>
      <c r="G4" s="11">
        <v>6</v>
      </c>
      <c r="H4" s="11">
        <v>7</v>
      </c>
      <c r="I4" s="11">
        <v>8</v>
      </c>
      <c r="J4" s="11">
        <v>9</v>
      </c>
      <c r="K4" s="11">
        <v>10</v>
      </c>
      <c r="L4" s="15">
        <v>11</v>
      </c>
      <c r="M4" s="11">
        <v>12</v>
      </c>
      <c r="N4" s="11">
        <v>13</v>
      </c>
      <c r="O4" s="11">
        <v>14</v>
      </c>
      <c r="P4" s="11">
        <v>15</v>
      </c>
      <c r="Q4" s="11">
        <v>16</v>
      </c>
      <c r="R4" s="12">
        <v>17</v>
      </c>
      <c r="S4" s="12">
        <v>18</v>
      </c>
      <c r="T4" s="13">
        <v>19</v>
      </c>
    </row>
    <row r="5" spans="1:20" ht="19.5" thickBot="1">
      <c r="A5" s="40" t="s">
        <v>25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1:20" ht="15">
      <c r="A6" s="3">
        <v>1</v>
      </c>
      <c r="B6" s="27" t="s">
        <v>26</v>
      </c>
      <c r="C6" s="4">
        <v>1672.8</v>
      </c>
      <c r="D6" s="5">
        <v>57</v>
      </c>
      <c r="E6" s="20">
        <v>30.18</v>
      </c>
      <c r="F6" s="18">
        <f aca="true" t="shared" si="0" ref="F6:F25">C6*E6</f>
        <v>50485.104</v>
      </c>
      <c r="G6" s="17">
        <v>87.54</v>
      </c>
      <c r="H6" s="6">
        <f aca="true" t="shared" si="1" ref="H6:H15">G6*C6</f>
        <v>146436.912</v>
      </c>
      <c r="I6" s="5">
        <v>303.27</v>
      </c>
      <c r="J6" s="6">
        <f>D6*2.87*I6</f>
        <v>49611.9393</v>
      </c>
      <c r="K6" s="5"/>
      <c r="L6" s="6"/>
      <c r="M6" s="6">
        <v>9.67</v>
      </c>
      <c r="N6" s="6">
        <f aca="true" t="shared" si="2" ref="N6:N25">3.99*M6*D6</f>
        <v>2199.2481000000002</v>
      </c>
      <c r="O6" s="6">
        <v>38.08</v>
      </c>
      <c r="P6" s="6">
        <f aca="true" t="shared" si="3" ref="P6:P25">O6*D6*6.86</f>
        <v>14890.0416</v>
      </c>
      <c r="Q6" s="7">
        <f aca="true" t="shared" si="4" ref="Q6:Q25">F6+H6+J6+L6+N6+P6</f>
        <v>263623.245</v>
      </c>
      <c r="R6" s="14">
        <f aca="true" t="shared" si="5" ref="R6:R25">F6*12</f>
        <v>605821.248</v>
      </c>
      <c r="S6" s="14">
        <f aca="true" t="shared" si="6" ref="S6:S24">F6*5%</f>
        <v>2524.2552</v>
      </c>
      <c r="T6" s="14">
        <f aca="true" t="shared" si="7" ref="T6:T25">Q6*50%</f>
        <v>131811.6225</v>
      </c>
    </row>
    <row r="7" spans="1:20" ht="15">
      <c r="A7" s="3">
        <v>2</v>
      </c>
      <c r="B7" s="27" t="s">
        <v>27</v>
      </c>
      <c r="C7" s="4">
        <v>2699.4</v>
      </c>
      <c r="D7" s="5">
        <v>110</v>
      </c>
      <c r="E7" s="20">
        <v>30.18</v>
      </c>
      <c r="F7" s="18">
        <f t="shared" si="0"/>
        <v>81467.892</v>
      </c>
      <c r="G7" s="17">
        <v>87.54</v>
      </c>
      <c r="H7" s="6">
        <f t="shared" si="1"/>
        <v>236305.47600000002</v>
      </c>
      <c r="I7" s="5"/>
      <c r="J7" s="6"/>
      <c r="K7" s="5">
        <v>228.07</v>
      </c>
      <c r="L7" s="6">
        <f aca="true" t="shared" si="8" ref="L7:L24">K7*D7*2.87</f>
        <v>72001.69900000001</v>
      </c>
      <c r="M7" s="6">
        <v>9.67</v>
      </c>
      <c r="N7" s="6">
        <f t="shared" si="2"/>
        <v>4244.1630000000005</v>
      </c>
      <c r="O7" s="6">
        <v>38.08</v>
      </c>
      <c r="P7" s="6">
        <f t="shared" si="3"/>
        <v>28735.168</v>
      </c>
      <c r="Q7" s="7">
        <f t="shared" si="4"/>
        <v>422754.39800000004</v>
      </c>
      <c r="R7" s="14">
        <f t="shared" si="5"/>
        <v>977614.7040000001</v>
      </c>
      <c r="S7" s="14">
        <f t="shared" si="6"/>
        <v>4073.3946000000005</v>
      </c>
      <c r="T7" s="14">
        <f t="shared" si="7"/>
        <v>211377.19900000002</v>
      </c>
    </row>
    <row r="8" spans="1:20" ht="15">
      <c r="A8" s="3">
        <v>3</v>
      </c>
      <c r="B8" s="27" t="s">
        <v>28</v>
      </c>
      <c r="C8" s="4">
        <v>5314.9</v>
      </c>
      <c r="D8" s="5">
        <v>203</v>
      </c>
      <c r="E8" s="20">
        <v>30.18</v>
      </c>
      <c r="F8" s="18">
        <f t="shared" si="0"/>
        <v>160403.682</v>
      </c>
      <c r="G8" s="17">
        <v>87.54</v>
      </c>
      <c r="H8" s="6">
        <f t="shared" si="1"/>
        <v>465266.346</v>
      </c>
      <c r="I8" s="5"/>
      <c r="J8" s="6"/>
      <c r="K8" s="5">
        <v>228.07</v>
      </c>
      <c r="L8" s="6">
        <f>K8*D8*2.87</f>
        <v>132875.8627</v>
      </c>
      <c r="M8" s="6">
        <v>9.67</v>
      </c>
      <c r="N8" s="6">
        <f t="shared" si="2"/>
        <v>7832.409900000001</v>
      </c>
      <c r="O8" s="6">
        <v>38.08</v>
      </c>
      <c r="P8" s="6">
        <f t="shared" si="3"/>
        <v>53029.4464</v>
      </c>
      <c r="Q8" s="7">
        <f t="shared" si="4"/>
        <v>819407.7470000001</v>
      </c>
      <c r="R8" s="14">
        <f t="shared" si="5"/>
        <v>1924844.184</v>
      </c>
      <c r="S8" s="14">
        <f t="shared" si="6"/>
        <v>8020.1841</v>
      </c>
      <c r="T8" s="14">
        <f t="shared" si="7"/>
        <v>409703.87350000005</v>
      </c>
    </row>
    <row r="9" spans="1:20" ht="15">
      <c r="A9" s="3">
        <v>4</v>
      </c>
      <c r="B9" s="27" t="s">
        <v>29</v>
      </c>
      <c r="C9" s="4">
        <v>2981</v>
      </c>
      <c r="D9" s="5">
        <v>147</v>
      </c>
      <c r="E9" s="20">
        <v>30.18</v>
      </c>
      <c r="F9" s="18">
        <f t="shared" si="0"/>
        <v>89966.58</v>
      </c>
      <c r="G9" s="17">
        <v>87.54</v>
      </c>
      <c r="H9" s="6">
        <f t="shared" si="1"/>
        <v>260956.74000000002</v>
      </c>
      <c r="I9" s="5"/>
      <c r="J9" s="6"/>
      <c r="K9" s="5">
        <v>228.07</v>
      </c>
      <c r="L9" s="6">
        <f t="shared" si="8"/>
        <v>96220.4523</v>
      </c>
      <c r="M9" s="6">
        <v>9.67</v>
      </c>
      <c r="N9" s="6">
        <f t="shared" si="2"/>
        <v>5671.7451</v>
      </c>
      <c r="O9" s="6">
        <v>38.08</v>
      </c>
      <c r="P9" s="6">
        <f>O9*D9*6.86</f>
        <v>38400.633599999994</v>
      </c>
      <c r="Q9" s="7">
        <f t="shared" si="4"/>
        <v>491216.151</v>
      </c>
      <c r="R9" s="14">
        <f t="shared" si="5"/>
        <v>1079598.96</v>
      </c>
      <c r="S9" s="14">
        <f t="shared" si="6"/>
        <v>4498.329000000001</v>
      </c>
      <c r="T9" s="14">
        <f t="shared" si="7"/>
        <v>245608.0755</v>
      </c>
    </row>
    <row r="10" spans="1:20" ht="15">
      <c r="A10" s="3">
        <v>5</v>
      </c>
      <c r="B10" s="27" t="s">
        <v>30</v>
      </c>
      <c r="C10" s="4">
        <v>3550.7</v>
      </c>
      <c r="D10" s="5">
        <v>118</v>
      </c>
      <c r="E10" s="20">
        <v>30.18</v>
      </c>
      <c r="F10" s="18">
        <f t="shared" si="0"/>
        <v>107160.12599999999</v>
      </c>
      <c r="G10" s="17">
        <v>87.54</v>
      </c>
      <c r="H10" s="6">
        <f t="shared" si="1"/>
        <v>310828.278</v>
      </c>
      <c r="I10" s="5"/>
      <c r="J10" s="6"/>
      <c r="K10" s="5">
        <v>228.07</v>
      </c>
      <c r="L10" s="6">
        <f t="shared" si="8"/>
        <v>77238.1862</v>
      </c>
      <c r="M10" s="6">
        <v>9.67</v>
      </c>
      <c r="N10" s="6">
        <f t="shared" si="2"/>
        <v>4552.8294000000005</v>
      </c>
      <c r="O10" s="6">
        <v>38.08</v>
      </c>
      <c r="P10" s="6">
        <f t="shared" si="3"/>
        <v>30824.9984</v>
      </c>
      <c r="Q10" s="7">
        <f t="shared" si="4"/>
        <v>530604.418</v>
      </c>
      <c r="R10" s="14">
        <f t="shared" si="5"/>
        <v>1285921.5119999999</v>
      </c>
      <c r="S10" s="14">
        <f t="shared" si="6"/>
        <v>5358.0063</v>
      </c>
      <c r="T10" s="14">
        <f t="shared" si="7"/>
        <v>265302.209</v>
      </c>
    </row>
    <row r="11" spans="1:20" ht="15">
      <c r="A11" s="3">
        <v>6</v>
      </c>
      <c r="B11" s="27" t="s">
        <v>31</v>
      </c>
      <c r="C11" s="4">
        <v>3174.1</v>
      </c>
      <c r="D11" s="5">
        <v>141</v>
      </c>
      <c r="E11" s="20">
        <v>30.18</v>
      </c>
      <c r="F11" s="18">
        <f t="shared" si="0"/>
        <v>95794.338</v>
      </c>
      <c r="G11" s="17">
        <v>87.54</v>
      </c>
      <c r="H11" s="6">
        <f t="shared" si="1"/>
        <v>277860.71400000004</v>
      </c>
      <c r="I11" s="5">
        <v>303.27</v>
      </c>
      <c r="J11" s="6">
        <f>D11*2.87*I11</f>
        <v>122724.2709</v>
      </c>
      <c r="K11" s="5"/>
      <c r="L11" s="6"/>
      <c r="M11" s="6">
        <v>9.67</v>
      </c>
      <c r="N11" s="6">
        <f t="shared" si="2"/>
        <v>5440.2453000000005</v>
      </c>
      <c r="O11" s="6">
        <v>38.08</v>
      </c>
      <c r="P11" s="6">
        <f t="shared" si="3"/>
        <v>36833.2608</v>
      </c>
      <c r="Q11" s="7">
        <f t="shared" si="4"/>
        <v>538652.829</v>
      </c>
      <c r="R11" s="14">
        <f t="shared" si="5"/>
        <v>1149532.056</v>
      </c>
      <c r="S11" s="14">
        <f t="shared" si="6"/>
        <v>4789.7169</v>
      </c>
      <c r="T11" s="14">
        <f t="shared" si="7"/>
        <v>269326.4145</v>
      </c>
    </row>
    <row r="12" spans="1:20" ht="15">
      <c r="A12" s="3">
        <v>7</v>
      </c>
      <c r="B12" s="27" t="s">
        <v>32</v>
      </c>
      <c r="C12" s="4">
        <v>4469.6</v>
      </c>
      <c r="D12" s="5">
        <v>181</v>
      </c>
      <c r="E12" s="20">
        <v>30.18</v>
      </c>
      <c r="F12" s="18">
        <f t="shared" si="0"/>
        <v>134892.52800000002</v>
      </c>
      <c r="G12" s="17">
        <v>87.54</v>
      </c>
      <c r="H12" s="6">
        <f t="shared" si="1"/>
        <v>391268.78400000004</v>
      </c>
      <c r="I12" s="5"/>
      <c r="J12" s="6"/>
      <c r="K12" s="5">
        <v>228.07</v>
      </c>
      <c r="L12" s="6">
        <f t="shared" si="8"/>
        <v>118475.5229</v>
      </c>
      <c r="M12" s="6">
        <v>9.67</v>
      </c>
      <c r="N12" s="6">
        <f t="shared" si="2"/>
        <v>6983.5773</v>
      </c>
      <c r="O12" s="6">
        <v>38.08</v>
      </c>
      <c r="P12" s="6">
        <f t="shared" si="3"/>
        <v>47282.4128</v>
      </c>
      <c r="Q12" s="7">
        <f>F12+H12+J12+L12+N12+P12</f>
        <v>698902.8250000001</v>
      </c>
      <c r="R12" s="14">
        <f>F12*12</f>
        <v>1618710.3360000001</v>
      </c>
      <c r="S12" s="14">
        <f t="shared" si="6"/>
        <v>6744.626400000001</v>
      </c>
      <c r="T12" s="14">
        <f t="shared" si="7"/>
        <v>349451.41250000003</v>
      </c>
    </row>
    <row r="13" spans="1:20" ht="15">
      <c r="A13" s="3">
        <v>8</v>
      </c>
      <c r="B13" s="27" t="s">
        <v>33</v>
      </c>
      <c r="C13" s="4">
        <v>1451.7</v>
      </c>
      <c r="D13" s="5">
        <v>63</v>
      </c>
      <c r="E13" s="20">
        <v>30.18</v>
      </c>
      <c r="F13" s="18">
        <f t="shared" si="0"/>
        <v>43812.306000000004</v>
      </c>
      <c r="G13" s="17">
        <v>87.54</v>
      </c>
      <c r="H13" s="6">
        <f t="shared" si="1"/>
        <v>127081.81800000001</v>
      </c>
      <c r="I13" s="5">
        <v>303.27</v>
      </c>
      <c r="J13" s="6">
        <f>D13*2.87*I13</f>
        <v>54834.2487</v>
      </c>
      <c r="K13" s="5"/>
      <c r="L13" s="6"/>
      <c r="M13" s="6">
        <v>9.67</v>
      </c>
      <c r="N13" s="6">
        <f t="shared" si="2"/>
        <v>2430.7479000000003</v>
      </c>
      <c r="O13" s="6">
        <v>38.08</v>
      </c>
      <c r="P13" s="6">
        <f t="shared" si="3"/>
        <v>16457.4144</v>
      </c>
      <c r="Q13" s="7">
        <f t="shared" si="4"/>
        <v>244616.535</v>
      </c>
      <c r="R13" s="14">
        <f t="shared" si="5"/>
        <v>525747.672</v>
      </c>
      <c r="S13" s="14">
        <f t="shared" si="6"/>
        <v>2190.6153000000004</v>
      </c>
      <c r="T13" s="14">
        <f t="shared" si="7"/>
        <v>122308.2675</v>
      </c>
    </row>
    <row r="14" spans="1:20" ht="15">
      <c r="A14" s="3">
        <v>9</v>
      </c>
      <c r="B14" s="27" t="s">
        <v>34</v>
      </c>
      <c r="C14" s="4">
        <v>984.1</v>
      </c>
      <c r="D14" s="5">
        <v>17</v>
      </c>
      <c r="E14" s="20">
        <v>30.18</v>
      </c>
      <c r="F14" s="18">
        <f t="shared" si="0"/>
        <v>29700.138</v>
      </c>
      <c r="G14" s="17">
        <v>87.54</v>
      </c>
      <c r="H14" s="6">
        <f t="shared" si="1"/>
        <v>86148.114</v>
      </c>
      <c r="I14" s="5">
        <v>303.27</v>
      </c>
      <c r="J14" s="6">
        <f>D14*2.87*I14</f>
        <v>14796.5433</v>
      </c>
      <c r="K14" s="5"/>
      <c r="L14" s="6"/>
      <c r="M14" s="6">
        <v>9.67</v>
      </c>
      <c r="N14" s="6">
        <f t="shared" si="2"/>
        <v>655.9161</v>
      </c>
      <c r="O14" s="6">
        <v>38.08</v>
      </c>
      <c r="P14" s="6">
        <f t="shared" si="3"/>
        <v>4440.8896</v>
      </c>
      <c r="Q14" s="7">
        <f t="shared" si="4"/>
        <v>135741.601</v>
      </c>
      <c r="R14" s="14">
        <f t="shared" si="5"/>
        <v>356401.65599999996</v>
      </c>
      <c r="S14" s="14">
        <f t="shared" si="6"/>
        <v>1485.0069</v>
      </c>
      <c r="T14" s="14">
        <f t="shared" si="7"/>
        <v>67870.8005</v>
      </c>
    </row>
    <row r="15" spans="1:20" ht="15">
      <c r="A15" s="3">
        <v>10</v>
      </c>
      <c r="B15" s="27" t="s">
        <v>35</v>
      </c>
      <c r="C15" s="4">
        <v>1134.73</v>
      </c>
      <c r="D15" s="5">
        <v>39</v>
      </c>
      <c r="E15" s="20">
        <v>30.18</v>
      </c>
      <c r="F15" s="18">
        <f t="shared" si="0"/>
        <v>34246.1514</v>
      </c>
      <c r="G15" s="17">
        <v>87.54</v>
      </c>
      <c r="H15" s="6">
        <f t="shared" si="1"/>
        <v>99334.2642</v>
      </c>
      <c r="I15" s="5">
        <v>303.27</v>
      </c>
      <c r="J15" s="6">
        <f>D15*2.87*I15</f>
        <v>33945.0111</v>
      </c>
      <c r="K15" s="5"/>
      <c r="L15" s="6"/>
      <c r="M15" s="6">
        <v>9.67</v>
      </c>
      <c r="N15" s="6">
        <f t="shared" si="2"/>
        <v>1504.7487</v>
      </c>
      <c r="O15" s="6">
        <v>38.08</v>
      </c>
      <c r="P15" s="6">
        <f t="shared" si="3"/>
        <v>10187.9232</v>
      </c>
      <c r="Q15" s="7">
        <f t="shared" si="4"/>
        <v>179218.0986</v>
      </c>
      <c r="R15" s="14">
        <f t="shared" si="5"/>
        <v>410953.81680000003</v>
      </c>
      <c r="S15" s="14">
        <f t="shared" si="6"/>
        <v>1712.3075700000002</v>
      </c>
      <c r="T15" s="14">
        <f>Q15*50%</f>
        <v>89609.0493</v>
      </c>
    </row>
    <row r="16" spans="1:20" ht="15">
      <c r="A16" s="3">
        <v>11</v>
      </c>
      <c r="B16" s="27" t="s">
        <v>36</v>
      </c>
      <c r="C16" s="4">
        <v>349.9</v>
      </c>
      <c r="D16" s="5">
        <v>25</v>
      </c>
      <c r="E16" s="20">
        <v>21.33</v>
      </c>
      <c r="F16" s="18">
        <f t="shared" si="0"/>
        <v>7463.366999999999</v>
      </c>
      <c r="G16" s="17"/>
      <c r="H16" s="6"/>
      <c r="I16" s="5"/>
      <c r="J16" s="6"/>
      <c r="K16" s="5"/>
      <c r="L16" s="6"/>
      <c r="M16" s="6">
        <v>9.67</v>
      </c>
      <c r="N16" s="6">
        <f>1.52*M16*D16</f>
        <v>367.46</v>
      </c>
      <c r="O16" s="6">
        <v>1.52</v>
      </c>
      <c r="P16" s="6">
        <f t="shared" si="3"/>
        <v>260.68</v>
      </c>
      <c r="Q16" s="7">
        <f t="shared" si="4"/>
        <v>8091.507</v>
      </c>
      <c r="R16" s="14">
        <f t="shared" si="5"/>
        <v>89560.404</v>
      </c>
      <c r="S16" s="14">
        <f t="shared" si="6"/>
        <v>373.16835</v>
      </c>
      <c r="T16" s="14">
        <f t="shared" si="7"/>
        <v>4045.7535</v>
      </c>
    </row>
    <row r="17" spans="1:20" ht="15" hidden="1">
      <c r="A17" s="3">
        <v>12</v>
      </c>
      <c r="B17" s="27"/>
      <c r="C17" s="4"/>
      <c r="D17" s="5"/>
      <c r="E17" s="20">
        <v>30.18</v>
      </c>
      <c r="F17" s="18"/>
      <c r="G17" s="17">
        <v>87.54</v>
      </c>
      <c r="H17" s="6"/>
      <c r="I17" s="5"/>
      <c r="J17" s="6"/>
      <c r="K17" s="5">
        <v>228.07</v>
      </c>
      <c r="L17" s="6">
        <f t="shared" si="8"/>
        <v>0</v>
      </c>
      <c r="M17" s="6">
        <v>9.67</v>
      </c>
      <c r="N17" s="6">
        <f t="shared" si="2"/>
        <v>0</v>
      </c>
      <c r="O17" s="6">
        <v>38.08</v>
      </c>
      <c r="P17" s="6">
        <f t="shared" si="3"/>
        <v>0</v>
      </c>
      <c r="Q17" s="7">
        <f t="shared" si="4"/>
        <v>0</v>
      </c>
      <c r="R17" s="14">
        <f t="shared" si="5"/>
        <v>0</v>
      </c>
      <c r="S17" s="14"/>
      <c r="T17" s="14"/>
    </row>
    <row r="18" spans="1:20" ht="15">
      <c r="A18" s="3">
        <v>12</v>
      </c>
      <c r="B18" s="27" t="s">
        <v>37</v>
      </c>
      <c r="C18" s="4">
        <v>3175.5</v>
      </c>
      <c r="D18" s="5">
        <v>115</v>
      </c>
      <c r="E18" s="20">
        <v>30.18</v>
      </c>
      <c r="F18" s="18">
        <f t="shared" si="0"/>
        <v>95836.59</v>
      </c>
      <c r="G18" s="17">
        <v>87.54</v>
      </c>
      <c r="H18" s="6">
        <f aca="true" t="shared" si="9" ref="H18:H25">G18*C18</f>
        <v>277983.27</v>
      </c>
      <c r="I18" s="5"/>
      <c r="J18" s="6"/>
      <c r="K18" s="5">
        <v>228.07</v>
      </c>
      <c r="L18" s="6">
        <f t="shared" si="8"/>
        <v>75274.5035</v>
      </c>
      <c r="M18" s="6">
        <v>9.67</v>
      </c>
      <c r="N18" s="6">
        <f t="shared" si="2"/>
        <v>4437.0795</v>
      </c>
      <c r="O18" s="6">
        <v>38.08</v>
      </c>
      <c r="P18" s="6">
        <f>O18*D18*6.86</f>
        <v>30041.312</v>
      </c>
      <c r="Q18" s="7">
        <f>F18+H18+J18+L18+N18+P18</f>
        <v>483572.75499999995</v>
      </c>
      <c r="R18" s="14">
        <f t="shared" si="5"/>
        <v>1150039.08</v>
      </c>
      <c r="S18" s="14">
        <f t="shared" si="6"/>
        <v>4791.8295</v>
      </c>
      <c r="T18" s="14">
        <f t="shared" si="7"/>
        <v>241786.37749999997</v>
      </c>
    </row>
    <row r="19" spans="1:20" ht="15">
      <c r="A19" s="3">
        <v>13</v>
      </c>
      <c r="B19" s="27" t="s">
        <v>38</v>
      </c>
      <c r="C19" s="4">
        <v>463</v>
      </c>
      <c r="D19" s="5">
        <v>19</v>
      </c>
      <c r="E19" s="20">
        <v>30.01</v>
      </c>
      <c r="F19" s="18">
        <f t="shared" si="0"/>
        <v>13894.630000000001</v>
      </c>
      <c r="G19" s="17">
        <v>87.54</v>
      </c>
      <c r="H19" s="6">
        <f t="shared" si="9"/>
        <v>40531.020000000004</v>
      </c>
      <c r="I19" s="5"/>
      <c r="J19" s="6"/>
      <c r="K19" s="5">
        <v>228.07</v>
      </c>
      <c r="L19" s="6">
        <f t="shared" si="8"/>
        <v>12436.6571</v>
      </c>
      <c r="M19" s="6">
        <v>9.67</v>
      </c>
      <c r="N19" s="6">
        <f t="shared" si="2"/>
        <v>733.0827</v>
      </c>
      <c r="O19" s="6">
        <v>38.08</v>
      </c>
      <c r="P19" s="6">
        <f t="shared" si="3"/>
        <v>4963.3472</v>
      </c>
      <c r="Q19" s="7">
        <f t="shared" si="4"/>
        <v>72558.73700000001</v>
      </c>
      <c r="R19" s="14">
        <f t="shared" si="5"/>
        <v>166735.56</v>
      </c>
      <c r="S19" s="14">
        <f t="shared" si="6"/>
        <v>694.7315000000001</v>
      </c>
      <c r="T19" s="14">
        <f t="shared" si="7"/>
        <v>36279.368500000004</v>
      </c>
    </row>
    <row r="20" spans="1:20" ht="15">
      <c r="A20" s="3">
        <v>14</v>
      </c>
      <c r="B20" s="27" t="s">
        <v>39</v>
      </c>
      <c r="C20" s="4">
        <v>1784.4</v>
      </c>
      <c r="D20" s="5">
        <v>75</v>
      </c>
      <c r="E20" s="20">
        <v>30.18</v>
      </c>
      <c r="F20" s="18">
        <f t="shared" si="0"/>
        <v>53853.192</v>
      </c>
      <c r="G20" s="17">
        <v>87.54</v>
      </c>
      <c r="H20" s="6">
        <f t="shared" si="9"/>
        <v>156206.37600000002</v>
      </c>
      <c r="I20" s="5"/>
      <c r="J20" s="6"/>
      <c r="K20" s="5">
        <v>228.07</v>
      </c>
      <c r="L20" s="6">
        <f t="shared" si="8"/>
        <v>49092.067500000005</v>
      </c>
      <c r="M20" s="6">
        <v>9.67</v>
      </c>
      <c r="N20" s="6">
        <f t="shared" si="2"/>
        <v>2893.7475</v>
      </c>
      <c r="O20" s="6">
        <v>38.08</v>
      </c>
      <c r="P20" s="6">
        <f t="shared" si="3"/>
        <v>19592.16</v>
      </c>
      <c r="Q20" s="7">
        <f t="shared" si="4"/>
        <v>281637.543</v>
      </c>
      <c r="R20" s="14">
        <f t="shared" si="5"/>
        <v>646238.304</v>
      </c>
      <c r="S20" s="14">
        <f t="shared" si="6"/>
        <v>2692.6596000000004</v>
      </c>
      <c r="T20" s="14">
        <f t="shared" si="7"/>
        <v>140818.7715</v>
      </c>
    </row>
    <row r="21" spans="1:20" ht="15">
      <c r="A21" s="3">
        <v>15</v>
      </c>
      <c r="B21" s="27" t="s">
        <v>40</v>
      </c>
      <c r="C21" s="4">
        <v>6611.6</v>
      </c>
      <c r="D21" s="5">
        <v>281</v>
      </c>
      <c r="E21" s="20">
        <v>30.18</v>
      </c>
      <c r="F21" s="18">
        <f t="shared" si="0"/>
        <v>199538.08800000002</v>
      </c>
      <c r="G21" s="17">
        <v>87.54</v>
      </c>
      <c r="H21" s="6">
        <f t="shared" si="9"/>
        <v>578779.464</v>
      </c>
      <c r="I21" s="5"/>
      <c r="J21" s="6"/>
      <c r="K21" s="5">
        <v>228.07</v>
      </c>
      <c r="L21" s="6">
        <f t="shared" si="8"/>
        <v>183931.6129</v>
      </c>
      <c r="M21" s="6">
        <v>9.67</v>
      </c>
      <c r="N21" s="6">
        <f t="shared" si="2"/>
        <v>10841.9073</v>
      </c>
      <c r="O21" s="6">
        <v>38.08</v>
      </c>
      <c r="P21" s="6">
        <f t="shared" si="3"/>
        <v>73405.2928</v>
      </c>
      <c r="Q21" s="7">
        <f t="shared" si="4"/>
        <v>1046496.365</v>
      </c>
      <c r="R21" s="14">
        <f t="shared" si="5"/>
        <v>2394457.0560000003</v>
      </c>
      <c r="S21" s="14">
        <f t="shared" si="6"/>
        <v>9976.904400000001</v>
      </c>
      <c r="T21" s="14">
        <f t="shared" si="7"/>
        <v>523248.1825</v>
      </c>
    </row>
    <row r="22" spans="1:20" ht="15">
      <c r="A22" s="3">
        <v>16</v>
      </c>
      <c r="B22" s="27" t="s">
        <v>41</v>
      </c>
      <c r="C22" s="4">
        <v>604.7</v>
      </c>
      <c r="D22" s="5">
        <v>23</v>
      </c>
      <c r="E22" s="20">
        <v>30.18</v>
      </c>
      <c r="F22" s="18">
        <f t="shared" si="0"/>
        <v>18249.846</v>
      </c>
      <c r="G22" s="17">
        <v>87.54</v>
      </c>
      <c r="H22" s="6">
        <f t="shared" si="9"/>
        <v>52935.43800000001</v>
      </c>
      <c r="I22" s="5"/>
      <c r="J22" s="6"/>
      <c r="K22" s="5">
        <v>228.07</v>
      </c>
      <c r="L22" s="6">
        <f t="shared" si="8"/>
        <v>15054.9007</v>
      </c>
      <c r="M22" s="6">
        <v>9.67</v>
      </c>
      <c r="N22" s="6">
        <f t="shared" si="2"/>
        <v>887.4159000000001</v>
      </c>
      <c r="O22" s="6">
        <v>38.08</v>
      </c>
      <c r="P22" s="6">
        <f>O22*D22*6.86</f>
        <v>6008.2624</v>
      </c>
      <c r="Q22" s="7">
        <f>F22+H22+J22+L22+N22+P22</f>
        <v>93135.86300000001</v>
      </c>
      <c r="R22" s="14">
        <f t="shared" si="5"/>
        <v>218998.152</v>
      </c>
      <c r="S22" s="14">
        <f t="shared" si="6"/>
        <v>912.4923000000001</v>
      </c>
      <c r="T22" s="14">
        <f t="shared" si="7"/>
        <v>46567.931500000006</v>
      </c>
    </row>
    <row r="23" spans="1:20" ht="15">
      <c r="A23" s="3">
        <v>17</v>
      </c>
      <c r="B23" s="27" t="s">
        <v>42</v>
      </c>
      <c r="C23" s="4">
        <v>8749.8</v>
      </c>
      <c r="D23" s="5">
        <v>351</v>
      </c>
      <c r="E23" s="20">
        <v>30.18</v>
      </c>
      <c r="F23" s="18">
        <f>C23*E23</f>
        <v>264068.964</v>
      </c>
      <c r="G23" s="17">
        <v>87.54</v>
      </c>
      <c r="H23" s="6">
        <f>G23*C23</f>
        <v>765957.492</v>
      </c>
      <c r="I23" s="5"/>
      <c r="J23" s="6"/>
      <c r="K23" s="5">
        <v>228.07</v>
      </c>
      <c r="L23" s="6">
        <f t="shared" si="8"/>
        <v>229750.87589999998</v>
      </c>
      <c r="M23" s="6">
        <v>9.67</v>
      </c>
      <c r="N23" s="6">
        <f t="shared" si="2"/>
        <v>13542.7383</v>
      </c>
      <c r="O23" s="6">
        <v>38.08</v>
      </c>
      <c r="P23" s="6">
        <f t="shared" si="3"/>
        <v>91691.3088</v>
      </c>
      <c r="Q23" s="7">
        <f t="shared" si="4"/>
        <v>1365011.3790000002</v>
      </c>
      <c r="R23" s="14">
        <f t="shared" si="5"/>
        <v>3168827.568</v>
      </c>
      <c r="S23" s="14">
        <f t="shared" si="6"/>
        <v>13203.448199999999</v>
      </c>
      <c r="T23" s="14">
        <f t="shared" si="7"/>
        <v>682505.6895000001</v>
      </c>
    </row>
    <row r="24" spans="1:20" ht="15">
      <c r="A24" s="3">
        <v>18</v>
      </c>
      <c r="B24" s="27" t="s">
        <v>45</v>
      </c>
      <c r="C24" s="4">
        <v>1964.8</v>
      </c>
      <c r="D24" s="5">
        <v>26</v>
      </c>
      <c r="E24" s="20">
        <v>30.18</v>
      </c>
      <c r="F24" s="18">
        <f t="shared" si="0"/>
        <v>59297.664</v>
      </c>
      <c r="G24" s="17">
        <v>87.54</v>
      </c>
      <c r="H24" s="6">
        <f t="shared" si="9"/>
        <v>171998.592</v>
      </c>
      <c r="I24" s="5"/>
      <c r="J24" s="6"/>
      <c r="K24" s="5">
        <v>228.07</v>
      </c>
      <c r="L24" s="6">
        <f t="shared" si="8"/>
        <v>17018.5834</v>
      </c>
      <c r="M24" s="6">
        <v>9.67</v>
      </c>
      <c r="N24" s="6">
        <f t="shared" si="2"/>
        <v>1003.1658</v>
      </c>
      <c r="O24" s="6">
        <v>38.08</v>
      </c>
      <c r="P24" s="6">
        <f t="shared" si="3"/>
        <v>6791.9488</v>
      </c>
      <c r="Q24" s="7">
        <f t="shared" si="4"/>
        <v>256109.954</v>
      </c>
      <c r="R24" s="14">
        <f>F24*12</f>
        <v>711571.968</v>
      </c>
      <c r="S24" s="14">
        <f t="shared" si="6"/>
        <v>2964.8832</v>
      </c>
      <c r="T24" s="14">
        <f t="shared" si="7"/>
        <v>128054.977</v>
      </c>
    </row>
    <row r="25" spans="1:20" ht="15.75" thickBot="1">
      <c r="A25" s="3">
        <v>19</v>
      </c>
      <c r="B25" s="27" t="s">
        <v>43</v>
      </c>
      <c r="C25" s="4">
        <v>1313</v>
      </c>
      <c r="D25" s="5">
        <v>120</v>
      </c>
      <c r="E25" s="20">
        <v>30.18</v>
      </c>
      <c r="F25" s="18">
        <f t="shared" si="0"/>
        <v>39626.34</v>
      </c>
      <c r="G25" s="17">
        <v>87.54</v>
      </c>
      <c r="H25" s="6">
        <f t="shared" si="9"/>
        <v>114940.02</v>
      </c>
      <c r="I25" s="5">
        <v>303.27</v>
      </c>
      <c r="J25" s="6">
        <f>D25*2.87*I25</f>
        <v>104446.18800000001</v>
      </c>
      <c r="K25" s="5"/>
      <c r="L25" s="6"/>
      <c r="M25" s="6">
        <v>9.67</v>
      </c>
      <c r="N25" s="6">
        <f t="shared" si="2"/>
        <v>4629.996</v>
      </c>
      <c r="O25" s="6">
        <v>38.08</v>
      </c>
      <c r="P25" s="6">
        <f t="shared" si="3"/>
        <v>31347.456</v>
      </c>
      <c r="Q25" s="7">
        <f t="shared" si="4"/>
        <v>294990</v>
      </c>
      <c r="R25" s="14">
        <f t="shared" si="5"/>
        <v>475516.07999999996</v>
      </c>
      <c r="S25" s="14">
        <f>F25*5%</f>
        <v>1981.317</v>
      </c>
      <c r="T25" s="14">
        <f t="shared" si="7"/>
        <v>147495</v>
      </c>
    </row>
    <row r="26" spans="1:20" ht="15.75" thickBot="1">
      <c r="A26" s="38"/>
      <c r="B26" s="39"/>
      <c r="C26" s="16">
        <f>SUM(C6:C25)</f>
        <v>52449.729999999996</v>
      </c>
      <c r="D26" s="16">
        <f>SUM(D6:D25)</f>
        <v>2111</v>
      </c>
      <c r="E26" s="16"/>
      <c r="F26" s="19">
        <f>SUM(F6:F25)</f>
        <v>1579757.5264</v>
      </c>
      <c r="G26" s="19"/>
      <c r="H26" s="19">
        <f>SUM(H6:H25)</f>
        <v>4560819.1182</v>
      </c>
      <c r="I26" s="19"/>
      <c r="J26" s="21">
        <f>SUM(J6:J25)</f>
        <v>380358.2013</v>
      </c>
      <c r="K26" s="19"/>
      <c r="L26" s="19">
        <f>SUM(L6:L25)</f>
        <v>1079370.9241</v>
      </c>
      <c r="M26" s="21"/>
      <c r="N26" s="21">
        <f>SUM(N6:N25)</f>
        <v>80852.2238</v>
      </c>
      <c r="O26" s="21"/>
      <c r="P26" s="21">
        <f>SUM(P6:P25)</f>
        <v>545183.9567999999</v>
      </c>
      <c r="Q26" s="19">
        <f>SUM(Q6:Q25)</f>
        <v>8226341.9506</v>
      </c>
      <c r="R26" s="19">
        <f>SUM(R6:R25)</f>
        <v>18957090.316799995</v>
      </c>
      <c r="S26" s="19">
        <f>SUM(S6:S25)</f>
        <v>78987.87631999998</v>
      </c>
      <c r="T26" s="19">
        <f>SUM(T6:T25)</f>
        <v>4113170.9753</v>
      </c>
    </row>
    <row r="28" spans="3:20" ht="15">
      <c r="C28" s="22"/>
      <c r="E28" s="23"/>
      <c r="F28" s="23"/>
      <c r="G28" s="23"/>
      <c r="H28" s="23"/>
      <c r="I28" s="23"/>
      <c r="J28" s="23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6:20" ht="15">
      <c r="F29" s="24"/>
      <c r="G29" s="24"/>
      <c r="H29" s="24"/>
      <c r="I29" s="24"/>
      <c r="J29" s="24"/>
      <c r="K29" s="25"/>
      <c r="L29" s="25"/>
      <c r="M29" s="25"/>
      <c r="N29" s="25"/>
      <c r="O29" s="25"/>
      <c r="P29" s="25"/>
      <c r="Q29" s="25"/>
      <c r="R29" s="25"/>
      <c r="S29" s="25"/>
      <c r="T29" s="25"/>
    </row>
  </sheetData>
  <sheetProtection/>
  <mergeCells count="17">
    <mergeCell ref="A26:B26"/>
    <mergeCell ref="A5:T5"/>
    <mergeCell ref="M2:N2"/>
    <mergeCell ref="O2:P2"/>
    <mergeCell ref="Q2:Q3"/>
    <mergeCell ref="D2:D3"/>
    <mergeCell ref="E2:F2"/>
    <mergeCell ref="K2:L2"/>
    <mergeCell ref="B2:B3"/>
    <mergeCell ref="C2:C3"/>
    <mergeCell ref="A1:S1"/>
    <mergeCell ref="R2:R3"/>
    <mergeCell ref="S2:S3"/>
    <mergeCell ref="T2:T3"/>
    <mergeCell ref="G2:H2"/>
    <mergeCell ref="I2:J2"/>
    <mergeCell ref="A2:A3"/>
  </mergeCells>
  <printOptions/>
  <pageMargins left="0.7874015748031497" right="0" top="1.1811023622047245" bottom="0.1968503937007874" header="0.31496062992125984" footer="0.31496062992125984"/>
  <pageSetup horizontalDpi="180" verticalDpi="18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2014-09-25T03:25:34Z</cp:lastPrinted>
  <dcterms:created xsi:type="dcterms:W3CDTF">2006-09-28T05:33:49Z</dcterms:created>
  <dcterms:modified xsi:type="dcterms:W3CDTF">2014-09-25T03:25:36Z</dcterms:modified>
  <cp:category/>
  <cp:version/>
  <cp:contentType/>
  <cp:contentStatus/>
</cp:coreProperties>
</file>