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2120" windowHeight="9120" activeTab="1"/>
  </bookViews>
  <sheets>
    <sheet name="прогноз на 2013" sheetId="1" r:id="rId1"/>
    <sheet name="ожид испол. бюджета за2015" sheetId="2" r:id="rId2"/>
    <sheet name="2013год" sheetId="3" r:id="rId3"/>
  </sheets>
  <definedNames/>
  <calcPr fullCalcOnLoad="1"/>
</workbook>
</file>

<file path=xl/sharedStrings.xml><?xml version="1.0" encoding="utf-8"?>
<sst xmlns="http://schemas.openxmlformats.org/spreadsheetml/2006/main" count="237" uniqueCount="130">
  <si>
    <t>Код  дохода</t>
  </si>
  <si>
    <t>ДОХОДЫ</t>
  </si>
  <si>
    <t>4</t>
  </si>
  <si>
    <t>5</t>
  </si>
  <si>
    <t>6</t>
  </si>
  <si>
    <t>7</t>
  </si>
  <si>
    <t>3</t>
  </si>
  <si>
    <t>8</t>
  </si>
  <si>
    <t>1 00 00000 00 0000 000</t>
  </si>
  <si>
    <t>НАЛОГОВЫЕ ДОХОДЫ</t>
  </si>
  <si>
    <t>1 01 00000 00 0000 000</t>
  </si>
  <si>
    <t>НАЛОГИ НА ПРИБЫЛЬ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</si>
  <si>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</si>
  <si>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</si>
  <si>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</si>
  <si>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</si>
  <si>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</si>
  <si>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</si>
  <si>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</si>
  <si>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</si>
  <si>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</si>
  <si>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</si>
  <si>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</si>
  <si>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ГОСУДАРСТВЕННАЯ ПОШЛИНА </t>
  </si>
  <si>
    <t>Налог, взимаемый в связи с применением упрощенной системы налогообложения</t>
  </si>
  <si>
    <t>Транспортный налог</t>
  </si>
  <si>
    <t>тыс. руб.</t>
  </si>
  <si>
    <t xml:space="preserve">  Отклонение ожидаемого от уточненного плана  на 2009 год           (гр.6 - гр.3)</t>
  </si>
  <si>
    <t xml:space="preserve">ИТОГО СОБСТВЕННЫЕ ДОХОДЫ </t>
  </si>
  <si>
    <t xml:space="preserve"> Уточнен-ный план  на 2010 год  (в ред. реш. от     № )                                                            </t>
  </si>
  <si>
    <t xml:space="preserve">Ожида-емое испол-нение за 2010 год               </t>
  </si>
  <si>
    <t>Факт за 2009 год</t>
  </si>
  <si>
    <t>Поступи-ло собствен-ных доходов за 10 месяцев 2010 года</t>
  </si>
  <si>
    <t>Задание по мобили-зации на 2010 год</t>
  </si>
  <si>
    <t>Прогноз на 2011 год</t>
  </si>
  <si>
    <t>% исполне-ния уточнен-ного плана (гр.7/гр.4*    100</t>
  </si>
  <si>
    <t>% роста (сниже-ния) к уровню 2010 года (гр.9/гр.7*100)</t>
  </si>
  <si>
    <t xml:space="preserve">Исполнитель </t>
  </si>
  <si>
    <t>конт. тел.</t>
  </si>
  <si>
    <t xml:space="preserve">Приложение </t>
  </si>
  <si>
    <t>Отклонение ( рост; снижение) к уровню 2010 года (гр.9-гр.7)</t>
  </si>
  <si>
    <t>27728</t>
  </si>
  <si>
    <t>4435</t>
  </si>
  <si>
    <t>26</t>
  </si>
  <si>
    <t>5784</t>
  </si>
  <si>
    <t>4920</t>
  </si>
  <si>
    <t>2161</t>
  </si>
  <si>
    <t>45054</t>
  </si>
  <si>
    <t>ДОХОДЫ,получаемые в виде арендной платы за земельные участки, государственная собственность 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</si>
  <si>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</si>
  <si>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6157</t>
  </si>
  <si>
    <t>1 11 07015 10 0000 120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</si>
  <si>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</si>
  <si>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</si>
  <si>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</si>
  <si>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1350</t>
  </si>
  <si>
    <t>1 11 09045 10 0000 120</t>
  </si>
  <si>
    <t>1 13 03050 10 0000 130</t>
  </si>
  <si>
    <t>Прочие доходы от оказания платных услуг</t>
  </si>
  <si>
    <t>1 14 06014 10 0000 430</t>
  </si>
  <si>
    <t>1 14 02032 10 0000 410</t>
  </si>
  <si>
    <t>Доходы от реализации имущества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</si>
  <si>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</si>
  <si>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1 13 01050 10 0000 130</t>
  </si>
  <si>
    <t>Доходы от предпринимательской деятельности</t>
  </si>
  <si>
    <t>3802</t>
  </si>
  <si>
    <t>254</t>
  </si>
  <si>
    <t>1 14 01050 10 0000 410</t>
  </si>
  <si>
    <t>Доходы от продажи квартир, находящися в собственности поселений</t>
  </si>
  <si>
    <t>64</t>
  </si>
  <si>
    <t>994</t>
  </si>
  <si>
    <t>1 14 06026 10 0000 430</t>
  </si>
  <si>
    <t>Доходы от продажи земельных участков, находящихся в собственности поселений</t>
  </si>
  <si>
    <t>773</t>
  </si>
  <si>
    <t>12865</t>
  </si>
  <si>
    <t>ВСЕГО НАЛОГОВЫЕ И НЕНАЛОГОВЫЕ ДОХОДЫ</t>
  </si>
  <si>
    <t>58751,1</t>
  </si>
  <si>
    <t>НЕНАЛОГОВЫЕ ДОХОДЫ</t>
  </si>
  <si>
    <t>Прочие поступления от использования имущества, находящегося в собственности поселений(найм)</t>
  </si>
  <si>
    <t>13696</t>
  </si>
  <si>
    <t>90</t>
  </si>
  <si>
    <t>80</t>
  </si>
  <si>
    <t>132</t>
  </si>
  <si>
    <t>58751</t>
  </si>
  <si>
    <t>1</t>
  </si>
  <si>
    <t>Глава администрации                                                                                                        П.В.Волынский</t>
  </si>
  <si>
    <t>Вехтерева Валентина Михайловна</t>
  </si>
  <si>
    <t>2-68-55</t>
  </si>
  <si>
    <t>Доходы от реализации помещений, находящися в собственности поселений</t>
  </si>
  <si>
    <t>доходы от реализации иного имущества, находящегося в ведении поселения</t>
  </si>
  <si>
    <t>1 13 01995 10 0000 130</t>
  </si>
  <si>
    <t>1 14 02053 10 0000 410</t>
  </si>
  <si>
    <t>1 16 90050 10 0000 140</t>
  </si>
  <si>
    <t>Прочие поступления от денежных взысканий</t>
  </si>
  <si>
    <t>1 17 01050 10 0000 180</t>
  </si>
  <si>
    <t>Невыясненные поступления</t>
  </si>
  <si>
    <t>114 02053 10 0000 440</t>
  </si>
  <si>
    <t>Начальник финансового отдела                                                                                                        В.М.Бехтерева</t>
  </si>
  <si>
    <t xml:space="preserve"> ПРОГНОЗ СОБСТВЕННЫХ ДОХОДОВ  БЮДЖЕТА ГОРОДСКОГО ПОСЕЛЕНИЯ                               НА  2013 ГОД</t>
  </si>
  <si>
    <t>ОЖИДАЕМОЕ ИСПОЛНЕНИЕ БЮДЖЕТА ЗА  2013 ГОД</t>
  </si>
  <si>
    <t>Факт за 2012 год</t>
  </si>
  <si>
    <t xml:space="preserve"> Уточнен-ный план  на 2013 год  (в ред. реш. от 18.10.2013 №2-9)                                                            </t>
  </si>
  <si>
    <t>Задание по мобили-зации на 2013 год</t>
  </si>
  <si>
    <t>Поступи-ло собствен-ных доходов за 10 месяцев 2013 года</t>
  </si>
  <si>
    <t xml:space="preserve">Ожида-емое испол-нение за 2013 год               </t>
  </si>
  <si>
    <t>Прогноз на 2014 год</t>
  </si>
  <si>
    <t>% роста (сниже-ния) к уровню 2013 года (гр.9/гр.7*100)</t>
  </si>
  <si>
    <t>Отклонение ( рост; снижение) к уровню 2013 года (гр.9-гр.7)</t>
  </si>
  <si>
    <t>Городнова Любовь Григорьевна</t>
  </si>
  <si>
    <t>1 03 02230 01 0000 110</t>
  </si>
  <si>
    <t>1 03 00000 00 0000 000</t>
  </si>
  <si>
    <t>ДОХОДЫ ОТ УПЛАТЫ АКЦИЗОВ</t>
  </si>
  <si>
    <t>Доходы от уплаты акцизов</t>
  </si>
  <si>
    <t>ОЖИДАЕМОЕ ИСПОЛНЕНИЕ БЮДЖЕТА ЗА  2015 ГОД</t>
  </si>
  <si>
    <t>Факт за 2014 год</t>
  </si>
  <si>
    <t xml:space="preserve"> Уточнен-ный план  на 2015 год  (в ред. реш. от     № )                                                            </t>
  </si>
  <si>
    <t>Задание по мобили-зации на 2015 год</t>
  </si>
  <si>
    <t>Поступи-ло собствен-ных доходов за 10 месяцев 2015 года</t>
  </si>
  <si>
    <t xml:space="preserve">Ожида-емое испол-нение за 2015 год               </t>
  </si>
  <si>
    <t>1 03 02000 01 0000 110</t>
  </si>
  <si>
    <t>1 14 06013 10 0000 430</t>
  </si>
  <si>
    <t>1 11 05025 10 0000 120</t>
  </si>
  <si>
    <t>1 13 01995 10 1000 130</t>
  </si>
  <si>
    <t xml:space="preserve">Прочие доходы </t>
  </si>
  <si>
    <t>Доходы от аренды земли</t>
  </si>
  <si>
    <t>1 16 37040 10 0000 140</t>
  </si>
  <si>
    <t>Поступление сумм в возмещение вреда по автомобильным дорогам</t>
  </si>
  <si>
    <t>Прогноз на 2016 год</t>
  </si>
  <si>
    <t>% роста (сниже-ния) к уровню 2014 года (гр.9/гр.7*100)</t>
  </si>
  <si>
    <t>Отклонение ( рост; снижение) к уровню 2014 года (гр.9-гр.7)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</si>
</sst>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6"/>
      <name val="Arial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12"/>
      <name val="Times New Roman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" fontId="4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0" fillId="0" borderId="0" xfId="0" applyAlignment="1">
      <alignment horizontal="center" wrapText="1"/>
    </xf>
    <xf numFmtId="49" fontId="7" fillId="0" borderId="15" xfId="0" applyNumberFormat="1" applyFont="1" applyBorder="1" applyAlignment="1">
      <alignment horizontal="justify" vertical="top" wrapText="1"/>
    </xf>
    <xf numFmtId="1" fontId="4" fillId="0" borderId="14" xfId="0" applyNumberFormat="1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justify" vertical="top" wrapText="1"/>
    </xf>
    <xf numFmtId="2" fontId="7" fillId="0" borderId="10" xfId="0" applyNumberFormat="1" applyFont="1" applyBorder="1" applyAlignment="1">
      <alignment horizontal="right" vertical="top"/>
    </xf>
    <xf numFmtId="2" fontId="3" fillId="0" borderId="0" xfId="0" applyNumberFormat="1" applyFont="1" applyAlignment="1">
      <alignment vertical="top"/>
    </xf>
    <xf numFmtId="2" fontId="6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right" vertical="top"/>
    </xf>
    <xf numFmtId="2" fontId="10" fillId="0" borderId="0" xfId="0" applyNumberFormat="1" applyFont="1" applyAlignment="1">
      <alignment vertical="top"/>
    </xf>
    <xf numFmtId="2" fontId="11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horizontal="left" vertical="top"/>
    </xf>
    <xf numFmtId="2" fontId="9" fillId="0" borderId="11" xfId="0" applyNumberFormat="1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justify" vertical="top" wrapText="1"/>
    </xf>
    <xf numFmtId="2" fontId="4" fillId="0" borderId="13" xfId="0" applyNumberFormat="1" applyFont="1" applyBorder="1" applyAlignment="1">
      <alignment horizontal="right" vertical="top"/>
    </xf>
    <xf numFmtId="2" fontId="4" fillId="0" borderId="16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left" vertical="top"/>
    </xf>
    <xf numFmtId="2" fontId="6" fillId="0" borderId="0" xfId="0" applyNumberFormat="1" applyFont="1" applyAlignment="1">
      <alignment vertical="top"/>
    </xf>
    <xf numFmtId="2" fontId="4" fillId="0" borderId="12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horizontal="right" vertical="top"/>
    </xf>
    <xf numFmtId="2" fontId="7" fillId="0" borderId="15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horizontal="justify" vertical="top" wrapText="1"/>
    </xf>
    <xf numFmtId="2" fontId="3" fillId="0" borderId="11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22.375" style="0" customWidth="1"/>
    <col min="2" max="2" width="60.625" style="0" customWidth="1"/>
    <col min="3" max="3" width="9.75390625" style="0" customWidth="1"/>
    <col min="4" max="4" width="10.75390625" style="0" customWidth="1"/>
    <col min="5" max="5" width="9.25390625" style="0" customWidth="1"/>
    <col min="6" max="6" width="10.625" style="0" customWidth="1"/>
    <col min="7" max="7" width="9.875" style="0" customWidth="1"/>
    <col min="8" max="8" width="10.125" style="0" customWidth="1"/>
    <col min="9" max="9" width="9.125" style="0" hidden="1" customWidth="1"/>
    <col min="10" max="11" width="9.75390625" style="0" customWidth="1"/>
    <col min="12" max="12" width="10.00390625" style="0" customWidth="1"/>
  </cols>
  <sheetData>
    <row r="1" spans="7:11" ht="15">
      <c r="G1" s="32"/>
      <c r="K1" s="32" t="s">
        <v>39</v>
      </c>
    </row>
    <row r="2" spans="1:11" ht="47.25" customHeight="1">
      <c r="A2" s="84" t="s">
        <v>98</v>
      </c>
      <c r="B2" s="85"/>
      <c r="C2" s="85"/>
      <c r="D2" s="85"/>
      <c r="E2" s="85"/>
      <c r="F2" s="85"/>
      <c r="G2" s="85"/>
      <c r="H2" s="85"/>
      <c r="I2" s="85"/>
      <c r="J2" s="40"/>
      <c r="K2" s="40"/>
    </row>
    <row r="3" ht="37.5" customHeight="1">
      <c r="L3" t="s">
        <v>26</v>
      </c>
    </row>
    <row r="4" spans="1:27" s="2" customFormat="1" ht="15.75" customHeight="1">
      <c r="A4" s="86" t="s">
        <v>0</v>
      </c>
      <c r="B4" s="86" t="s">
        <v>1</v>
      </c>
      <c r="C4" s="79" t="s">
        <v>31</v>
      </c>
      <c r="D4" s="79" t="s">
        <v>29</v>
      </c>
      <c r="E4" s="79" t="s">
        <v>33</v>
      </c>
      <c r="F4" s="81" t="s">
        <v>32</v>
      </c>
      <c r="G4" s="77" t="s">
        <v>30</v>
      </c>
      <c r="H4" s="79" t="s">
        <v>35</v>
      </c>
      <c r="I4" s="81" t="s">
        <v>27</v>
      </c>
      <c r="J4" s="81" t="s">
        <v>34</v>
      </c>
      <c r="K4" s="79" t="s">
        <v>36</v>
      </c>
      <c r="L4" s="79" t="s">
        <v>40</v>
      </c>
      <c r="M4" s="8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124.5" customHeight="1">
      <c r="A5" s="87"/>
      <c r="B5" s="87"/>
      <c r="C5" s="82"/>
      <c r="D5" s="82"/>
      <c r="E5" s="82"/>
      <c r="F5" s="88"/>
      <c r="G5" s="78"/>
      <c r="H5" s="80"/>
      <c r="I5" s="82"/>
      <c r="J5" s="82"/>
      <c r="K5" s="80"/>
      <c r="L5" s="80"/>
      <c r="M5" s="8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15.75">
      <c r="A6" s="3">
        <v>1</v>
      </c>
      <c r="B6" s="3">
        <v>2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7</v>
      </c>
      <c r="I6" s="1"/>
      <c r="J6" s="38">
        <v>9</v>
      </c>
      <c r="K6" s="38">
        <v>10</v>
      </c>
      <c r="L6" s="38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15.75" hidden="1">
      <c r="A7" s="17" t="s">
        <v>8</v>
      </c>
      <c r="B7" s="18" t="s">
        <v>1</v>
      </c>
      <c r="C7" s="18"/>
      <c r="D7" s="14">
        <f>D9+D21</f>
        <v>64438</v>
      </c>
      <c r="E7" s="14"/>
      <c r="F7" s="14">
        <f>F9+F21</f>
        <v>54198</v>
      </c>
      <c r="G7" s="14">
        <f>G9+G21</f>
        <v>63617</v>
      </c>
      <c r="H7" s="14" t="e">
        <f>G7-#REF!</f>
        <v>#REF!</v>
      </c>
      <c r="I7" s="1"/>
      <c r="J7" s="1"/>
      <c r="K7" s="1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5.75">
      <c r="A8" s="34">
        <v>1</v>
      </c>
      <c r="B8" s="18" t="s">
        <v>28</v>
      </c>
      <c r="C8" s="18" t="s">
        <v>76</v>
      </c>
      <c r="D8" s="14">
        <v>64438</v>
      </c>
      <c r="E8" s="14">
        <v>60660</v>
      </c>
      <c r="F8" s="14">
        <v>54198</v>
      </c>
      <c r="G8" s="14">
        <v>63617</v>
      </c>
      <c r="H8" s="14">
        <v>99.6</v>
      </c>
      <c r="I8" s="1"/>
      <c r="J8" s="39">
        <v>62377</v>
      </c>
      <c r="K8" s="39">
        <v>98</v>
      </c>
      <c r="L8" s="39">
        <v>-1240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5.75">
      <c r="A9" s="17"/>
      <c r="B9" s="18" t="s">
        <v>9</v>
      </c>
      <c r="C9" s="18" t="s">
        <v>47</v>
      </c>
      <c r="D9" s="14">
        <v>49434</v>
      </c>
      <c r="E9" s="14">
        <v>47646</v>
      </c>
      <c r="F9" s="14">
        <v>42241</v>
      </c>
      <c r="G9" s="14">
        <v>50198</v>
      </c>
      <c r="H9" s="14">
        <v>102.7</v>
      </c>
      <c r="I9" s="1"/>
      <c r="J9" s="39">
        <v>49438</v>
      </c>
      <c r="K9" s="39">
        <v>98.5</v>
      </c>
      <c r="L9" s="39">
        <v>-760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5.75">
      <c r="A10" s="5" t="s">
        <v>10</v>
      </c>
      <c r="B10" s="6" t="s">
        <v>11</v>
      </c>
      <c r="C10" s="6"/>
      <c r="D10" s="28"/>
      <c r="E10" s="28"/>
      <c r="F10" s="28"/>
      <c r="G10" s="28"/>
      <c r="H10" s="28"/>
      <c r="I10" s="1"/>
      <c r="J10" s="39"/>
      <c r="K10" s="39"/>
      <c r="L10" s="3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5.75">
      <c r="A11" s="5" t="s">
        <v>12</v>
      </c>
      <c r="B11" s="6" t="s">
        <v>13</v>
      </c>
      <c r="C11" s="6" t="s">
        <v>41</v>
      </c>
      <c r="D11" s="28">
        <v>29823</v>
      </c>
      <c r="E11" s="28">
        <v>31150</v>
      </c>
      <c r="F11" s="31">
        <v>23560</v>
      </c>
      <c r="G11" s="31">
        <v>30587</v>
      </c>
      <c r="H11" s="28">
        <v>104.4</v>
      </c>
      <c r="I11" s="1"/>
      <c r="J11" s="39">
        <v>31150</v>
      </c>
      <c r="K11" s="39">
        <v>101.8</v>
      </c>
      <c r="L11" s="37">
        <v>563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15.75">
      <c r="A12" s="25" t="s">
        <v>14</v>
      </c>
      <c r="B12" s="26" t="s">
        <v>15</v>
      </c>
      <c r="C12" s="26" t="s">
        <v>42</v>
      </c>
      <c r="D12" s="12">
        <v>5618</v>
      </c>
      <c r="E12" s="12">
        <v>5040</v>
      </c>
      <c r="F12" s="33">
        <v>4769</v>
      </c>
      <c r="G12" s="33">
        <v>5618</v>
      </c>
      <c r="H12" s="28">
        <v>100</v>
      </c>
      <c r="I12" s="1"/>
      <c r="J12" s="39">
        <v>5864</v>
      </c>
      <c r="K12" s="39">
        <v>104.3</v>
      </c>
      <c r="L12" s="37">
        <v>246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31.5">
      <c r="A13" s="25"/>
      <c r="B13" s="30" t="s">
        <v>24</v>
      </c>
      <c r="C13" s="30" t="s">
        <v>42</v>
      </c>
      <c r="D13" s="13">
        <v>5618</v>
      </c>
      <c r="E13" s="13">
        <v>5040</v>
      </c>
      <c r="F13" s="31">
        <v>4757</v>
      </c>
      <c r="G13" s="31">
        <v>5618</v>
      </c>
      <c r="H13" s="28">
        <v>100</v>
      </c>
      <c r="I13" s="1"/>
      <c r="J13" s="39">
        <v>5864</v>
      </c>
      <c r="K13" s="39">
        <v>104.3</v>
      </c>
      <c r="L13" s="37">
        <v>246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5.75">
      <c r="A14" s="4" t="s">
        <v>16</v>
      </c>
      <c r="B14" s="27" t="s">
        <v>17</v>
      </c>
      <c r="C14" s="27" t="s">
        <v>43</v>
      </c>
      <c r="D14" s="42"/>
      <c r="E14" s="29"/>
      <c r="F14" s="29">
        <v>12</v>
      </c>
      <c r="G14" s="29"/>
      <c r="H14" s="28"/>
      <c r="I14" s="1"/>
      <c r="J14" s="39"/>
      <c r="K14" s="39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15.75">
      <c r="A15" s="4" t="s">
        <v>18</v>
      </c>
      <c r="B15" s="6" t="s">
        <v>19</v>
      </c>
      <c r="C15" s="6" t="s">
        <v>74</v>
      </c>
      <c r="D15" s="28">
        <v>13993</v>
      </c>
      <c r="E15" s="28">
        <v>11456</v>
      </c>
      <c r="F15" s="28">
        <v>13912</v>
      </c>
      <c r="G15" s="28">
        <v>13993</v>
      </c>
      <c r="H15" s="28">
        <v>100</v>
      </c>
      <c r="I15" s="1"/>
      <c r="J15" s="39">
        <v>12424</v>
      </c>
      <c r="K15" s="39">
        <v>88.8</v>
      </c>
      <c r="L15" s="37">
        <v>-1569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" customFormat="1" ht="15.75">
      <c r="A16" s="5"/>
      <c r="B16" s="6" t="s">
        <v>20</v>
      </c>
      <c r="C16" s="6" t="s">
        <v>44</v>
      </c>
      <c r="D16" s="28">
        <v>2985</v>
      </c>
      <c r="E16" s="28">
        <v>2960</v>
      </c>
      <c r="F16" s="31">
        <v>3085</v>
      </c>
      <c r="G16" s="31">
        <v>3085</v>
      </c>
      <c r="H16" s="28">
        <v>103.3</v>
      </c>
      <c r="I16" s="1"/>
      <c r="J16" s="39">
        <v>450</v>
      </c>
      <c r="K16" s="39">
        <v>14.6</v>
      </c>
      <c r="L16" s="37">
        <v>-2635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" customFormat="1" ht="15.75">
      <c r="A17" s="5"/>
      <c r="B17" s="6" t="s">
        <v>25</v>
      </c>
      <c r="C17" s="6" t="s">
        <v>45</v>
      </c>
      <c r="D17" s="28">
        <v>5157</v>
      </c>
      <c r="E17" s="28">
        <v>5203</v>
      </c>
      <c r="F17" s="31">
        <v>4914</v>
      </c>
      <c r="G17" s="31">
        <v>5157</v>
      </c>
      <c r="H17" s="28">
        <v>100</v>
      </c>
      <c r="I17" s="1"/>
      <c r="J17" s="39">
        <v>5203</v>
      </c>
      <c r="K17" s="39">
        <v>100.9</v>
      </c>
      <c r="L17" s="37">
        <v>46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15.75">
      <c r="A18" s="5"/>
      <c r="B18" s="6" t="s">
        <v>21</v>
      </c>
      <c r="C18" s="6" t="s">
        <v>46</v>
      </c>
      <c r="D18" s="28">
        <v>5851</v>
      </c>
      <c r="E18" s="28">
        <v>3293</v>
      </c>
      <c r="F18" s="31">
        <v>5913</v>
      </c>
      <c r="G18" s="31">
        <v>5913</v>
      </c>
      <c r="H18" s="28">
        <v>101.1</v>
      </c>
      <c r="I18" s="1"/>
      <c r="J18" s="39">
        <v>6771</v>
      </c>
      <c r="K18" s="39">
        <v>114.5</v>
      </c>
      <c r="L18" s="37">
        <v>858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ht="15.75">
      <c r="A19" s="5" t="s">
        <v>22</v>
      </c>
      <c r="B19" s="6" t="s">
        <v>23</v>
      </c>
      <c r="C19" s="6" t="s">
        <v>84</v>
      </c>
      <c r="D19" s="28"/>
      <c r="E19" s="28"/>
      <c r="F19" s="31"/>
      <c r="G19" s="31"/>
      <c r="H19" s="28"/>
      <c r="I19" s="1"/>
      <c r="J19" s="39"/>
      <c r="K19" s="39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" customFormat="1" ht="15.75">
      <c r="A20" s="5"/>
      <c r="B20" s="6"/>
      <c r="C20" s="6"/>
      <c r="D20" s="28"/>
      <c r="E20" s="28"/>
      <c r="F20" s="31"/>
      <c r="G20" s="31"/>
      <c r="H20" s="28"/>
      <c r="I20" s="1"/>
      <c r="J20" s="39"/>
      <c r="K20" s="39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16" customFormat="1" ht="15.75">
      <c r="A21" s="17"/>
      <c r="B21" s="18" t="s">
        <v>77</v>
      </c>
      <c r="C21" s="18" t="s">
        <v>79</v>
      </c>
      <c r="D21" s="14">
        <v>15004</v>
      </c>
      <c r="E21" s="14">
        <v>13014</v>
      </c>
      <c r="F21" s="14">
        <v>11957</v>
      </c>
      <c r="G21" s="14">
        <v>13419</v>
      </c>
      <c r="H21" s="14">
        <v>89.4</v>
      </c>
      <c r="I21" s="15"/>
      <c r="J21" s="39">
        <v>12939</v>
      </c>
      <c r="K21" s="39">
        <v>96.4</v>
      </c>
      <c r="L21" s="39">
        <v>-480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2" customFormat="1" ht="81" customHeight="1">
      <c r="A22" s="5" t="s">
        <v>49</v>
      </c>
      <c r="B22" s="6" t="s">
        <v>48</v>
      </c>
      <c r="C22" s="6" t="s">
        <v>50</v>
      </c>
      <c r="D22" s="23">
        <v>7180</v>
      </c>
      <c r="E22" s="23">
        <v>6480</v>
      </c>
      <c r="F22" s="23">
        <v>6825</v>
      </c>
      <c r="G22" s="23">
        <v>7180</v>
      </c>
      <c r="H22" s="28">
        <v>100</v>
      </c>
      <c r="I22" s="1"/>
      <c r="J22" s="39">
        <v>7800</v>
      </c>
      <c r="K22" s="39">
        <v>108.6</v>
      </c>
      <c r="L22" s="37">
        <v>620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" customFormat="1" ht="81" customHeight="1">
      <c r="A23" s="5" t="s">
        <v>52</v>
      </c>
      <c r="B23" s="6" t="s">
        <v>53</v>
      </c>
      <c r="C23" s="7" t="s">
        <v>55</v>
      </c>
      <c r="D23" s="23">
        <v>810</v>
      </c>
      <c r="E23" s="23">
        <v>1120</v>
      </c>
      <c r="F23" s="23">
        <v>482</v>
      </c>
      <c r="G23" s="23">
        <v>810</v>
      </c>
      <c r="H23" s="28">
        <v>100</v>
      </c>
      <c r="I23" s="1"/>
      <c r="J23" s="39">
        <v>1000</v>
      </c>
      <c r="K23" s="39">
        <v>123.4</v>
      </c>
      <c r="L23" s="37">
        <v>190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" customFormat="1" ht="69.75" customHeight="1">
      <c r="A24" s="5" t="s">
        <v>51</v>
      </c>
      <c r="B24" s="6" t="s">
        <v>54</v>
      </c>
      <c r="C24" s="7" t="s">
        <v>80</v>
      </c>
      <c r="D24" s="23">
        <v>22</v>
      </c>
      <c r="E24" s="23">
        <v>22</v>
      </c>
      <c r="F24" s="31">
        <v>37</v>
      </c>
      <c r="G24" s="31">
        <v>37</v>
      </c>
      <c r="H24" s="28">
        <v>168.2</v>
      </c>
      <c r="I24" s="1"/>
      <c r="J24" s="39">
        <v>42</v>
      </c>
      <c r="K24" s="39">
        <v>113.5</v>
      </c>
      <c r="L24" s="37">
        <v>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" customFormat="1" ht="36.75" customHeight="1">
      <c r="A25" s="8" t="s">
        <v>56</v>
      </c>
      <c r="B25" s="9" t="s">
        <v>78</v>
      </c>
      <c r="C25" s="9" t="s">
        <v>65</v>
      </c>
      <c r="D25" s="24">
        <v>6462</v>
      </c>
      <c r="E25" s="24">
        <v>4862</v>
      </c>
      <c r="F25" s="31">
        <v>3966</v>
      </c>
      <c r="G25" s="31">
        <v>4862</v>
      </c>
      <c r="H25" s="28">
        <v>75.2</v>
      </c>
      <c r="I25" s="1"/>
      <c r="J25" s="39">
        <v>4097</v>
      </c>
      <c r="K25" s="39">
        <v>84.3</v>
      </c>
      <c r="L25" s="37">
        <v>-765</v>
      </c>
      <c r="M25" s="15"/>
      <c r="N25" s="1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ht="26.25" customHeight="1">
      <c r="A26" s="5" t="s">
        <v>57</v>
      </c>
      <c r="B26" s="6" t="s">
        <v>58</v>
      </c>
      <c r="C26" s="6" t="s">
        <v>66</v>
      </c>
      <c r="D26" s="23"/>
      <c r="E26" s="23"/>
      <c r="F26" s="31">
        <v>77</v>
      </c>
      <c r="G26" s="31"/>
      <c r="H26" s="28"/>
      <c r="I26" s="1"/>
      <c r="J26" s="39"/>
      <c r="K26" s="39"/>
      <c r="L26" s="37"/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ht="33.75" customHeight="1">
      <c r="A27" s="5" t="s">
        <v>67</v>
      </c>
      <c r="B27" s="11" t="s">
        <v>68</v>
      </c>
      <c r="C27" s="11" t="s">
        <v>69</v>
      </c>
      <c r="D27" s="22"/>
      <c r="E27" s="22"/>
      <c r="F27" s="31"/>
      <c r="G27" s="31"/>
      <c r="H27" s="28"/>
      <c r="I27" s="1"/>
      <c r="J27" s="39"/>
      <c r="K27" s="39"/>
      <c r="L27" s="37"/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ht="26.25" customHeight="1">
      <c r="A28" s="5" t="s">
        <v>60</v>
      </c>
      <c r="B28" s="11" t="s">
        <v>61</v>
      </c>
      <c r="C28" s="11" t="s">
        <v>70</v>
      </c>
      <c r="D28" s="22"/>
      <c r="E28" s="22"/>
      <c r="F28" s="31"/>
      <c r="G28" s="31"/>
      <c r="H28" s="28"/>
      <c r="I28" s="1"/>
      <c r="J28" s="39"/>
      <c r="K28" s="39"/>
      <c r="L28" s="37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ht="48.75" customHeight="1">
      <c r="A29" s="5" t="s">
        <v>59</v>
      </c>
      <c r="B29" s="11" t="s">
        <v>62</v>
      </c>
      <c r="C29" s="11" t="s">
        <v>81</v>
      </c>
      <c r="D29" s="22"/>
      <c r="E29" s="22"/>
      <c r="F29" s="31">
        <v>45</v>
      </c>
      <c r="G29" s="31"/>
      <c r="H29" s="28"/>
      <c r="I29" s="1"/>
      <c r="J29" s="39"/>
      <c r="K29" s="39"/>
      <c r="L29" s="37"/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ht="38.25" customHeight="1">
      <c r="A30" s="5" t="s">
        <v>71</v>
      </c>
      <c r="B30" s="11" t="s">
        <v>72</v>
      </c>
      <c r="C30" s="11" t="s">
        <v>82</v>
      </c>
      <c r="D30" s="22"/>
      <c r="E30" s="22"/>
      <c r="F30" s="31"/>
      <c r="G30" s="31"/>
      <c r="H30" s="28"/>
      <c r="I30" s="1"/>
      <c r="J30" s="39"/>
      <c r="K30" s="39"/>
      <c r="L30" s="37"/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ht="38.25" customHeight="1">
      <c r="A31" s="5"/>
      <c r="B31" s="41"/>
      <c r="C31" s="11"/>
      <c r="D31" s="22"/>
      <c r="E31" s="22"/>
      <c r="F31" s="31"/>
      <c r="G31" s="31"/>
      <c r="H31" s="28"/>
      <c r="I31" s="1"/>
      <c r="J31" s="39"/>
      <c r="K31" s="39"/>
      <c r="L31" s="37"/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6" s="2" customFormat="1" ht="15.75">
      <c r="A32" s="5" t="s">
        <v>63</v>
      </c>
      <c r="B32" s="20" t="s">
        <v>64</v>
      </c>
      <c r="C32" s="20" t="s">
        <v>73</v>
      </c>
      <c r="D32" s="12">
        <v>530</v>
      </c>
      <c r="E32" s="12">
        <v>530</v>
      </c>
      <c r="F32" s="31">
        <v>525</v>
      </c>
      <c r="G32" s="31">
        <v>530</v>
      </c>
      <c r="H32" s="28">
        <v>100</v>
      </c>
      <c r="I32" s="1"/>
      <c r="J32" s="39"/>
      <c r="K32" s="39">
        <v>0</v>
      </c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7" s="2" customFormat="1" ht="15.75">
      <c r="A33" s="10"/>
      <c r="B33" s="41" t="s">
        <v>75</v>
      </c>
      <c r="C33" s="11" t="s">
        <v>83</v>
      </c>
      <c r="D33" s="22">
        <v>64438</v>
      </c>
      <c r="E33" s="22">
        <v>60660</v>
      </c>
      <c r="F33" s="31">
        <v>54198</v>
      </c>
      <c r="G33" s="31">
        <v>63617</v>
      </c>
      <c r="H33" s="28">
        <v>99.6</v>
      </c>
      <c r="I33" s="1"/>
      <c r="J33" s="39">
        <v>62377</v>
      </c>
      <c r="K33" s="39">
        <v>98</v>
      </c>
      <c r="L33" s="37">
        <v>-1240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ht="15.75">
      <c r="A34" s="10"/>
      <c r="B34" s="11"/>
      <c r="C34" s="11"/>
      <c r="D34" s="22"/>
      <c r="E34" s="22"/>
      <c r="F34" s="31"/>
      <c r="G34" s="31"/>
      <c r="H34" s="28"/>
      <c r="I34" s="1"/>
      <c r="J34" s="39"/>
      <c r="K34" s="39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ht="21" customHeight="1">
      <c r="A35" s="10"/>
      <c r="B35" s="11"/>
      <c r="C35" s="11"/>
      <c r="D35" s="22"/>
      <c r="E35" s="22"/>
      <c r="F35" s="31"/>
      <c r="G35" s="31"/>
      <c r="H35" s="28"/>
      <c r="I35" s="1"/>
      <c r="J35" s="39"/>
      <c r="K35" s="39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6" customFormat="1" ht="15.75">
      <c r="A36" s="21"/>
      <c r="B36" s="19"/>
      <c r="C36" s="19"/>
      <c r="D36" s="22"/>
      <c r="E36" s="22"/>
      <c r="F36" s="31"/>
      <c r="G36" s="31"/>
      <c r="H36" s="28"/>
      <c r="I36" s="1"/>
      <c r="J36" s="39"/>
      <c r="K36" s="39"/>
      <c r="L36" s="37"/>
      <c r="M36" s="1"/>
      <c r="N36" s="1"/>
      <c r="O36" s="1"/>
      <c r="P36" s="1"/>
      <c r="Q36" s="1"/>
      <c r="R36" s="1"/>
      <c r="S36" s="1"/>
      <c r="T36" s="1"/>
      <c r="U36" s="15"/>
      <c r="V36" s="15"/>
      <c r="W36" s="15"/>
      <c r="X36" s="15"/>
      <c r="Y36" s="15"/>
      <c r="Z36" s="15"/>
      <c r="AA36" s="15"/>
    </row>
    <row r="37" spans="1:27" s="16" customFormat="1" ht="74.25" customHeight="1">
      <c r="A37" s="36"/>
      <c r="B37" s="35"/>
      <c r="C37" s="19"/>
      <c r="D37" s="22"/>
      <c r="E37" s="22"/>
      <c r="F37" s="31"/>
      <c r="G37" s="31"/>
      <c r="H37" s="28"/>
      <c r="I37" s="1"/>
      <c r="J37" s="39"/>
      <c r="K37" s="39"/>
      <c r="L37" s="37"/>
      <c r="M37" s="1"/>
      <c r="N37" s="1"/>
      <c r="O37" s="1"/>
      <c r="P37" s="1"/>
      <c r="Q37" s="1"/>
      <c r="R37" s="1"/>
      <c r="S37" s="1"/>
      <c r="T37" s="1"/>
      <c r="U37" s="15"/>
      <c r="V37" s="15"/>
      <c r="W37" s="15"/>
      <c r="X37" s="15"/>
      <c r="Y37" s="15"/>
      <c r="Z37" s="15"/>
      <c r="AA37" s="15"/>
    </row>
    <row r="38" s="2" customFormat="1" ht="15.75">
      <c r="A38" s="2" t="s">
        <v>85</v>
      </c>
    </row>
    <row r="39" s="2" customFormat="1" ht="15.75"/>
    <row r="40" s="2" customFormat="1" ht="15.75"/>
    <row r="41" spans="1:2" s="2" customFormat="1" ht="15.75">
      <c r="A41" s="2" t="s">
        <v>37</v>
      </c>
      <c r="B41" s="2" t="s">
        <v>86</v>
      </c>
    </row>
    <row r="42" spans="1:2" s="2" customFormat="1" ht="15.75">
      <c r="A42" s="2" t="s">
        <v>38</v>
      </c>
      <c r="B42" s="2" t="s">
        <v>87</v>
      </c>
    </row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</sheetData>
  <sheetProtection/>
  <mergeCells count="14">
    <mergeCell ref="M4:M5"/>
    <mergeCell ref="E4:E5"/>
    <mergeCell ref="K4:K5"/>
    <mergeCell ref="A2:I2"/>
    <mergeCell ref="A4:A5"/>
    <mergeCell ref="B4:B5"/>
    <mergeCell ref="D4:D5"/>
    <mergeCell ref="F4:F5"/>
    <mergeCell ref="G4:G5"/>
    <mergeCell ref="H4:H5"/>
    <mergeCell ref="I4:I5"/>
    <mergeCell ref="C4:C5"/>
    <mergeCell ref="J4:J5"/>
    <mergeCell ref="L4:L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75" zoomScaleNormal="75" zoomScalePageLayoutView="0" workbookViewId="0" topLeftCell="A1">
      <selection activeCell="F45" sqref="F45"/>
    </sheetView>
  </sheetViews>
  <sheetFormatPr defaultColWidth="9.00390625" defaultRowHeight="12.75"/>
  <cols>
    <col min="1" max="1" width="22.375" style="0" customWidth="1"/>
    <col min="2" max="2" width="53.75390625" style="0" customWidth="1"/>
    <col min="3" max="4" width="10.75390625" style="0" customWidth="1"/>
    <col min="5" max="5" width="10.375" style="0" customWidth="1"/>
    <col min="6" max="6" width="10.875" style="0" customWidth="1"/>
    <col min="7" max="7" width="11.375" style="0" customWidth="1"/>
    <col min="8" max="8" width="10.875" style="0" customWidth="1"/>
    <col min="9" max="9" width="9.125" style="0" hidden="1" customWidth="1"/>
    <col min="10" max="10" width="11.375" style="0" customWidth="1"/>
    <col min="11" max="11" width="9.875" style="0" customWidth="1"/>
    <col min="12" max="12" width="11.375" style="0" customWidth="1"/>
  </cols>
  <sheetData>
    <row r="1" spans="7:11" ht="15">
      <c r="G1" s="32"/>
      <c r="K1" s="32" t="s">
        <v>39</v>
      </c>
    </row>
    <row r="2" spans="1:11" ht="47.25" customHeight="1">
      <c r="A2" s="84" t="s">
        <v>113</v>
      </c>
      <c r="B2" s="89"/>
      <c r="C2" s="89"/>
      <c r="D2" s="89"/>
      <c r="E2" s="89"/>
      <c r="F2" s="89"/>
      <c r="G2" s="89"/>
      <c r="H2" s="89"/>
      <c r="I2" s="89"/>
      <c r="J2" s="40"/>
      <c r="K2" s="40"/>
    </row>
    <row r="3" ht="37.5" customHeight="1">
      <c r="L3" t="s">
        <v>26</v>
      </c>
    </row>
    <row r="4" spans="1:27" s="2" customFormat="1" ht="15.75" customHeight="1">
      <c r="A4" s="86" t="s">
        <v>0</v>
      </c>
      <c r="B4" s="86" t="s">
        <v>1</v>
      </c>
      <c r="C4" s="79" t="s">
        <v>114</v>
      </c>
      <c r="D4" s="79" t="s">
        <v>115</v>
      </c>
      <c r="E4" s="79" t="s">
        <v>116</v>
      </c>
      <c r="F4" s="81" t="s">
        <v>117</v>
      </c>
      <c r="G4" s="77" t="s">
        <v>118</v>
      </c>
      <c r="H4" s="79" t="s">
        <v>35</v>
      </c>
      <c r="I4" s="81" t="s">
        <v>27</v>
      </c>
      <c r="J4" s="81" t="s">
        <v>127</v>
      </c>
      <c r="K4" s="79" t="s">
        <v>128</v>
      </c>
      <c r="L4" s="79" t="s">
        <v>129</v>
      </c>
      <c r="M4" s="8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146.25" customHeight="1">
      <c r="A5" s="87"/>
      <c r="B5" s="87"/>
      <c r="C5" s="82"/>
      <c r="D5" s="82"/>
      <c r="E5" s="82"/>
      <c r="F5" s="88"/>
      <c r="G5" s="78"/>
      <c r="H5" s="80"/>
      <c r="I5" s="82"/>
      <c r="J5" s="82"/>
      <c r="K5" s="80"/>
      <c r="L5" s="80"/>
      <c r="M5" s="8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15.75">
      <c r="A6" s="3">
        <v>1</v>
      </c>
      <c r="B6" s="3">
        <v>2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7</v>
      </c>
      <c r="I6" s="1"/>
      <c r="J6" s="38">
        <v>9</v>
      </c>
      <c r="K6" s="38">
        <v>10</v>
      </c>
      <c r="L6" s="38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15.75" hidden="1">
      <c r="A7" s="17" t="s">
        <v>8</v>
      </c>
      <c r="B7" s="18" t="s">
        <v>1</v>
      </c>
      <c r="C7" s="18"/>
      <c r="D7" s="14">
        <f>D9+D22</f>
        <v>102444.4</v>
      </c>
      <c r="E7" s="14"/>
      <c r="F7" s="14">
        <f>F9+F22</f>
        <v>78153.6</v>
      </c>
      <c r="G7" s="14">
        <f>G9+G22</f>
        <v>102444.4</v>
      </c>
      <c r="H7" s="14" t="e">
        <f>G7-#REF!</f>
        <v>#REF!</v>
      </c>
      <c r="I7" s="1"/>
      <c r="J7" s="1"/>
      <c r="K7" s="1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5.75">
      <c r="A8" s="34">
        <v>1</v>
      </c>
      <c r="B8" s="18" t="s">
        <v>28</v>
      </c>
      <c r="C8" s="66"/>
      <c r="D8" s="14"/>
      <c r="E8" s="14"/>
      <c r="F8" s="72"/>
      <c r="G8" s="14"/>
      <c r="H8" s="14"/>
      <c r="I8" s="1"/>
      <c r="J8" s="39"/>
      <c r="K8" s="39"/>
      <c r="L8" s="3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5.75">
      <c r="A9" s="17"/>
      <c r="B9" s="18" t="s">
        <v>9</v>
      </c>
      <c r="C9" s="43">
        <f>SUM(C12+C13+C16+C10)</f>
        <v>73775.29999999999</v>
      </c>
      <c r="D9" s="43">
        <f>SUM(D12+D13+D16+D10)</f>
        <v>79771.5</v>
      </c>
      <c r="E9" s="43">
        <f>SUM(E12+E13+E16+E10)</f>
        <v>77593</v>
      </c>
      <c r="F9" s="43">
        <f>SUM(F12+F13+F16+F10+F20)</f>
        <v>60174.2</v>
      </c>
      <c r="G9" s="43">
        <f>SUM(G12+G13+G16+G10)</f>
        <v>79771.5</v>
      </c>
      <c r="H9" s="52">
        <f>G9/D9*100</f>
        <v>100</v>
      </c>
      <c r="I9" s="45"/>
      <c r="J9" s="43">
        <f>SUM(J12+J13+J16+J10)</f>
        <v>82458.3</v>
      </c>
      <c r="K9" s="70">
        <f>J9/G9*100</f>
        <v>103.36812019330213</v>
      </c>
      <c r="L9" s="46">
        <f>J9-G9</f>
        <v>2686.800000000003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5.75">
      <c r="A10" s="5" t="s">
        <v>119</v>
      </c>
      <c r="B10" s="6" t="s">
        <v>112</v>
      </c>
      <c r="C10" s="51">
        <v>2686</v>
      </c>
      <c r="D10" s="51">
        <v>3623.3</v>
      </c>
      <c r="E10" s="51">
        <v>3030</v>
      </c>
      <c r="F10" s="51">
        <v>2526</v>
      </c>
      <c r="G10" s="51">
        <v>3623.3</v>
      </c>
      <c r="H10" s="52">
        <f>G10/D10*100</f>
        <v>100</v>
      </c>
      <c r="I10" s="45"/>
      <c r="J10" s="51">
        <v>3189.3</v>
      </c>
      <c r="K10" s="70">
        <f>J10/G10*100</f>
        <v>88.02196892335716</v>
      </c>
      <c r="L10" s="46">
        <f>J10-G10</f>
        <v>-434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5.75">
      <c r="A11" s="5" t="s">
        <v>10</v>
      </c>
      <c r="B11" s="6" t="s">
        <v>11</v>
      </c>
      <c r="C11" s="47"/>
      <c r="D11" s="48"/>
      <c r="E11" s="48"/>
      <c r="F11" s="71"/>
      <c r="G11" s="48"/>
      <c r="H11" s="52"/>
      <c r="I11" s="49"/>
      <c r="J11" s="50"/>
      <c r="K11" s="70"/>
      <c r="L11" s="46">
        <f aca="true" t="shared" si="0" ref="L11:L19">J11-G11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15.75">
      <c r="A12" s="5" t="s">
        <v>12</v>
      </c>
      <c r="B12" s="6" t="s">
        <v>13</v>
      </c>
      <c r="C12" s="51">
        <v>40974</v>
      </c>
      <c r="D12" s="52">
        <v>44677.1</v>
      </c>
      <c r="E12" s="52">
        <v>44676</v>
      </c>
      <c r="F12" s="53">
        <v>32148</v>
      </c>
      <c r="G12" s="52">
        <v>44677.1</v>
      </c>
      <c r="H12" s="52">
        <f aca="true" t="shared" si="1" ref="H12:H19">G12/D12*100</f>
        <v>100</v>
      </c>
      <c r="I12" s="45"/>
      <c r="J12" s="70">
        <v>46640</v>
      </c>
      <c r="K12" s="70">
        <f aca="true" t="shared" si="2" ref="K12:K19">J12/G12*100</f>
        <v>104.39352598982477</v>
      </c>
      <c r="L12" s="46">
        <f t="shared" si="0"/>
        <v>1962.9000000000015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15.75">
      <c r="A13" s="25" t="s">
        <v>14</v>
      </c>
      <c r="B13" s="26" t="s">
        <v>15</v>
      </c>
      <c r="C13" s="55">
        <f>C14+C15</f>
        <v>8704.2</v>
      </c>
      <c r="D13" s="56">
        <f>D14+D15</f>
        <v>9394.6</v>
      </c>
      <c r="E13" s="56">
        <f>E14+E15</f>
        <v>7830</v>
      </c>
      <c r="F13" s="56">
        <f>F14+F15</f>
        <v>8839</v>
      </c>
      <c r="G13" s="56">
        <f>G14+G15</f>
        <v>9394.6</v>
      </c>
      <c r="H13" s="52">
        <f t="shared" si="1"/>
        <v>100</v>
      </c>
      <c r="I13" s="49"/>
      <c r="J13" s="56">
        <f>J14+J15</f>
        <v>10334</v>
      </c>
      <c r="K13" s="70">
        <f t="shared" si="2"/>
        <v>109.99936133523514</v>
      </c>
      <c r="L13" s="46">
        <f t="shared" si="0"/>
        <v>939.3999999999996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31.5">
      <c r="A14" s="25"/>
      <c r="B14" s="30" t="s">
        <v>24</v>
      </c>
      <c r="C14" s="57">
        <v>8678.2</v>
      </c>
      <c r="D14" s="58">
        <v>9394.6</v>
      </c>
      <c r="E14" s="58">
        <v>7751</v>
      </c>
      <c r="F14" s="53">
        <v>8817</v>
      </c>
      <c r="G14" s="58">
        <v>9394.6</v>
      </c>
      <c r="H14" s="52">
        <f t="shared" si="1"/>
        <v>100</v>
      </c>
      <c r="I14" s="45"/>
      <c r="J14" s="70">
        <v>10334</v>
      </c>
      <c r="K14" s="70">
        <f t="shared" si="2"/>
        <v>109.99936133523514</v>
      </c>
      <c r="L14" s="46">
        <f t="shared" si="0"/>
        <v>939.3999999999996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15.75">
      <c r="A15" s="4" t="s">
        <v>16</v>
      </c>
      <c r="B15" s="27" t="s">
        <v>17</v>
      </c>
      <c r="C15" s="59">
        <v>26</v>
      </c>
      <c r="D15" s="60"/>
      <c r="E15" s="60">
        <v>79</v>
      </c>
      <c r="F15" s="60">
        <v>22</v>
      </c>
      <c r="G15" s="60"/>
      <c r="H15" s="52"/>
      <c r="I15" s="45"/>
      <c r="J15" s="70">
        <v>0</v>
      </c>
      <c r="K15" s="70"/>
      <c r="L15" s="46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" customFormat="1" ht="15.75">
      <c r="A16" s="4" t="s">
        <v>18</v>
      </c>
      <c r="B16" s="6" t="s">
        <v>19</v>
      </c>
      <c r="C16" s="61">
        <f>C17+C18+C19</f>
        <v>21411.1</v>
      </c>
      <c r="D16" s="48">
        <f>D17+D18+D19</f>
        <v>22076.5</v>
      </c>
      <c r="E16" s="48">
        <f>E17+E18+E19</f>
        <v>22057</v>
      </c>
      <c r="F16" s="48">
        <f>F17+F18+F19</f>
        <v>16654</v>
      </c>
      <c r="G16" s="48">
        <f>G17+G18+G19</f>
        <v>22076.5</v>
      </c>
      <c r="H16" s="52">
        <f t="shared" si="1"/>
        <v>100</v>
      </c>
      <c r="I16" s="49"/>
      <c r="J16" s="48">
        <f>J17+J18+J19</f>
        <v>22295</v>
      </c>
      <c r="K16" s="70">
        <f t="shared" si="2"/>
        <v>100.98974022150252</v>
      </c>
      <c r="L16" s="46">
        <f t="shared" si="0"/>
        <v>218.5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" customFormat="1" ht="15.75">
      <c r="A17" s="5"/>
      <c r="B17" s="6" t="s">
        <v>20</v>
      </c>
      <c r="C17" s="51">
        <v>4008.1</v>
      </c>
      <c r="D17" s="52">
        <v>5261.5</v>
      </c>
      <c r="E17" s="52">
        <v>4257</v>
      </c>
      <c r="F17" s="53">
        <v>3430</v>
      </c>
      <c r="G17" s="52">
        <v>5261.5</v>
      </c>
      <c r="H17" s="52">
        <f t="shared" si="1"/>
        <v>100</v>
      </c>
      <c r="I17" s="45"/>
      <c r="J17" s="70">
        <v>4650</v>
      </c>
      <c r="K17" s="70">
        <f t="shared" si="2"/>
        <v>88.37783901929107</v>
      </c>
      <c r="L17" s="46">
        <f t="shared" si="0"/>
        <v>-611.5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15.75">
      <c r="A18" s="5"/>
      <c r="B18" s="6" t="s">
        <v>25</v>
      </c>
      <c r="C18" s="51">
        <v>6423</v>
      </c>
      <c r="D18" s="52">
        <v>6103</v>
      </c>
      <c r="E18" s="52">
        <v>7374</v>
      </c>
      <c r="F18" s="53">
        <v>6024</v>
      </c>
      <c r="G18" s="52">
        <v>6103</v>
      </c>
      <c r="H18" s="52">
        <f t="shared" si="1"/>
        <v>100</v>
      </c>
      <c r="I18" s="45"/>
      <c r="J18" s="70">
        <v>6103</v>
      </c>
      <c r="K18" s="70">
        <f t="shared" si="2"/>
        <v>100</v>
      </c>
      <c r="L18" s="46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ht="15.75">
      <c r="A19" s="5"/>
      <c r="B19" s="6" t="s">
        <v>21</v>
      </c>
      <c r="C19" s="51">
        <v>10980</v>
      </c>
      <c r="D19" s="52">
        <v>10712</v>
      </c>
      <c r="E19" s="52">
        <v>10426</v>
      </c>
      <c r="F19" s="53">
        <v>7200</v>
      </c>
      <c r="G19" s="52">
        <v>10712</v>
      </c>
      <c r="H19" s="52">
        <f t="shared" si="1"/>
        <v>100</v>
      </c>
      <c r="I19" s="45"/>
      <c r="J19" s="70">
        <v>11542</v>
      </c>
      <c r="K19" s="70">
        <f t="shared" si="2"/>
        <v>107.74831964152352</v>
      </c>
      <c r="L19" s="46">
        <f t="shared" si="0"/>
        <v>830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" customFormat="1" ht="15.75">
      <c r="A20" s="5" t="s">
        <v>22</v>
      </c>
      <c r="B20" s="6" t="s">
        <v>23</v>
      </c>
      <c r="C20" s="51"/>
      <c r="D20" s="52"/>
      <c r="E20" s="52"/>
      <c r="F20" s="53">
        <v>7.2</v>
      </c>
      <c r="G20" s="52"/>
      <c r="H20" s="52"/>
      <c r="I20" s="45"/>
      <c r="J20" s="46"/>
      <c r="K20" s="70"/>
      <c r="L20" s="5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" customFormat="1" ht="15.75">
      <c r="A21" s="5"/>
      <c r="B21" s="6"/>
      <c r="C21" s="51"/>
      <c r="D21" s="52"/>
      <c r="E21" s="52"/>
      <c r="F21" s="53"/>
      <c r="G21" s="52"/>
      <c r="H21" s="52"/>
      <c r="I21" s="45"/>
      <c r="J21" s="46"/>
      <c r="K21" s="70"/>
      <c r="L21" s="5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16" customFormat="1" ht="15.75">
      <c r="A22" s="17"/>
      <c r="B22" s="18" t="s">
        <v>77</v>
      </c>
      <c r="C22" s="43">
        <f>SUM(C23:C35)</f>
        <v>29716</v>
      </c>
      <c r="D22" s="43">
        <f>SUM(D23:D35)</f>
        <v>22672.9</v>
      </c>
      <c r="E22" s="43">
        <f>SUM(E23:E35)</f>
        <v>20763</v>
      </c>
      <c r="F22" s="43">
        <f>SUM(F23:F35)</f>
        <v>17979.4</v>
      </c>
      <c r="G22" s="43">
        <f>SUM(G23:G35)</f>
        <v>22672.9</v>
      </c>
      <c r="H22" s="52">
        <f aca="true" t="shared" si="3" ref="H22:H36">G22/D22*100</f>
        <v>100</v>
      </c>
      <c r="I22" s="62"/>
      <c r="J22" s="43">
        <f>SUM(J23:J35)</f>
        <v>22321.77</v>
      </c>
      <c r="K22" s="70">
        <f aca="true" t="shared" si="4" ref="K22:K27">J22/G22*100</f>
        <v>98.45132294501364</v>
      </c>
      <c r="L22" s="46">
        <f aca="true" t="shared" si="5" ref="L22:L33">J22-G22</f>
        <v>-351.130000000001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2" customFormat="1" ht="81" customHeight="1">
      <c r="A23" s="5" t="s">
        <v>49</v>
      </c>
      <c r="B23" s="6" t="s">
        <v>48</v>
      </c>
      <c r="C23" s="51">
        <v>8531</v>
      </c>
      <c r="D23" s="53">
        <v>8914</v>
      </c>
      <c r="E23" s="53">
        <v>9459</v>
      </c>
      <c r="F23" s="53">
        <v>6313</v>
      </c>
      <c r="G23" s="53">
        <v>8914</v>
      </c>
      <c r="H23" s="52">
        <f t="shared" si="3"/>
        <v>100</v>
      </c>
      <c r="I23" s="45"/>
      <c r="J23" s="70">
        <v>7920.37</v>
      </c>
      <c r="K23" s="70">
        <f t="shared" si="4"/>
        <v>88.85315234462642</v>
      </c>
      <c r="L23" s="46">
        <f t="shared" si="5"/>
        <v>-993.6300000000001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" customFormat="1" ht="81" customHeight="1">
      <c r="A24" s="5" t="s">
        <v>52</v>
      </c>
      <c r="B24" s="6" t="s">
        <v>53</v>
      </c>
      <c r="C24" s="63">
        <v>4423</v>
      </c>
      <c r="D24" s="53">
        <v>5675.4</v>
      </c>
      <c r="E24" s="53">
        <v>5851</v>
      </c>
      <c r="F24" s="53">
        <v>3776</v>
      </c>
      <c r="G24" s="53">
        <v>5675.4</v>
      </c>
      <c r="H24" s="52">
        <f t="shared" si="3"/>
        <v>100</v>
      </c>
      <c r="I24" s="45"/>
      <c r="J24" s="70">
        <v>6034.4</v>
      </c>
      <c r="K24" s="70">
        <f t="shared" si="4"/>
        <v>106.32554533601154</v>
      </c>
      <c r="L24" s="46">
        <f t="shared" si="5"/>
        <v>359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" customFormat="1" ht="69.75" customHeight="1">
      <c r="A25" s="5" t="s">
        <v>51</v>
      </c>
      <c r="B25" s="6" t="s">
        <v>54</v>
      </c>
      <c r="C25" s="63">
        <v>149</v>
      </c>
      <c r="D25" s="53">
        <v>120.5</v>
      </c>
      <c r="E25" s="53">
        <v>105</v>
      </c>
      <c r="F25" s="53">
        <v>90.8</v>
      </c>
      <c r="G25" s="53">
        <v>120.5</v>
      </c>
      <c r="H25" s="52">
        <f t="shared" si="3"/>
        <v>100</v>
      </c>
      <c r="I25" s="45"/>
      <c r="J25" s="70">
        <v>30</v>
      </c>
      <c r="K25" s="70">
        <f t="shared" si="4"/>
        <v>24.896265560165975</v>
      </c>
      <c r="L25" s="46">
        <f t="shared" si="5"/>
        <v>-90.5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ht="36.75" customHeight="1">
      <c r="A26" s="8" t="s">
        <v>56</v>
      </c>
      <c r="B26" s="9" t="s">
        <v>78</v>
      </c>
      <c r="C26" s="64">
        <v>3694</v>
      </c>
      <c r="D26" s="65">
        <v>4229</v>
      </c>
      <c r="E26" s="65">
        <v>4149</v>
      </c>
      <c r="F26" s="53">
        <v>3133</v>
      </c>
      <c r="G26" s="65">
        <v>4229</v>
      </c>
      <c r="H26" s="52">
        <f t="shared" si="3"/>
        <v>100</v>
      </c>
      <c r="I26" s="45"/>
      <c r="J26" s="70">
        <v>4229</v>
      </c>
      <c r="K26" s="70">
        <f t="shared" si="4"/>
        <v>100</v>
      </c>
      <c r="L26" s="46">
        <f t="shared" si="5"/>
        <v>0</v>
      </c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ht="26.25" customHeight="1">
      <c r="A27" s="5" t="s">
        <v>90</v>
      </c>
      <c r="B27" s="6" t="s">
        <v>58</v>
      </c>
      <c r="C27" s="51">
        <v>3553</v>
      </c>
      <c r="D27" s="53">
        <v>3734</v>
      </c>
      <c r="E27" s="53">
        <v>1199</v>
      </c>
      <c r="F27" s="53">
        <v>3328</v>
      </c>
      <c r="G27" s="53">
        <v>3734</v>
      </c>
      <c r="H27" s="44">
        <f t="shared" si="3"/>
        <v>100</v>
      </c>
      <c r="I27" s="45"/>
      <c r="J27" s="46">
        <v>4108</v>
      </c>
      <c r="K27" s="70">
        <f t="shared" si="4"/>
        <v>110.01606855918587</v>
      </c>
      <c r="L27" s="54">
        <f t="shared" si="5"/>
        <v>374</v>
      </c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ht="26.25" customHeight="1">
      <c r="A28" s="5" t="s">
        <v>122</v>
      </c>
      <c r="B28" s="11" t="s">
        <v>123</v>
      </c>
      <c r="C28" s="66">
        <v>8594</v>
      </c>
      <c r="D28" s="67"/>
      <c r="E28" s="67"/>
      <c r="F28" s="53"/>
      <c r="G28" s="67"/>
      <c r="H28" s="44"/>
      <c r="I28" s="45"/>
      <c r="J28" s="46"/>
      <c r="K28" s="70"/>
      <c r="L28" s="54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ht="26.25" customHeight="1">
      <c r="A29" s="5" t="s">
        <v>121</v>
      </c>
      <c r="B29" s="11" t="s">
        <v>124</v>
      </c>
      <c r="C29" s="66">
        <v>28</v>
      </c>
      <c r="D29" s="67"/>
      <c r="E29" s="67"/>
      <c r="F29" s="53"/>
      <c r="G29" s="67"/>
      <c r="H29" s="44"/>
      <c r="I29" s="45"/>
      <c r="J29" s="46"/>
      <c r="K29" s="70"/>
      <c r="L29" s="54"/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ht="33.75" customHeight="1">
      <c r="A30" s="5" t="s">
        <v>67</v>
      </c>
      <c r="B30" s="11" t="s">
        <v>88</v>
      </c>
      <c r="C30" s="66"/>
      <c r="D30" s="67"/>
      <c r="E30" s="67"/>
      <c r="F30" s="53">
        <v>984</v>
      </c>
      <c r="G30" s="67"/>
      <c r="H30" s="52"/>
      <c r="I30" s="45"/>
      <c r="J30" s="70">
        <v>0</v>
      </c>
      <c r="K30" s="70"/>
      <c r="L30" s="46">
        <f t="shared" si="5"/>
        <v>0</v>
      </c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ht="33.75" customHeight="1">
      <c r="A31" s="5" t="s">
        <v>96</v>
      </c>
      <c r="B31" s="11" t="s">
        <v>89</v>
      </c>
      <c r="C31" s="66">
        <v>106</v>
      </c>
      <c r="D31" s="67"/>
      <c r="E31" s="67"/>
      <c r="F31" s="53">
        <v>14.9</v>
      </c>
      <c r="G31" s="67"/>
      <c r="H31" s="52"/>
      <c r="I31" s="45"/>
      <c r="J31" s="70">
        <v>0</v>
      </c>
      <c r="K31" s="70"/>
      <c r="L31" s="46">
        <f t="shared" si="5"/>
        <v>0</v>
      </c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" customFormat="1" ht="41.25" customHeight="1">
      <c r="A32" s="5" t="s">
        <v>125</v>
      </c>
      <c r="B32" s="11" t="s">
        <v>126</v>
      </c>
      <c r="C32" s="66">
        <v>2</v>
      </c>
      <c r="D32" s="67"/>
      <c r="E32" s="67"/>
      <c r="F32" s="53">
        <v>148</v>
      </c>
      <c r="G32" s="67"/>
      <c r="H32" s="52"/>
      <c r="I32" s="45"/>
      <c r="J32" s="70">
        <v>0</v>
      </c>
      <c r="K32" s="70"/>
      <c r="L32" s="46">
        <f t="shared" si="5"/>
        <v>0</v>
      </c>
      <c r="M32" s="15"/>
      <c r="N32" s="1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" customFormat="1" ht="48.75" customHeight="1">
      <c r="A33" s="5" t="s">
        <v>120</v>
      </c>
      <c r="B33" s="11" t="s">
        <v>62</v>
      </c>
      <c r="C33" s="66">
        <v>619</v>
      </c>
      <c r="D33" s="67"/>
      <c r="E33" s="67"/>
      <c r="F33" s="53">
        <v>103.9</v>
      </c>
      <c r="G33" s="67"/>
      <c r="H33" s="52"/>
      <c r="I33" s="45"/>
      <c r="J33" s="70">
        <v>0</v>
      </c>
      <c r="K33" s="70"/>
      <c r="L33" s="46">
        <f t="shared" si="5"/>
        <v>0</v>
      </c>
      <c r="M33" s="15"/>
      <c r="N33" s="1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ht="38.25" customHeight="1">
      <c r="A34" s="5" t="s">
        <v>92</v>
      </c>
      <c r="B34" s="11" t="s">
        <v>93</v>
      </c>
      <c r="C34" s="66">
        <v>5</v>
      </c>
      <c r="D34" s="67"/>
      <c r="E34" s="67"/>
      <c r="F34" s="53">
        <v>39.2</v>
      </c>
      <c r="G34" s="67"/>
      <c r="H34" s="52"/>
      <c r="I34" s="45"/>
      <c r="J34" s="70"/>
      <c r="K34" s="70"/>
      <c r="L34" s="54"/>
      <c r="M34" s="15"/>
      <c r="N34" s="1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6" s="2" customFormat="1" ht="15.75">
      <c r="A35" s="5" t="s">
        <v>94</v>
      </c>
      <c r="B35" s="20" t="s">
        <v>95</v>
      </c>
      <c r="C35" s="68">
        <v>12</v>
      </c>
      <c r="D35" s="69">
        <v>0</v>
      </c>
      <c r="E35" s="69"/>
      <c r="F35" s="53">
        <v>48.6</v>
      </c>
      <c r="G35" s="69">
        <v>0</v>
      </c>
      <c r="H35" s="52"/>
      <c r="I35" s="45"/>
      <c r="J35" s="70">
        <v>0</v>
      </c>
      <c r="K35" s="70"/>
      <c r="L35" s="5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7" s="2" customFormat="1" ht="31.5">
      <c r="A36" s="10"/>
      <c r="B36" s="41" t="s">
        <v>75</v>
      </c>
      <c r="C36" s="66">
        <f>SUM(C22+C9)</f>
        <v>103491.29999999999</v>
      </c>
      <c r="D36" s="66">
        <f>SUM(D22+D9)</f>
        <v>102444.4</v>
      </c>
      <c r="E36" s="66">
        <f>SUM(E22+E9)</f>
        <v>98356</v>
      </c>
      <c r="F36" s="66">
        <f>SUM(F22+F9)</f>
        <v>78153.6</v>
      </c>
      <c r="G36" s="66">
        <f>SUM(G22+G9)</f>
        <v>102444.4</v>
      </c>
      <c r="H36" s="52">
        <f t="shared" si="3"/>
        <v>100</v>
      </c>
      <c r="I36" s="45"/>
      <c r="J36" s="66">
        <f>SUM(J22+J9)</f>
        <v>104780.07</v>
      </c>
      <c r="K36" s="70">
        <f>J36/G36*100</f>
        <v>102.27993916700183</v>
      </c>
      <c r="L36" s="46">
        <f>J36-G36</f>
        <v>2335.670000000013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15.75">
      <c r="A37" s="10"/>
      <c r="B37" s="41"/>
      <c r="C37" s="66"/>
      <c r="D37" s="66"/>
      <c r="E37" s="66"/>
      <c r="F37" s="66"/>
      <c r="G37" s="66"/>
      <c r="H37" s="52"/>
      <c r="I37" s="45"/>
      <c r="J37" s="66"/>
      <c r="K37" s="70"/>
      <c r="L37" s="4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2" customFormat="1" ht="15.75">
      <c r="A38" s="10"/>
      <c r="B38" s="11"/>
      <c r="C38" s="11"/>
      <c r="D38" s="22"/>
      <c r="E38" s="22"/>
      <c r="F38" s="31"/>
      <c r="G38" s="31"/>
      <c r="H38" s="28"/>
      <c r="I38" s="1"/>
      <c r="J38" s="39"/>
      <c r="K38" s="39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="2" customFormat="1" ht="15.75">
      <c r="A39" s="2" t="s">
        <v>97</v>
      </c>
    </row>
    <row r="40" s="2" customFormat="1" ht="15.75"/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</sheetData>
  <sheetProtection/>
  <mergeCells count="14">
    <mergeCell ref="I4:I5"/>
    <mergeCell ref="C4:C5"/>
    <mergeCell ref="J4:J5"/>
    <mergeCell ref="L4:L5"/>
    <mergeCell ref="M4:M5"/>
    <mergeCell ref="E4:E5"/>
    <mergeCell ref="K4:K5"/>
    <mergeCell ref="A2:I2"/>
    <mergeCell ref="A4:A5"/>
    <mergeCell ref="B4:B5"/>
    <mergeCell ref="D4:D5"/>
    <mergeCell ref="F4:F5"/>
    <mergeCell ref="G4:G5"/>
    <mergeCell ref="H4:H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75" zoomScaleNormal="75" zoomScalePageLayoutView="0" workbookViewId="0" topLeftCell="C1">
      <selection activeCell="D11" sqref="D11"/>
    </sheetView>
  </sheetViews>
  <sheetFormatPr defaultColWidth="9.00390625" defaultRowHeight="12.75"/>
  <cols>
    <col min="1" max="1" width="22.375" style="0" customWidth="1"/>
    <col min="2" max="2" width="53.75390625" style="0" customWidth="1"/>
    <col min="3" max="3" width="11.375" style="0" customWidth="1"/>
    <col min="4" max="4" width="10.75390625" style="0" customWidth="1"/>
    <col min="5" max="5" width="10.375" style="0" customWidth="1"/>
    <col min="6" max="6" width="10.625" style="0" customWidth="1"/>
    <col min="7" max="7" width="11.375" style="0" customWidth="1"/>
    <col min="8" max="8" width="10.125" style="0" customWidth="1"/>
    <col min="9" max="9" width="9.125" style="0" hidden="1" customWidth="1"/>
    <col min="10" max="10" width="11.125" style="0" customWidth="1"/>
    <col min="11" max="11" width="9.625" style="0" customWidth="1"/>
    <col min="12" max="12" width="11.375" style="0" customWidth="1"/>
  </cols>
  <sheetData>
    <row r="1" spans="7:11" ht="15">
      <c r="G1" s="32"/>
      <c r="K1" s="32" t="s">
        <v>39</v>
      </c>
    </row>
    <row r="2" spans="1:11" ht="47.25" customHeight="1">
      <c r="A2" s="84" t="s">
        <v>99</v>
      </c>
      <c r="B2" s="89"/>
      <c r="C2" s="89"/>
      <c r="D2" s="89"/>
      <c r="E2" s="89"/>
      <c r="F2" s="89"/>
      <c r="G2" s="89"/>
      <c r="H2" s="89"/>
      <c r="I2" s="89"/>
      <c r="J2" s="40"/>
      <c r="K2" s="40"/>
    </row>
    <row r="3" ht="37.5" customHeight="1">
      <c r="L3" t="s">
        <v>26</v>
      </c>
    </row>
    <row r="4" spans="1:27" s="2" customFormat="1" ht="15.75" customHeight="1">
      <c r="A4" s="86" t="s">
        <v>0</v>
      </c>
      <c r="B4" s="86" t="s">
        <v>1</v>
      </c>
      <c r="C4" s="79" t="s">
        <v>100</v>
      </c>
      <c r="D4" s="79" t="s">
        <v>101</v>
      </c>
      <c r="E4" s="79" t="s">
        <v>102</v>
      </c>
      <c r="F4" s="81" t="s">
        <v>103</v>
      </c>
      <c r="G4" s="77" t="s">
        <v>104</v>
      </c>
      <c r="H4" s="79" t="s">
        <v>35</v>
      </c>
      <c r="I4" s="81" t="s">
        <v>27</v>
      </c>
      <c r="J4" s="81" t="s">
        <v>105</v>
      </c>
      <c r="K4" s="79" t="s">
        <v>106</v>
      </c>
      <c r="L4" s="79" t="s">
        <v>107</v>
      </c>
      <c r="M4" s="8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146.25" customHeight="1">
      <c r="A5" s="87"/>
      <c r="B5" s="87"/>
      <c r="C5" s="82"/>
      <c r="D5" s="82"/>
      <c r="E5" s="82"/>
      <c r="F5" s="88"/>
      <c r="G5" s="78"/>
      <c r="H5" s="80"/>
      <c r="I5" s="82"/>
      <c r="J5" s="82"/>
      <c r="K5" s="80"/>
      <c r="L5" s="80"/>
      <c r="M5" s="8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15.75">
      <c r="A6" s="3">
        <v>1</v>
      </c>
      <c r="B6" s="3">
        <v>2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7</v>
      </c>
      <c r="I6" s="1"/>
      <c r="J6" s="38">
        <v>9</v>
      </c>
      <c r="K6" s="38">
        <v>10</v>
      </c>
      <c r="L6" s="38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15.75" hidden="1">
      <c r="A7" s="17" t="s">
        <v>8</v>
      </c>
      <c r="B7" s="18" t="s">
        <v>1</v>
      </c>
      <c r="C7" s="18"/>
      <c r="D7" s="14">
        <f>D9+D23</f>
        <v>100481.3</v>
      </c>
      <c r="E7" s="14"/>
      <c r="F7" s="14">
        <f>F9+F23</f>
        <v>85236.37</v>
      </c>
      <c r="G7" s="14">
        <f>G9+G23</f>
        <v>100481.3</v>
      </c>
      <c r="H7" s="14" t="e">
        <f>G7-#REF!</f>
        <v>#REF!</v>
      </c>
      <c r="I7" s="1"/>
      <c r="J7" s="1"/>
      <c r="K7" s="1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5.75">
      <c r="A8" s="34">
        <v>1</v>
      </c>
      <c r="B8" s="18" t="s">
        <v>28</v>
      </c>
      <c r="C8" s="66"/>
      <c r="D8" s="14"/>
      <c r="E8" s="14"/>
      <c r="F8" s="72"/>
      <c r="G8" s="14"/>
      <c r="H8" s="14"/>
      <c r="I8" s="1"/>
      <c r="J8" s="39"/>
      <c r="K8" s="39"/>
      <c r="L8" s="3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5.75">
      <c r="A9" s="17"/>
      <c r="B9" s="18" t="s">
        <v>9</v>
      </c>
      <c r="C9" s="43">
        <f>SUM(C11+C14+C17)</f>
        <v>65791.79999999999</v>
      </c>
      <c r="D9" s="43">
        <f>SUM(D11+D14+D17)</f>
        <v>66584</v>
      </c>
      <c r="E9" s="43">
        <f>SUM(E11+E14+E17)</f>
        <v>70807</v>
      </c>
      <c r="F9" s="43">
        <f>SUM(F11+F17+F21+F14)</f>
        <v>54670.13</v>
      </c>
      <c r="G9" s="43">
        <f>SUM(G11+G14+G17)</f>
        <v>66584</v>
      </c>
      <c r="H9" s="52">
        <f>G9/D9*100</f>
        <v>100</v>
      </c>
      <c r="I9" s="45"/>
      <c r="J9" s="43">
        <f>SUM(J11+J13+J14+J17)</f>
        <v>75098.8</v>
      </c>
      <c r="K9" s="70">
        <f>J9/G9*100</f>
        <v>112.78805719091673</v>
      </c>
      <c r="L9" s="46">
        <f aca="true" t="shared" si="0" ref="L9:L20">J9-G9</f>
        <v>8514.800000000003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5.75">
      <c r="A10" s="5" t="s">
        <v>10</v>
      </c>
      <c r="B10" s="6" t="s">
        <v>11</v>
      </c>
      <c r="C10" s="47"/>
      <c r="D10" s="48"/>
      <c r="E10" s="48"/>
      <c r="F10" s="71"/>
      <c r="G10" s="48"/>
      <c r="H10" s="52"/>
      <c r="I10" s="49"/>
      <c r="J10" s="50"/>
      <c r="K10" s="70"/>
      <c r="L10" s="46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5.75">
      <c r="A11" s="5" t="s">
        <v>12</v>
      </c>
      <c r="B11" s="6" t="s">
        <v>13</v>
      </c>
      <c r="C11" s="51">
        <v>36883.7</v>
      </c>
      <c r="D11" s="52">
        <v>36198</v>
      </c>
      <c r="E11" s="52">
        <v>38515</v>
      </c>
      <c r="F11" s="53">
        <v>30621.95</v>
      </c>
      <c r="G11" s="52">
        <v>36198</v>
      </c>
      <c r="H11" s="52">
        <f>G11/D11*100</f>
        <v>100</v>
      </c>
      <c r="I11" s="45"/>
      <c r="J11" s="70">
        <v>41177</v>
      </c>
      <c r="K11" s="70">
        <f>J11/G11*100</f>
        <v>113.75490358583346</v>
      </c>
      <c r="L11" s="46">
        <f t="shared" si="0"/>
        <v>4979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15.75">
      <c r="A12" s="25" t="s">
        <v>110</v>
      </c>
      <c r="B12" s="26" t="s">
        <v>111</v>
      </c>
      <c r="C12" s="75"/>
      <c r="D12" s="69"/>
      <c r="E12" s="69"/>
      <c r="F12" s="67"/>
      <c r="G12" s="69"/>
      <c r="H12" s="52"/>
      <c r="I12" s="45"/>
      <c r="J12" s="76"/>
      <c r="K12" s="70"/>
      <c r="L12" s="46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15.75">
      <c r="A13" s="25" t="s">
        <v>109</v>
      </c>
      <c r="B13" s="26" t="s">
        <v>112</v>
      </c>
      <c r="C13" s="75"/>
      <c r="D13" s="69"/>
      <c r="E13" s="69"/>
      <c r="F13" s="67"/>
      <c r="G13" s="69"/>
      <c r="H13" s="52"/>
      <c r="I13" s="45"/>
      <c r="J13" s="76">
        <v>3623.8</v>
      </c>
      <c r="K13" s="70" t="e">
        <f>J13/G13*100</f>
        <v>#DIV/0!</v>
      </c>
      <c r="L13" s="46">
        <f t="shared" si="0"/>
        <v>3623.8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5.75">
      <c r="A14" s="25" t="s">
        <v>14</v>
      </c>
      <c r="B14" s="26" t="s">
        <v>15</v>
      </c>
      <c r="C14" s="55">
        <f>C15+C16</f>
        <v>8155.200000000001</v>
      </c>
      <c r="D14" s="56">
        <f>D15+D16</f>
        <v>8501</v>
      </c>
      <c r="E14" s="56">
        <f>E15+E16</f>
        <v>9361</v>
      </c>
      <c r="F14" s="56">
        <f>F15+F16</f>
        <v>7763.88</v>
      </c>
      <c r="G14" s="56">
        <f>G15+G16</f>
        <v>8501</v>
      </c>
      <c r="H14" s="52">
        <f>G14/D14*100</f>
        <v>100</v>
      </c>
      <c r="I14" s="49"/>
      <c r="J14" s="56">
        <f>J15+J16</f>
        <v>8926</v>
      </c>
      <c r="K14" s="70">
        <f>J14/G14*100</f>
        <v>104.99941183390189</v>
      </c>
      <c r="L14" s="46">
        <f t="shared" si="0"/>
        <v>425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31.5">
      <c r="A15" s="25"/>
      <c r="B15" s="30" t="s">
        <v>24</v>
      </c>
      <c r="C15" s="57">
        <v>8137.6</v>
      </c>
      <c r="D15" s="58">
        <v>8501</v>
      </c>
      <c r="E15" s="58">
        <v>9361</v>
      </c>
      <c r="F15" s="53">
        <v>7750.08</v>
      </c>
      <c r="G15" s="58">
        <v>8501</v>
      </c>
      <c r="H15" s="52">
        <f>G15/D15*100</f>
        <v>100</v>
      </c>
      <c r="I15" s="45"/>
      <c r="J15" s="70">
        <v>8926</v>
      </c>
      <c r="K15" s="70">
        <f>J15/G15*100</f>
        <v>104.99941183390189</v>
      </c>
      <c r="L15" s="46">
        <f t="shared" si="0"/>
        <v>425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" customFormat="1" ht="15.75">
      <c r="A16" s="4" t="s">
        <v>16</v>
      </c>
      <c r="B16" s="27" t="s">
        <v>17</v>
      </c>
      <c r="C16" s="59">
        <v>17.6</v>
      </c>
      <c r="D16" s="60"/>
      <c r="E16" s="60"/>
      <c r="F16" s="60">
        <v>13.8</v>
      </c>
      <c r="G16" s="60"/>
      <c r="H16" s="52"/>
      <c r="I16" s="45"/>
      <c r="J16" s="70">
        <v>0</v>
      </c>
      <c r="K16" s="70"/>
      <c r="L16" s="46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" customFormat="1" ht="15.75">
      <c r="A17" s="4" t="s">
        <v>18</v>
      </c>
      <c r="B17" s="6" t="s">
        <v>19</v>
      </c>
      <c r="C17" s="61">
        <f>C18+C19+C20</f>
        <v>20752.9</v>
      </c>
      <c r="D17" s="48">
        <f>D18+D19+D20</f>
        <v>21885</v>
      </c>
      <c r="E17" s="48">
        <f>E18+E19+E20</f>
        <v>22931</v>
      </c>
      <c r="F17" s="48">
        <f>F18+F19+F20</f>
        <v>16284.3</v>
      </c>
      <c r="G17" s="48">
        <f>G18+G19+G20</f>
        <v>21885</v>
      </c>
      <c r="H17" s="52">
        <f>G17/D17*100</f>
        <v>100</v>
      </c>
      <c r="I17" s="49"/>
      <c r="J17" s="48">
        <f>J18+J19+J20</f>
        <v>21372</v>
      </c>
      <c r="K17" s="70">
        <f>J17/G17*100</f>
        <v>97.65592871830022</v>
      </c>
      <c r="L17" s="46">
        <f t="shared" si="0"/>
        <v>-513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15.75">
      <c r="A18" s="5"/>
      <c r="B18" s="6" t="s">
        <v>20</v>
      </c>
      <c r="C18" s="51">
        <v>5017.9</v>
      </c>
      <c r="D18" s="52">
        <v>4662</v>
      </c>
      <c r="E18" s="52">
        <v>5483</v>
      </c>
      <c r="F18" s="53">
        <v>2784.99</v>
      </c>
      <c r="G18" s="52">
        <v>4662</v>
      </c>
      <c r="H18" s="52">
        <f>G18/D18*100</f>
        <v>100</v>
      </c>
      <c r="I18" s="45"/>
      <c r="J18" s="70">
        <v>5091</v>
      </c>
      <c r="K18" s="70">
        <f>J18/G18*100</f>
        <v>109.2020592020592</v>
      </c>
      <c r="L18" s="46">
        <f t="shared" si="0"/>
        <v>429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ht="15.75">
      <c r="A19" s="5"/>
      <c r="B19" s="6" t="s">
        <v>25</v>
      </c>
      <c r="C19" s="51">
        <v>5276.5</v>
      </c>
      <c r="D19" s="52">
        <v>6003</v>
      </c>
      <c r="E19" s="52">
        <v>6103</v>
      </c>
      <c r="F19" s="53">
        <v>4344.29</v>
      </c>
      <c r="G19" s="52">
        <v>6003</v>
      </c>
      <c r="H19" s="52">
        <f>G19/D19*100</f>
        <v>100</v>
      </c>
      <c r="I19" s="45"/>
      <c r="J19" s="70">
        <v>6103</v>
      </c>
      <c r="K19" s="70">
        <f>J19/G19*100</f>
        <v>101.66583374979177</v>
      </c>
      <c r="L19" s="46">
        <f t="shared" si="0"/>
        <v>100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" customFormat="1" ht="15.75">
      <c r="A20" s="5"/>
      <c r="B20" s="6" t="s">
        <v>21</v>
      </c>
      <c r="C20" s="51">
        <v>10458.5</v>
      </c>
      <c r="D20" s="52">
        <v>11220</v>
      </c>
      <c r="E20" s="52">
        <v>11345</v>
      </c>
      <c r="F20" s="53">
        <v>9155.02</v>
      </c>
      <c r="G20" s="52">
        <v>11220</v>
      </c>
      <c r="H20" s="52">
        <f>G20/D20*100</f>
        <v>100</v>
      </c>
      <c r="I20" s="45"/>
      <c r="J20" s="70">
        <v>10178</v>
      </c>
      <c r="K20" s="70">
        <f>J20/G20*100</f>
        <v>90.71301247771835</v>
      </c>
      <c r="L20" s="46">
        <f t="shared" si="0"/>
        <v>-1042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" customFormat="1" ht="15.75">
      <c r="A21" s="5" t="s">
        <v>22</v>
      </c>
      <c r="B21" s="6" t="s">
        <v>23</v>
      </c>
      <c r="C21" s="51"/>
      <c r="D21" s="52"/>
      <c r="E21" s="52"/>
      <c r="F21" s="53"/>
      <c r="G21" s="52"/>
      <c r="H21" s="52"/>
      <c r="I21" s="45"/>
      <c r="J21" s="46"/>
      <c r="K21" s="70"/>
      <c r="L21" s="5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2" customFormat="1" ht="15.75">
      <c r="A22" s="5"/>
      <c r="B22" s="6"/>
      <c r="C22" s="51"/>
      <c r="D22" s="52"/>
      <c r="E22" s="52"/>
      <c r="F22" s="53"/>
      <c r="G22" s="52"/>
      <c r="H22" s="52"/>
      <c r="I22" s="45"/>
      <c r="J22" s="46"/>
      <c r="K22" s="70"/>
      <c r="L22" s="5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6" customFormat="1" ht="15.75">
      <c r="A23" s="17"/>
      <c r="B23" s="18" t="s">
        <v>77</v>
      </c>
      <c r="C23" s="43">
        <f>SUM(C24:C34)</f>
        <v>25718</v>
      </c>
      <c r="D23" s="43">
        <f>SUM(D24:D34)</f>
        <v>33897.3</v>
      </c>
      <c r="E23" s="43">
        <f>SUM(E24:E34)</f>
        <v>21009</v>
      </c>
      <c r="F23" s="43">
        <f>SUM(F24:F34)</f>
        <v>30566.239999999998</v>
      </c>
      <c r="G23" s="43">
        <f>SUM(G24:G34)</f>
        <v>33897.3</v>
      </c>
      <c r="H23" s="52">
        <f aca="true" t="shared" si="1" ref="H23:H29">G23/D23*100</f>
        <v>100</v>
      </c>
      <c r="I23" s="62"/>
      <c r="J23" s="43">
        <f>SUM(J24:J34)</f>
        <v>22409</v>
      </c>
      <c r="K23" s="70">
        <f aca="true" t="shared" si="2" ref="K23:K29">J23/G23*100</f>
        <v>66.10851011732497</v>
      </c>
      <c r="L23" s="46">
        <f aca="true" t="shared" si="3" ref="L23:L32">J23-G23</f>
        <v>-11488.300000000003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2" customFormat="1" ht="81" customHeight="1">
      <c r="A24" s="5" t="s">
        <v>49</v>
      </c>
      <c r="B24" s="6" t="s">
        <v>48</v>
      </c>
      <c r="C24" s="51">
        <v>7167</v>
      </c>
      <c r="D24" s="53">
        <v>8625</v>
      </c>
      <c r="E24" s="53">
        <v>8625</v>
      </c>
      <c r="F24" s="53">
        <v>6874.52</v>
      </c>
      <c r="G24" s="53">
        <v>8625</v>
      </c>
      <c r="H24" s="52">
        <f t="shared" si="1"/>
        <v>100</v>
      </c>
      <c r="I24" s="45"/>
      <c r="J24" s="70">
        <v>8914</v>
      </c>
      <c r="K24" s="70">
        <f t="shared" si="2"/>
        <v>103.35072463768115</v>
      </c>
      <c r="L24" s="46">
        <f t="shared" si="3"/>
        <v>289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" customFormat="1" ht="81" customHeight="1">
      <c r="A25" s="5" t="s">
        <v>52</v>
      </c>
      <c r="B25" s="6" t="s">
        <v>53</v>
      </c>
      <c r="C25" s="63">
        <v>4239.4</v>
      </c>
      <c r="D25" s="53">
        <v>7477</v>
      </c>
      <c r="E25" s="53">
        <v>4280</v>
      </c>
      <c r="F25" s="53">
        <v>7198.29</v>
      </c>
      <c r="G25" s="53">
        <v>7477</v>
      </c>
      <c r="H25" s="52">
        <f t="shared" si="1"/>
        <v>100</v>
      </c>
      <c r="I25" s="45"/>
      <c r="J25" s="70">
        <v>5601</v>
      </c>
      <c r="K25" s="70">
        <f t="shared" si="2"/>
        <v>74.90972315099638</v>
      </c>
      <c r="L25" s="46">
        <f t="shared" si="3"/>
        <v>-1876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ht="69.75" customHeight="1">
      <c r="A26" s="5" t="s">
        <v>51</v>
      </c>
      <c r="B26" s="6" t="s">
        <v>54</v>
      </c>
      <c r="C26" s="63">
        <v>380.8</v>
      </c>
      <c r="D26" s="53">
        <v>120</v>
      </c>
      <c r="E26" s="53">
        <v>326</v>
      </c>
      <c r="F26" s="53">
        <v>125.27</v>
      </c>
      <c r="G26" s="53">
        <v>120</v>
      </c>
      <c r="H26" s="52">
        <f t="shared" si="1"/>
        <v>100</v>
      </c>
      <c r="I26" s="45"/>
      <c r="J26" s="70">
        <v>117</v>
      </c>
      <c r="K26" s="70">
        <f t="shared" si="2"/>
        <v>97.5</v>
      </c>
      <c r="L26" s="46">
        <f t="shared" si="3"/>
        <v>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ht="36.75" customHeight="1">
      <c r="A27" s="8" t="s">
        <v>56</v>
      </c>
      <c r="B27" s="9" t="s">
        <v>78</v>
      </c>
      <c r="C27" s="64">
        <v>5068.4</v>
      </c>
      <c r="D27" s="65">
        <v>4229</v>
      </c>
      <c r="E27" s="65">
        <v>4229</v>
      </c>
      <c r="F27" s="53">
        <v>3630.48</v>
      </c>
      <c r="G27" s="65">
        <v>4229</v>
      </c>
      <c r="H27" s="52">
        <f t="shared" si="1"/>
        <v>100</v>
      </c>
      <c r="I27" s="45"/>
      <c r="J27" s="70">
        <v>4229</v>
      </c>
      <c r="K27" s="70">
        <f t="shared" si="2"/>
        <v>100</v>
      </c>
      <c r="L27" s="46">
        <f t="shared" si="3"/>
        <v>0</v>
      </c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ht="26.25" customHeight="1">
      <c r="A28" s="5" t="s">
        <v>90</v>
      </c>
      <c r="B28" s="6" t="s">
        <v>58</v>
      </c>
      <c r="C28" s="51">
        <v>3915.5</v>
      </c>
      <c r="D28" s="53">
        <v>3548</v>
      </c>
      <c r="E28" s="53">
        <v>3548</v>
      </c>
      <c r="F28" s="53">
        <v>2760.48</v>
      </c>
      <c r="G28" s="53">
        <v>3548</v>
      </c>
      <c r="H28" s="52">
        <f t="shared" si="1"/>
        <v>100</v>
      </c>
      <c r="I28" s="45"/>
      <c r="J28" s="54">
        <v>3548</v>
      </c>
      <c r="K28" s="70">
        <f t="shared" si="2"/>
        <v>100</v>
      </c>
      <c r="L28" s="54">
        <f t="shared" si="3"/>
        <v>0</v>
      </c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ht="33.75" customHeight="1">
      <c r="A29" s="5" t="s">
        <v>67</v>
      </c>
      <c r="B29" s="11" t="s">
        <v>88</v>
      </c>
      <c r="C29" s="66"/>
      <c r="D29" s="67"/>
      <c r="E29" s="67"/>
      <c r="F29" s="53"/>
      <c r="G29" s="67"/>
      <c r="H29" s="52" t="e">
        <f t="shared" si="1"/>
        <v>#DIV/0!</v>
      </c>
      <c r="I29" s="45"/>
      <c r="J29" s="70">
        <v>0</v>
      </c>
      <c r="K29" s="70" t="e">
        <f t="shared" si="2"/>
        <v>#DIV/0!</v>
      </c>
      <c r="L29" s="46">
        <f t="shared" si="3"/>
        <v>0</v>
      </c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ht="33.75" customHeight="1">
      <c r="A30" s="5" t="s">
        <v>96</v>
      </c>
      <c r="B30" s="11" t="s">
        <v>89</v>
      </c>
      <c r="C30" s="66"/>
      <c r="D30" s="67"/>
      <c r="E30" s="67"/>
      <c r="F30" s="53"/>
      <c r="G30" s="67"/>
      <c r="H30" s="52"/>
      <c r="I30" s="45"/>
      <c r="J30" s="70">
        <v>0</v>
      </c>
      <c r="K30" s="70"/>
      <c r="L30" s="46">
        <f t="shared" si="3"/>
        <v>0</v>
      </c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ht="26.25" customHeight="1">
      <c r="A31" s="5" t="s">
        <v>91</v>
      </c>
      <c r="B31" s="11" t="s">
        <v>61</v>
      </c>
      <c r="C31" s="66">
        <v>4834.2</v>
      </c>
      <c r="D31" s="67">
        <v>9807.5</v>
      </c>
      <c r="E31" s="67"/>
      <c r="F31" s="53">
        <v>9808.6</v>
      </c>
      <c r="G31" s="67">
        <v>9807.5</v>
      </c>
      <c r="H31" s="52"/>
      <c r="I31" s="45"/>
      <c r="J31" s="70">
        <v>0</v>
      </c>
      <c r="K31" s="70"/>
      <c r="L31" s="46">
        <f t="shared" si="3"/>
        <v>-9807.5</v>
      </c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" customFormat="1" ht="48.75" customHeight="1">
      <c r="A32" s="5" t="s">
        <v>59</v>
      </c>
      <c r="B32" s="11" t="s">
        <v>62</v>
      </c>
      <c r="C32" s="66">
        <v>103.7</v>
      </c>
      <c r="D32" s="67">
        <v>90.8</v>
      </c>
      <c r="E32" s="67">
        <v>1</v>
      </c>
      <c r="F32" s="53">
        <v>168.6</v>
      </c>
      <c r="G32" s="67">
        <v>90.8</v>
      </c>
      <c r="H32" s="52"/>
      <c r="I32" s="45"/>
      <c r="J32" s="70">
        <v>0</v>
      </c>
      <c r="K32" s="70"/>
      <c r="L32" s="46">
        <f t="shared" si="3"/>
        <v>-90.8</v>
      </c>
      <c r="M32" s="15"/>
      <c r="N32" s="1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" customFormat="1" ht="38.25" customHeight="1">
      <c r="A33" s="5" t="s">
        <v>92</v>
      </c>
      <c r="B33" s="11" t="s">
        <v>93</v>
      </c>
      <c r="C33" s="66">
        <v>9</v>
      </c>
      <c r="D33" s="67"/>
      <c r="E33" s="67"/>
      <c r="F33" s="53"/>
      <c r="G33" s="67"/>
      <c r="H33" s="52"/>
      <c r="I33" s="45"/>
      <c r="J33" s="70"/>
      <c r="K33" s="70"/>
      <c r="L33" s="54"/>
      <c r="M33" s="15"/>
      <c r="N33" s="1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6" s="2" customFormat="1" ht="15.75">
      <c r="A34" s="5" t="s">
        <v>94</v>
      </c>
      <c r="B34" s="20" t="s">
        <v>95</v>
      </c>
      <c r="C34" s="68"/>
      <c r="D34" s="69">
        <v>0</v>
      </c>
      <c r="E34" s="69"/>
      <c r="F34" s="53"/>
      <c r="G34" s="69">
        <v>0</v>
      </c>
      <c r="H34" s="52"/>
      <c r="I34" s="45"/>
      <c r="J34" s="70">
        <v>0</v>
      </c>
      <c r="K34" s="70"/>
      <c r="L34" s="5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7" s="2" customFormat="1" ht="31.5">
      <c r="A35" s="10"/>
      <c r="B35" s="41" t="s">
        <v>75</v>
      </c>
      <c r="C35" s="73">
        <f>SUM(C23+C9)</f>
        <v>91509.79999999999</v>
      </c>
      <c r="D35" s="73">
        <f>SUM(D23+D9)</f>
        <v>100481.3</v>
      </c>
      <c r="E35" s="73">
        <f>SUM(E23+E9)</f>
        <v>91816</v>
      </c>
      <c r="F35" s="73">
        <f>SUM(F23+F9)</f>
        <v>85236.37</v>
      </c>
      <c r="G35" s="73">
        <f>SUM(G23+G9)</f>
        <v>100481.3</v>
      </c>
      <c r="H35" s="44">
        <f>G35/D35*100</f>
        <v>100</v>
      </c>
      <c r="I35" s="62"/>
      <c r="J35" s="73">
        <f>SUM(J23+J9)</f>
        <v>97507.8</v>
      </c>
      <c r="K35" s="74">
        <f>J35/G35*100</f>
        <v>97.04074290440113</v>
      </c>
      <c r="L35" s="46">
        <f>J35-G35</f>
        <v>-2973.5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ht="15.75">
      <c r="A36" s="10"/>
      <c r="B36" s="11"/>
      <c r="C36" s="11"/>
      <c r="D36" s="22"/>
      <c r="E36" s="22"/>
      <c r="F36" s="31"/>
      <c r="G36" s="31"/>
      <c r="H36" s="28"/>
      <c r="I36" s="1"/>
      <c r="J36" s="39"/>
      <c r="K36" s="39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21" customHeight="1">
      <c r="A37" s="10"/>
      <c r="B37" s="11"/>
      <c r="C37" s="11"/>
      <c r="D37" s="22"/>
      <c r="E37" s="22"/>
      <c r="F37" s="31"/>
      <c r="G37" s="31"/>
      <c r="H37" s="28"/>
      <c r="I37" s="1"/>
      <c r="J37" s="39"/>
      <c r="K37" s="39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6" customFormat="1" ht="15.75">
      <c r="A38" s="21"/>
      <c r="B38" s="19"/>
      <c r="C38" s="19"/>
      <c r="D38" s="22"/>
      <c r="E38" s="22"/>
      <c r="F38" s="31"/>
      <c r="G38" s="31"/>
      <c r="H38" s="28"/>
      <c r="I38" s="1"/>
      <c r="J38" s="39"/>
      <c r="K38" s="39"/>
      <c r="L38" s="37"/>
      <c r="M38" s="1"/>
      <c r="N38" s="1"/>
      <c r="O38" s="1"/>
      <c r="P38" s="1"/>
      <c r="Q38" s="1"/>
      <c r="R38" s="1"/>
      <c r="S38" s="1"/>
      <c r="T38" s="1"/>
      <c r="U38" s="15"/>
      <c r="V38" s="15"/>
      <c r="W38" s="15"/>
      <c r="X38" s="15"/>
      <c r="Y38" s="15"/>
      <c r="Z38" s="15"/>
      <c r="AA38" s="15"/>
    </row>
    <row r="39" spans="1:27" s="16" customFormat="1" ht="74.25" customHeight="1">
      <c r="A39" s="36"/>
      <c r="B39" s="35"/>
      <c r="C39" s="19"/>
      <c r="D39" s="22"/>
      <c r="E39" s="22"/>
      <c r="F39" s="31"/>
      <c r="G39" s="31"/>
      <c r="H39" s="28"/>
      <c r="I39" s="1"/>
      <c r="J39" s="39"/>
      <c r="K39" s="39"/>
      <c r="L39" s="37"/>
      <c r="M39" s="1"/>
      <c r="N39" s="1"/>
      <c r="O39" s="1"/>
      <c r="P39" s="1"/>
      <c r="Q39" s="1"/>
      <c r="R39" s="1"/>
      <c r="S39" s="1"/>
      <c r="T39" s="1"/>
      <c r="U39" s="15"/>
      <c r="V39" s="15"/>
      <c r="W39" s="15"/>
      <c r="X39" s="15"/>
      <c r="Y39" s="15"/>
      <c r="Z39" s="15"/>
      <c r="AA39" s="15"/>
    </row>
    <row r="40" s="2" customFormat="1" ht="15.75">
      <c r="A40" s="2" t="s">
        <v>97</v>
      </c>
    </row>
    <row r="41" s="2" customFormat="1" ht="15.75"/>
    <row r="42" s="2" customFormat="1" ht="15.75"/>
    <row r="43" spans="1:2" s="2" customFormat="1" ht="15.75">
      <c r="A43" s="2" t="s">
        <v>37</v>
      </c>
      <c r="B43" s="2" t="s">
        <v>108</v>
      </c>
    </row>
    <row r="44" spans="1:2" s="2" customFormat="1" ht="15.75">
      <c r="A44" s="2" t="s">
        <v>38</v>
      </c>
      <c r="B44" s="2" t="s">
        <v>87</v>
      </c>
    </row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</sheetData>
  <sheetProtection/>
  <mergeCells count="14">
    <mergeCell ref="M4:M5"/>
    <mergeCell ref="E4:E5"/>
    <mergeCell ref="K4:K5"/>
    <mergeCell ref="A2:I2"/>
    <mergeCell ref="A4:A5"/>
    <mergeCell ref="B4:B5"/>
    <mergeCell ref="D4:D5"/>
    <mergeCell ref="F4:F5"/>
    <mergeCell ref="G4:G5"/>
    <mergeCell ref="H4:H5"/>
    <mergeCell ref="I4:I5"/>
    <mergeCell ref="C4:C5"/>
    <mergeCell ref="J4:J5"/>
    <mergeCell ref="L4:L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Budjet1</dc:creator>
  <cp:keywords/>
  <dc:description/>
  <cp:lastModifiedBy>Администрация</cp:lastModifiedBy>
  <cp:lastPrinted>2015-11-13T01:29:16Z</cp:lastPrinted>
  <dcterms:created xsi:type="dcterms:W3CDTF">2007-06-18T23:35:05Z</dcterms:created>
  <dcterms:modified xsi:type="dcterms:W3CDTF">2015-12-13T02:06:04Z</dcterms:modified>
  <cp:category/>
  <cp:version/>
  <cp:contentType/>
  <cp:contentStatus/>
</cp:coreProperties>
</file>