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a\Desktop\заседание апрель\отчет 1 квартал\"/>
    </mc:Choice>
  </mc:AlternateContent>
  <bookViews>
    <workbookView xWindow="0" yWindow="0" windowWidth="28800" windowHeight="11835"/>
  </bookViews>
  <sheets>
    <sheet name="Доходы" sheetId="1" r:id="rId1"/>
    <sheet name="Расходы" sheetId="2" r:id="rId2"/>
    <sheet name="Источники" sheetId="3" r:id="rId3"/>
    <sheet name="Исп.по ГРБС" sheetId="6" r:id="rId4"/>
    <sheet name="МП" sheetId="7" r:id="rId5"/>
    <sheet name="БРФ" sheetId="5" r:id="rId6"/>
  </sheets>
  <definedNames>
    <definedName name="_col1" localSheetId="5">#REF!</definedName>
    <definedName name="_col1">#REF!</definedName>
    <definedName name="_col10" localSheetId="5">#REF!</definedName>
    <definedName name="_col10">#REF!</definedName>
    <definedName name="_col11" localSheetId="5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Доходы!$A$13:$H$13</definedName>
    <definedName name="_xlnm._FilterDatabase" localSheetId="1" hidden="1">Расходы!$A$7:$K$280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а">#REF!</definedName>
    <definedName name="ап">#REF!</definedName>
    <definedName name="в">#REF!</definedName>
    <definedName name="_xlnm.Print_Titles" localSheetId="0">Доходы!$12:$13</definedName>
    <definedName name="_xlnm.Print_Titles" localSheetId="3">'Исп.по ГРБС'!$4:$6</definedName>
    <definedName name="_xlnm.Print_Titles" localSheetId="4">МП!$5:$7</definedName>
    <definedName name="_xlnm.Print_Titles" localSheetId="1">Расходы!$4:$6</definedName>
    <definedName name="нет">#REF!</definedName>
    <definedName name="_xlnm.Print_Area" localSheetId="5">БРФ!$A$1:$D$16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F82" i="6" l="1"/>
  <c r="F77" i="6"/>
  <c r="F74" i="6" s="1"/>
  <c r="F75" i="6"/>
  <c r="F71" i="6"/>
  <c r="F68" i="6"/>
  <c r="F64" i="6"/>
  <c r="F61" i="6"/>
  <c r="F58" i="6"/>
  <c r="F52" i="6"/>
  <c r="F49" i="6" s="1"/>
  <c r="F50" i="6"/>
  <c r="F47" i="6"/>
  <c r="F44" i="6"/>
  <c r="F40" i="6"/>
  <c r="F38" i="6"/>
  <c r="F35" i="6"/>
  <c r="F31" i="6"/>
  <c r="F27" i="6"/>
  <c r="F26" i="6"/>
  <c r="F24" i="6"/>
  <c r="F20" i="6"/>
  <c r="F18" i="6"/>
  <c r="F16" i="6"/>
  <c r="F14" i="6"/>
  <c r="F9" i="6"/>
  <c r="F8" i="6" s="1"/>
  <c r="E277" i="7"/>
  <c r="E276" i="7" s="1"/>
  <c r="F276" i="7" s="1"/>
  <c r="E274" i="7"/>
  <c r="E273" i="7"/>
  <c r="E271" i="7"/>
  <c r="E264" i="7"/>
  <c r="F264" i="7" s="1"/>
  <c r="E260" i="7"/>
  <c r="F260" i="7" s="1"/>
  <c r="E254" i="7"/>
  <c r="E250" i="7"/>
  <c r="E247" i="7"/>
  <c r="E245" i="7"/>
  <c r="F245" i="7" s="1"/>
  <c r="E242" i="7"/>
  <c r="E239" i="7"/>
  <c r="E236" i="7"/>
  <c r="E235" i="7" s="1"/>
  <c r="F235" i="7" s="1"/>
  <c r="E233" i="7"/>
  <c r="F233" i="7" s="1"/>
  <c r="E228" i="7"/>
  <c r="E222" i="7"/>
  <c r="E214" i="7"/>
  <c r="E205" i="7"/>
  <c r="E202" i="7"/>
  <c r="E195" i="7"/>
  <c r="E194" i="7" s="1"/>
  <c r="F194" i="7" s="1"/>
  <c r="E187" i="7"/>
  <c r="F187" i="7" s="1"/>
  <c r="E186" i="7"/>
  <c r="F186" i="7" s="1"/>
  <c r="E182" i="7"/>
  <c r="E179" i="7"/>
  <c r="E176" i="7"/>
  <c r="E172" i="7" s="1"/>
  <c r="F172" i="7" s="1"/>
  <c r="E173" i="7"/>
  <c r="F173" i="7" s="1"/>
  <c r="E170" i="7"/>
  <c r="F170" i="7" s="1"/>
  <c r="E162" i="7"/>
  <c r="E160" i="7"/>
  <c r="E155" i="7"/>
  <c r="E153" i="7"/>
  <c r="E134" i="7"/>
  <c r="E133" i="7"/>
  <c r="F133" i="7" s="1"/>
  <c r="E130" i="7"/>
  <c r="F130" i="7" s="1"/>
  <c r="E129" i="7"/>
  <c r="E126" i="7"/>
  <c r="E125" i="7" s="1"/>
  <c r="E123" i="7"/>
  <c r="E122" i="7"/>
  <c r="F122" i="7" s="1"/>
  <c r="E118" i="7"/>
  <c r="E117" i="7" s="1"/>
  <c r="E113" i="7"/>
  <c r="E112" i="7"/>
  <c r="E109" i="7"/>
  <c r="E108" i="7"/>
  <c r="E106" i="7"/>
  <c r="E105" i="7" s="1"/>
  <c r="E102" i="7"/>
  <c r="E95" i="7"/>
  <c r="F95" i="7" s="1"/>
  <c r="E89" i="7"/>
  <c r="E83" i="7"/>
  <c r="E79" i="7"/>
  <c r="E74" i="7"/>
  <c r="F74" i="7" s="1"/>
  <c r="E73" i="7"/>
  <c r="E70" i="7"/>
  <c r="F70" i="7" s="1"/>
  <c r="E69" i="7"/>
  <c r="F69" i="7" s="1"/>
  <c r="E64" i="7"/>
  <c r="E61" i="7" s="1"/>
  <c r="F61" i="7" s="1"/>
  <c r="E62" i="7"/>
  <c r="E58" i="7"/>
  <c r="F58" i="7" s="1"/>
  <c r="E55" i="7"/>
  <c r="E52" i="7"/>
  <c r="E47" i="7"/>
  <c r="E39" i="7"/>
  <c r="E21" i="7"/>
  <c r="E9" i="7"/>
  <c r="E270" i="7"/>
  <c r="E269" i="7"/>
  <c r="F269" i="7" s="1"/>
  <c r="E169" i="7"/>
  <c r="E168" i="7" s="1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71" i="7"/>
  <c r="F174" i="7"/>
  <c r="F175" i="7"/>
  <c r="F176" i="7"/>
  <c r="F177" i="7"/>
  <c r="F179" i="7"/>
  <c r="F180" i="7"/>
  <c r="F181" i="7"/>
  <c r="F183" i="7"/>
  <c r="F184" i="7"/>
  <c r="F185" i="7"/>
  <c r="F188" i="7"/>
  <c r="F189" i="7"/>
  <c r="F190" i="7"/>
  <c r="F191" i="7"/>
  <c r="F192" i="7"/>
  <c r="F193" i="7"/>
  <c r="F195" i="7"/>
  <c r="F196" i="7"/>
  <c r="F197" i="7"/>
  <c r="F198" i="7"/>
  <c r="F199" i="7"/>
  <c r="F200" i="7"/>
  <c r="F201" i="7"/>
  <c r="F202" i="7"/>
  <c r="F203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4" i="7"/>
  <c r="F237" i="7"/>
  <c r="F238" i="7"/>
  <c r="F239" i="7"/>
  <c r="F240" i="7"/>
  <c r="F242" i="7"/>
  <c r="F243" i="7"/>
  <c r="F244" i="7"/>
  <c r="F246" i="7"/>
  <c r="F248" i="7"/>
  <c r="F250" i="7"/>
  <c r="F251" i="7"/>
  <c r="F252" i="7"/>
  <c r="F253" i="7"/>
  <c r="F254" i="7"/>
  <c r="F255" i="7"/>
  <c r="F256" i="7"/>
  <c r="F257" i="7"/>
  <c r="F258" i="7"/>
  <c r="F259" i="7"/>
  <c r="F261" i="7"/>
  <c r="F262" i="7"/>
  <c r="F263" i="7"/>
  <c r="F265" i="7"/>
  <c r="F266" i="7"/>
  <c r="F267" i="7"/>
  <c r="F270" i="7"/>
  <c r="F271" i="7"/>
  <c r="F272" i="7"/>
  <c r="F273" i="7"/>
  <c r="F274" i="7"/>
  <c r="F275" i="7"/>
  <c r="F277" i="7"/>
  <c r="F278" i="7"/>
  <c r="F279" i="7"/>
  <c r="F280" i="7"/>
  <c r="E141" i="7"/>
  <c r="E137" i="7" s="1"/>
  <c r="F137" i="7" s="1"/>
  <c r="F12" i="7"/>
  <c r="F17" i="7"/>
  <c r="F26" i="7"/>
  <c r="F36" i="7"/>
  <c r="F42" i="7"/>
  <c r="F50" i="7"/>
  <c r="F65" i="7"/>
  <c r="F75" i="7"/>
  <c r="F88" i="7"/>
  <c r="F92" i="7"/>
  <c r="F98" i="7"/>
  <c r="F113" i="7"/>
  <c r="F116" i="7"/>
  <c r="F121" i="7"/>
  <c r="F127" i="7"/>
  <c r="F135" i="7"/>
  <c r="F139" i="7"/>
  <c r="F144" i="7"/>
  <c r="F10" i="7"/>
  <c r="F11" i="7"/>
  <c r="F14" i="7"/>
  <c r="F15" i="7"/>
  <c r="F16" i="7"/>
  <c r="F18" i="7"/>
  <c r="F19" i="7"/>
  <c r="F20" i="7"/>
  <c r="F21" i="7"/>
  <c r="F22" i="7"/>
  <c r="F23" i="7"/>
  <c r="F24" i="7"/>
  <c r="F27" i="7"/>
  <c r="F29" i="7"/>
  <c r="F30" i="7"/>
  <c r="F31" i="7"/>
  <c r="F32" i="7"/>
  <c r="F33" i="7"/>
  <c r="F34" i="7"/>
  <c r="F35" i="7"/>
  <c r="F37" i="7"/>
  <c r="F38" i="7"/>
  <c r="F40" i="7"/>
  <c r="F41" i="7"/>
  <c r="F43" i="7"/>
  <c r="F44" i="7"/>
  <c r="F45" i="7"/>
  <c r="F46" i="7"/>
  <c r="F47" i="7"/>
  <c r="F48" i="7"/>
  <c r="F49" i="7"/>
  <c r="F51" i="7"/>
  <c r="F52" i="7"/>
  <c r="F53" i="7"/>
  <c r="F57" i="7"/>
  <c r="F59" i="7"/>
  <c r="F60" i="7"/>
  <c r="F63" i="7"/>
  <c r="F64" i="7"/>
  <c r="F66" i="7"/>
  <c r="F67" i="7"/>
  <c r="F68" i="7"/>
  <c r="F71" i="7"/>
  <c r="F72" i="7"/>
  <c r="F73" i="7"/>
  <c r="F76" i="7"/>
  <c r="F80" i="7"/>
  <c r="F83" i="7"/>
  <c r="F84" i="7"/>
  <c r="F85" i="7"/>
  <c r="F86" i="7"/>
  <c r="F87" i="7"/>
  <c r="F89" i="7"/>
  <c r="F90" i="7"/>
  <c r="F91" i="7"/>
  <c r="F93" i="7"/>
  <c r="F96" i="7"/>
  <c r="F97" i="7"/>
  <c r="F99" i="7"/>
  <c r="F100" i="7"/>
  <c r="F101" i="7"/>
  <c r="F102" i="7"/>
  <c r="F103" i="7"/>
  <c r="F106" i="7"/>
  <c r="F107" i="7"/>
  <c r="F109" i="7"/>
  <c r="F110" i="7"/>
  <c r="F112" i="7"/>
  <c r="F114" i="7"/>
  <c r="F115" i="7"/>
  <c r="F119" i="7"/>
  <c r="F120" i="7"/>
  <c r="F123" i="7"/>
  <c r="F126" i="7"/>
  <c r="F128" i="7"/>
  <c r="F129" i="7"/>
  <c r="F131" i="7"/>
  <c r="F134" i="7"/>
  <c r="F138" i="7"/>
  <c r="F141" i="7"/>
  <c r="F142" i="7"/>
  <c r="F143" i="7"/>
  <c r="F145" i="7"/>
  <c r="F146" i="7"/>
  <c r="F147" i="7"/>
  <c r="F150" i="7"/>
  <c r="F151" i="7"/>
  <c r="E167" i="7" l="1"/>
  <c r="F167" i="7" s="1"/>
  <c r="F168" i="7"/>
  <c r="E204" i="7"/>
  <c r="F204" i="7" s="1"/>
  <c r="E268" i="7"/>
  <c r="F268" i="7" s="1"/>
  <c r="F169" i="7"/>
  <c r="E94" i="7"/>
  <c r="F94" i="7" s="1"/>
  <c r="E178" i="7"/>
  <c r="F178" i="7" s="1"/>
  <c r="E241" i="7"/>
  <c r="F241" i="7" s="1"/>
  <c r="F67" i="6"/>
  <c r="F60" i="6"/>
  <c r="F37" i="6"/>
  <c r="F30" i="6"/>
  <c r="F7" i="6" s="1"/>
  <c r="E249" i="7"/>
  <c r="F249" i="7" s="1"/>
  <c r="F247" i="7"/>
  <c r="F236" i="7"/>
  <c r="F182" i="7"/>
  <c r="E166" i="7"/>
  <c r="F166" i="7" s="1"/>
  <c r="E136" i="7"/>
  <c r="F136" i="7" s="1"/>
  <c r="F117" i="7"/>
  <c r="E111" i="7"/>
  <c r="F111" i="7" s="1"/>
  <c r="F118" i="7"/>
  <c r="E78" i="7"/>
  <c r="E77" i="7" s="1"/>
  <c r="F77" i="7" s="1"/>
  <c r="F79" i="7"/>
  <c r="E8" i="7"/>
  <c r="F39" i="7"/>
  <c r="F140" i="7"/>
  <c r="F125" i="7"/>
  <c r="F108" i="7"/>
  <c r="F82" i="7"/>
  <c r="F56" i="7"/>
  <c r="F13" i="7"/>
  <c r="F9" i="7"/>
  <c r="F149" i="7"/>
  <c r="F28" i="7"/>
  <c r="F105" i="7"/>
  <c r="F104" i="7"/>
  <c r="F55" i="7"/>
  <c r="F54" i="7"/>
  <c r="F81" i="7"/>
  <c r="F62" i="7"/>
  <c r="F148" i="7"/>
  <c r="F132" i="7"/>
  <c r="F124" i="7"/>
  <c r="F25" i="7"/>
  <c r="F8" i="7"/>
  <c r="F78" i="7" l="1"/>
  <c r="E7" i="7"/>
  <c r="F144" i="1" l="1"/>
  <c r="F145" i="1"/>
  <c r="F146" i="1"/>
  <c r="F147" i="1"/>
  <c r="F148" i="1"/>
  <c r="F149" i="1"/>
  <c r="F150" i="1"/>
  <c r="F151" i="1"/>
  <c r="F152" i="1"/>
  <c r="F153" i="1"/>
  <c r="F14" i="1"/>
  <c r="G14" i="1"/>
  <c r="F15" i="1"/>
  <c r="G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G51" i="6" l="1"/>
  <c r="G50" i="6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J280" i="2"/>
  <c r="I280" i="2"/>
  <c r="J279" i="2"/>
  <c r="I279" i="2"/>
  <c r="J278" i="2"/>
  <c r="I278" i="2"/>
  <c r="J277" i="2"/>
  <c r="I277" i="2"/>
  <c r="J276" i="2"/>
  <c r="I276" i="2"/>
  <c r="J275" i="2"/>
  <c r="I275" i="2"/>
  <c r="J274" i="2"/>
  <c r="I274" i="2"/>
  <c r="J273" i="2"/>
  <c r="I273" i="2"/>
  <c r="J272" i="2"/>
  <c r="I272" i="2"/>
  <c r="J271" i="2"/>
  <c r="I271" i="2"/>
  <c r="J270" i="2"/>
  <c r="I270" i="2"/>
  <c r="J269" i="2"/>
  <c r="I269" i="2"/>
  <c r="J268" i="2"/>
  <c r="I268" i="2"/>
  <c r="J267" i="2"/>
  <c r="I267" i="2"/>
  <c r="J266" i="2"/>
  <c r="I266" i="2"/>
  <c r="J265" i="2"/>
  <c r="I265" i="2"/>
  <c r="J264" i="2"/>
  <c r="I264" i="2"/>
  <c r="J263" i="2"/>
  <c r="I263" i="2"/>
  <c r="J262" i="2"/>
  <c r="I262" i="2"/>
  <c r="J261" i="2"/>
  <c r="I261" i="2"/>
  <c r="J260" i="2"/>
  <c r="I260" i="2"/>
  <c r="J259" i="2"/>
  <c r="I259" i="2"/>
  <c r="J258" i="2"/>
  <c r="I258" i="2"/>
  <c r="J257" i="2"/>
  <c r="I257" i="2"/>
  <c r="J256" i="2"/>
  <c r="I256" i="2"/>
  <c r="J255" i="2"/>
  <c r="I255" i="2"/>
  <c r="J254" i="2"/>
  <c r="I254" i="2"/>
  <c r="J253" i="2"/>
  <c r="I253" i="2"/>
  <c r="J252" i="2"/>
  <c r="I252" i="2"/>
  <c r="J251" i="2"/>
  <c r="I251" i="2"/>
  <c r="J250" i="2"/>
  <c r="I250" i="2"/>
  <c r="J249" i="2"/>
  <c r="I249" i="2"/>
  <c r="J248" i="2"/>
  <c r="I248" i="2"/>
  <c r="J247" i="2"/>
  <c r="I247" i="2"/>
  <c r="J246" i="2"/>
  <c r="I246" i="2"/>
  <c r="J245" i="2"/>
  <c r="I245" i="2"/>
  <c r="J244" i="2"/>
  <c r="I244" i="2"/>
  <c r="J243" i="2"/>
  <c r="I243" i="2"/>
  <c r="J242" i="2"/>
  <c r="I242" i="2"/>
  <c r="J241" i="2"/>
  <c r="I241" i="2"/>
  <c r="J240" i="2"/>
  <c r="I240" i="2"/>
  <c r="J239" i="2"/>
  <c r="I239" i="2"/>
  <c r="J238" i="2"/>
  <c r="I238" i="2"/>
  <c r="J237" i="2"/>
  <c r="I237" i="2"/>
  <c r="J236" i="2"/>
  <c r="I236" i="2"/>
  <c r="J235" i="2"/>
  <c r="I235" i="2"/>
  <c r="J234" i="2"/>
  <c r="I234" i="2"/>
  <c r="J233" i="2"/>
  <c r="I233" i="2"/>
  <c r="J232" i="2"/>
  <c r="I232" i="2"/>
  <c r="J231" i="2"/>
  <c r="I231" i="2"/>
  <c r="J230" i="2"/>
  <c r="I230" i="2"/>
  <c r="J229" i="2"/>
  <c r="I229" i="2"/>
  <c r="J228" i="2"/>
  <c r="I228" i="2"/>
  <c r="J227" i="2"/>
  <c r="I227" i="2"/>
  <c r="J226" i="2"/>
  <c r="I226" i="2"/>
  <c r="J225" i="2"/>
  <c r="I225" i="2"/>
  <c r="J224" i="2"/>
  <c r="I224" i="2"/>
  <c r="J223" i="2"/>
  <c r="I223" i="2"/>
  <c r="J222" i="2"/>
  <c r="I222" i="2"/>
  <c r="J221" i="2"/>
  <c r="I221" i="2"/>
  <c r="J220" i="2"/>
  <c r="I220" i="2"/>
  <c r="J219" i="2"/>
  <c r="I219" i="2"/>
  <c r="J218" i="2"/>
  <c r="I218" i="2"/>
  <c r="J217" i="2"/>
  <c r="I217" i="2"/>
  <c r="J216" i="2"/>
  <c r="I216" i="2"/>
  <c r="J215" i="2"/>
  <c r="I215" i="2"/>
  <c r="J214" i="2"/>
  <c r="I214" i="2"/>
  <c r="J213" i="2"/>
  <c r="I213" i="2"/>
  <c r="J212" i="2"/>
  <c r="I212" i="2"/>
  <c r="J211" i="2"/>
  <c r="I211" i="2"/>
  <c r="J210" i="2"/>
  <c r="I210" i="2"/>
  <c r="J209" i="2"/>
  <c r="I209" i="2"/>
  <c r="J208" i="2"/>
  <c r="I208" i="2"/>
  <c r="J207" i="2"/>
  <c r="I207" i="2"/>
  <c r="J206" i="2"/>
  <c r="I206" i="2"/>
  <c r="J205" i="2"/>
  <c r="I205" i="2"/>
  <c r="J204" i="2"/>
  <c r="I204" i="2"/>
  <c r="J203" i="2"/>
  <c r="I203" i="2"/>
  <c r="J202" i="2"/>
  <c r="I202" i="2"/>
  <c r="J201" i="2"/>
  <c r="I201" i="2"/>
  <c r="J200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G83" i="6" l="1"/>
  <c r="G78" i="6"/>
  <c r="G72" i="6"/>
  <c r="G68" i="6"/>
  <c r="G65" i="6"/>
  <c r="G62" i="6"/>
  <c r="G53" i="6"/>
  <c r="G47" i="6"/>
  <c r="G43" i="6"/>
  <c r="G38" i="6"/>
  <c r="G28" i="6"/>
  <c r="G22" i="6"/>
  <c r="G20" i="6"/>
  <c r="G18" i="6"/>
  <c r="G16" i="6"/>
  <c r="G82" i="6"/>
  <c r="G81" i="6"/>
  <c r="G80" i="6"/>
  <c r="G79" i="6"/>
  <c r="G77" i="6"/>
  <c r="G74" i="6"/>
  <c r="G73" i="6"/>
  <c r="G71" i="6"/>
  <c r="G70" i="6"/>
  <c r="G67" i="6"/>
  <c r="G66" i="6"/>
  <c r="G64" i="6"/>
  <c r="G63" i="6"/>
  <c r="G60" i="6"/>
  <c r="G58" i="6"/>
  <c r="G57" i="6"/>
  <c r="G56" i="6"/>
  <c r="G55" i="6"/>
  <c r="G54" i="6"/>
  <c r="G49" i="6"/>
  <c r="G48" i="6"/>
  <c r="G46" i="6"/>
  <c r="G44" i="6"/>
  <c r="G42" i="6"/>
  <c r="G41" i="6"/>
  <c r="G39" i="6"/>
  <c r="G37" i="6"/>
  <c r="G36" i="6"/>
  <c r="G35" i="6"/>
  <c r="G32" i="6"/>
  <c r="G31" i="6"/>
  <c r="G30" i="6"/>
  <c r="G27" i="6"/>
  <c r="G26" i="6"/>
  <c r="G25" i="6"/>
  <c r="G24" i="6"/>
  <c r="G23" i="6"/>
  <c r="G21" i="6"/>
  <c r="G19" i="6"/>
  <c r="G17" i="6"/>
  <c r="G15" i="6"/>
  <c r="G14" i="6"/>
  <c r="G12" i="6"/>
  <c r="G11" i="6"/>
  <c r="G10" i="6"/>
  <c r="G75" i="6" l="1"/>
  <c r="G9" i="6"/>
  <c r="G69" i="6"/>
  <c r="G40" i="6"/>
  <c r="G29" i="6"/>
  <c r="G61" i="6"/>
  <c r="G8" i="6"/>
  <c r="G33" i="6"/>
  <c r="G52" i="6"/>
  <c r="G59" i="6"/>
  <c r="G13" i="6"/>
  <c r="G34" i="6"/>
  <c r="G76" i="6"/>
  <c r="G7" i="6" l="1"/>
  <c r="F7" i="7" l="1"/>
</calcChain>
</file>

<file path=xl/sharedStrings.xml><?xml version="1.0" encoding="utf-8"?>
<sst xmlns="http://schemas.openxmlformats.org/spreadsheetml/2006/main" count="3290" uniqueCount="988">
  <si>
    <t>Социальное обеспечение населения</t>
  </si>
  <si>
    <t>Земельный налог с организаций</t>
  </si>
  <si>
    <t>Фонд оплаты труда государственных (муниципальных) органов</t>
  </si>
  <si>
    <t>00020230000000000150</t>
  </si>
  <si>
    <t>Функционирование высшего должностного лица субъекта Российской Федерации и муниципального образования</t>
  </si>
  <si>
    <t>0106</t>
  </si>
  <si>
    <t>Субсидии гражданам на приобретение жилья</t>
  </si>
  <si>
    <t>Увеличение прочих остатков денежных средств бюджетов</t>
  </si>
  <si>
    <t>00010504000020000110</t>
  </si>
  <si>
    <t>00020210000000000150</t>
  </si>
  <si>
    <t>БЕЗВОЗМЕЗДНЫЕ ПОСТУПЛЕНИЯ ОТ ДРУГИХ БЮДЖЕТОВ БЮДЖЕТНОЙ СИСТЕМЫ РОССИЙСКОЙ ФЕДЕРАЦИИ</t>
  </si>
  <si>
    <t>00010302231010000110</t>
  </si>
  <si>
    <t>Дорожное хозяйство (дорожные фонды)</t>
  </si>
  <si>
    <t>00010302250010000110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</si>
  <si>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</si>
  <si>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</si>
  <si>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</si>
  <si>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на реализацию программ формирования современной городской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</si>
  <si>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</si>
  <si>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</si>
  <si>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за размещение отходов производства</t>
  </si>
  <si>
    <t>Налог на имущество физических лиц</t>
  </si>
  <si>
    <t>0702</t>
  </si>
  <si>
    <t>610</t>
  </si>
  <si>
    <t>0709</t>
  </si>
  <si>
    <t>120</t>
  </si>
  <si>
    <t>450</t>
  </si>
  <si>
    <t>Исполнение судебных актов Российской Федерации и мировых соглашений по возмещению причиненного вреда</t>
  </si>
  <si>
    <t>100</t>
  </si>
  <si>
    <t>Бюджетные инвестиции</t>
  </si>
  <si>
    <t>00021960010040000150</t>
  </si>
  <si>
    <t>0408</t>
  </si>
  <si>
    <t>1300</t>
  </si>
  <si>
    <t>00010302230010000110</t>
  </si>
  <si>
    <t>Субсидии бюджетам бюджетной системы Российской Федерации (межбюджетные субсидии)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</si>
  <si>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</si>
  <si>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</si>
  <si>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00010601000000000110</t>
  </si>
  <si>
    <t>Обслуживание государственного (муниципального) долга</t>
  </si>
  <si>
    <t>Налог, взимаемый в связи с применением патентной системы налогообложения, зачисляемый в бюджеты городских округов</t>
  </si>
  <si>
    <t>Расходы на выплаты персоналу казенных учреждений</t>
  </si>
  <si>
    <t>Другие общегосударственные вопросы</t>
  </si>
  <si>
    <t>1006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</si>
  <si>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</si>
  <si>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</si>
  <si>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</si>
  <si>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00001050201040000510</t>
  </si>
  <si>
    <t>00010502010020000110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</si>
  <si>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</si>
  <si>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</si>
  <si>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00001050200000000600</t>
  </si>
  <si>
    <t>00020235930000000150</t>
  </si>
  <si>
    <t>Субвенции бюджетам на государственную регистрацию актов гражданского состояния</t>
  </si>
  <si>
    <t>НАЛОГИ НА СОВОКУПНЫЙ ДОХОД</t>
  </si>
  <si>
    <t>00010501000000000110</t>
  </si>
  <si>
    <t>ДОХОДЫ ОТ ИСПОЛЬЗОВАНИЯ ИМУЩЕСТВА, НАХОДЯЩЕГОСЯ В ГОСУДАРСТВЕННОЙ И МУНИЦИПАЛЬНОЙ СОБСТВЕННОСТИ</t>
  </si>
  <si>
    <t>611</t>
  </si>
  <si>
    <t>800</t>
  </si>
  <si>
    <t>Акцизы по подакцизным товарам (продукции), производимым на территории Российской Федерации</t>
  </si>
  <si>
    <t>0503</t>
  </si>
  <si>
    <t>00020225497040000150</t>
  </si>
  <si>
    <t>1301</t>
  </si>
  <si>
    <t>00010302240010000110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</si>
  <si>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</si>
  <si>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00001050201000000610</t>
  </si>
  <si>
    <t>110</t>
  </si>
  <si>
    <t>1000</t>
  </si>
  <si>
    <t>00011105012040000120</t>
  </si>
  <si>
    <t>Общее образование</t>
  </si>
  <si>
    <t>Плата за негативное воздействие на окружающую среду</t>
  </si>
  <si>
    <t>Уплата налогов, сборов и иных платежей</t>
  </si>
  <si>
    <t>НАЦИОНАЛЬНАЯ ЭКОНОМИКА</t>
  </si>
  <si>
    <t>0600</t>
  </si>
  <si>
    <t>НАЛОГОВЫЕ И НЕНАЛОГОВЫЕ ДОХОДЫ</t>
  </si>
  <si>
    <t>КУЛЬТУРА, КИНЕМАТОГРАФИЯ</t>
  </si>
  <si>
    <t>Пенсионное обеспечение</t>
  </si>
  <si>
    <t>00020230024040000150</t>
  </si>
  <si>
    <t>Прочие межбюджетные трансферты, передаваемые бюджетам городских округов</t>
  </si>
  <si>
    <t>Коммунальное хозяйство</t>
  </si>
  <si>
    <t>Социальные выплаты гражданам, кроме публичных нормативных социальных выплат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</si>
  <si>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</si>
  <si>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Резервные средства</t>
  </si>
  <si>
    <t>00011302000000000130</t>
  </si>
  <si>
    <t>БЕЗВОЗМЕЗДНЫЕ ПОСТУПЛЕНИЯ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</si>
  <si>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</si>
  <si>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пенсии, социальные доплаты к пенсиям</t>
  </si>
  <si>
    <t>00010502000020000110</t>
  </si>
  <si>
    <t>Плата за сбросы загрязняющих веществ в водные объекты</t>
  </si>
  <si>
    <t>412</t>
  </si>
  <si>
    <t>Сбор, удаление отходов и очистка сточных вод</t>
  </si>
  <si>
    <t>00011109040000000120</t>
  </si>
  <si>
    <t>00021900000040000150</t>
  </si>
  <si>
    <t>Культура</t>
  </si>
  <si>
    <t>00020225555040000150</t>
  </si>
  <si>
    <t>Другие вопросы в области физической культуры и спорта</t>
  </si>
  <si>
    <t>Иные бюджетные ассигнования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</si>
  <si>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</si>
  <si>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ОБЩЕГОСУДАРСТВЕННЫЕ ВОПРОСЫ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</si>
  <si>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</si>
  <si>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111</t>
  </si>
  <si>
    <t>810</t>
  </si>
  <si>
    <t>320</t>
  </si>
  <si>
    <t>Результат исполнения бюджета (дефицит / профицит)</t>
  </si>
  <si>
    <t>Земельный налог с физических лиц, обладающих земельным участком, расположенным в границах городских округов</t>
  </si>
  <si>
    <t>300</t>
  </si>
  <si>
    <t>630</t>
  </si>
  <si>
    <t>00010606030000000110</t>
  </si>
  <si>
    <t>Уменьшение прочих остатков денежных средств бюджетов</t>
  </si>
  <si>
    <t>Дотации бюджетам бюджетной системы Российской Федерации</t>
  </si>
  <si>
    <t>Доходы бюджета - Всего</t>
  </si>
  <si>
    <t>0100</t>
  </si>
  <si>
    <t>244</t>
  </si>
  <si>
    <t>Субсидии бюджетным учреждениям</t>
  </si>
  <si>
    <t>Другие вопросы в области социальной политики</t>
  </si>
  <si>
    <t>Другие вопросы в области культуры, кинематографии</t>
  </si>
  <si>
    <t>0505</t>
  </si>
  <si>
    <t>00011109000000000120</t>
  </si>
  <si>
    <t>00010803010010000110</t>
  </si>
  <si>
    <t>Дотации бюджетам городских округов на поддержку мер по обеспечению сбалансированности бюджетов</t>
  </si>
  <si>
    <t>112</t>
  </si>
  <si>
    <t>811</t>
  </si>
  <si>
    <t>119</t>
  </si>
  <si>
    <t>00010102030010000110</t>
  </si>
  <si>
    <t>631</t>
  </si>
  <si>
    <t>0703</t>
  </si>
  <si>
    <t>Доходы от компенсации затрат государства</t>
  </si>
  <si>
    <t>00010606040000000110</t>
  </si>
  <si>
    <t>121</t>
  </si>
  <si>
    <t>00001000000000000000</t>
  </si>
  <si>
    <t>Транспорт</t>
  </si>
  <si>
    <t>00010503000010000110</t>
  </si>
  <si>
    <t>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</si>
  <si>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</si>
  <si>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</si>
  <si>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310</t>
  </si>
  <si>
    <t>ПЛАТЕЖИ ПРИ ПОЛЬЗОВАНИИ ПРИРОДНЫМИ РЕСУРСАМИ</t>
  </si>
  <si>
    <t>0409</t>
  </si>
  <si>
    <t>1200</t>
  </si>
  <si>
    <t>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</si>
  <si>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</si>
  <si>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бюджетам бюджетной системы Российской Федерации</t>
  </si>
  <si>
    <t>00010300000000000000</t>
  </si>
  <si>
    <t>Благоустройство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</si>
  <si>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</si>
  <si>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безвозмездные поступления в бюджеты городских округов</t>
  </si>
  <si>
    <t>ДОХОДЫ ОТ ОКАЗАНИЯ ПЛАТНЫХ УСЛУГ И КОМПЕНСАЦИИ ЗАТРАТ ГОСУДАРСТВА</t>
  </si>
  <si>
    <t>Платежи от государственных и муниципальных унитарных предприятий</t>
  </si>
  <si>
    <t>00010800000000000000</t>
  </si>
  <si>
    <t>00001030100000000800</t>
  </si>
  <si>
    <t>Уменьшение остатков средств бюджетов</t>
  </si>
  <si>
    <t>9600</t>
  </si>
  <si>
    <t>00010102040010000110</t>
  </si>
  <si>
    <t>00020704050040000150</t>
  </si>
  <si>
    <t>Публичные нормативные социальные выплаты гражданам</t>
  </si>
  <si>
    <t>612</t>
  </si>
  <si>
    <t>00011302990000000130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</si>
  <si>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</si>
  <si>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122</t>
  </si>
  <si>
    <t>00010606000000000110</t>
  </si>
  <si>
    <t>129</t>
  </si>
  <si>
    <t>00010503010010000110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</si>
  <si>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</si>
  <si>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</si>
  <si>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00010803000010000110</t>
  </si>
  <si>
    <t>520</t>
  </si>
  <si>
    <t>Жилищное хозяйство</t>
  </si>
  <si>
    <t>850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</si>
  <si>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</si>
  <si>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</si>
  <si>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500</t>
  </si>
  <si>
    <t>830</t>
  </si>
  <si>
    <t>0102</t>
  </si>
  <si>
    <t>Физическая культура</t>
  </si>
  <si>
    <t>00001050201000000510</t>
  </si>
  <si>
    <t>010</t>
  </si>
  <si>
    <t>340</t>
  </si>
  <si>
    <t>0412</t>
  </si>
  <si>
    <t>1001</t>
  </si>
  <si>
    <t>00010102020010000110</t>
  </si>
  <si>
    <t>00011201041010000120</t>
  </si>
  <si>
    <t>00011109044040000120</t>
  </si>
  <si>
    <t>00010100000000000000</t>
  </si>
  <si>
    <t>00010601020040000110</t>
  </si>
  <si>
    <t>00020215002000000150</t>
  </si>
  <si>
    <t>00011700000000000000</t>
  </si>
  <si>
    <t>0111</t>
  </si>
  <si>
    <t>00010501021010000110</t>
  </si>
  <si>
    <t>ГОСУДАРСТВЕННАЯ ПОШЛИНА</t>
  </si>
  <si>
    <t>Иные выплаты персоналу учреждений, за исключением фонда оплаты труда</t>
  </si>
  <si>
    <t>00020249999000000150</t>
  </si>
  <si>
    <t>0300</t>
  </si>
  <si>
    <t>Капитальные вложения в объекты государственной (муниципальной) собственности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</si>
  <si>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</si>
  <si>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</si>
  <si>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</si>
  <si>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1105</t>
  </si>
  <si>
    <t>00020229999000000150</t>
  </si>
  <si>
    <t>00011105070000000120</t>
  </si>
  <si>
    <t>Прочие доходы от компенсации затрат государства</t>
  </si>
  <si>
    <t>00010000000000000000</t>
  </si>
  <si>
    <t>00010102000010000110</t>
  </si>
  <si>
    <t>Расходы на выплаты персоналу государственных (муниципальных) органов</t>
  </si>
  <si>
    <t>00001050000000000600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</si>
  <si>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</si>
  <si>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ЖИЛИЩНО-КОММУНАЛЬНОЕ ХОЗЯЙСТВО</t>
  </si>
  <si>
    <t>00011600000000000000</t>
  </si>
  <si>
    <t>123</t>
  </si>
  <si>
    <t>00011201040010000120</t>
  </si>
  <si>
    <t>00020215001000000150</t>
  </si>
  <si>
    <t>Налог, взимаемый в связи с применением упрощенной системы налогообложения</t>
  </si>
  <si>
    <t>312</t>
  </si>
  <si>
    <t>00010500000000000000</t>
  </si>
  <si>
    <t>00010501020010000110</t>
  </si>
  <si>
    <t>851</t>
  </si>
  <si>
    <t>Изменение остатков средств на счетах по учету средств бюджетов</t>
  </si>
  <si>
    <t>831</t>
  </si>
  <si>
    <t>00011107000000000120</t>
  </si>
  <si>
    <t>Доходы от сдачи в аренду имущества, составляющего казну городских округов (за исключением земельных участков)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</si>
  <si>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</si>
  <si>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200</t>
  </si>
  <si>
    <t>ОХРАНА ОКРУЖАЮЩЕЙ СРЕДЫ</t>
  </si>
  <si>
    <t>Периодическая печать и издательства</t>
  </si>
  <si>
    <t>Иные выплаты персоналу государственных (муниципальных) органов, за исключением фонда оплаты труда</t>
  </si>
  <si>
    <t>0602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</si>
  <si>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</si>
  <si>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Фонд оплаты труда учреждений</t>
  </si>
  <si>
    <t>Земельный налог</t>
  </si>
  <si>
    <t>Субсидии на возмещение недополученных доходов и (или) возмещение фактически понесенных затрат</t>
  </si>
  <si>
    <t>Адм</t>
  </si>
  <si>
    <t>Социальное обеспечение и иные выплаты населению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</si>
  <si>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</si>
  <si>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ИСТОЧНИКИ ВНУТРЕННЕГО ФИНАНСИРОВАНИЯ ДЕФИЦИТОВ БЮДЖЕТОВ</t>
  </si>
  <si>
    <t>ВР</t>
  </si>
  <si>
    <t>Увеличение остатков средств бюджетов</t>
  </si>
  <si>
    <t>00011701000000000180</t>
  </si>
  <si>
    <t>00011105030000000120</t>
  </si>
  <si>
    <t>Уменьшение прочих остатков денежных средств бюджетов городских округов</t>
  </si>
  <si>
    <t>00001050201040000610</t>
  </si>
  <si>
    <t>00010102010010000110</t>
  </si>
  <si>
    <t>00020240000000000150</t>
  </si>
  <si>
    <t>Государственная пошлина по делам, рассматриваемым в судах общей юрисдикции, мировыми судьями</t>
  </si>
  <si>
    <t>00010501011010000110</t>
  </si>
  <si>
    <t>00090000000000000000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</si>
  <si>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</si>
  <si>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00020220000000000150</t>
  </si>
  <si>
    <t>Уплата прочих налогов, сборов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</si>
  <si>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</si>
  <si>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00001050200000000500</t>
  </si>
  <si>
    <t>Единый налог на вмененный доход для отдельных видов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</si>
  <si>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</si>
  <si>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00011107010000000120</t>
  </si>
  <si>
    <t>00001030100000000000</t>
  </si>
  <si>
    <t>1003</t>
  </si>
  <si>
    <t>00011300000000000000</t>
  </si>
  <si>
    <t>322</t>
  </si>
  <si>
    <t>00020700000000000000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</si>
  <si>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</si>
  <si>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</si>
  <si>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ОБРАЗОВАНИЕ</t>
  </si>
  <si>
    <t>00020704000040000150</t>
  </si>
  <si>
    <t>0113</t>
  </si>
  <si>
    <t>00010302000010000110</t>
  </si>
  <si>
    <t>00011201030010000120</t>
  </si>
  <si>
    <t>720</t>
  </si>
  <si>
    <t>Субсидии бюджетам городских округов на реализацию мероприятий по обеспечению жильем молодых семей</t>
  </si>
  <si>
    <t>700</t>
  </si>
  <si>
    <t>Изменение остатков средств</t>
  </si>
  <si>
    <t>00010501010010000110</t>
  </si>
  <si>
    <t>0309</t>
  </si>
  <si>
    <t>870</t>
  </si>
  <si>
    <t>СОЦИАЛЬНАЯ ПОЛИТИКА</t>
  </si>
  <si>
    <t>00011302994040000130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</si>
  <si>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</si>
  <si>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00011200000000000000</t>
  </si>
  <si>
    <t>0801</t>
  </si>
  <si>
    <t>Дошкольное образование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</si>
  <si>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</si>
  <si>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</si>
  <si>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00010606042040000110</t>
  </si>
  <si>
    <t>0500</t>
  </si>
  <si>
    <t>00011201010010000120</t>
  </si>
  <si>
    <t>00020000000000000000</t>
  </si>
  <si>
    <t>Дотации бюджетам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</si>
  <si>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</si>
  <si>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Прочие доходы от компенсации затрат бюджетов городских округов</t>
  </si>
  <si>
    <t>Прочие субсидии бюджетам городских округов</t>
  </si>
  <si>
    <t>Расходы - всего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</si>
  <si>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</si>
  <si>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00001050000000000000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</si>
  <si>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</si>
  <si>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Налог на доходы физических лиц</t>
  </si>
  <si>
    <t>00011105020000000120</t>
  </si>
  <si>
    <t>00011701040040000180</t>
  </si>
  <si>
    <t>00001030000000000000</t>
  </si>
  <si>
    <t>Увеличение прочих остатков средств бюджетов</t>
  </si>
  <si>
    <t>00020225497000000150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</si>
  <si>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</si>
  <si>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</si>
  <si>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00011105074040000120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</si>
  <si>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</si>
  <si>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1202</t>
  </si>
  <si>
    <t>Прочая закупка товаров, работ и услуг</t>
  </si>
  <si>
    <t>400</t>
  </si>
  <si>
    <t>Уплата налога на имущество организаций и земельного налога</t>
  </si>
  <si>
    <t>730</t>
  </si>
  <si>
    <t>0103</t>
  </si>
  <si>
    <t>Уменьшение прочих остатков средств бюджетов</t>
  </si>
  <si>
    <t>ШТРАФЫ, САНКЦИИ, ВОЗМЕЩЕНИЕ УЩЕРБА</t>
  </si>
  <si>
    <t>00020230024000000150</t>
  </si>
  <si>
    <t>00020235930040000150</t>
  </si>
  <si>
    <t>240</t>
  </si>
  <si>
    <t>710</t>
  </si>
  <si>
    <t>00011105000000000120</t>
  </si>
  <si>
    <t>00085000000000000000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</si>
  <si>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</si>
  <si>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</t>
  </si>
  <si>
    <t>ПРОЧИЕ БЕЗВОЗМЕЗДНЫЕ ПОСТУПЛЕНИЯ</t>
  </si>
  <si>
    <t>Другие вопросы в области национальной экономики</t>
  </si>
  <si>
    <t>СРЕДСТВА МАССОВОЙ ИНФОРМАЦИИ</t>
  </si>
  <si>
    <t>Обслуживание муниципального долга</t>
  </si>
  <si>
    <t>Налог, взимаемый в связи с применением патентной системы налогообложения</t>
  </si>
  <si>
    <t>ФИЗИЧЕСКАЯ КУЛЬТУРА И СПОРТ</t>
  </si>
  <si>
    <t>Другие вопросы в области образования</t>
  </si>
  <si>
    <t>00021900000000000000</t>
  </si>
  <si>
    <t>Закупка товаров, работ и услуг для обеспечения государственных (муниципальных) нужд</t>
  </si>
  <si>
    <t>00001050000000000500</t>
  </si>
  <si>
    <t>00010606032040000110</t>
  </si>
  <si>
    <t>ЦСР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</si>
  <si>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</si>
  <si>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00020225555000000150</t>
  </si>
  <si>
    <t>00011201000010000120</t>
  </si>
  <si>
    <t>Земельный налог с организаций, обладающих земельным участком, расположенным в границах городских округов</t>
  </si>
  <si>
    <t>00011105034040000120</t>
  </si>
  <si>
    <t>Предоставление субсидий бюджетным, автономным учреждениям и иным некоммерческим организациям</t>
  </si>
  <si>
    <t>00020200000000000000</t>
  </si>
  <si>
    <t>Субсидии бюджетам городских округов на реализацию программ формирования современной городской среды</t>
  </si>
  <si>
    <t>Дополнительное образование детей</t>
  </si>
  <si>
    <t>852</t>
  </si>
  <si>
    <t>0104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</si>
  <si>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</si>
  <si>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</si>
  <si>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00011105010000000120</t>
  </si>
  <si>
    <t>Молодежная политика</t>
  </si>
  <si>
    <t>Увеличение прочих остатков денежных средств бюджетов городских округов</t>
  </si>
  <si>
    <t>НАЛОГИ НА ИМУЩЕСТВО</t>
  </si>
  <si>
    <t>0502</t>
  </si>
  <si>
    <t>00010302261010000110</t>
  </si>
  <si>
    <t>410</t>
  </si>
  <si>
    <t>00011107014040000120</t>
  </si>
  <si>
    <t>Стипендии</t>
  </si>
  <si>
    <t>Другие вопросы в области жилищно-коммунального хозяйства</t>
  </si>
  <si>
    <t>Субвенции бюджетам городских округов на государственную регистрацию актов гражданского состояния</t>
  </si>
  <si>
    <t>Дотации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</si>
  <si>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</si>
  <si>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1100</t>
  </si>
  <si>
    <t>Единый сельскохозяйственный налог</t>
  </si>
  <si>
    <t>0700</t>
  </si>
  <si>
    <t>00010504010020000110</t>
  </si>
  <si>
    <t>ИТОГО</t>
  </si>
  <si>
    <t>0707</t>
  </si>
  <si>
    <t>00010302241010000110</t>
  </si>
  <si>
    <t>00010302260010000110</t>
  </si>
  <si>
    <t>00020215002040000150</t>
  </si>
  <si>
    <t>853</t>
  </si>
  <si>
    <t>Иные межбюджетные трансферты</t>
  </si>
  <si>
    <t>00020249999040000150</t>
  </si>
  <si>
    <t>0804</t>
  </si>
  <si>
    <t>00020229999040000150</t>
  </si>
  <si>
    <t>Невыясненные поступления, зачисляемые в бюджеты городских округов</t>
  </si>
  <si>
    <t>Невыясненные поступления</t>
  </si>
  <si>
    <t>Субсидии бюджетным учреждениям на иные цели</t>
  </si>
  <si>
    <t>Земельный налог с физических лиц</t>
  </si>
  <si>
    <t>00011105024040000120</t>
  </si>
  <si>
    <t>600</t>
  </si>
  <si>
    <t>7900</t>
  </si>
  <si>
    <t>00001030100040000810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</si>
  <si>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</si>
  <si>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Уплата иных платежей</t>
  </si>
  <si>
    <t>00020215001040000150</t>
  </si>
  <si>
    <t>1101</t>
  </si>
  <si>
    <t>Плата за размещение отходов производства и потребления</t>
  </si>
  <si>
    <t>0701</t>
  </si>
  <si>
    <t>Налог, взимаемый с налогоплательщиков, выбравших в качестве объекта налогообложения доходы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</si>
  <si>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</si>
  <si>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РзПр</t>
  </si>
  <si>
    <t>Исполнение судебных актов</t>
  </si>
  <si>
    <t>00010302251010000110</t>
  </si>
  <si>
    <t>0400</t>
  </si>
  <si>
    <t>Прочие субсидии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</si>
  <si>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</si>
  <si>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Резервные фонды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</si>
  <si>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</si>
  <si>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</si>
  <si>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</si>
  <si>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</si>
  <si>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</si>
  <si>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</si>
  <si>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Ягоднинский городской округ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</si>
  <si>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</si>
  <si>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</si>
  <si>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</si>
  <si>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</si>
  <si>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</si>
  <si>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</si>
  <si>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</si>
  <si>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</si>
  <si>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</si>
  <si>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</si>
  <si>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</si>
  <si>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Утверждено</t>
  </si>
  <si>
    <t>Исполнено</t>
  </si>
  <si>
    <t>отклонения</t>
  </si>
  <si>
    <t>% исполнения бюджета</t>
  </si>
  <si>
    <t>1</t>
  </si>
  <si>
    <t>2</t>
  </si>
  <si>
    <t>3</t>
  </si>
  <si>
    <t>4</t>
  </si>
  <si>
    <t>5</t>
  </si>
  <si>
    <t>Бюджет городских округов</t>
  </si>
  <si>
    <t xml:space="preserve">                                                            2. Расходы бюджета</t>
  </si>
  <si>
    <t>Код расхода по бюджетной классификации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</si>
  <si>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</si>
  <si>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</si>
  <si>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Отчет о расходовании средств</t>
  </si>
  <si>
    <t>бюджетного резервного фонда Администрации муниципального образования</t>
  </si>
  <si>
    <t>"Ягоднинский городской округ"</t>
  </si>
  <si>
    <t>Распоряжение</t>
  </si>
  <si>
    <t>Сумма</t>
  </si>
  <si>
    <t>Кому выделено</t>
  </si>
  <si>
    <t>На какие цели</t>
  </si>
  <si>
    <t>(руб.коп.)</t>
  </si>
  <si>
    <t xml:space="preserve">Исполнитель: </t>
  </si>
  <si>
    <t>главы округа</t>
  </si>
  <si>
    <t>ВСЕГО</t>
  </si>
  <si>
    <t>Администрация Ягоднинского городского округа</t>
  </si>
  <si>
    <t>701</t>
  </si>
  <si>
    <t>Общегосударственные вопросы</t>
  </si>
  <si>
    <t>01</t>
  </si>
  <si>
    <t>02</t>
  </si>
  <si>
    <t>04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</si>
  <si>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</si>
  <si>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</si>
  <si>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</si>
  <si>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03</t>
  </si>
  <si>
    <t>09</t>
  </si>
  <si>
    <t>Национальная экономика</t>
  </si>
  <si>
    <t>12</t>
  </si>
  <si>
    <t>Охрана окружающей среды</t>
  </si>
  <si>
    <t>06</t>
  </si>
  <si>
    <t>05</t>
  </si>
  <si>
    <t>Образование</t>
  </si>
  <si>
    <t>07</t>
  </si>
  <si>
    <t>Социальная политика</t>
  </si>
  <si>
    <t>10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</si>
  <si>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</si>
  <si>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</si>
  <si>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</si>
  <si>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</si>
  <si>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</si>
  <si>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11</t>
  </si>
  <si>
    <t>Обслуживание государственного и муниципального долга</t>
  </si>
  <si>
    <t>Комитет по управлению муниципальным имуществом администрации Ягоднинского городского округа</t>
  </si>
  <si>
    <t>704</t>
  </si>
  <si>
    <t>08</t>
  </si>
  <si>
    <t>Жилищно-коммунальное хозяйство</t>
  </si>
  <si>
    <t>Комитет образования администрации Ягоднинского городского округа</t>
  </si>
  <si>
    <t>705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</si>
  <si>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</si>
  <si>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</si>
  <si>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</si>
  <si>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</si>
  <si>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</si>
  <si>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</si>
  <si>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Управление жилищного коммунального хозяйства администрации Ягоднинского городского округа</t>
  </si>
  <si>
    <t>708</t>
  </si>
  <si>
    <t xml:space="preserve">Исполнение ведомственной структуры расходов бюджета муниципального образования </t>
  </si>
  <si>
    <t>Наименование показателей</t>
  </si>
  <si>
    <t>ГР</t>
  </si>
  <si>
    <t>Рз</t>
  </si>
  <si>
    <t>ПР</t>
  </si>
  <si>
    <t>Утвержденные бюджетные назначения</t>
  </si>
  <si>
    <t xml:space="preserve">муниципальных программ муниципального образования </t>
  </si>
  <si>
    <t>(тыс.руб.)</t>
  </si>
  <si>
    <t>9G 0 00</t>
  </si>
  <si>
    <t>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</si>
  <si>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</si>
  <si>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9G 0 01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</si>
  <si>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</si>
  <si>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9А 0 00</t>
  </si>
  <si>
    <t>9А 0 01</t>
  </si>
  <si>
    <t>Ремонт и содержание дороги Ягодное-Эльген-Таскан</t>
  </si>
  <si>
    <t>91100</t>
  </si>
  <si>
    <t>Содержание автомобильных дорог и мостов в границах населенных пунктов</t>
  </si>
  <si>
    <t>94300</t>
  </si>
  <si>
    <t>Установка дорожных знаков</t>
  </si>
  <si>
    <t>97500</t>
  </si>
  <si>
    <t>91500</t>
  </si>
  <si>
    <t>Совершенствование питания учащихся в общеобразовательных организациях</t>
  </si>
  <si>
    <t>73440</t>
  </si>
  <si>
    <t>Питание (завтрак или полдник) детей из многодетных семей, обучающихся в общеобразовательных организациях</t>
  </si>
  <si>
    <t>73950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</si>
  <si>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</si>
  <si>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73С20</t>
  </si>
  <si>
    <t>Организация питания воспитанников в дошкольных образовательных организациях</t>
  </si>
  <si>
    <t>94900</t>
  </si>
  <si>
    <t>S3440</t>
  </si>
  <si>
    <t>S3950</t>
  </si>
  <si>
    <t>S3С20</t>
  </si>
  <si>
    <t>Основное мероприятие "Совершенствование процесса патриотического воспитания"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</si>
  <si>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</si>
  <si>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92100</t>
  </si>
  <si>
    <t>92200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</si>
  <si>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</si>
  <si>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Укрепление материально-технической базы</t>
  </si>
  <si>
    <t>91800</t>
  </si>
  <si>
    <t>9Г 0 00</t>
  </si>
  <si>
    <t>9Г 0 01</t>
  </si>
  <si>
    <t>Изготовление технической документации, постановка на кадастровый учет объектов недвижимости</t>
  </si>
  <si>
    <t>92300</t>
  </si>
  <si>
    <t>9Г 0 02</t>
  </si>
  <si>
    <t>Постановка на кадастровый учет земельных участков</t>
  </si>
  <si>
    <t>92500</t>
  </si>
  <si>
    <t>Организация работы по предупреждению детского дорожно-транспортного травматизма</t>
  </si>
  <si>
    <t>92600</t>
  </si>
  <si>
    <t>Организация дополнительного профессионального образования муниципальных служащих</t>
  </si>
  <si>
    <t>97700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</si>
  <si>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</si>
  <si>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</si>
  <si>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</si>
  <si>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</si>
  <si>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9К 0 00</t>
  </si>
  <si>
    <t>9К 0 01</t>
  </si>
  <si>
    <t>9К 0 02</t>
  </si>
  <si>
    <t>S3160</t>
  </si>
  <si>
    <t>9К 0 03</t>
  </si>
  <si>
    <t>9Л 0 00</t>
  </si>
  <si>
    <t>Основное мероприятие "Организация и обеспечение отдыха и оздоровления детей и подростков"</t>
  </si>
  <si>
    <t>9Л 0 01</t>
  </si>
  <si>
    <t>73210</t>
  </si>
  <si>
    <t>93200</t>
  </si>
  <si>
    <t>S3210</t>
  </si>
  <si>
    <t>Основное мероприятие "Организация занятости детей в период летних каникул"</t>
  </si>
  <si>
    <t>9Л 0 02</t>
  </si>
  <si>
    <t>93300</t>
  </si>
  <si>
    <t>Финансовая поддержка малого и среднего предпринимательства</t>
  </si>
  <si>
    <t>93400</t>
  </si>
  <si>
    <t>Информационная поддержка малого предпринимательства</t>
  </si>
  <si>
    <t>93500</t>
  </si>
  <si>
    <t>9П 0 00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</si>
  <si>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</si>
  <si>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</si>
  <si>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93900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</si>
  <si>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</si>
  <si>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9Ф 0 00</t>
  </si>
  <si>
    <t>9Ф 0 01</t>
  </si>
  <si>
    <t>Организация и проведение областных универсальных совместных ярмарок</t>
  </si>
  <si>
    <t>73900</t>
  </si>
  <si>
    <t>Обеспечение экономической и территориальной доступности товаров и услуг торговли для населения городского округа</t>
  </si>
  <si>
    <t>95100</t>
  </si>
  <si>
    <t>S3900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</si>
  <si>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</si>
  <si>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</si>
  <si>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95500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</si>
  <si>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</si>
  <si>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95600</t>
  </si>
  <si>
    <t>96100</t>
  </si>
  <si>
    <t>96200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</si>
  <si>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</si>
  <si>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96300</t>
  </si>
  <si>
    <t>9Ю 0 00</t>
  </si>
  <si>
    <t>9Ю 0 01</t>
  </si>
  <si>
    <t>9Я 0 00</t>
  </si>
  <si>
    <t>Основное мероприятие "Поддержка молодых семей в решении жилищной проблемы"</t>
  </si>
  <si>
    <t>9Я 0 01</t>
  </si>
  <si>
    <t>Софинансирование реализации мероприятий по обеспечению жильем молодых семей</t>
  </si>
  <si>
    <t>L4970</t>
  </si>
  <si>
    <t>Реализация мероприятий по обеспечению жильем молодых семей</t>
  </si>
  <si>
    <t>R4970</t>
  </si>
  <si>
    <t>Исполнение бюджетных ассигнований на реализацию</t>
  </si>
  <si>
    <t>И.А. Несенюк, 2-22-82</t>
  </si>
  <si>
    <t>Пособия, компенсации и иные социальные выплаты гражданам, кроме публичных нормативных обязательств</t>
  </si>
  <si>
    <t>321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</si>
  <si>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</si>
  <si>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</si>
  <si>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55550</t>
  </si>
  <si>
    <t>Ремонт асфальтобетонных покрытий дорог и улиц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</si>
  <si>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</si>
  <si>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</si>
  <si>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Реализация мероприятий по поддержке социально ориентированных некоммерческих организаций</t>
  </si>
  <si>
    <t>73280</t>
  </si>
  <si>
    <t>S3280</t>
  </si>
  <si>
    <t>Софинансирование расходов по организации и проведению областных универсальных совместных ярмарок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</si>
  <si>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</si>
  <si>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</si>
  <si>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 7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</si>
  <si>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</si>
  <si>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</si>
  <si>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</si>
  <si>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</si>
  <si>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</si>
  <si>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00011601061010000140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</si>
  <si>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</si>
  <si>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</si>
  <si>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</si>
  <si>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00011601071010000140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</si>
  <si>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</si>
  <si>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</si>
  <si>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</si>
  <si>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00011601081010000140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</si>
  <si>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</si>
  <si>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</si>
  <si>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</si>
  <si>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00011601111010000140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</si>
  <si>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</si>
  <si>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</si>
  <si>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судьями федеральных судов, должностными лицами федеральных государственных органов, учреждений</t>
  </si>
  <si>
    <t>00011601121010000140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</si>
  <si>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</si>
  <si>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</si>
  <si>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</si>
  <si>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00011601201010000140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</si>
  <si>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</si>
  <si>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</si>
  <si>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</si>
  <si>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</si>
  <si>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</si>
  <si>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</si>
  <si>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</si>
  <si>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</si>
  <si>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</si>
  <si>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</si>
  <si>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</si>
  <si>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</si>
  <si>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</si>
  <si>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</si>
  <si>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</si>
  <si>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</si>
  <si>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</si>
  <si>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</si>
  <si>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</si>
  <si>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</si>
  <si>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</si>
  <si>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</si>
  <si>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</si>
  <si>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</si>
  <si>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</si>
  <si>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</si>
  <si>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</si>
  <si>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</si>
  <si>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</si>
  <si>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</si>
  <si>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</si>
  <si>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</si>
  <si>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00020225169000000150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</si>
  <si>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</si>
  <si>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00020225169040000150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</si>
  <si>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</si>
  <si>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</si>
  <si>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</si>
  <si>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00020225255040000150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</si>
  <si>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</si>
  <si>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</si>
  <si>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городских округов на обеспечение комплексного развития сельских территорий</t>
  </si>
  <si>
    <t>00020225576040000150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</si>
  <si>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</si>
  <si>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</si>
  <si>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</si>
  <si>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</si>
  <si>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</si>
  <si>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</si>
  <si>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</si>
  <si>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</si>
  <si>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</si>
  <si>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</si>
  <si>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округов</t>
  </si>
  <si>
    <t>00020304000040000150</t>
  </si>
  <si>
    <t>Прочие безвозмездные поступления от государственных (муниципальных) организаций в бюджеты городских округов</t>
  </si>
  <si>
    <t>00020304099040000150</t>
  </si>
  <si>
    <t>на  1 апреля 2020 г.</t>
  </si>
  <si>
    <t>Судебная система</t>
  </si>
  <si>
    <t>0105</t>
  </si>
  <si>
    <t>Обеспечение проведения выборов и референдумов</t>
  </si>
  <si>
    <t>0107</t>
  </si>
  <si>
    <t>Специальные расходы</t>
  </si>
  <si>
    <t>880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</si>
  <si>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</si>
  <si>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</si>
  <si>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</si>
  <si>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</si>
  <si>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</si>
  <si>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</si>
  <si>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</si>
  <si>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Муниципальная программа «Развитие образования в Ягоднинском городском округе»</t>
  </si>
  <si>
    <t>9D 0 00</t>
  </si>
  <si>
    <t>Основное мероприятие "Дошкольное образование"</t>
  </si>
  <si>
    <t>9D 0 01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</si>
  <si>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</si>
  <si>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00801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</si>
  <si>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</si>
  <si>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</si>
  <si>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Финансовое обеспечение деятельности (оказание услуг) подведомственных учреждений</t>
  </si>
  <si>
    <t>00990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</si>
  <si>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</si>
  <si>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74010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</si>
  <si>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</si>
  <si>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</si>
  <si>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</si>
  <si>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74070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</si>
  <si>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</si>
  <si>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74120</t>
  </si>
  <si>
    <t>75010</t>
  </si>
  <si>
    <t>Основное мероприятие "Общее образование"</t>
  </si>
  <si>
    <t>9D 0 02</t>
  </si>
  <si>
    <t>Питание детей-инвалидов обучающихся в общеобразовательных организациях</t>
  </si>
  <si>
    <t>73443</t>
  </si>
  <si>
    <t>Софинансирование частичного возмещения расходов по  питанию детей-инвалидов обучающихся в общеобразовательных организациях</t>
  </si>
  <si>
    <t>S3443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</si>
  <si>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</si>
  <si>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74050</t>
  </si>
  <si>
    <t>Обеспечение ежемесячного денежного вознаграждения за классное руководство</t>
  </si>
  <si>
    <t>74130</t>
  </si>
  <si>
    <t>Софинансирование совершенствования питания учащихся и воспитанников в общеобразовательных организациях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</si>
  <si>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</si>
  <si>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R2550</t>
  </si>
  <si>
    <t>Софинансирование благоустройства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</si>
  <si>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L2550</t>
  </si>
  <si>
    <t>Основное мероприятие "Дополнительное образование в сфере образования"</t>
  </si>
  <si>
    <t>9D 0 03</t>
  </si>
  <si>
    <t xml:space="preserve">Основное мероприятие «Обеспечение выполнения функций Комитетом образования администрации Ягоднинского городского округа» </t>
  </si>
  <si>
    <t>9D 0 04</t>
  </si>
  <si>
    <t>Расходы на выплаты по оплате труда работников муниципальных органов</t>
  </si>
  <si>
    <t>00210</t>
  </si>
  <si>
    <t>Расходы на обеспечение функций муниципальных органов</t>
  </si>
  <si>
    <t>00290</t>
  </si>
  <si>
    <t>Осуществление государственных полномочий по организации и осуществлению деятельности органов опеки и попечительства</t>
  </si>
  <si>
    <t>74090</t>
  </si>
  <si>
    <t>Основное мероприятие "Обеспечение, организация и проведение мероприятий"</t>
  </si>
  <si>
    <t>9D 0 05</t>
  </si>
  <si>
    <t>Мероприятия по установке ограждений</t>
  </si>
  <si>
    <t>Обеспечение, организация и проведение мероприятий</t>
  </si>
  <si>
    <t>Основное мероприятие «Отдельные мероприятия в рамках реализации федерального проекта «Современная школа» национального проекта «Образование»</t>
  </si>
  <si>
    <t>9D 0 Е1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</si>
  <si>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</si>
  <si>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51690</t>
  </si>
  <si>
    <t>Софинансирование обновления материально-технической базы для формирования у обучающихся современных технологических и гуманитарных навыков</t>
  </si>
  <si>
    <t>5169Я</t>
  </si>
  <si>
    <t>Основное мероприятие «Отдельные мероприятия в рамках реализации федерального проекта «Успех каждого ребенка» национального проекта «Образование»</t>
  </si>
  <si>
    <t>9D 0 Е2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</si>
  <si>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</si>
  <si>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</si>
  <si>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Софинансирование создания в общеобразовательных организациях, расположенных в сельской местности, условий для занятий физической культурой и спортом</t>
  </si>
  <si>
    <t>5097Я</t>
  </si>
  <si>
    <t xml:space="preserve">Муниципальная программа «Управление муниципальными финансами Ягоднинского городского округа» </t>
  </si>
  <si>
    <t>9F 0 00</t>
  </si>
  <si>
    <t>Основное мероприятие «Управление резервным фондом Администрации муниципального образования «Ягоднинский городской округ»</t>
  </si>
  <si>
    <t>9F 0 02</t>
  </si>
  <si>
    <t>Резервные фонды местных администраций</t>
  </si>
  <si>
    <t>07050</t>
  </si>
  <si>
    <t xml:space="preserve">Основное мероприятие «Обеспечение выполнения функций Комитетом по финансам администрации Ягоднинского городского округа» </t>
  </si>
  <si>
    <t>9F 0 04</t>
  </si>
  <si>
    <t>Основное мероприятие «Управление муниципальным долгом Ягоднинского городского округа»</t>
  </si>
  <si>
    <t>9F 0 05</t>
  </si>
  <si>
    <t>Муниципальная программа «Формирование современной городской среды Ягоднинского городского округа»</t>
  </si>
  <si>
    <t>Благоустройство дворовых и общественных территорий</t>
  </si>
  <si>
    <t>92120</t>
  </si>
  <si>
    <t>Муниципальная подпрограмма «Обеспечение транспортной доступности на территории Ягоднинского городского округа»</t>
  </si>
  <si>
    <t>9Q 0 00</t>
  </si>
  <si>
    <t>Основное мероприятие "Организация регулярных перевозок пассажиров автобусным транспортом на территории муниципального образования «Ягоднинский городской округ» по муниципальным маршрутам"</t>
  </si>
  <si>
    <t>9Q 0 01</t>
  </si>
  <si>
    <t>Создание условий для предоставления транспортных услуг населению и организация транспортного обслуживания</t>
  </si>
  <si>
    <t>03150</t>
  </si>
  <si>
    <t>Предоставление транспортных услуг населению и организация транспортного обслуживания населения</t>
  </si>
  <si>
    <t>03160</t>
  </si>
  <si>
    <t>Муниципальная программа "Развитие городского хозяйства Ягоднинского городского округа"</t>
  </si>
  <si>
    <t>9R 0 00</t>
  </si>
  <si>
    <t>Подпрограмма "Содержание и развитие жилищно-коммунального хозяйства на территории Ягоднинского городского округа»</t>
  </si>
  <si>
    <t>9R 1 00</t>
  </si>
  <si>
    <t>Основное мероприятие "Поддержка жилищного хозяйства на территории Ягоднинского городского округа"</t>
  </si>
  <si>
    <t>9R 1 01</t>
  </si>
  <si>
    <t>Взносы на капитальный ремонт муниципального жилищного фонда</t>
  </si>
  <si>
    <t>08020</t>
  </si>
  <si>
    <t>Содержание пустующего муниципального жилищного фонда</t>
  </si>
  <si>
    <t>08025</t>
  </si>
  <si>
    <t>Прочие мероприятия в области жилищного хозяйства</t>
  </si>
  <si>
    <t>08030</t>
  </si>
  <si>
    <t>Основное мероприятие "Поддержка коммунального хозяйства на территории Ягоднинского городского округа"</t>
  </si>
  <si>
    <t>9R 1 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</si>
  <si>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</si>
  <si>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</si>
  <si>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</si>
  <si>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</si>
  <si>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</si>
  <si>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</si>
  <si>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 xml:space="preserve">Прочие мероприятия в области коммунального хозяйства </t>
  </si>
  <si>
    <t>08060</t>
  </si>
  <si>
    <t>Расходы на реализацию концессионного соглашения в отношении объектов централизованной системы отопления, горячего, холодного водоснабжения и водоотведения поселков Ягоднинского района Магаданской области</t>
  </si>
  <si>
    <t>08065</t>
  </si>
  <si>
    <t>Основное мероприятие "Обеспечение деятельности Управления жилищного коммунального хозяйства администрации Ягоднинского городского округа"</t>
  </si>
  <si>
    <t>9R 1 03</t>
  </si>
  <si>
    <t>Расходы на оплату коммунальных услуг муниципальных органов</t>
  </si>
  <si>
    <t>00280</t>
  </si>
  <si>
    <t>Подпрограмма "Благоустройство на территории Ягоднинского городского округа"</t>
  </si>
  <si>
    <t>9R 2 00</t>
  </si>
  <si>
    <t>Основное мероприятие "Проведение мероприятий по благоустройству территорий городских округов"</t>
  </si>
  <si>
    <t>9R 2 01</t>
  </si>
  <si>
    <t>Уличное освещение</t>
  </si>
  <si>
    <t>08070</t>
  </si>
  <si>
    <t>Организация и содержание мест захоронения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</si>
  <si>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</si>
  <si>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</si>
  <si>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</si>
  <si>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</si>
  <si>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</si>
  <si>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Прочие мероприятия по благоустройству городских округов и поселений</t>
  </si>
  <si>
    <t>08110</t>
  </si>
  <si>
    <t>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</t>
  </si>
  <si>
    <t>74190</t>
  </si>
  <si>
    <t>Основное мероприятие «Предоставление государственной поддержки органу местного самоуправления или органу территориального общественного самоуправления, расположенным на сельской территории Магаданской области, на реализацию общественно значимых проектов по благоустройству сельских территорий»</t>
  </si>
  <si>
    <t>9R 2 02</t>
  </si>
  <si>
    <t>Обеспечение комплексного развития сельских территорий</t>
  </si>
  <si>
    <t>R5760</t>
  </si>
  <si>
    <t>Софинансирование обеспечения комплексного развития сельских территорий</t>
  </si>
  <si>
    <t>L5760</t>
  </si>
  <si>
    <t>Подпрограмма «Оптимизация системы расселения в Магаданской области на территории Ягоднинского городского округа»</t>
  </si>
  <si>
    <t>9R 3 00</t>
  </si>
  <si>
    <t>Основное мероприятие "Реализация мероприятий  в рамках подпрограммы "Оптимизация системы расселения в Ягоднинском городском округе"</t>
  </si>
  <si>
    <t>9R 3 01</t>
  </si>
  <si>
    <t>Предоставление социальной выплаты на приобретение жилого помещения или строительство индивидуального жилого дома</t>
  </si>
  <si>
    <t>94200</t>
  </si>
  <si>
    <t>Подпрограмма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округа"</t>
  </si>
  <si>
    <t>9R 4 00</t>
  </si>
  <si>
    <t>Основное мероприятие "Осуществление мероприятий по переселению граждан"</t>
  </si>
  <si>
    <t>9R 4 01</t>
  </si>
  <si>
    <t>Муниципальная программа "Социально-экономическое развитие Ягоднинского городского округа"</t>
  </si>
  <si>
    <t>9S 0 00</t>
  </si>
  <si>
    <t>Подпрограмма "Развитие торговли на территории Ягоднинского городского округа"</t>
  </si>
  <si>
    <t>9S 1 00</t>
  </si>
  <si>
    <t>Основное мероприятие «Реализация развития торговли на территории Ягоднинского городского округа»</t>
  </si>
  <si>
    <t>9S 1 01</t>
  </si>
  <si>
    <t xml:space="preserve">Подпрограмма "Формирование доступной среды в Ягоднинском городском округе" </t>
  </si>
  <si>
    <t>9S 2 00</t>
  </si>
  <si>
    <t>Основное мероприятие «Реализация мероприятий по формированию доступной среды в Ягоднинском городском округе»</t>
  </si>
  <si>
    <t>9S 2 01</t>
  </si>
  <si>
    <t>Адаптация учреждений социальной сферы для доступности инвалидам и маломобильным группам населения</t>
  </si>
  <si>
    <t>Мероприятия по улучшению жилищных условий инвалидов</t>
  </si>
  <si>
    <t>Подпрограмма "Реализация государственной национальной политики и укрепление гражданского общества в Ягоднинском городском округе"</t>
  </si>
  <si>
    <t>9S 3 00</t>
  </si>
  <si>
    <t>Основное мероприятие «Реализация государственной национальной политики и укрепление гражданского общества в Ягоднинском городском округе»</t>
  </si>
  <si>
    <t>9S 3 01</t>
  </si>
  <si>
    <t>Мероприятия в сфере укрепления гражданского единства, гармонизации межнациональных отношений, профилактики экстремизма</t>
  </si>
  <si>
    <t>Подпрограмма "Поддержка малого и среднего предпринимательства на территории Ягоднинского городского округа"</t>
  </si>
  <si>
    <t>9S 4 00</t>
  </si>
  <si>
    <t>Основное мероприятие «Реализация мероприятий по поддержке малого и среднего предпринимательства на территории Ягоднинского городского округа»</t>
  </si>
  <si>
    <t>9S 4 01</t>
  </si>
  <si>
    <t>Подпрограмма "Поддержка социально ориентированных некоммерческих организаций в Ягоднинском городском округе"</t>
  </si>
  <si>
    <t>9S 5 00</t>
  </si>
  <si>
    <t>Основное мероприятие "Реализация мероприятий по поддержке социально ориентированных некоммерческих организаций в Ягоднинском городском округе"</t>
  </si>
  <si>
    <t>9S 5 01</t>
  </si>
  <si>
    <t xml:space="preserve">Софинансирование мероприятий по поддержке социально ориентированных некоммерческих организаций </t>
  </si>
  <si>
    <t>Подпрограмма "Повышение безопасности дорожного движения на территории Ягоднинского городского округа"</t>
  </si>
  <si>
    <t>9S 6 00</t>
  </si>
  <si>
    <t>Основное мероприятие "Реализация мероприятий по повышению безопасности дорожного движения на территории Ягоднинского городского округа»</t>
  </si>
  <si>
    <t>9S 6 01</t>
  </si>
  <si>
    <t>Муниципальная программа «Развитие муниципального управления в муниципальном образовании «Ягоднинский городской округ»</t>
  </si>
  <si>
    <t>9U 0 00</t>
  </si>
  <si>
    <t>Основное мероприятие "Обеспечение деятельности администрации Ягоднинского городского округа и находящимся в его ведении муниципальным учреждением"</t>
  </si>
  <si>
    <t>9U 0 01</t>
  </si>
  <si>
    <t>Финансовое обеспечение деятельности отдела Записей актов гражданского состояния</t>
  </si>
  <si>
    <t>00870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</si>
  <si>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</si>
  <si>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</si>
  <si>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Выполнение других обязательств муниципальных образований</t>
  </si>
  <si>
    <t>06010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</si>
  <si>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</si>
  <si>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51200</t>
  </si>
  <si>
    <t>Расходы на проведение Всероссийской переписи населения 2020 года</t>
  </si>
  <si>
    <t>54690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</si>
  <si>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</si>
  <si>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</si>
  <si>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</si>
  <si>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74020</t>
  </si>
  <si>
    <t>74030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</si>
  <si>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</si>
  <si>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74040</t>
  </si>
  <si>
    <t>9U 0 02</t>
  </si>
  <si>
    <t>Основное мероприятие "Развитие системы муниципального управления в муниципальном органе"</t>
  </si>
  <si>
    <t>9U 0 03</t>
  </si>
  <si>
    <t>Формирование, подготовка, повышение профессионального уровня резерва управленческих кадров муниципального органа</t>
  </si>
  <si>
    <t>97800</t>
  </si>
  <si>
    <t>Основное мероприятие "Пенсионное обеспечение за выслугу лет муниципальных служащих и лиц, замещающих муниципальные должности в муниципальном образовании"</t>
  </si>
  <si>
    <t>9U 0 04</t>
  </si>
  <si>
    <t>Расходы на доплату к пенсиям муниципальных служащих</t>
  </si>
  <si>
    <t>08610</t>
  </si>
  <si>
    <t>Основное мероприятие "Финансовая поддержка печатных изданий, учрежденных муниципальным органом"</t>
  </si>
  <si>
    <t>9U 0 05</t>
  </si>
  <si>
    <t xml:space="preserve">Муниципальная программа «Молодежь Ягоднинского городского округа» </t>
  </si>
  <si>
    <t>9W 0 00</t>
  </si>
  <si>
    <t xml:space="preserve">Подпрограмма "Поддержка инициативной и талантливой молодежи в Ягоднинском городском округе" </t>
  </si>
  <si>
    <t>9W 1 00</t>
  </si>
  <si>
    <t>9W 1 01</t>
  </si>
  <si>
    <t>9W 1 02</t>
  </si>
  <si>
    <t xml:space="preserve">Подпрограмма "Патриотическое воспитание детей и молодежи Ягоднинского городского округа" </t>
  </si>
  <si>
    <t xml:space="preserve">9W 2 00 </t>
  </si>
  <si>
    <t>9W 2 01</t>
  </si>
  <si>
    <t>9W 2 02</t>
  </si>
  <si>
    <t>Муниципальная программа «Защита населения и территории от чрезвычайных ситуаций и обеспечение пожарной безопасности на территории Ягоднинского городского округа»</t>
  </si>
  <si>
    <t>9Z 0 00</t>
  </si>
  <si>
    <t>Основное мероприятие "Обеспечение первичных мер пожарной безопасности"</t>
  </si>
  <si>
    <t>9Z 0 01</t>
  </si>
  <si>
    <t>Обеспечение первичных мер пожарной безопасности на территории Ягоднинского городского округа</t>
  </si>
  <si>
    <t>09030</t>
  </si>
  <si>
    <t>09040</t>
  </si>
  <si>
    <t>Основное мероприятие "Защита населения и территории от чрезвычайных ситуаций природного и техногенного характера"</t>
  </si>
  <si>
    <t>9Z 0 02</t>
  </si>
  <si>
    <t>Содержание и восполнение материальных резервов для обеспечения выполнения мероприятий по ликвидации чрезвычайных ситуаций</t>
  </si>
  <si>
    <t>07060</t>
  </si>
  <si>
    <t>Финансовое обеспечение деятельности Единой дежурно-диспетчерской службы</t>
  </si>
  <si>
    <t>08190</t>
  </si>
  <si>
    <t>Муниципальная программа "Содержание и ремонт автомобильных дорог общего пользования местного значения Ягоднинского городского округа"</t>
  </si>
  <si>
    <t>Основное мероприятие "Реализация мероприятий  по содержанию и ремонту автомобильных дорог общего пользования местного значения Ягоднинского городского округа»</t>
  </si>
  <si>
    <t>97650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</si>
  <si>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</t>
  </si>
  <si>
    <t>Основное мероприятие «Совершенствование системы учета объектов муниципальной собственности в казне и реестре имущества муниципального образования «Ягоднинский городской округ»</t>
  </si>
  <si>
    <t>Учет муниципального имущества муниципального образования "Ягоднинский городской округ"</t>
  </si>
  <si>
    <t>92310</t>
  </si>
  <si>
    <t>Оптимизация состава муниципального имущества муниципального образования «Ягоднинский городской округ»</t>
  </si>
  <si>
    <t>92320</t>
  </si>
  <si>
    <t>Обеспечение содержания муниципального имущества, проведение работ по улучшению имущества</t>
  </si>
  <si>
    <t>92330</t>
  </si>
  <si>
    <t xml:space="preserve">Основное мероприятие «Обеспечение рационального и эффективного использования земель, находящихся в муниципальной собственности Ягоднинского городского округа и на территории муниципального образования «Ягоднинский городской округ»   </t>
  </si>
  <si>
    <t>Оформление прав на земельные участки на территории муниципального образования «Ягоднинский городской округ»</t>
  </si>
  <si>
    <t>Муниципальная программа «Развитие культуры в Ягоднинском городском округе»</t>
  </si>
  <si>
    <t>Основное мероприятие "Дополнительное образование в сфере культуры и искусства"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</si>
  <si>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</si>
  <si>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74110</t>
  </si>
  <si>
    <t>Основное мероприятие "Организация библиотечного обслуживания населения"</t>
  </si>
  <si>
    <t xml:space="preserve">Подпрограмма "Развитие библиотечного дела Магаданской области" </t>
  </si>
  <si>
    <t>73160</t>
  </si>
  <si>
    <t xml:space="preserve">Софинансирование мероприятий подпрограммы "Развитие библиотечного дела Магаданской области" </t>
  </si>
  <si>
    <t>Основное мероприятие "Организация культурного досуга населения, развитие творческого потенциала населения"</t>
  </si>
  <si>
    <t xml:space="preserve">Основное мероприятие «Обеспечение выполнения функций Комитетом культуры администрации Ягоднинского городского округа» </t>
  </si>
  <si>
    <t>9К 0 04</t>
  </si>
  <si>
    <t>Основное мероприятие "Обеспечение, организация и проведение мероприятий в сфере культуры"</t>
  </si>
  <si>
    <t>9К 0 05</t>
  </si>
  <si>
    <t>Муниципальная программа "Организация и обеспечение отдыха, оздоровления и занятости детей в Ягоднинском городском округе"</t>
  </si>
  <si>
    <t>Организация отдыха и оздоровление детей в лагерях дневного пребывания</t>
  </si>
  <si>
    <t>Софинансирование организации отдыха и оздоровление детей в лагерях дневного пребывания</t>
  </si>
  <si>
    <t>Трудоустройство несовершеннолетних, воспитанников муниципальных образовательных организаций, в период летних каникул</t>
  </si>
  <si>
    <t xml:space="preserve"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</t>
  </si>
  <si>
    <t xml:space="preserve">Основное мероприятие «Профилактика правонарушений и обеспечение общественной безопасности в Ягоднинском городском округе» </t>
  </si>
  <si>
    <t>9П 0 01</t>
  </si>
  <si>
    <t>Софинансирование мероприятий по поддержке граждан и их объединений, участвующих в охране  общественного порядка</t>
  </si>
  <si>
    <t>S3202</t>
  </si>
  <si>
    <t>Основное мероприятие «Профилактика социального сиротства и детской безнадзорности в Ягоднинском городском округе»</t>
  </si>
  <si>
    <t>9П 0 02</t>
  </si>
  <si>
    <t xml:space="preserve">Основное мероприятие «Комплексные меры противодействия злоупотреблению наркотическими средствами и их незаконному обороту на территории Ягоднинского городского округа» </t>
  </si>
  <si>
    <t>9П 0 03</t>
  </si>
  <si>
    <t>Муниципальная программа «Развитие физической культуры и спорта в Ягоднинском городском округе»</t>
  </si>
  <si>
    <t>Основное мероприятие «Дополнительное образование в сфере физической культуры и спорта»</t>
  </si>
  <si>
    <t>Основное мероприятие «Реализация программ спортивной подготовки в соответствии с федеральными стандартами по видам спорта»</t>
  </si>
  <si>
    <t>9Ф 0 02</t>
  </si>
  <si>
    <t>Основное мероприятие «Реализация подведомственными физкультурно-спортивными учреждениями (организациями) мероприятий (оказание муниципальных услуг (работ)) в сфере физической культуры и спорта»</t>
  </si>
  <si>
    <t>9Ф 0 03</t>
  </si>
  <si>
    <t>Основное мероприятие «Обеспечение выполнения функций Комитетом по физической культуре, спорту и туризму администрации Ягоднинского городского округа»</t>
  </si>
  <si>
    <t>9Ф 0 04</t>
  </si>
  <si>
    <t>Основное мероприятие "Обеспечение, организация и проведение физкультурных и массовых спортивных мероприятий"</t>
  </si>
  <si>
    <t>9Ф 0 05</t>
  </si>
  <si>
    <t>Организация и проведение спортивно-массовых и физкультурно-оздоровительных мероприятий. Обеспечение участия спортсменов и сборных команд округа в районных, межрайонных, областных, региональных, всероссийских, международных соревнованиях по различным видам спорта</t>
  </si>
  <si>
    <t>92210</t>
  </si>
  <si>
    <t>Проведение открытого соревнования по боксу класса «Б», посвященных памяти героя французского «Сопротивления» кавалера ордена «Почетного легиона» Я.А. Высоцкого с приглашением иностранных команд</t>
  </si>
  <si>
    <t>92220</t>
  </si>
  <si>
    <t>Основное мероприятие «Отдельные мероприятия в рамках федерального проекта «Спорт - норма жизни» национального проекта «Демография»</t>
  </si>
  <si>
    <t>9Ф 0 Р5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</si>
  <si>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</si>
  <si>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50810</t>
  </si>
  <si>
    <t>Муниципальная программа «Развитие системы обращения с отходами производства и потребления на территории Ягоднинского городского округа»</t>
  </si>
  <si>
    <t xml:space="preserve">Основное мероприятие: «Развитие системы обращения с отходами производства и потребления на территории муниципального образования «Ягоднинский городской округ» </t>
  </si>
  <si>
    <t>Организация сбора, вывоза, утилизации и переработки бытовых и промышленных отходов</t>
  </si>
  <si>
    <t>08300</t>
  </si>
  <si>
    <t>Муниципальная программа "Дом для молодой семьи" в Ягоднинском городском округе"</t>
  </si>
  <si>
    <t>Дополнительная социальная выплата молодым семьям при рождении (усыновлении) каждого ребенка</t>
  </si>
  <si>
    <t>73070</t>
  </si>
  <si>
    <t>Создание условий, обеспечивающих пожарную безопасность муниципальных учреждений и защиту жизни и здоровья граждан, снижение рисков возникновения пожаров, укрепление и совершенствование материально-технической базы, повышение уровня пожарной безопасности</t>
  </si>
  <si>
    <t>за январь-март 2020 года</t>
  </si>
  <si>
    <t>Центральный аппарат</t>
  </si>
  <si>
    <t>"Ягоднинский городской округ" за 1 квартал 2020 года</t>
  </si>
  <si>
    <r>
      <t xml:space="preserve">ИТОГО          </t>
    </r>
    <r>
      <rPr>
        <b/>
        <sz val="12"/>
        <rFont val="Times New Roman"/>
        <family val="1"/>
      </rPr>
      <t xml:space="preserve">                          1 квартал 2020 г.</t>
    </r>
  </si>
  <si>
    <t xml:space="preserve">Приложение к решению
Собрания представителей
Ягоднинского городского округа
от 21.04.2020г.  № 351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</si>
</sst>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0_ ;[Red]\-#,##0.00\ "/>
    <numFmt numFmtId="165" formatCode="dd\.mm\.yyyy"/>
    <numFmt numFmtId="166" formatCode="#,##0_ ;[Red]\-#,##0\ "/>
    <numFmt numFmtId="167" formatCode="0.0%"/>
    <numFmt numFmtId="168" formatCode="_-* #,##0.00[$€-1]_-;\-* #,##0.00[$€-1]_-;_-* &quot;-&quot;??[$€-1]_-"/>
    <numFmt numFmtId="169" formatCode="#,##0.0_ ;[Red]\-#,##0.0\ "/>
    <numFmt numFmtId="170" formatCode="#,##0.0"/>
    <numFmt numFmtId="171" formatCode="0.0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.5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indexed="45"/>
        <bgColor indexed="64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77">
    <xf numFmtId="0" fontId="0" fillId="0" borderId="0"/>
    <xf numFmtId="9" fontId="2" fillId="0" borderId="0" applyFont="0" applyFill="0" applyBorder="0" applyAlignment="0" applyProtection="0"/>
    <xf numFmtId="0" fontId="3" fillId="0" borderId="0">
      <alignment horizontal="center" wrapText="1"/>
    </xf>
    <xf numFmtId="0" fontId="4" fillId="0" borderId="0"/>
    <xf numFmtId="0" fontId="5" fillId="0" borderId="0"/>
    <xf numFmtId="165" fontId="6" fillId="0" borderId="2">
      <alignment horizontal="center"/>
    </xf>
    <xf numFmtId="0" fontId="6" fillId="0" borderId="2">
      <alignment horizontal="center"/>
    </xf>
    <xf numFmtId="0" fontId="6" fillId="0" borderId="0">
      <alignment horizontal="left"/>
    </xf>
    <xf numFmtId="0" fontId="7" fillId="0" borderId="0">
      <alignment horizontal="center" vertical="top"/>
    </xf>
    <xf numFmtId="0" fontId="6" fillId="0" borderId="6">
      <alignment horizontal="center"/>
    </xf>
    <xf numFmtId="49" fontId="6" fillId="0" borderId="7">
      <alignment horizontal="center"/>
    </xf>
    <xf numFmtId="0" fontId="6" fillId="0" borderId="0"/>
    <xf numFmtId="0" fontId="6" fillId="0" borderId="0">
      <alignment horizontal="center"/>
    </xf>
    <xf numFmtId="49" fontId="6" fillId="0" borderId="10">
      <alignment horizontal="center"/>
    </xf>
    <xf numFmtId="0" fontId="8" fillId="0" borderId="0"/>
    <xf numFmtId="49" fontId="6" fillId="0" borderId="0"/>
    <xf numFmtId="0" fontId="4" fillId="0" borderId="13"/>
    <xf numFmtId="0" fontId="6" fillId="0" borderId="16">
      <alignment wrapText="1"/>
    </xf>
    <xf numFmtId="0" fontId="4" fillId="0" borderId="17"/>
    <xf numFmtId="0" fontId="6" fillId="0" borderId="20">
      <alignment wrapText="1"/>
    </xf>
    <xf numFmtId="4" fontId="6" fillId="0" borderId="21">
      <alignment horizontal="right"/>
    </xf>
    <xf numFmtId="0" fontId="6" fillId="0" borderId="22">
      <alignment horizontal="left"/>
    </xf>
    <xf numFmtId="49" fontId="6" fillId="0" borderId="22"/>
    <xf numFmtId="49" fontId="6" fillId="0" borderId="23">
      <alignment horizontal="center"/>
    </xf>
    <xf numFmtId="0" fontId="6" fillId="0" borderId="24">
      <alignment horizontal="left" wrapText="1"/>
    </xf>
    <xf numFmtId="0" fontId="5" fillId="0" borderId="0"/>
    <xf numFmtId="0" fontId="9" fillId="0" borderId="0"/>
    <xf numFmtId="49" fontId="6" fillId="0" borderId="1">
      <alignment horizontal="center" vertical="center" wrapText="1"/>
    </xf>
    <xf numFmtId="49" fontId="10" fillId="0" borderId="3">
      <alignment horizontal="right"/>
    </xf>
    <xf numFmtId="0" fontId="6" fillId="3" borderId="28"/>
    <xf numFmtId="0" fontId="6" fillId="0" borderId="29">
      <alignment horizontal="left" wrapText="1" indent="1"/>
    </xf>
    <xf numFmtId="49" fontId="6" fillId="0" borderId="30">
      <alignment horizontal="center" vertical="center" wrapText="1"/>
    </xf>
    <xf numFmtId="0" fontId="6" fillId="0" borderId="0">
      <alignment horizontal="left" wrapText="1"/>
    </xf>
    <xf numFmtId="49" fontId="6" fillId="0" borderId="0">
      <alignment horizontal="center" wrapText="1"/>
    </xf>
    <xf numFmtId="49" fontId="6" fillId="0" borderId="0">
      <alignment horizontal="center"/>
    </xf>
    <xf numFmtId="0" fontId="6" fillId="0" borderId="16">
      <alignment horizontal="left"/>
    </xf>
    <xf numFmtId="49" fontId="6" fillId="0" borderId="16"/>
    <xf numFmtId="0" fontId="4" fillId="0" borderId="16"/>
    <xf numFmtId="0" fontId="6" fillId="0" borderId="0">
      <alignment horizontal="center" wrapText="1"/>
    </xf>
    <xf numFmtId="0" fontId="9" fillId="0" borderId="0">
      <alignment horizontal="center"/>
    </xf>
    <xf numFmtId="0" fontId="9" fillId="0" borderId="16"/>
    <xf numFmtId="49" fontId="6" fillId="0" borderId="16">
      <alignment horizontal="left"/>
    </xf>
    <xf numFmtId="0" fontId="6" fillId="0" borderId="16"/>
    <xf numFmtId="0" fontId="2" fillId="0" borderId="0"/>
    <xf numFmtId="0" fontId="14" fillId="0" borderId="0"/>
    <xf numFmtId="0" fontId="14" fillId="0" borderId="0"/>
    <xf numFmtId="168" fontId="21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49" fontId="6" fillId="0" borderId="0">
      <alignment horizontal="center"/>
    </xf>
    <xf numFmtId="49" fontId="11" fillId="0" borderId="16"/>
    <xf numFmtId="4" fontId="11" fillId="0" borderId="40">
      <alignment horizontal="right"/>
    </xf>
    <xf numFmtId="49" fontId="6" fillId="0" borderId="41">
      <alignment horizontal="center" wrapText="1"/>
    </xf>
    <xf numFmtId="4" fontId="11" fillId="0" borderId="40">
      <alignment horizontal="right"/>
    </xf>
    <xf numFmtId="4" fontId="11" fillId="0" borderId="41">
      <alignment horizontal="right"/>
    </xf>
    <xf numFmtId="49" fontId="6" fillId="0" borderId="42">
      <alignment horizontal="center" wrapText="1"/>
    </xf>
    <xf numFmtId="4" fontId="11" fillId="0" borderId="42">
      <alignment horizontal="right"/>
    </xf>
    <xf numFmtId="49" fontId="6" fillId="0" borderId="40">
      <alignment horizontal="center"/>
    </xf>
    <xf numFmtId="49" fontId="11" fillId="0" borderId="0">
      <alignment horizontal="right"/>
    </xf>
    <xf numFmtId="49" fontId="6" fillId="0" borderId="16"/>
    <xf numFmtId="0" fontId="11" fillId="0" borderId="16"/>
    <xf numFmtId="0" fontId="11" fillId="0" borderId="16"/>
    <xf numFmtId="4" fontId="6" fillId="0" borderId="43">
      <alignment horizontal="right"/>
    </xf>
    <xf numFmtId="0" fontId="22" fillId="0" borderId="0">
      <alignment horizontal="center"/>
    </xf>
    <xf numFmtId="49" fontId="6" fillId="0" borderId="21">
      <alignment horizontal="center"/>
    </xf>
    <xf numFmtId="0" fontId="22" fillId="0" borderId="16"/>
    <xf numFmtId="0" fontId="23" fillId="0" borderId="16"/>
    <xf numFmtId="4" fontId="6" fillId="0" borderId="44">
      <alignment horizontal="right"/>
    </xf>
    <xf numFmtId="0" fontId="11" fillId="0" borderId="29">
      <alignment horizontal="left" wrapText="1"/>
    </xf>
    <xf numFmtId="0" fontId="6" fillId="0" borderId="45">
      <alignment horizontal="left" wrapText="1"/>
    </xf>
    <xf numFmtId="0" fontId="11" fillId="0" borderId="46">
      <alignment horizontal="left" wrapText="1" indent="1"/>
    </xf>
    <xf numFmtId="0" fontId="11" fillId="0" borderId="29">
      <alignment horizontal="left" wrapText="1" indent="2"/>
    </xf>
    <xf numFmtId="0" fontId="11" fillId="0" borderId="47">
      <alignment horizontal="left" wrapText="1" indent="2"/>
    </xf>
    <xf numFmtId="0" fontId="22" fillId="0" borderId="0">
      <alignment horizontal="center"/>
    </xf>
    <xf numFmtId="0" fontId="4" fillId="0" borderId="22"/>
    <xf numFmtId="0" fontId="11" fillId="0" borderId="0">
      <alignment horizontal="center" wrapText="1"/>
    </xf>
    <xf numFmtId="0" fontId="22" fillId="0" borderId="16"/>
    <xf numFmtId="0" fontId="6" fillId="0" borderId="16"/>
    <xf numFmtId="49" fontId="11" fillId="0" borderId="16">
      <alignment horizontal="left"/>
    </xf>
    <xf numFmtId="0" fontId="11" fillId="0" borderId="29">
      <alignment horizontal="left" wrapText="1"/>
    </xf>
    <xf numFmtId="49" fontId="11" fillId="0" borderId="48">
      <alignment horizontal="center" wrapText="1"/>
    </xf>
    <xf numFmtId="0" fontId="11" fillId="0" borderId="46">
      <alignment horizontal="left" wrapText="1" indent="1"/>
    </xf>
    <xf numFmtId="0" fontId="9" fillId="0" borderId="0">
      <alignment horizontal="center"/>
    </xf>
    <xf numFmtId="49" fontId="11" fillId="0" borderId="48">
      <alignment horizontal="left" wrapText="1"/>
    </xf>
    <xf numFmtId="0" fontId="11" fillId="0" borderId="29">
      <alignment horizontal="left" wrapText="1" indent="2"/>
    </xf>
    <xf numFmtId="0" fontId="9" fillId="0" borderId="16"/>
    <xf numFmtId="49" fontId="11" fillId="0" borderId="48">
      <alignment horizontal="center" shrinkToFit="1"/>
    </xf>
    <xf numFmtId="0" fontId="11" fillId="0" borderId="47">
      <alignment horizontal="left" wrapText="1" indent="2"/>
    </xf>
    <xf numFmtId="0" fontId="6" fillId="0" borderId="29">
      <alignment horizontal="left" wrapText="1"/>
    </xf>
    <xf numFmtId="49" fontId="11" fillId="0" borderId="16">
      <alignment horizontal="center"/>
    </xf>
    <xf numFmtId="0" fontId="11" fillId="0" borderId="0">
      <alignment horizontal="center" wrapText="1"/>
    </xf>
    <xf numFmtId="0" fontId="6" fillId="0" borderId="46">
      <alignment horizontal="left" wrapText="1" indent="1"/>
    </xf>
    <xf numFmtId="0" fontId="11" fillId="0" borderId="22">
      <alignment horizontal="center"/>
    </xf>
    <xf numFmtId="49" fontId="11" fillId="0" borderId="16">
      <alignment horizontal="left"/>
    </xf>
    <xf numFmtId="0" fontId="6" fillId="0" borderId="29">
      <alignment horizontal="left" wrapText="1" indent="2"/>
    </xf>
    <xf numFmtId="0" fontId="11" fillId="0" borderId="0">
      <alignment horizontal="center"/>
    </xf>
    <xf numFmtId="49" fontId="11" fillId="0" borderId="48">
      <alignment horizontal="center" wrapText="1"/>
    </xf>
    <xf numFmtId="0" fontId="4" fillId="5" borderId="28"/>
    <xf numFmtId="49" fontId="11" fillId="0" borderId="16"/>
    <xf numFmtId="49" fontId="11" fillId="0" borderId="48">
      <alignment horizontal="left" wrapText="1"/>
    </xf>
    <xf numFmtId="0" fontId="6" fillId="0" borderId="47">
      <alignment horizontal="left" wrapText="1" indent="2"/>
    </xf>
    <xf numFmtId="49" fontId="11" fillId="0" borderId="40">
      <alignment horizontal="center" shrinkToFit="1"/>
    </xf>
    <xf numFmtId="49" fontId="11" fillId="0" borderId="48">
      <alignment horizontal="center" shrinkToFit="1"/>
    </xf>
    <xf numFmtId="0" fontId="6" fillId="0" borderId="0">
      <alignment horizontal="center" wrapText="1"/>
    </xf>
    <xf numFmtId="0" fontId="11" fillId="0" borderId="16">
      <alignment horizontal="center"/>
    </xf>
    <xf numFmtId="49" fontId="11" fillId="0" borderId="40">
      <alignment horizontal="center" shrinkToFit="1"/>
    </xf>
    <xf numFmtId="49" fontId="6" fillId="0" borderId="16">
      <alignment horizontal="left"/>
    </xf>
    <xf numFmtId="49" fontId="11" fillId="0" borderId="22">
      <alignment horizontal="center"/>
    </xf>
    <xf numFmtId="49" fontId="6" fillId="0" borderId="48">
      <alignment horizontal="center" wrapText="1"/>
    </xf>
    <xf numFmtId="49" fontId="11" fillId="0" borderId="0">
      <alignment horizontal="left"/>
    </xf>
    <xf numFmtId="49" fontId="6" fillId="0" borderId="48">
      <alignment horizontal="center" shrinkToFit="1"/>
    </xf>
    <xf numFmtId="49" fontId="22" fillId="0" borderId="0"/>
    <xf numFmtId="49" fontId="6" fillId="0" borderId="40">
      <alignment horizontal="center" shrinkToFit="1"/>
    </xf>
    <xf numFmtId="0" fontId="6" fillId="0" borderId="49">
      <alignment horizontal="left" wrapText="1"/>
    </xf>
    <xf numFmtId="0" fontId="23" fillId="0" borderId="22"/>
    <xf numFmtId="0" fontId="6" fillId="0" borderId="45">
      <alignment horizontal="left" wrapText="1" indent="1"/>
    </xf>
    <xf numFmtId="0" fontId="6" fillId="0" borderId="49">
      <alignment horizontal="left" wrapText="1" indent="2"/>
    </xf>
    <xf numFmtId="0" fontId="6" fillId="0" borderId="45">
      <alignment horizontal="left" wrapText="1" indent="2"/>
    </xf>
    <xf numFmtId="0" fontId="4" fillId="0" borderId="50"/>
    <xf numFmtId="0" fontId="4" fillId="0" borderId="23"/>
    <xf numFmtId="0" fontId="9" fillId="0" borderId="31">
      <alignment horizontal="center" vertical="center" textRotation="90" wrapText="1"/>
    </xf>
    <xf numFmtId="0" fontId="9" fillId="0" borderId="22">
      <alignment horizontal="center" vertical="center" textRotation="90" wrapText="1"/>
    </xf>
    <xf numFmtId="0" fontId="6" fillId="0" borderId="0">
      <alignment vertical="center"/>
    </xf>
    <xf numFmtId="0" fontId="9" fillId="0" borderId="16">
      <alignment horizontal="center" vertical="center" textRotation="90" wrapText="1"/>
    </xf>
    <xf numFmtId="0" fontId="9" fillId="0" borderId="22">
      <alignment horizontal="center" vertical="center" textRotation="90"/>
    </xf>
    <xf numFmtId="0" fontId="9" fillId="0" borderId="16">
      <alignment horizontal="center" vertical="center" textRotation="90"/>
    </xf>
    <xf numFmtId="0" fontId="9" fillId="0" borderId="31">
      <alignment horizontal="center" vertical="center" textRotation="90"/>
    </xf>
    <xf numFmtId="0" fontId="9" fillId="0" borderId="1">
      <alignment horizontal="center" vertical="center" textRotation="90"/>
    </xf>
    <xf numFmtId="0" fontId="24" fillId="0" borderId="16">
      <alignment wrapText="1"/>
    </xf>
    <xf numFmtId="0" fontId="24" fillId="0" borderId="1">
      <alignment wrapText="1"/>
    </xf>
    <xf numFmtId="0" fontId="24" fillId="0" borderId="22">
      <alignment wrapText="1"/>
    </xf>
    <xf numFmtId="0" fontId="6" fillId="0" borderId="1">
      <alignment horizontal="center" vertical="top" wrapText="1"/>
    </xf>
    <xf numFmtId="0" fontId="9" fillId="0" borderId="51"/>
    <xf numFmtId="49" fontId="25" fillId="0" borderId="52">
      <alignment horizontal="left" vertical="center" wrapText="1"/>
    </xf>
    <xf numFmtId="49" fontId="6" fillId="0" borderId="53">
      <alignment horizontal="left" vertical="center" wrapText="1" indent="2"/>
    </xf>
    <xf numFmtId="49" fontId="6" fillId="0" borderId="47">
      <alignment horizontal="left" vertical="center" wrapText="1" indent="3"/>
    </xf>
    <xf numFmtId="49" fontId="6" fillId="0" borderId="52">
      <alignment horizontal="left" vertical="center" wrapText="1" indent="3"/>
    </xf>
    <xf numFmtId="49" fontId="6" fillId="0" borderId="54">
      <alignment horizontal="left" vertical="center" wrapText="1" indent="3"/>
    </xf>
    <xf numFmtId="0" fontId="25" fillId="0" borderId="51">
      <alignment horizontal="left" vertical="center" wrapText="1"/>
    </xf>
    <xf numFmtId="49" fontId="6" fillId="0" borderId="22">
      <alignment horizontal="left" vertical="center" wrapText="1" indent="3"/>
    </xf>
    <xf numFmtId="49" fontId="6" fillId="0" borderId="0">
      <alignment horizontal="left" vertical="center" wrapText="1" indent="3"/>
    </xf>
    <xf numFmtId="49" fontId="6" fillId="0" borderId="16">
      <alignment horizontal="left" vertical="center" wrapText="1" indent="3"/>
    </xf>
    <xf numFmtId="49" fontId="25" fillId="0" borderId="51">
      <alignment horizontal="left" vertical="center" wrapText="1"/>
    </xf>
    <xf numFmtId="0" fontId="6" fillId="0" borderId="52">
      <alignment horizontal="left" vertical="center" wrapText="1"/>
    </xf>
    <xf numFmtId="0" fontId="6" fillId="0" borderId="54">
      <alignment horizontal="left" vertical="center" wrapText="1"/>
    </xf>
    <xf numFmtId="49" fontId="6" fillId="0" borderId="52">
      <alignment horizontal="left" vertical="center" wrapText="1"/>
    </xf>
    <xf numFmtId="49" fontId="6" fillId="0" borderId="54">
      <alignment horizontal="left" vertical="center" wrapText="1"/>
    </xf>
    <xf numFmtId="49" fontId="9" fillId="0" borderId="55">
      <alignment horizontal="center"/>
    </xf>
    <xf numFmtId="49" fontId="9" fillId="0" borderId="56">
      <alignment horizontal="center" vertical="center" wrapText="1"/>
    </xf>
    <xf numFmtId="49" fontId="6" fillId="0" borderId="57">
      <alignment horizontal="center" vertical="center" wrapText="1"/>
    </xf>
    <xf numFmtId="49" fontId="6" fillId="0" borderId="48">
      <alignment horizontal="center" vertical="center" wrapText="1"/>
    </xf>
    <xf numFmtId="49" fontId="6" fillId="0" borderId="56">
      <alignment horizontal="center" vertical="center" wrapText="1"/>
    </xf>
    <xf numFmtId="49" fontId="6" fillId="0" borderId="58">
      <alignment horizontal="center" vertical="center" wrapText="1"/>
    </xf>
    <xf numFmtId="49" fontId="6" fillId="0" borderId="59">
      <alignment horizontal="center" vertical="center" wrapText="1"/>
    </xf>
    <xf numFmtId="49" fontId="6" fillId="0" borderId="0">
      <alignment horizontal="center" vertical="center" wrapText="1"/>
    </xf>
    <xf numFmtId="49" fontId="6" fillId="0" borderId="16">
      <alignment horizontal="center" vertical="center" wrapText="1"/>
    </xf>
    <xf numFmtId="49" fontId="9" fillId="0" borderId="55">
      <alignment horizontal="center" vertical="center" wrapText="1"/>
    </xf>
    <xf numFmtId="0" fontId="9" fillId="0" borderId="55">
      <alignment horizontal="center" vertical="center"/>
    </xf>
    <xf numFmtId="0" fontId="6" fillId="0" borderId="57">
      <alignment horizontal="center" vertical="center"/>
    </xf>
    <xf numFmtId="0" fontId="6" fillId="0" borderId="48">
      <alignment horizontal="center" vertical="center"/>
    </xf>
    <xf numFmtId="0" fontId="6" fillId="0" borderId="56">
      <alignment horizontal="center" vertical="center"/>
    </xf>
    <xf numFmtId="0" fontId="9" fillId="0" borderId="56">
      <alignment horizontal="center" vertical="center"/>
    </xf>
    <xf numFmtId="0" fontId="6" fillId="0" borderId="58">
      <alignment horizontal="center" vertical="center"/>
    </xf>
    <xf numFmtId="49" fontId="9" fillId="0" borderId="55">
      <alignment horizontal="center" vertical="center"/>
    </xf>
    <xf numFmtId="49" fontId="6" fillId="0" borderId="57">
      <alignment horizontal="center" vertical="center"/>
    </xf>
    <xf numFmtId="49" fontId="6" fillId="0" borderId="48">
      <alignment horizontal="center" vertical="center"/>
    </xf>
    <xf numFmtId="49" fontId="6" fillId="0" borderId="56">
      <alignment horizontal="center" vertical="center"/>
    </xf>
    <xf numFmtId="49" fontId="6" fillId="0" borderId="58">
      <alignment horizontal="center" vertical="center"/>
    </xf>
    <xf numFmtId="49" fontId="6" fillId="0" borderId="16">
      <alignment horizontal="center"/>
    </xf>
    <xf numFmtId="0" fontId="6" fillId="0" borderId="22">
      <alignment horizontal="center"/>
    </xf>
    <xf numFmtId="0" fontId="6" fillId="0" borderId="0">
      <alignment horizontal="center"/>
    </xf>
    <xf numFmtId="49" fontId="6" fillId="0" borderId="16"/>
    <xf numFmtId="0" fontId="6" fillId="0" borderId="1">
      <alignment horizontal="center" vertical="top"/>
    </xf>
    <xf numFmtId="49" fontId="6" fillId="0" borderId="1">
      <alignment horizontal="center" vertical="top" wrapText="1"/>
    </xf>
    <xf numFmtId="0" fontId="6" fillId="0" borderId="50"/>
    <xf numFmtId="4" fontId="6" fillId="0" borderId="30">
      <alignment horizontal="right"/>
    </xf>
    <xf numFmtId="4" fontId="6" fillId="0" borderId="59">
      <alignment horizontal="right"/>
    </xf>
    <xf numFmtId="4" fontId="6" fillId="0" borderId="0">
      <alignment horizontal="right" shrinkToFit="1"/>
    </xf>
    <xf numFmtId="4" fontId="6" fillId="0" borderId="16">
      <alignment horizontal="right"/>
    </xf>
    <xf numFmtId="0" fontId="6" fillId="0" borderId="22"/>
    <xf numFmtId="0" fontId="6" fillId="0" borderId="1">
      <alignment horizontal="center" vertical="top" wrapText="1"/>
    </xf>
    <xf numFmtId="0" fontId="6" fillId="0" borderId="16">
      <alignment horizontal="center"/>
    </xf>
    <xf numFmtId="49" fontId="6" fillId="0" borderId="22">
      <alignment horizontal="center"/>
    </xf>
    <xf numFmtId="49" fontId="6" fillId="0" borderId="0">
      <alignment horizontal="left"/>
    </xf>
    <xf numFmtId="4" fontId="6" fillId="0" borderId="50">
      <alignment horizontal="right"/>
    </xf>
    <xf numFmtId="0" fontId="6" fillId="0" borderId="1">
      <alignment horizontal="center" vertical="top"/>
    </xf>
    <xf numFmtId="4" fontId="6" fillId="0" borderId="23">
      <alignment horizontal="right"/>
    </xf>
    <xf numFmtId="4" fontId="6" fillId="0" borderId="60">
      <alignment horizontal="right"/>
    </xf>
    <xf numFmtId="0" fontId="6" fillId="0" borderId="23"/>
    <xf numFmtId="0" fontId="5" fillId="0" borderId="17"/>
    <xf numFmtId="0" fontId="4" fillId="5" borderId="0"/>
    <xf numFmtId="0" fontId="22" fillId="0" borderId="0"/>
    <xf numFmtId="0" fontId="26" fillId="0" borderId="0"/>
    <xf numFmtId="0" fontId="27" fillId="0" borderId="0"/>
    <xf numFmtId="0" fontId="11" fillId="0" borderId="0">
      <alignment horizontal="left"/>
    </xf>
    <xf numFmtId="0" fontId="11" fillId="0" borderId="0"/>
    <xf numFmtId="0" fontId="28" fillId="0" borderId="0"/>
    <xf numFmtId="0" fontId="23" fillId="0" borderId="0"/>
    <xf numFmtId="0" fontId="11" fillId="0" borderId="31">
      <alignment horizontal="center" vertical="top" wrapText="1"/>
    </xf>
    <xf numFmtId="49" fontId="6" fillId="0" borderId="1">
      <alignment horizontal="center" vertical="center" wrapText="1"/>
    </xf>
    <xf numFmtId="0" fontId="11" fillId="0" borderId="31">
      <alignment horizontal="center" vertical="center"/>
    </xf>
    <xf numFmtId="49" fontId="11" fillId="0" borderId="1">
      <alignment horizontal="center" vertical="center" wrapText="1"/>
    </xf>
    <xf numFmtId="49" fontId="11" fillId="0" borderId="1">
      <alignment horizontal="center" vertical="center" wrapText="1"/>
    </xf>
    <xf numFmtId="0" fontId="4" fillId="5" borderId="20"/>
    <xf numFmtId="0" fontId="11" fillId="0" borderId="61">
      <alignment horizontal="left" wrapText="1"/>
    </xf>
    <xf numFmtId="0" fontId="11" fillId="0" borderId="29">
      <alignment horizontal="left" wrapText="1" indent="1"/>
    </xf>
    <xf numFmtId="0" fontId="11" fillId="0" borderId="61">
      <alignment horizontal="left" wrapText="1"/>
    </xf>
    <xf numFmtId="0" fontId="11" fillId="0" borderId="51">
      <alignment horizontal="left" wrapText="1" indent="2"/>
    </xf>
    <xf numFmtId="0" fontId="11" fillId="0" borderId="29">
      <alignment horizontal="left" wrapText="1" indent="1"/>
    </xf>
    <xf numFmtId="0" fontId="11" fillId="0" borderId="51">
      <alignment horizontal="left" wrapText="1" indent="2"/>
    </xf>
    <xf numFmtId="0" fontId="4" fillId="5" borderId="22"/>
    <xf numFmtId="0" fontId="29" fillId="0" borderId="0">
      <alignment horizontal="center" wrapText="1"/>
    </xf>
    <xf numFmtId="0" fontId="3" fillId="0" borderId="0">
      <alignment horizontal="center" wrapText="1"/>
    </xf>
    <xf numFmtId="0" fontId="30" fillId="0" borderId="0">
      <alignment horizontal="center" vertical="top"/>
    </xf>
    <xf numFmtId="0" fontId="29" fillId="0" borderId="0">
      <alignment horizontal="center" wrapText="1"/>
    </xf>
    <xf numFmtId="0" fontId="7" fillId="0" borderId="0">
      <alignment horizontal="center" vertical="top"/>
    </xf>
    <xf numFmtId="0" fontId="11" fillId="0" borderId="16">
      <alignment wrapText="1"/>
    </xf>
    <xf numFmtId="0" fontId="30" fillId="0" borderId="0">
      <alignment horizontal="center" vertical="top"/>
    </xf>
    <xf numFmtId="0" fontId="6" fillId="0" borderId="16">
      <alignment wrapText="1"/>
    </xf>
    <xf numFmtId="0" fontId="11" fillId="0" borderId="20">
      <alignment wrapText="1"/>
    </xf>
    <xf numFmtId="0" fontId="11" fillId="0" borderId="16">
      <alignment wrapText="1"/>
    </xf>
    <xf numFmtId="0" fontId="6" fillId="0" borderId="20">
      <alignment wrapText="1"/>
    </xf>
    <xf numFmtId="0" fontId="11" fillId="0" borderId="22">
      <alignment horizontal="left"/>
    </xf>
    <xf numFmtId="0" fontId="11" fillId="0" borderId="20">
      <alignment wrapText="1"/>
    </xf>
    <xf numFmtId="0" fontId="11" fillId="0" borderId="1">
      <alignment horizontal="center" vertical="top" wrapText="1"/>
    </xf>
    <xf numFmtId="0" fontId="11" fillId="0" borderId="22">
      <alignment horizontal="left"/>
    </xf>
    <xf numFmtId="0" fontId="11" fillId="0" borderId="30">
      <alignment horizontal="center" vertical="center"/>
    </xf>
    <xf numFmtId="49" fontId="6" fillId="0" borderId="55">
      <alignment horizontal="center" wrapText="1"/>
    </xf>
    <xf numFmtId="49" fontId="11" fillId="0" borderId="55">
      <alignment horizontal="center" wrapText="1"/>
    </xf>
    <xf numFmtId="49" fontId="6" fillId="0" borderId="57">
      <alignment horizontal="center" wrapText="1"/>
    </xf>
    <xf numFmtId="49" fontId="11" fillId="0" borderId="55">
      <alignment horizontal="center" wrapText="1"/>
    </xf>
    <xf numFmtId="49" fontId="11" fillId="0" borderId="57">
      <alignment horizontal="center" wrapText="1"/>
    </xf>
    <xf numFmtId="49" fontId="6" fillId="0" borderId="56">
      <alignment horizontal="center"/>
    </xf>
    <xf numFmtId="49" fontId="11" fillId="0" borderId="57">
      <alignment horizontal="center" wrapText="1"/>
    </xf>
    <xf numFmtId="49" fontId="11" fillId="0" borderId="56">
      <alignment horizontal="center"/>
    </xf>
    <xf numFmtId="49" fontId="11" fillId="0" borderId="56">
      <alignment horizontal="center"/>
    </xf>
    <xf numFmtId="0" fontId="6" fillId="0" borderId="59"/>
    <xf numFmtId="0" fontId="6" fillId="0" borderId="0">
      <alignment horizontal="center"/>
    </xf>
    <xf numFmtId="0" fontId="11" fillId="0" borderId="59"/>
    <xf numFmtId="49" fontId="6" fillId="0" borderId="22"/>
    <xf numFmtId="0" fontId="11" fillId="0" borderId="59"/>
    <xf numFmtId="0" fontId="11" fillId="0" borderId="0">
      <alignment horizontal="left"/>
    </xf>
    <xf numFmtId="0" fontId="11" fillId="0" borderId="0">
      <alignment horizontal="center"/>
    </xf>
    <xf numFmtId="49" fontId="11" fillId="0" borderId="22"/>
    <xf numFmtId="49" fontId="11" fillId="0" borderId="22"/>
    <xf numFmtId="49" fontId="11" fillId="0" borderId="0"/>
    <xf numFmtId="49" fontId="11" fillId="0" borderId="0"/>
    <xf numFmtId="49" fontId="11" fillId="0" borderId="41">
      <alignment horizontal="center"/>
    </xf>
    <xf numFmtId="0" fontId="11" fillId="0" borderId="1">
      <alignment horizontal="center" vertical="center"/>
    </xf>
    <xf numFmtId="49" fontId="11" fillId="0" borderId="50">
      <alignment horizontal="center"/>
    </xf>
    <xf numFmtId="49" fontId="6" fillId="0" borderId="1">
      <alignment horizontal="center" vertical="center" wrapText="1"/>
    </xf>
    <xf numFmtId="49" fontId="11" fillId="0" borderId="1">
      <alignment horizontal="center"/>
    </xf>
    <xf numFmtId="49" fontId="11" fillId="0" borderId="41">
      <alignment horizontal="center"/>
    </xf>
    <xf numFmtId="49" fontId="11" fillId="0" borderId="1">
      <alignment horizontal="center" vertical="center" wrapText="1"/>
    </xf>
    <xf numFmtId="0" fontId="4" fillId="5" borderId="62"/>
    <xf numFmtId="49" fontId="11" fillId="0" borderId="50">
      <alignment horizontal="center"/>
    </xf>
    <xf numFmtId="4" fontId="6" fillId="0" borderId="1">
      <alignment horizontal="right"/>
    </xf>
    <xf numFmtId="49" fontId="11" fillId="0" borderId="1">
      <alignment horizontal="center"/>
    </xf>
    <xf numFmtId="0" fontId="6" fillId="3" borderId="59"/>
    <xf numFmtId="4" fontId="11" fillId="0" borderId="1">
      <alignment horizontal="right"/>
    </xf>
    <xf numFmtId="0" fontId="6" fillId="3" borderId="0"/>
    <xf numFmtId="0" fontId="11" fillId="2" borderId="59"/>
    <xf numFmtId="0" fontId="3" fillId="0" borderId="0">
      <alignment horizontal="center" wrapText="1"/>
    </xf>
    <xf numFmtId="4" fontId="11" fillId="0" borderId="1">
      <alignment horizontal="right"/>
    </xf>
    <xf numFmtId="0" fontId="11" fillId="2" borderId="59"/>
    <xf numFmtId="0" fontId="8" fillId="0" borderId="16"/>
    <xf numFmtId="0" fontId="31" fillId="0" borderId="0"/>
    <xf numFmtId="0" fontId="31" fillId="0" borderId="63"/>
    <xf numFmtId="49" fontId="32" fillId="0" borderId="3">
      <alignment horizontal="right"/>
    </xf>
    <xf numFmtId="0" fontId="11" fillId="0" borderId="3">
      <alignment horizontal="right"/>
    </xf>
    <xf numFmtId="0" fontId="31" fillId="0" borderId="16"/>
    <xf numFmtId="0" fontId="11" fillId="0" borderId="30">
      <alignment horizontal="center"/>
    </xf>
    <xf numFmtId="49" fontId="11" fillId="0" borderId="7">
      <alignment horizontal="center"/>
    </xf>
    <xf numFmtId="0" fontId="5" fillId="0" borderId="59"/>
    <xf numFmtId="49" fontId="23" fillId="0" borderId="64">
      <alignment horizontal="center"/>
    </xf>
    <xf numFmtId="0" fontId="28" fillId="0" borderId="59"/>
    <xf numFmtId="0" fontId="8" fillId="0" borderId="0"/>
    <xf numFmtId="14" fontId="11" fillId="0" borderId="2">
      <alignment horizontal="center"/>
    </xf>
    <xf numFmtId="0" fontId="11" fillId="0" borderId="6">
      <alignment horizontal="center"/>
    </xf>
    <xf numFmtId="0" fontId="23" fillId="0" borderId="13"/>
    <xf numFmtId="0" fontId="4" fillId="0" borderId="17"/>
    <xf numFmtId="49" fontId="11" fillId="0" borderId="10">
      <alignment horizontal="center"/>
    </xf>
    <xf numFmtId="4" fontId="6" fillId="0" borderId="21">
      <alignment horizontal="right"/>
    </xf>
    <xf numFmtId="49" fontId="11" fillId="0" borderId="2">
      <alignment horizontal="center"/>
    </xf>
    <xf numFmtId="49" fontId="6" fillId="0" borderId="23">
      <alignment horizontal="center"/>
    </xf>
    <xf numFmtId="0" fontId="11" fillId="0" borderId="2">
      <alignment horizontal="center"/>
    </xf>
    <xf numFmtId="0" fontId="6" fillId="0" borderId="24">
      <alignment horizontal="left" wrapText="1"/>
    </xf>
    <xf numFmtId="49" fontId="11" fillId="0" borderId="7">
      <alignment horizontal="center"/>
    </xf>
    <xf numFmtId="0" fontId="28" fillId="0" borderId="59"/>
    <xf numFmtId="0" fontId="4" fillId="5" borderId="65"/>
    <xf numFmtId="0" fontId="6" fillId="3" borderId="28"/>
    <xf numFmtId="0" fontId="3" fillId="0" borderId="0">
      <alignment horizontal="left" wrapText="1"/>
    </xf>
    <xf numFmtId="0" fontId="11" fillId="0" borderId="0">
      <alignment horizontal="left" wrapText="1"/>
    </xf>
    <xf numFmtId="49" fontId="4" fillId="0" borderId="0"/>
    <xf numFmtId="0" fontId="11" fillId="0" borderId="0">
      <alignment horizontal="left" wrapText="1"/>
    </xf>
    <xf numFmtId="0" fontId="11" fillId="0" borderId="16">
      <alignment horizontal="left"/>
    </xf>
    <xf numFmtId="0" fontId="11" fillId="0" borderId="16">
      <alignment horizontal="left"/>
    </xf>
    <xf numFmtId="0" fontId="11" fillId="0" borderId="46">
      <alignment horizontal="left" wrapText="1"/>
    </xf>
    <xf numFmtId="49" fontId="6" fillId="0" borderId="0">
      <alignment horizontal="right"/>
    </xf>
    <xf numFmtId="0" fontId="11" fillId="0" borderId="46">
      <alignment horizontal="left" wrapText="1"/>
    </xf>
    <xf numFmtId="0" fontId="11" fillId="0" borderId="20"/>
    <xf numFmtId="0" fontId="6" fillId="0" borderId="0">
      <alignment horizontal="left" wrapText="1"/>
    </xf>
    <xf numFmtId="0" fontId="11" fillId="0" borderId="20"/>
    <xf numFmtId="0" fontId="22" fillId="0" borderId="12">
      <alignment horizontal="left" wrapText="1"/>
    </xf>
    <xf numFmtId="0" fontId="6" fillId="0" borderId="16">
      <alignment horizontal="left"/>
    </xf>
    <xf numFmtId="0" fontId="22" fillId="0" borderId="12">
      <alignment horizontal="left" wrapText="1"/>
    </xf>
    <xf numFmtId="0" fontId="11" fillId="0" borderId="43">
      <alignment horizontal="left" wrapText="1" indent="2"/>
    </xf>
    <xf numFmtId="0" fontId="6" fillId="0" borderId="46">
      <alignment horizontal="left" wrapText="1"/>
    </xf>
    <xf numFmtId="0" fontId="11" fillId="0" borderId="43">
      <alignment horizontal="left" wrapText="1" indent="2"/>
    </xf>
    <xf numFmtId="49" fontId="11" fillId="0" borderId="0">
      <alignment horizontal="center" wrapText="1"/>
    </xf>
    <xf numFmtId="0" fontId="6" fillId="0" borderId="20"/>
    <xf numFmtId="49" fontId="11" fillId="0" borderId="0">
      <alignment horizontal="center" wrapText="1"/>
    </xf>
    <xf numFmtId="49" fontId="11" fillId="0" borderId="56">
      <alignment horizontal="center" wrapText="1"/>
    </xf>
    <xf numFmtId="49" fontId="11" fillId="0" borderId="56">
      <alignment horizontal="center" wrapText="1"/>
    </xf>
    <xf numFmtId="0" fontId="11" fillId="0" borderId="66"/>
    <xf numFmtId="0" fontId="6" fillId="0" borderId="43">
      <alignment horizontal="left" wrapText="1" indent="2"/>
    </xf>
    <xf numFmtId="0" fontId="11" fillId="0" borderId="66"/>
    <xf numFmtId="0" fontId="11" fillId="0" borderId="67">
      <alignment horizontal="center" wrapText="1"/>
    </xf>
    <xf numFmtId="49" fontId="6" fillId="0" borderId="0">
      <alignment horizontal="center" wrapText="1"/>
    </xf>
    <xf numFmtId="0" fontId="11" fillId="0" borderId="67">
      <alignment horizontal="center" wrapText="1"/>
    </xf>
    <xf numFmtId="49" fontId="6" fillId="0" borderId="56">
      <alignment horizontal="center" wrapText="1"/>
    </xf>
    <xf numFmtId="49" fontId="11" fillId="0" borderId="48">
      <alignment horizontal="center"/>
    </xf>
    <xf numFmtId="49" fontId="11" fillId="0" borderId="48">
      <alignment horizontal="center"/>
    </xf>
    <xf numFmtId="49" fontId="11" fillId="0" borderId="0">
      <alignment horizontal="center"/>
    </xf>
    <xf numFmtId="0" fontId="6" fillId="0" borderId="67">
      <alignment horizontal="center" wrapText="1"/>
    </xf>
    <xf numFmtId="49" fontId="11" fillId="0" borderId="0">
      <alignment horizontal="center"/>
    </xf>
    <xf numFmtId="49" fontId="11" fillId="0" borderId="40">
      <alignment horizontal="center" wrapText="1"/>
    </xf>
    <xf numFmtId="0" fontId="4" fillId="5" borderId="59"/>
    <xf numFmtId="49" fontId="11" fillId="0" borderId="40">
      <alignment horizontal="center" wrapText="1"/>
    </xf>
    <xf numFmtId="49" fontId="11" fillId="0" borderId="42">
      <alignment horizontal="center" wrapText="1"/>
    </xf>
    <xf numFmtId="49" fontId="6" fillId="0" borderId="48">
      <alignment horizontal="center"/>
    </xf>
    <xf numFmtId="49" fontId="11" fillId="0" borderId="42">
      <alignment horizontal="center" wrapText="1"/>
    </xf>
    <xf numFmtId="49" fontId="11" fillId="0" borderId="40">
      <alignment horizontal="center"/>
    </xf>
    <xf numFmtId="0" fontId="4" fillId="0" borderId="59"/>
    <xf numFmtId="49" fontId="11" fillId="0" borderId="40">
      <alignment horizontal="center"/>
    </xf>
    <xf numFmtId="49" fontId="11" fillId="0" borderId="16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4" fillId="0" borderId="0"/>
    <xf numFmtId="0" fontId="21" fillId="0" borderId="0"/>
    <xf numFmtId="0" fontId="34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8">
    <xf numFmtId="0" fontId="0" fillId="0" borderId="0" xfId="0"/>
    <xf numFmtId="164" fontId="6" fillId="0" borderId="3" xfId="5" applyNumberFormat="1" applyFill="1" applyBorder="1" applyAlignment="1" applyProtection="1"/>
    <xf numFmtId="164" fontId="6" fillId="0" borderId="3" xfId="9" applyNumberFormat="1" applyFill="1" applyBorder="1" applyAlignment="1" applyProtection="1">
      <alignment horizontal="right"/>
    </xf>
    <xf numFmtId="164" fontId="6" fillId="0" borderId="3" xfId="13" applyNumberFormat="1" applyFill="1" applyBorder="1" applyAlignment="1" applyProtection="1">
      <alignment horizontal="right"/>
    </xf>
    <xf numFmtId="164" fontId="4" fillId="0" borderId="0" xfId="3" applyNumberFormat="1" applyFill="1" applyProtection="1"/>
    <xf numFmtId="0" fontId="0" fillId="0" borderId="0" xfId="0" applyFill="1" applyProtection="1">
      <protection locked="0"/>
    </xf>
    <xf numFmtId="49" fontId="6" fillId="0" borderId="27" xfId="30" applyNumberFormat="1" applyFont="1" applyFill="1" applyBorder="1" applyAlignment="1" applyProtection="1">
      <alignment horizontal="center" vertical="center" wrapText="1"/>
    </xf>
    <xf numFmtId="49" fontId="11" fillId="0" borderId="27" xfId="30" applyNumberFormat="1" applyFont="1" applyFill="1" applyBorder="1" applyAlignment="1" applyProtection="1">
      <alignment horizontal="center" vertical="center" wrapText="1"/>
    </xf>
    <xf numFmtId="0" fontId="2" fillId="0" borderId="0" xfId="43"/>
    <xf numFmtId="0" fontId="17" fillId="0" borderId="0" xfId="43" applyFont="1" applyAlignment="1"/>
    <xf numFmtId="0" fontId="17" fillId="0" borderId="0" xfId="43" applyFont="1" applyAlignment="1">
      <alignment horizontal="center"/>
    </xf>
    <xf numFmtId="0" fontId="2" fillId="0" borderId="0" xfId="43" applyAlignment="1">
      <alignment horizontal="center"/>
    </xf>
    <xf numFmtId="0" fontId="2" fillId="0" borderId="0" xfId="43" applyAlignment="1">
      <alignment wrapText="1"/>
    </xf>
    <xf numFmtId="0" fontId="15" fillId="0" borderId="38" xfId="43" applyFont="1" applyBorder="1" applyAlignment="1">
      <alignment horizontal="center" vertical="top" wrapText="1"/>
    </xf>
    <xf numFmtId="0" fontId="15" fillId="0" borderId="39" xfId="43" applyFont="1" applyBorder="1" applyAlignment="1">
      <alignment horizontal="center" vertical="top" wrapText="1"/>
    </xf>
    <xf numFmtId="0" fontId="15" fillId="0" borderId="27" xfId="43" applyFont="1" applyBorder="1" applyAlignment="1">
      <alignment horizontal="center" vertical="top" wrapText="1"/>
    </xf>
    <xf numFmtId="4" fontId="15" fillId="0" borderId="27" xfId="43" applyNumberFormat="1" applyFont="1" applyBorder="1" applyAlignment="1">
      <alignment horizontal="right" vertical="top" wrapText="1"/>
    </xf>
    <xf numFmtId="4" fontId="18" fillId="0" borderId="27" xfId="43" applyNumberFormat="1" applyFont="1" applyBorder="1" applyAlignment="1">
      <alignment horizontal="center" vertical="top" wrapText="1"/>
    </xf>
    <xf numFmtId="0" fontId="15" fillId="0" borderId="27" xfId="43" applyFont="1" applyBorder="1" applyAlignment="1">
      <alignment vertical="top" wrapText="1"/>
    </xf>
    <xf numFmtId="0" fontId="17" fillId="4" borderId="27" xfId="43" applyFont="1" applyFill="1" applyBorder="1" applyAlignment="1">
      <alignment horizontal="center" vertical="top" wrapText="1"/>
    </xf>
    <xf numFmtId="4" fontId="17" fillId="4" borderId="27" xfId="43" applyNumberFormat="1" applyFont="1" applyFill="1" applyBorder="1" applyAlignment="1">
      <alignment horizontal="right" wrapText="1"/>
    </xf>
    <xf numFmtId="4" fontId="17" fillId="4" borderId="27" xfId="43" applyNumberFormat="1" applyFont="1" applyFill="1" applyBorder="1" applyAlignment="1">
      <alignment horizontal="center" wrapText="1"/>
    </xf>
    <xf numFmtId="0" fontId="15" fillId="4" borderId="27" xfId="43" applyFont="1" applyFill="1" applyBorder="1" applyAlignment="1">
      <alignment wrapText="1"/>
    </xf>
    <xf numFmtId="0" fontId="17" fillId="0" borderId="0" xfId="43" applyFont="1" applyFill="1" applyBorder="1" applyAlignment="1">
      <alignment horizontal="center" vertical="top" wrapText="1"/>
    </xf>
    <xf numFmtId="4" fontId="17" fillId="0" borderId="0" xfId="43" applyNumberFormat="1" applyFont="1" applyFill="1" applyBorder="1" applyAlignment="1">
      <alignment horizontal="right" wrapText="1"/>
    </xf>
    <xf numFmtId="4" fontId="17" fillId="0" borderId="0" xfId="43" applyNumberFormat="1" applyFont="1" applyFill="1" applyBorder="1" applyAlignment="1">
      <alignment horizontal="center" wrapText="1"/>
    </xf>
    <xf numFmtId="0" fontId="17" fillId="0" borderId="0" xfId="43" applyFont="1" applyFill="1" applyBorder="1" applyAlignment="1">
      <alignment wrapText="1"/>
    </xf>
    <xf numFmtId="0" fontId="2" fillId="0" borderId="0" xfId="43" applyFill="1"/>
    <xf numFmtId="0" fontId="20" fillId="0" borderId="0" xfId="43" applyFont="1" applyAlignment="1">
      <alignment horizontal="left"/>
    </xf>
    <xf numFmtId="0" fontId="17" fillId="4" borderId="0" xfId="43" applyFont="1" applyFill="1" applyBorder="1" applyAlignment="1">
      <alignment horizontal="center" vertical="top" wrapText="1"/>
    </xf>
    <xf numFmtId="4" fontId="17" fillId="4" borderId="0" xfId="43" applyNumberFormat="1" applyFont="1" applyFill="1" applyBorder="1" applyAlignment="1">
      <alignment horizontal="right" wrapText="1"/>
    </xf>
    <xf numFmtId="4" fontId="17" fillId="4" borderId="0" xfId="43" applyNumberFormat="1" applyFont="1" applyFill="1" applyBorder="1" applyAlignment="1">
      <alignment horizontal="center" wrapText="1"/>
    </xf>
    <xf numFmtId="0" fontId="17" fillId="4" borderId="0" xfId="43" applyFont="1" applyFill="1" applyBorder="1" applyAlignment="1">
      <alignment wrapText="1"/>
    </xf>
    <xf numFmtId="0" fontId="17" fillId="0" borderId="0" xfId="43" applyFont="1" applyBorder="1" applyAlignment="1">
      <alignment horizontal="center" vertical="top" wrapText="1"/>
    </xf>
    <xf numFmtId="0" fontId="17" fillId="0" borderId="0" xfId="43" applyFont="1" applyBorder="1" applyAlignment="1">
      <alignment horizontal="right" vertical="top" wrapText="1"/>
    </xf>
    <xf numFmtId="0" fontId="2" fillId="0" borderId="0" xfId="341" applyFont="1" applyFill="1"/>
    <xf numFmtId="0" fontId="0" fillId="0" borderId="0" xfId="0" applyFill="1"/>
    <xf numFmtId="0" fontId="27" fillId="0" borderId="39" xfId="359" applyFont="1" applyFill="1" applyBorder="1" applyAlignment="1">
      <alignment vertical="top" wrapText="1"/>
    </xf>
    <xf numFmtId="49" fontId="27" fillId="0" borderId="39" xfId="359" applyNumberFormat="1" applyFont="1" applyFill="1" applyBorder="1" applyAlignment="1">
      <alignment horizontal="center" vertical="top" wrapText="1"/>
    </xf>
    <xf numFmtId="0" fontId="27" fillId="0" borderId="27" xfId="359" applyFont="1" applyFill="1" applyBorder="1" applyAlignment="1">
      <alignment vertical="center" wrapText="1"/>
    </xf>
    <xf numFmtId="49" fontId="27" fillId="0" borderId="27" xfId="359" applyNumberFormat="1" applyFont="1" applyFill="1" applyBorder="1" applyAlignment="1">
      <alignment horizontal="center" wrapText="1"/>
    </xf>
    <xf numFmtId="0" fontId="31" fillId="0" borderId="27" xfId="359" applyFont="1" applyFill="1" applyBorder="1" applyAlignment="1">
      <alignment vertical="center" wrapText="1"/>
    </xf>
    <xf numFmtId="49" fontId="22" fillId="0" borderId="27" xfId="359" applyNumberFormat="1" applyFont="1" applyFill="1" applyBorder="1" applyAlignment="1">
      <alignment horizontal="center"/>
    </xf>
    <xf numFmtId="167" fontId="27" fillId="0" borderId="27" xfId="1" applyNumberFormat="1" applyFont="1" applyFill="1" applyBorder="1" applyAlignment="1"/>
    <xf numFmtId="0" fontId="23" fillId="0" borderId="27" xfId="359" applyFont="1" applyFill="1" applyBorder="1" applyAlignment="1">
      <alignment vertical="center" wrapText="1"/>
    </xf>
    <xf numFmtId="169" fontId="31" fillId="0" borderId="27" xfId="359" applyNumberFormat="1" applyFont="1" applyFill="1" applyBorder="1" applyAlignment="1"/>
    <xf numFmtId="167" fontId="31" fillId="0" borderId="27" xfId="1" applyNumberFormat="1" applyFont="1" applyFill="1" applyBorder="1" applyAlignment="1"/>
    <xf numFmtId="0" fontId="23" fillId="0" borderId="27" xfId="359" applyFont="1" applyFill="1" applyBorder="1" applyAlignment="1">
      <alignment vertical="top" wrapText="1"/>
    </xf>
    <xf numFmtId="169" fontId="31" fillId="0" borderId="27" xfId="359" applyNumberFormat="1" applyFont="1" applyFill="1" applyBorder="1"/>
    <xf numFmtId="167" fontId="31" fillId="0" borderId="27" xfId="1" applyNumberFormat="1" applyFont="1" applyFill="1" applyBorder="1"/>
    <xf numFmtId="0" fontId="27" fillId="0" borderId="27" xfId="359" applyFont="1" applyFill="1" applyBorder="1" applyAlignment="1">
      <alignment vertical="top" wrapText="1"/>
    </xf>
    <xf numFmtId="0" fontId="23" fillId="0" borderId="0" xfId="359" applyFont="1" applyFill="1"/>
    <xf numFmtId="0" fontId="23" fillId="0" borderId="0" xfId="359" applyFont="1" applyFill="1" applyAlignment="1">
      <alignment horizontal="right"/>
    </xf>
    <xf numFmtId="0" fontId="23" fillId="0" borderId="0" xfId="359" applyFont="1" applyFill="1" applyAlignment="1">
      <alignment horizontal="left"/>
    </xf>
    <xf numFmtId="49" fontId="23" fillId="0" borderId="0" xfId="359" applyNumberFormat="1" applyFont="1" applyFill="1"/>
    <xf numFmtId="0" fontId="23" fillId="0" borderId="0" xfId="359" applyNumberFormat="1" applyFont="1" applyFill="1"/>
    <xf numFmtId="0" fontId="11" fillId="0" borderId="39" xfId="359" applyFont="1" applyFill="1" applyBorder="1" applyAlignment="1">
      <alignment horizontal="center" vertical="top" wrapText="1"/>
    </xf>
    <xf numFmtId="0" fontId="39" fillId="0" borderId="0" xfId="0" applyFont="1" applyFill="1"/>
    <xf numFmtId="0" fontId="36" fillId="0" borderId="27" xfId="359" applyFont="1" applyFill="1" applyBorder="1" applyAlignment="1">
      <alignment horizontal="center" vertical="center" wrapText="1"/>
    </xf>
    <xf numFmtId="0" fontId="36" fillId="0" borderId="27" xfId="359" applyNumberFormat="1" applyFont="1" applyFill="1" applyBorder="1" applyAlignment="1">
      <alignment horizontal="center" vertical="center" wrapText="1"/>
    </xf>
    <xf numFmtId="49" fontId="36" fillId="0" borderId="27" xfId="359" applyNumberFormat="1" applyFont="1" applyFill="1" applyBorder="1" applyAlignment="1">
      <alignment horizontal="center" vertical="center" wrapText="1"/>
    </xf>
    <xf numFmtId="167" fontId="27" fillId="0" borderId="68" xfId="1" applyNumberFormat="1" applyFont="1" applyFill="1" applyBorder="1" applyAlignment="1">
      <alignment vertical="top" wrapText="1"/>
    </xf>
    <xf numFmtId="167" fontId="27" fillId="0" borderId="27" xfId="1" applyNumberFormat="1" applyFont="1" applyFill="1" applyBorder="1" applyAlignment="1">
      <alignment wrapText="1"/>
    </xf>
    <xf numFmtId="167" fontId="31" fillId="0" borderId="27" xfId="1" applyNumberFormat="1" applyFont="1" applyFill="1" applyBorder="1" applyAlignment="1">
      <alignment wrapText="1"/>
    </xf>
    <xf numFmtId="0" fontId="5" fillId="0" borderId="0" xfId="4" applyNumberFormat="1" applyFill="1" applyProtection="1"/>
    <xf numFmtId="0" fontId="0" fillId="0" borderId="0" xfId="0" applyFill="1" applyAlignment="1"/>
    <xf numFmtId="0" fontId="6" fillId="0" borderId="0" xfId="7" applyNumberFormat="1" applyFill="1" applyProtection="1">
      <alignment horizontal="left"/>
    </xf>
    <xf numFmtId="0" fontId="7" fillId="0" borderId="0" xfId="8" applyNumberFormat="1" applyFill="1" applyProtection="1">
      <alignment horizontal="center" vertical="top"/>
    </xf>
    <xf numFmtId="164" fontId="7" fillId="0" borderId="0" xfId="8" applyNumberFormat="1" applyFill="1" applyProtection="1">
      <alignment horizontal="center" vertical="top"/>
    </xf>
    <xf numFmtId="0" fontId="6" fillId="0" borderId="0" xfId="11" applyNumberFormat="1" applyFill="1" applyProtection="1"/>
    <xf numFmtId="164" fontId="6" fillId="0" borderId="0" xfId="15" applyNumberFormat="1" applyFill="1" applyProtection="1"/>
    <xf numFmtId="0" fontId="6" fillId="0" borderId="22" xfId="21" applyNumberFormat="1" applyFill="1" applyProtection="1">
      <alignment horizontal="left"/>
    </xf>
    <xf numFmtId="49" fontId="6" fillId="0" borderId="22" xfId="22" applyFill="1" applyProtection="1"/>
    <xf numFmtId="164" fontId="6" fillId="0" borderId="22" xfId="22" applyNumberFormat="1" applyFill="1" applyProtection="1"/>
    <xf numFmtId="49" fontId="6" fillId="0" borderId="0" xfId="15" applyFill="1" applyProtection="1"/>
    <xf numFmtId="0" fontId="5" fillId="0" borderId="0" xfId="25" applyNumberFormat="1" applyFill="1" applyProtection="1"/>
    <xf numFmtId="164" fontId="5" fillId="0" borderId="0" xfId="25" applyNumberFormat="1" applyFill="1" applyProtection="1"/>
    <xf numFmtId="0" fontId="9" fillId="0" borderId="0" xfId="26" applyNumberFormat="1" applyFill="1" applyProtection="1"/>
    <xf numFmtId="164" fontId="6" fillId="0" borderId="27" xfId="31" applyNumberFormat="1" applyFill="1" applyBorder="1" applyProtection="1">
      <alignment horizontal="center" vertical="center" wrapText="1"/>
    </xf>
    <xf numFmtId="166" fontId="6" fillId="0" borderId="27" xfId="16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/>
    <xf numFmtId="49" fontId="0" fillId="0" borderId="1" xfId="0" applyNumberFormat="1" applyFont="1" applyFill="1" applyBorder="1" applyAlignment="1">
      <alignment horizontal="left" wrapText="1"/>
    </xf>
    <xf numFmtId="0" fontId="6" fillId="0" borderId="0" xfId="32" applyNumberFormat="1" applyFill="1" applyProtection="1">
      <alignment horizontal="left" wrapText="1"/>
    </xf>
    <xf numFmtId="49" fontId="6" fillId="0" borderId="0" xfId="33" applyFill="1" applyProtection="1">
      <alignment horizontal="center" wrapText="1"/>
    </xf>
    <xf numFmtId="49" fontId="6" fillId="0" borderId="0" xfId="34" applyFill="1" applyProtection="1">
      <alignment horizontal="center"/>
    </xf>
    <xf numFmtId="0" fontId="4" fillId="0" borderId="0" xfId="3" applyNumberFormat="1" applyFill="1" applyProtection="1"/>
    <xf numFmtId="49" fontId="6" fillId="0" borderId="0" xfId="36" applyFill="1" applyBorder="1" applyProtection="1"/>
    <xf numFmtId="0" fontId="4" fillId="0" borderId="0" xfId="37" applyNumberFormat="1" applyFill="1" applyBorder="1" applyProtection="1"/>
    <xf numFmtId="49" fontId="6" fillId="0" borderId="27" xfId="31" applyFill="1" applyBorder="1" applyProtection="1">
      <alignment horizontal="center" vertical="center" wrapText="1"/>
    </xf>
    <xf numFmtId="0" fontId="6" fillId="0" borderId="27" xfId="16" applyNumberFormat="1" applyFont="1" applyFill="1" applyBorder="1" applyAlignment="1" applyProtection="1">
      <alignment horizontal="center"/>
    </xf>
    <xf numFmtId="0" fontId="6" fillId="0" borderId="0" xfId="38" applyNumberFormat="1" applyFill="1" applyProtection="1">
      <alignment horizontal="center" wrapText="1"/>
    </xf>
    <xf numFmtId="0" fontId="9" fillId="0" borderId="0" xfId="40" applyNumberFormat="1" applyFill="1" applyBorder="1" applyProtection="1"/>
    <xf numFmtId="49" fontId="6" fillId="0" borderId="0" xfId="41" applyFill="1" applyBorder="1" applyProtection="1">
      <alignment horizontal="left"/>
    </xf>
    <xf numFmtId="0" fontId="6" fillId="0" borderId="0" xfId="42" applyNumberFormat="1" applyFill="1" applyBorder="1" applyProtection="1"/>
    <xf numFmtId="0" fontId="6" fillId="6" borderId="0" xfId="32" applyNumberFormat="1" applyFill="1" applyProtection="1">
      <alignment horizontal="left" wrapText="1"/>
    </xf>
    <xf numFmtId="49" fontId="6" fillId="6" borderId="0" xfId="33" applyFill="1" applyProtection="1">
      <alignment horizontal="center" wrapText="1"/>
    </xf>
    <xf numFmtId="49" fontId="6" fillId="6" borderId="0" xfId="34" applyFill="1" applyProtection="1">
      <alignment horizontal="center"/>
    </xf>
    <xf numFmtId="0" fontId="4" fillId="6" borderId="0" xfId="3" applyNumberFormat="1" applyFill="1" applyProtection="1"/>
    <xf numFmtId="0" fontId="5" fillId="6" borderId="0" xfId="4" applyNumberFormat="1" applyFill="1" applyProtection="1"/>
    <xf numFmtId="0" fontId="9" fillId="6" borderId="0" xfId="26" applyNumberFormat="1" applyFill="1" applyProtection="1"/>
    <xf numFmtId="49" fontId="6" fillId="6" borderId="0" xfId="15" applyFill="1" applyProtection="1"/>
    <xf numFmtId="0" fontId="6" fillId="6" borderId="0" xfId="35" applyNumberFormat="1" applyFill="1" applyBorder="1" applyProtection="1">
      <alignment horizontal="left"/>
    </xf>
    <xf numFmtId="49" fontId="6" fillId="6" borderId="0" xfId="36" applyFill="1" applyBorder="1" applyProtection="1"/>
    <xf numFmtId="0" fontId="4" fillId="6" borderId="0" xfId="37" applyNumberFormat="1" applyFill="1" applyBorder="1" applyProtection="1"/>
    <xf numFmtId="49" fontId="6" fillId="6" borderId="27" xfId="27" applyFill="1" applyBorder="1" applyAlignment="1" applyProtection="1">
      <alignment horizontal="center" vertical="center" wrapText="1"/>
      <protection locked="0"/>
    </xf>
    <xf numFmtId="49" fontId="6" fillId="6" borderId="27" xfId="30" applyNumberFormat="1" applyFont="1" applyFill="1" applyBorder="1" applyAlignment="1" applyProtection="1">
      <alignment horizontal="center" vertical="center" wrapText="1"/>
    </xf>
    <xf numFmtId="49" fontId="6" fillId="6" borderId="27" xfId="31" applyFill="1" applyBorder="1" applyProtection="1">
      <alignment horizontal="center" vertical="center" wrapText="1"/>
    </xf>
    <xf numFmtId="49" fontId="1" fillId="6" borderId="1" xfId="0" applyNumberFormat="1" applyFont="1" applyFill="1" applyBorder="1" applyAlignment="1">
      <alignment horizontal="left" wrapText="1"/>
    </xf>
    <xf numFmtId="49" fontId="0" fillId="6" borderId="1" xfId="0" applyNumberFormat="1" applyFont="1" applyFill="1" applyBorder="1" applyAlignment="1">
      <alignment horizontal="left" wrapText="1"/>
    </xf>
    <xf numFmtId="0" fontId="0" fillId="6" borderId="0" xfId="0" applyFill="1"/>
    <xf numFmtId="0" fontId="27" fillId="6" borderId="27" xfId="359" applyFont="1" applyFill="1" applyBorder="1" applyAlignment="1">
      <alignment horizontal="left" vertical="top" wrapText="1"/>
    </xf>
    <xf numFmtId="0" fontId="31" fillId="6" borderId="27" xfId="359" applyFont="1" applyFill="1" applyBorder="1" applyAlignment="1">
      <alignment horizontal="left" vertical="top" wrapText="1"/>
    </xf>
    <xf numFmtId="0" fontId="31" fillId="6" borderId="27" xfId="359" applyFont="1" applyFill="1" applyBorder="1" applyAlignment="1">
      <alignment vertical="top" wrapText="1"/>
    </xf>
    <xf numFmtId="0" fontId="27" fillId="6" borderId="27" xfId="359" applyFont="1" applyFill="1" applyBorder="1" applyAlignment="1">
      <alignment vertical="top" wrapText="1"/>
    </xf>
    <xf numFmtId="49" fontId="31" fillId="6" borderId="27" xfId="359" applyNumberFormat="1" applyFont="1" applyFill="1" applyBorder="1" applyAlignment="1">
      <alignment horizontal="left" vertical="top" wrapText="1"/>
    </xf>
    <xf numFmtId="0" fontId="31" fillId="7" borderId="27" xfId="0" applyFont="1" applyFill="1" applyBorder="1" applyAlignment="1">
      <alignment horizontal="left" vertical="top" wrapText="1"/>
    </xf>
    <xf numFmtId="49" fontId="6" fillId="0" borderId="27" xfId="27" applyFill="1" applyBorder="1" applyProtection="1">
      <alignment horizontal="center" vertical="center" wrapText="1"/>
    </xf>
    <xf numFmtId="49" fontId="6" fillId="6" borderId="27" xfId="27" applyFill="1" applyBorder="1" applyProtection="1">
      <alignment horizontal="center" vertical="center" wrapText="1"/>
    </xf>
    <xf numFmtId="49" fontId="36" fillId="0" borderId="27" xfId="359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left" wrapText="1"/>
    </xf>
    <xf numFmtId="0" fontId="0" fillId="0" borderId="27" xfId="0" applyFill="1" applyBorder="1"/>
    <xf numFmtId="164" fontId="6" fillId="0" borderId="74" xfId="28" applyNumberFormat="1" applyFont="1" applyFill="1" applyBorder="1" applyAlignment="1">
      <alignment horizontal="center" vertical="center" wrapText="1"/>
    </xf>
    <xf numFmtId="164" fontId="11" fillId="0" borderId="74" xfId="29" applyNumberFormat="1" applyFont="1" applyFill="1" applyBorder="1" applyAlignment="1" applyProtection="1">
      <alignment horizontal="center" vertical="center"/>
    </xf>
    <xf numFmtId="0" fontId="12" fillId="0" borderId="75" xfId="0" applyFont="1" applyFill="1" applyBorder="1" applyAlignment="1" applyProtection="1">
      <alignment horizontal="center" vertical="center" wrapText="1"/>
      <protection locked="0"/>
    </xf>
    <xf numFmtId="49" fontId="6" fillId="0" borderId="71" xfId="30" applyNumberFormat="1" applyFont="1" applyFill="1" applyBorder="1" applyAlignment="1" applyProtection="1">
      <alignment horizontal="center" vertical="center" wrapText="1"/>
    </xf>
    <xf numFmtId="49" fontId="6" fillId="0" borderId="77" xfId="27" applyFill="1" applyBorder="1" applyProtection="1">
      <alignment horizontal="center" vertical="center" wrapText="1"/>
    </xf>
    <xf numFmtId="0" fontId="13" fillId="0" borderId="71" xfId="4" applyNumberFormat="1" applyFont="1" applyFill="1" applyBorder="1" applyAlignment="1" applyProtection="1">
      <alignment horizontal="center"/>
    </xf>
    <xf numFmtId="49" fontId="1" fillId="0" borderId="78" xfId="0" applyNumberFormat="1" applyFont="1" applyFill="1" applyBorder="1" applyAlignment="1">
      <alignment horizontal="left" wrapText="1"/>
    </xf>
    <xf numFmtId="49" fontId="0" fillId="0" borderId="78" xfId="0" applyNumberFormat="1" applyFont="1" applyFill="1" applyBorder="1" applyAlignment="1">
      <alignment horizontal="left" wrapText="1"/>
    </xf>
    <xf numFmtId="49" fontId="0" fillId="0" borderId="79" xfId="0" applyNumberFormat="1" applyFont="1" applyFill="1" applyBorder="1" applyAlignment="1">
      <alignment horizontal="left" wrapText="1"/>
    </xf>
    <xf numFmtId="0" fontId="0" fillId="0" borderId="72" xfId="0" applyFill="1" applyBorder="1"/>
    <xf numFmtId="0" fontId="0" fillId="0" borderId="77" xfId="0" applyFill="1" applyBorder="1" applyAlignment="1">
      <alignment wrapText="1"/>
    </xf>
    <xf numFmtId="0" fontId="0" fillId="0" borderId="80" xfId="0" applyFill="1" applyBorder="1" applyAlignment="1">
      <alignment wrapText="1"/>
    </xf>
    <xf numFmtId="49" fontId="6" fillId="6" borderId="74" xfId="28" applyNumberFormat="1" applyFont="1" applyFill="1" applyBorder="1" applyAlignment="1">
      <alignment horizontal="center" vertical="center" wrapText="1"/>
    </xf>
    <xf numFmtId="49" fontId="6" fillId="0" borderId="74" xfId="28" applyNumberFormat="1" applyFont="1" applyFill="1" applyBorder="1" applyAlignment="1">
      <alignment horizontal="center" vertical="center" wrapText="1"/>
    </xf>
    <xf numFmtId="0" fontId="11" fillId="0" borderId="74" xfId="29" applyNumberFormat="1" applyFont="1" applyFill="1" applyBorder="1" applyAlignment="1" applyProtection="1">
      <alignment horizontal="center" vertical="center"/>
    </xf>
    <xf numFmtId="49" fontId="6" fillId="6" borderId="77" xfId="27" applyFill="1" applyBorder="1" applyProtection="1">
      <alignment horizontal="center" vertical="center" wrapText="1"/>
    </xf>
    <xf numFmtId="49" fontId="1" fillId="6" borderId="78" xfId="0" applyNumberFormat="1" applyFont="1" applyFill="1" applyBorder="1" applyAlignment="1">
      <alignment horizontal="left" wrapText="1"/>
    </xf>
    <xf numFmtId="49" fontId="0" fillId="6" borderId="78" xfId="0" applyNumberFormat="1" applyFont="1" applyFill="1" applyBorder="1" applyAlignment="1">
      <alignment horizontal="left" wrapText="1"/>
    </xf>
    <xf numFmtId="49" fontId="0" fillId="6" borderId="84" xfId="0" applyNumberFormat="1" applyFont="1" applyFill="1" applyBorder="1" applyAlignment="1">
      <alignment horizontal="left" wrapText="1"/>
    </xf>
    <xf numFmtId="49" fontId="0" fillId="6" borderId="85" xfId="0" applyNumberFormat="1" applyFont="1" applyFill="1" applyBorder="1" applyAlignment="1">
      <alignment horizontal="left" wrapText="1"/>
    </xf>
    <xf numFmtId="49" fontId="1" fillId="0" borderId="86" xfId="0" applyNumberFormat="1" applyFont="1" applyFill="1" applyBorder="1" applyAlignment="1">
      <alignment horizontal="left" wrapText="1"/>
    </xf>
    <xf numFmtId="49" fontId="0" fillId="0" borderId="87" xfId="0" applyNumberFormat="1" applyFont="1" applyFill="1" applyBorder="1" applyAlignment="1">
      <alignment horizontal="left" wrapText="1"/>
    </xf>
    <xf numFmtId="49" fontId="0" fillId="0" borderId="88" xfId="0" applyNumberFormat="1" applyFont="1" applyFill="1" applyBorder="1" applyAlignment="1">
      <alignment horizontal="left" wrapText="1"/>
    </xf>
    <xf numFmtId="49" fontId="1" fillId="0" borderId="89" xfId="0" applyNumberFormat="1" applyFont="1" applyFill="1" applyBorder="1" applyAlignment="1">
      <alignment horizontal="left" wrapText="1"/>
    </xf>
    <xf numFmtId="49" fontId="0" fillId="0" borderId="90" xfId="0" applyNumberFormat="1" applyFont="1" applyFill="1" applyBorder="1" applyAlignment="1">
      <alignment horizontal="left" wrapText="1"/>
    </xf>
    <xf numFmtId="49" fontId="0" fillId="0" borderId="91" xfId="0" applyNumberFormat="1" applyFont="1" applyFill="1" applyBorder="1" applyAlignment="1">
      <alignment horizontal="left" wrapText="1"/>
    </xf>
    <xf numFmtId="49" fontId="6" fillId="0" borderId="80" xfId="27" applyFill="1" applyBorder="1" applyProtection="1">
      <alignment horizontal="center" vertical="center" wrapText="1"/>
    </xf>
    <xf numFmtId="49" fontId="6" fillId="0" borderId="72" xfId="27" applyFill="1" applyBorder="1" applyProtection="1">
      <alignment horizontal="center" vertical="center" wrapText="1"/>
    </xf>
    <xf numFmtId="49" fontId="6" fillId="0" borderId="72" xfId="31" applyFill="1" applyBorder="1" applyProtection="1">
      <alignment horizontal="center" vertical="center" wrapText="1"/>
    </xf>
    <xf numFmtId="0" fontId="6" fillId="0" borderId="72" xfId="16" applyNumberFormat="1" applyFont="1" applyFill="1" applyBorder="1" applyAlignment="1" applyProtection="1">
      <alignment horizontal="center"/>
    </xf>
    <xf numFmtId="0" fontId="13" fillId="0" borderId="73" xfId="4" applyNumberFormat="1" applyFont="1" applyFill="1" applyBorder="1" applyAlignment="1" applyProtection="1">
      <alignment horizontal="center"/>
    </xf>
    <xf numFmtId="49" fontId="27" fillId="0" borderId="34" xfId="359" applyNumberFormat="1" applyFont="1" applyFill="1" applyBorder="1" applyAlignment="1">
      <alignment horizontal="center" vertical="top" wrapText="1"/>
    </xf>
    <xf numFmtId="49" fontId="27" fillId="0" borderId="35" xfId="359" applyNumberFormat="1" applyFont="1" applyFill="1" applyBorder="1" applyAlignment="1">
      <alignment horizontal="center" vertical="top" wrapText="1"/>
    </xf>
    <xf numFmtId="164" fontId="27" fillId="6" borderId="39" xfId="359" applyNumberFormat="1" applyFont="1" applyFill="1" applyBorder="1" applyAlignment="1">
      <alignment horizontal="center"/>
    </xf>
    <xf numFmtId="0" fontId="31" fillId="6" borderId="70" xfId="359" applyFont="1" applyFill="1" applyBorder="1" applyAlignment="1">
      <alignment horizontal="center" wrapText="1"/>
    </xf>
    <xf numFmtId="164" fontId="27" fillId="6" borderId="27" xfId="359" applyNumberFormat="1" applyFont="1" applyFill="1" applyBorder="1" applyAlignment="1">
      <alignment horizontal="center"/>
    </xf>
    <xf numFmtId="164" fontId="31" fillId="6" borderId="27" xfId="359" applyNumberFormat="1" applyFont="1" applyFill="1" applyBorder="1" applyAlignment="1">
      <alignment horizontal="center"/>
    </xf>
    <xf numFmtId="169" fontId="31" fillId="6" borderId="27" xfId="359" applyNumberFormat="1" applyFont="1" applyFill="1" applyBorder="1" applyAlignment="1">
      <alignment horizontal="center"/>
    </xf>
    <xf numFmtId="169" fontId="27" fillId="6" borderId="27" xfId="359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7" fillId="6" borderId="70" xfId="359" applyFont="1" applyFill="1" applyBorder="1" applyAlignment="1">
      <alignment horizontal="center" wrapText="1"/>
    </xf>
    <xf numFmtId="49" fontId="27" fillId="6" borderId="70" xfId="359" applyNumberFormat="1" applyFont="1" applyFill="1" applyBorder="1" applyAlignment="1">
      <alignment horizontal="center"/>
    </xf>
    <xf numFmtId="49" fontId="31" fillId="6" borderId="70" xfId="359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wrapText="1"/>
    </xf>
    <xf numFmtId="0" fontId="27" fillId="0" borderId="27" xfId="0" applyFont="1" applyFill="1" applyBorder="1" applyAlignment="1">
      <alignment horizontal="center"/>
    </xf>
    <xf numFmtId="167" fontId="40" fillId="0" borderId="27" xfId="1" applyNumberFormat="1" applyFont="1" applyFill="1" applyBorder="1" applyAlignment="1"/>
    <xf numFmtId="0" fontId="31" fillId="0" borderId="27" xfId="0" applyFont="1" applyFill="1" applyBorder="1" applyAlignment="1">
      <alignment wrapText="1"/>
    </xf>
    <xf numFmtId="0" fontId="31" fillId="0" borderId="27" xfId="0" applyFont="1" applyFill="1" applyBorder="1" applyAlignment="1">
      <alignment horizontal="center"/>
    </xf>
    <xf numFmtId="49" fontId="23" fillId="0" borderId="0" xfId="359" applyNumberFormat="1" applyFont="1" applyFill="1" applyAlignment="1">
      <alignment horizontal="center"/>
    </xf>
    <xf numFmtId="170" fontId="27" fillId="0" borderId="39" xfId="359" applyNumberFormat="1" applyFont="1" applyFill="1" applyBorder="1" applyAlignment="1">
      <alignment horizontal="center"/>
    </xf>
    <xf numFmtId="170" fontId="27" fillId="0" borderId="27" xfId="359" applyNumberFormat="1" applyFont="1" applyFill="1" applyBorder="1" applyAlignment="1">
      <alignment horizontal="center"/>
    </xf>
    <xf numFmtId="170" fontId="31" fillId="0" borderId="27" xfId="359" applyNumberFormat="1" applyFont="1" applyFill="1" applyBorder="1" applyAlignment="1">
      <alignment horizontal="center"/>
    </xf>
    <xf numFmtId="171" fontId="31" fillId="0" borderId="27" xfId="0" applyNumberFormat="1" applyFont="1" applyFill="1" applyBorder="1" applyAlignment="1">
      <alignment horizontal="center"/>
    </xf>
    <xf numFmtId="171" fontId="27" fillId="0" borderId="27" xfId="0" applyNumberFormat="1" applyFont="1" applyFill="1" applyBorder="1" applyAlignment="1">
      <alignment horizontal="center"/>
    </xf>
    <xf numFmtId="169" fontId="31" fillId="0" borderId="39" xfId="359" applyNumberFormat="1" applyFont="1" applyFill="1" applyBorder="1" applyAlignment="1"/>
    <xf numFmtId="167" fontId="31" fillId="0" borderId="39" xfId="1" applyNumberFormat="1" applyFont="1" applyFill="1" applyBorder="1" applyAlignment="1"/>
    <xf numFmtId="0" fontId="31" fillId="0" borderId="27" xfId="359" applyFont="1" applyFill="1" applyBorder="1" applyAlignment="1">
      <alignment vertical="top" wrapText="1"/>
    </xf>
    <xf numFmtId="49" fontId="31" fillId="0" borderId="27" xfId="359" applyNumberFormat="1" applyFont="1" applyFill="1" applyBorder="1" applyAlignment="1">
      <alignment horizontal="center" wrapText="1"/>
    </xf>
    <xf numFmtId="0" fontId="41" fillId="0" borderId="0" xfId="0" applyFont="1" applyFill="1"/>
    <xf numFmtId="49" fontId="22" fillId="0" borderId="27" xfId="359" applyNumberFormat="1" applyFont="1" applyFill="1" applyBorder="1" applyAlignment="1">
      <alignment horizontal="center" wrapText="1"/>
    </xf>
    <xf numFmtId="49" fontId="6" fillId="0" borderId="74" xfId="27" applyFill="1" applyBorder="1" applyProtection="1">
      <alignment horizontal="center" vertical="center" wrapText="1"/>
    </xf>
    <xf numFmtId="49" fontId="6" fillId="0" borderId="76" xfId="27" applyFill="1" applyBorder="1" applyProtection="1">
      <alignment horizontal="center" vertical="center" wrapText="1"/>
    </xf>
    <xf numFmtId="164" fontId="0" fillId="0" borderId="27" xfId="0" applyNumberFormat="1" applyFont="1" applyFill="1" applyBorder="1" applyAlignment="1">
      <alignment horizontal="center"/>
    </xf>
    <xf numFmtId="164" fontId="0" fillId="0" borderId="7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42" fillId="0" borderId="27" xfId="18" applyNumberFormat="1" applyFont="1" applyFill="1" applyBorder="1" applyAlignment="1" applyProtection="1">
      <alignment horizontal="center"/>
    </xf>
    <xf numFmtId="167" fontId="42" fillId="0" borderId="71" xfId="1" applyNumberFormat="1" applyFont="1" applyFill="1" applyBorder="1" applyAlignment="1" applyProtection="1">
      <alignment horizontal="center"/>
    </xf>
    <xf numFmtId="164" fontId="5" fillId="0" borderId="27" xfId="31" applyNumberFormat="1" applyFont="1" applyBorder="1" applyAlignment="1" applyProtection="1">
      <alignment horizontal="center"/>
    </xf>
    <xf numFmtId="164" fontId="5" fillId="0" borderId="27" xfId="50" applyNumberFormat="1" applyFont="1" applyBorder="1" applyAlignment="1" applyProtection="1">
      <alignment horizontal="center"/>
    </xf>
    <xf numFmtId="167" fontId="0" fillId="0" borderId="71" xfId="1" applyNumberFormat="1" applyFont="1" applyFill="1" applyBorder="1" applyAlignment="1">
      <alignment horizontal="center"/>
    </xf>
    <xf numFmtId="164" fontId="5" fillId="0" borderId="38" xfId="31" applyNumberFormat="1" applyFont="1" applyBorder="1" applyAlignment="1" applyProtection="1">
      <alignment horizontal="center"/>
    </xf>
    <xf numFmtId="164" fontId="5" fillId="0" borderId="38" xfId="50" applyNumberFormat="1" applyFont="1" applyBorder="1" applyAlignment="1" applyProtection="1">
      <alignment horizontal="center"/>
    </xf>
    <xf numFmtId="164" fontId="5" fillId="0" borderId="72" xfId="50" applyNumberFormat="1" applyFont="1" applyBorder="1" applyAlignment="1" applyProtection="1">
      <alignment horizontal="center"/>
    </xf>
    <xf numFmtId="164" fontId="42" fillId="0" borderId="27" xfId="31" applyNumberFormat="1" applyFont="1" applyBorder="1" applyAlignment="1" applyProtection="1">
      <alignment horizontal="center"/>
    </xf>
    <xf numFmtId="164" fontId="42" fillId="0" borderId="27" xfId="50" applyNumberFormat="1" applyFont="1" applyBorder="1" applyAlignment="1" applyProtection="1">
      <alignment horizontal="center"/>
    </xf>
    <xf numFmtId="167" fontId="1" fillId="0" borderId="71" xfId="1" applyNumberFormat="1" applyFont="1" applyFill="1" applyBorder="1" applyAlignment="1">
      <alignment horizontal="center"/>
    </xf>
    <xf numFmtId="164" fontId="5" fillId="0" borderId="72" xfId="31" applyNumberFormat="1" applyFont="1" applyBorder="1" applyAlignment="1" applyProtection="1">
      <alignment horizontal="center"/>
    </xf>
    <xf numFmtId="167" fontId="0" fillId="0" borderId="73" xfId="1" applyNumberFormat="1" applyFont="1" applyFill="1" applyBorder="1" applyAlignment="1">
      <alignment horizontal="center"/>
    </xf>
    <xf numFmtId="164" fontId="5" fillId="0" borderId="76" xfId="31" applyNumberFormat="1" applyFont="1" applyBorder="1" applyAlignment="1" applyProtection="1">
      <alignment horizontal="center"/>
    </xf>
    <xf numFmtId="164" fontId="5" fillId="0" borderId="74" xfId="31" applyNumberFormat="1" applyFont="1" applyBorder="1" applyAlignment="1" applyProtection="1">
      <alignment horizontal="center"/>
    </xf>
    <xf numFmtId="164" fontId="5" fillId="0" borderId="74" xfId="50" applyNumberFormat="1" applyFont="1" applyBorder="1" applyAlignment="1" applyProtection="1">
      <alignment horizontal="center"/>
    </xf>
    <xf numFmtId="167" fontId="0" fillId="0" borderId="75" xfId="1" applyNumberFormat="1" applyFont="1" applyFill="1" applyBorder="1" applyAlignment="1">
      <alignment horizontal="center"/>
    </xf>
    <xf numFmtId="164" fontId="5" fillId="0" borderId="77" xfId="31" applyNumberFormat="1" applyFont="1" applyBorder="1" applyAlignment="1" applyProtection="1">
      <alignment horizontal="center"/>
    </xf>
    <xf numFmtId="164" fontId="5" fillId="0" borderId="80" xfId="31" applyNumberFormat="1" applyFont="1" applyBorder="1" applyAlignment="1" applyProtection="1">
      <alignment horizontal="center"/>
    </xf>
    <xf numFmtId="0" fontId="27" fillId="6" borderId="69" xfId="359" applyFont="1" applyFill="1" applyBorder="1" applyAlignment="1">
      <alignment horizontal="right" wrapText="1"/>
    </xf>
    <xf numFmtId="49" fontId="31" fillId="6" borderId="69" xfId="359" applyNumberFormat="1" applyFont="1" applyFill="1" applyBorder="1" applyAlignment="1">
      <alignment horizontal="right"/>
    </xf>
    <xf numFmtId="0" fontId="31" fillId="6" borderId="69" xfId="359" applyFont="1" applyFill="1" applyBorder="1" applyAlignment="1">
      <alignment horizontal="right" wrapText="1"/>
    </xf>
    <xf numFmtId="49" fontId="27" fillId="6" borderId="69" xfId="359" applyNumberFormat="1" applyFont="1" applyFill="1" applyBorder="1" applyAlignment="1">
      <alignment horizontal="right"/>
    </xf>
    <xf numFmtId="0" fontId="3" fillId="0" borderId="0" xfId="2" applyNumberFormat="1" applyFill="1" applyAlignment="1" applyProtection="1">
      <alignment horizontal="center" wrapText="1"/>
    </xf>
    <xf numFmtId="0" fontId="6" fillId="0" borderId="4" xfId="6" applyNumberFormat="1" applyFill="1" applyBorder="1" applyProtection="1">
      <alignment horizontal="center"/>
    </xf>
    <xf numFmtId="0" fontId="6" fillId="0" borderId="5" xfId="6" applyNumberFormat="1" applyFill="1" applyBorder="1" applyProtection="1">
      <alignment horizontal="center"/>
    </xf>
    <xf numFmtId="49" fontId="6" fillId="0" borderId="8" xfId="10" applyNumberFormat="1" applyFill="1" applyBorder="1" applyProtection="1">
      <alignment horizontal="center"/>
    </xf>
    <xf numFmtId="49" fontId="6" fillId="0" borderId="9" xfId="10" applyNumberFormat="1" applyFill="1" applyBorder="1" applyProtection="1">
      <alignment horizontal="center"/>
    </xf>
    <xf numFmtId="0" fontId="9" fillId="0" borderId="0" xfId="12" applyNumberFormat="1" applyFont="1" applyFill="1" applyProtection="1">
      <alignment horizontal="center"/>
    </xf>
    <xf numFmtId="0" fontId="9" fillId="0" borderId="0" xfId="12" applyFont="1" applyFill="1" applyProtection="1">
      <alignment horizontal="center"/>
      <protection locked="0"/>
    </xf>
    <xf numFmtId="165" fontId="8" fillId="0" borderId="11" xfId="14" applyNumberFormat="1" applyFill="1" applyBorder="1" applyAlignment="1" applyProtection="1">
      <alignment horizontal="center"/>
    </xf>
    <xf numFmtId="165" fontId="8" fillId="0" borderId="12" xfId="14" applyNumberFormat="1" applyFill="1" applyBorder="1" applyAlignment="1" applyProtection="1">
      <alignment horizontal="center"/>
    </xf>
    <xf numFmtId="0" fontId="4" fillId="0" borderId="14" xfId="16" applyNumberFormat="1" applyFill="1" applyBorder="1" applyAlignment="1" applyProtection="1">
      <alignment horizontal="center"/>
    </xf>
    <xf numFmtId="0" fontId="4" fillId="0" borderId="15" xfId="16" applyNumberFormat="1" applyFill="1" applyBorder="1" applyAlignment="1" applyProtection="1">
      <alignment horizontal="center"/>
    </xf>
    <xf numFmtId="0" fontId="6" fillId="0" borderId="16" xfId="17" applyNumberFormat="1" applyFill="1" applyProtection="1">
      <alignment wrapText="1"/>
    </xf>
    <xf numFmtId="0" fontId="6" fillId="0" borderId="16" xfId="17" applyFill="1" applyProtection="1">
      <alignment wrapText="1"/>
      <protection locked="0"/>
    </xf>
    <xf numFmtId="49" fontId="4" fillId="0" borderId="18" xfId="18" applyNumberFormat="1" applyFill="1" applyBorder="1" applyAlignment="1" applyProtection="1">
      <alignment horizontal="center"/>
    </xf>
    <xf numFmtId="49" fontId="4" fillId="0" borderId="19" xfId="18" applyNumberFormat="1" applyFill="1" applyBorder="1" applyAlignment="1" applyProtection="1">
      <alignment horizontal="center"/>
    </xf>
    <xf numFmtId="0" fontId="6" fillId="0" borderId="20" xfId="19" applyNumberFormat="1" applyFill="1" applyProtection="1">
      <alignment wrapText="1"/>
    </xf>
    <xf numFmtId="0" fontId="6" fillId="0" borderId="20" xfId="19" applyFill="1" applyProtection="1">
      <alignment wrapText="1"/>
      <protection locked="0"/>
    </xf>
    <xf numFmtId="49" fontId="6" fillId="0" borderId="11" xfId="20" applyNumberFormat="1" applyFill="1" applyBorder="1" applyAlignment="1" applyProtection="1">
      <alignment horizontal="center"/>
    </xf>
    <xf numFmtId="49" fontId="6" fillId="0" borderId="12" xfId="20" applyNumberFormat="1" applyFill="1" applyBorder="1" applyAlignment="1" applyProtection="1">
      <alignment horizontal="center"/>
    </xf>
    <xf numFmtId="0" fontId="6" fillId="0" borderId="11" xfId="23" applyNumberFormat="1" applyFill="1" applyBorder="1" applyProtection="1">
      <alignment horizontal="center"/>
    </xf>
    <xf numFmtId="0" fontId="6" fillId="0" borderId="12" xfId="23" applyNumberFormat="1" applyFill="1" applyBorder="1" applyProtection="1">
      <alignment horizontal="center"/>
    </xf>
    <xf numFmtId="49" fontId="6" fillId="0" borderId="25" xfId="24" applyNumberFormat="1" applyFill="1" applyBorder="1" applyAlignment="1" applyProtection="1">
      <alignment horizontal="center"/>
    </xf>
    <xf numFmtId="49" fontId="6" fillId="0" borderId="26" xfId="24" applyNumberFormat="1" applyFill="1" applyBorder="1" applyAlignment="1" applyProtection="1">
      <alignment horizontal="center"/>
    </xf>
    <xf numFmtId="49" fontId="6" fillId="6" borderId="76" xfId="27" applyFill="1" applyBorder="1" applyProtection="1">
      <alignment horizontal="center" vertical="center" wrapText="1"/>
    </xf>
    <xf numFmtId="49" fontId="6" fillId="6" borderId="77" xfId="27" applyFill="1" applyBorder="1" applyProtection="1">
      <alignment horizontal="center" vertical="center" wrapText="1"/>
      <protection locked="0"/>
    </xf>
    <xf numFmtId="49" fontId="6" fillId="6" borderId="74" xfId="27" applyFill="1" applyBorder="1" applyProtection="1">
      <alignment horizontal="center" vertical="center" wrapText="1"/>
    </xf>
    <xf numFmtId="49" fontId="6" fillId="6" borderId="27" xfId="27" applyFill="1" applyBorder="1" applyProtection="1">
      <alignment horizontal="center" vertical="center" wrapText="1"/>
      <protection locked="0"/>
    </xf>
    <xf numFmtId="49" fontId="6" fillId="6" borderId="81" xfId="27" applyFill="1" applyBorder="1" applyProtection="1">
      <alignment horizontal="center" vertical="center" wrapText="1"/>
    </xf>
    <xf numFmtId="49" fontId="6" fillId="6" borderId="82" xfId="27" applyFill="1" applyBorder="1" applyProtection="1">
      <alignment horizontal="center" vertical="center" wrapText="1"/>
    </xf>
    <xf numFmtId="49" fontId="6" fillId="6" borderId="83" xfId="27" applyFill="1" applyBorder="1" applyProtection="1">
      <alignment horizontal="center" vertical="center" wrapText="1"/>
    </xf>
    <xf numFmtId="49" fontId="6" fillId="6" borderId="32" xfId="27" applyFill="1" applyBorder="1" applyProtection="1">
      <alignment horizontal="center" vertical="center" wrapText="1"/>
    </xf>
    <xf numFmtId="49" fontId="6" fillId="6" borderId="16" xfId="27" applyFill="1" applyBorder="1" applyProtection="1">
      <alignment horizontal="center" vertical="center" wrapText="1"/>
    </xf>
    <xf numFmtId="49" fontId="6" fillId="6" borderId="33" xfId="27" applyFill="1" applyBorder="1" applyProtection="1">
      <alignment horizontal="center" vertical="center" wrapText="1"/>
    </xf>
    <xf numFmtId="0" fontId="9" fillId="0" borderId="0" xfId="39" applyNumberFormat="1" applyFill="1" applyProtection="1">
      <alignment horizontal="center"/>
    </xf>
    <xf numFmtId="0" fontId="9" fillId="0" borderId="0" xfId="39" applyFill="1" applyProtection="1">
      <alignment horizontal="center"/>
      <protection locked="0"/>
    </xf>
    <xf numFmtId="43" fontId="37" fillId="0" borderId="0" xfId="371" applyFont="1" applyFill="1" applyAlignment="1">
      <alignment horizontal="center"/>
    </xf>
    <xf numFmtId="0" fontId="36" fillId="0" borderId="27" xfId="359" applyFont="1" applyFill="1" applyBorder="1" applyAlignment="1">
      <alignment horizontal="center" vertical="center" wrapText="1"/>
    </xf>
    <xf numFmtId="49" fontId="35" fillId="0" borderId="27" xfId="341" applyNumberFormat="1" applyFont="1" applyFill="1" applyBorder="1" applyAlignment="1">
      <alignment horizontal="center" vertical="center" wrapText="1"/>
    </xf>
    <xf numFmtId="0" fontId="38" fillId="0" borderId="0" xfId="359" applyFont="1" applyFill="1" applyAlignment="1">
      <alignment horizontal="center"/>
    </xf>
    <xf numFmtId="49" fontId="36" fillId="0" borderId="27" xfId="359" applyNumberFormat="1" applyFont="1" applyFill="1" applyBorder="1" applyAlignment="1">
      <alignment horizontal="center" vertical="center" wrapText="1"/>
    </xf>
    <xf numFmtId="0" fontId="11" fillId="0" borderId="36" xfId="359" applyFont="1" applyFill="1" applyBorder="1" applyAlignment="1">
      <alignment horizontal="center" vertical="top" wrapText="1"/>
    </xf>
    <xf numFmtId="0" fontId="11" fillId="0" borderId="37" xfId="359" applyFont="1" applyFill="1" applyBorder="1" applyAlignment="1">
      <alignment horizontal="center" vertical="top" wrapText="1"/>
    </xf>
    <xf numFmtId="0" fontId="15" fillId="0" borderId="27" xfId="43" applyFont="1" applyBorder="1" applyAlignment="1">
      <alignment horizontal="center" vertical="top" wrapText="1"/>
    </xf>
    <xf numFmtId="0" fontId="15" fillId="0" borderId="0" xfId="43" applyFont="1" applyAlignment="1">
      <alignment horizontal="center"/>
    </xf>
    <xf numFmtId="0" fontId="15" fillId="0" borderId="0" xfId="43" applyFont="1" applyAlignment="1">
      <alignment horizontal="justify"/>
    </xf>
    <xf numFmtId="0" fontId="16" fillId="0" borderId="0" xfId="43" applyFont="1" applyAlignment="1">
      <alignment horizontal="center"/>
    </xf>
    <xf numFmtId="0" fontId="17" fillId="0" borderId="0" xfId="43" applyFont="1" applyAlignment="1">
      <alignment horizontal="center"/>
    </xf>
    <xf numFmtId="164" fontId="43" fillId="0" borderId="16" xfId="3" applyNumberFormat="1" applyFont="1" applyFill="1" applyBorder="1" applyAlignment="1" applyProtection="1">
      <alignment horizontal="center" vertical="center" wrapText="1"/>
    </xf>
  </cellXfs>
  <cellStyles count="377">
    <cellStyle name="br" xfId="44"/>
    <cellStyle name="col" xfId="45"/>
    <cellStyle name="Euro" xfId="46"/>
    <cellStyle name="style0" xfId="47"/>
    <cellStyle name="td" xfId="48"/>
    <cellStyle name="tr" xfId="49"/>
    <cellStyle name="xl100" xfId="50"/>
    <cellStyle name="xl100 2" xfId="51"/>
    <cellStyle name="xl100 3" xfId="52"/>
    <cellStyle name="xl101" xfId="53"/>
    <cellStyle name="xl101 2" xfId="54"/>
    <cellStyle name="xl101 3" xfId="55"/>
    <cellStyle name="xl102" xfId="56"/>
    <cellStyle name="xl102 2" xfId="57"/>
    <cellStyle name="xl103" xfId="58"/>
    <cellStyle name="xl103 2" xfId="59"/>
    <cellStyle name="xl104" xfId="60"/>
    <cellStyle name="xl104 2" xfId="61"/>
    <cellStyle name="xl105" xfId="42"/>
    <cellStyle name="xl106" xfId="37"/>
    <cellStyle name="xl107" xfId="40"/>
    <cellStyle name="xl107 2" xfId="62"/>
    <cellStyle name="xl108" xfId="63"/>
    <cellStyle name="xl108 2" xfId="64"/>
    <cellStyle name="xl109" xfId="65"/>
    <cellStyle name="xl109 2" xfId="66"/>
    <cellStyle name="xl109 3" xfId="67"/>
    <cellStyle name="xl110" xfId="68"/>
    <cellStyle name="xl110 2" xfId="69"/>
    <cellStyle name="xl111" xfId="70"/>
    <cellStyle name="xl111 2" xfId="71"/>
    <cellStyle name="xl112" xfId="38"/>
    <cellStyle name="xl112 2" xfId="72"/>
    <cellStyle name="xl113" xfId="41"/>
    <cellStyle name="xl113 2" xfId="73"/>
    <cellStyle name="xl113 3" xfId="74"/>
    <cellStyle name="xl114" xfId="75"/>
    <cellStyle name="xl114 2" xfId="76"/>
    <cellStyle name="xl114 3" xfId="77"/>
    <cellStyle name="xl115" xfId="78"/>
    <cellStyle name="xl115 2" xfId="79"/>
    <cellStyle name="xl115 3" xfId="80"/>
    <cellStyle name="xl116" xfId="39"/>
    <cellStyle name="xl116 2" xfId="81"/>
    <cellStyle name="xl116 3" xfId="82"/>
    <cellStyle name="xl117" xfId="83"/>
    <cellStyle name="xl117 2" xfId="84"/>
    <cellStyle name="xl117 3" xfId="85"/>
    <cellStyle name="xl118" xfId="86"/>
    <cellStyle name="xl118 2" xfId="87"/>
    <cellStyle name="xl118 3" xfId="88"/>
    <cellStyle name="xl119" xfId="89"/>
    <cellStyle name="xl119 2" xfId="90"/>
    <cellStyle name="xl119 3" xfId="91"/>
    <cellStyle name="xl120" xfId="92"/>
    <cellStyle name="xl120 2" xfId="93"/>
    <cellStyle name="xl120 3" xfId="94"/>
    <cellStyle name="xl121" xfId="95"/>
    <cellStyle name="xl121 2" xfId="96"/>
    <cellStyle name="xl121 3" xfId="97"/>
    <cellStyle name="xl122" xfId="98"/>
    <cellStyle name="xl122 2" xfId="99"/>
    <cellStyle name="xl122 3" xfId="100"/>
    <cellStyle name="xl123" xfId="101"/>
    <cellStyle name="xl123 2" xfId="102"/>
    <cellStyle name="xl123 3" xfId="103"/>
    <cellStyle name="xl124" xfId="104"/>
    <cellStyle name="xl124 2" xfId="105"/>
    <cellStyle name="xl124 3" xfId="106"/>
    <cellStyle name="xl125" xfId="107"/>
    <cellStyle name="xl125 2" xfId="108"/>
    <cellStyle name="xl126" xfId="109"/>
    <cellStyle name="xl126 2" xfId="110"/>
    <cellStyle name="xl127" xfId="111"/>
    <cellStyle name="xl127 2" xfId="112"/>
    <cellStyle name="xl128" xfId="113"/>
    <cellStyle name="xl129" xfId="114"/>
    <cellStyle name="xl129 2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157" xfId="143"/>
    <cellStyle name="xl158" xfId="144"/>
    <cellStyle name="xl159" xfId="145"/>
    <cellStyle name="xl160" xfId="146"/>
    <cellStyle name="xl161" xfId="147"/>
    <cellStyle name="xl162" xfId="148"/>
    <cellStyle name="xl163" xfId="149"/>
    <cellStyle name="xl164" xfId="150"/>
    <cellStyle name="xl165" xfId="151"/>
    <cellStyle name="xl166" xfId="152"/>
    <cellStyle name="xl167" xfId="153"/>
    <cellStyle name="xl168" xfId="154"/>
    <cellStyle name="xl169" xfId="155"/>
    <cellStyle name="xl170" xfId="156"/>
    <cellStyle name="xl171" xfId="157"/>
    <cellStyle name="xl172" xfId="158"/>
    <cellStyle name="xl173" xfId="159"/>
    <cellStyle name="xl174" xfId="160"/>
    <cellStyle name="xl175" xfId="161"/>
    <cellStyle name="xl176" xfId="162"/>
    <cellStyle name="xl177" xfId="163"/>
    <cellStyle name="xl178" xfId="164"/>
    <cellStyle name="xl179" xfId="165"/>
    <cellStyle name="xl180" xfId="166"/>
    <cellStyle name="xl181" xfId="167"/>
    <cellStyle name="xl182" xfId="168"/>
    <cellStyle name="xl183" xfId="169"/>
    <cellStyle name="xl184" xfId="170"/>
    <cellStyle name="xl185" xfId="171"/>
    <cellStyle name="xl186" xfId="172"/>
    <cellStyle name="xl187" xfId="173"/>
    <cellStyle name="xl188" xfId="174"/>
    <cellStyle name="xl189" xfId="175"/>
    <cellStyle name="xl190" xfId="176"/>
    <cellStyle name="xl191" xfId="177"/>
    <cellStyle name="xl192" xfId="178"/>
    <cellStyle name="xl193" xfId="179"/>
    <cellStyle name="xl194" xfId="180"/>
    <cellStyle name="xl195" xfId="181"/>
    <cellStyle name="xl196" xfId="182"/>
    <cellStyle name="xl197" xfId="183"/>
    <cellStyle name="xl198" xfId="184"/>
    <cellStyle name="xl199" xfId="185"/>
    <cellStyle name="xl200" xfId="186"/>
    <cellStyle name="xl201" xfId="187"/>
    <cellStyle name="xl202" xfId="188"/>
    <cellStyle name="xl203" xfId="189"/>
    <cellStyle name="xl204" xfId="190"/>
    <cellStyle name="xl21" xfId="191"/>
    <cellStyle name="xl22" xfId="26"/>
    <cellStyle name="xl22 2" xfId="192"/>
    <cellStyle name="xl23" xfId="193"/>
    <cellStyle name="xl23 2" xfId="194"/>
    <cellStyle name="xl24" xfId="7"/>
    <cellStyle name="xl24 2" xfId="195"/>
    <cellStyle name="xl25" xfId="11"/>
    <cellStyle name="xl25 2" xfId="196"/>
    <cellStyle name="xl26" xfId="25"/>
    <cellStyle name="xl26 2" xfId="197"/>
    <cellStyle name="xl27" xfId="3"/>
    <cellStyle name="xl27 2" xfId="198"/>
    <cellStyle name="xl28" xfId="27"/>
    <cellStyle name="xl28 2" xfId="199"/>
    <cellStyle name="xl29" xfId="200"/>
    <cellStyle name="xl29 2" xfId="201"/>
    <cellStyle name="xl29 3" xfId="202"/>
    <cellStyle name="xl30" xfId="30"/>
    <cellStyle name="xl30 2" xfId="203"/>
    <cellStyle name="xl31" xfId="204"/>
    <cellStyle name="xl31 2" xfId="205"/>
    <cellStyle name="xl32" xfId="4"/>
    <cellStyle name="xl32 2" xfId="206"/>
    <cellStyle name="xl32 3" xfId="207"/>
    <cellStyle name="xl33" xfId="8"/>
    <cellStyle name="xl33 2" xfId="208"/>
    <cellStyle name="xl33 3" xfId="209"/>
    <cellStyle name="xl34" xfId="21"/>
    <cellStyle name="xl34 2" xfId="210"/>
    <cellStyle name="xl35" xfId="211"/>
    <cellStyle name="xl35 2" xfId="212"/>
    <cellStyle name="xl36" xfId="213"/>
    <cellStyle name="xl36 2" xfId="214"/>
    <cellStyle name="xl36 3" xfId="215"/>
    <cellStyle name="xl37" xfId="216"/>
    <cellStyle name="xl37 2" xfId="217"/>
    <cellStyle name="xl37 3" xfId="218"/>
    <cellStyle name="xl38" xfId="219"/>
    <cellStyle name="xl38 2" xfId="220"/>
    <cellStyle name="xl38 3" xfId="221"/>
    <cellStyle name="xl39" xfId="222"/>
    <cellStyle name="xl39 2" xfId="223"/>
    <cellStyle name="xl39 3" xfId="224"/>
    <cellStyle name="xl40" xfId="22"/>
    <cellStyle name="xl40 2" xfId="225"/>
    <cellStyle name="xl40 3" xfId="226"/>
    <cellStyle name="xl41" xfId="15"/>
    <cellStyle name="xl41 2" xfId="227"/>
    <cellStyle name="xl42" xfId="228"/>
    <cellStyle name="xl42 2" xfId="229"/>
    <cellStyle name="xl43" xfId="230"/>
    <cellStyle name="xl43 2" xfId="231"/>
    <cellStyle name="xl43 3" xfId="232"/>
    <cellStyle name="xl44" xfId="233"/>
    <cellStyle name="xl44 2" xfId="234"/>
    <cellStyle name="xl44 3" xfId="235"/>
    <cellStyle name="xl45" xfId="31"/>
    <cellStyle name="xl45 2" xfId="236"/>
    <cellStyle name="xl46" xfId="237"/>
    <cellStyle name="xl47" xfId="238"/>
    <cellStyle name="xl47 2" xfId="239"/>
    <cellStyle name="xl48" xfId="240"/>
    <cellStyle name="xl48 2" xfId="241"/>
    <cellStyle name="xl48 3" xfId="242"/>
    <cellStyle name="xl49" xfId="2"/>
    <cellStyle name="xl49 2" xfId="243"/>
    <cellStyle name="xl49 3" xfId="244"/>
    <cellStyle name="xl50" xfId="12"/>
    <cellStyle name="xl50 2" xfId="245"/>
    <cellStyle name="xl50 3" xfId="246"/>
    <cellStyle name="xl51" xfId="17"/>
    <cellStyle name="xl51 2" xfId="247"/>
    <cellStyle name="xl51 3" xfId="248"/>
    <cellStyle name="xl52" xfId="19"/>
    <cellStyle name="xl52 2" xfId="249"/>
    <cellStyle name="xl52 3" xfId="250"/>
    <cellStyle name="xl53" xfId="251"/>
    <cellStyle name="xl53 2" xfId="252"/>
    <cellStyle name="xl54" xfId="28"/>
    <cellStyle name="xl54 2" xfId="253"/>
    <cellStyle name="xl54 3" xfId="254"/>
    <cellStyle name="xl55" xfId="255"/>
    <cellStyle name="xl55 2" xfId="256"/>
    <cellStyle name="xl56" xfId="257"/>
    <cellStyle name="xl56 2" xfId="258"/>
    <cellStyle name="xl57" xfId="259"/>
    <cellStyle name="xl57 2" xfId="260"/>
    <cellStyle name="xl58" xfId="261"/>
    <cellStyle name="xl58 2" xfId="262"/>
    <cellStyle name="xl59" xfId="263"/>
    <cellStyle name="xl60" xfId="5"/>
    <cellStyle name="xl60 2" xfId="264"/>
    <cellStyle name="xl61" xfId="9"/>
    <cellStyle name="xl61 2" xfId="265"/>
    <cellStyle name="xl62" xfId="13"/>
    <cellStyle name="xl63" xfId="266"/>
    <cellStyle name="xl64" xfId="6"/>
    <cellStyle name="xl65" xfId="10"/>
    <cellStyle name="xl66" xfId="14"/>
    <cellStyle name="xl66 2" xfId="267"/>
    <cellStyle name="xl67" xfId="16"/>
    <cellStyle name="xl67 2" xfId="268"/>
    <cellStyle name="xl68" xfId="18"/>
    <cellStyle name="xl68 2" xfId="269"/>
    <cellStyle name="xl69" xfId="20"/>
    <cellStyle name="xl69 2" xfId="270"/>
    <cellStyle name="xl70" xfId="23"/>
    <cellStyle name="xl70 2" xfId="271"/>
    <cellStyle name="xl71" xfId="24"/>
    <cellStyle name="xl71 2" xfId="272"/>
    <cellStyle name="xl71 3" xfId="273"/>
    <cellStyle name="xl72" xfId="274"/>
    <cellStyle name="xl72 2" xfId="275"/>
    <cellStyle name="xl72 3" xfId="276"/>
    <cellStyle name="xl73" xfId="277"/>
    <cellStyle name="xl73 2" xfId="278"/>
    <cellStyle name="xl74" xfId="29"/>
    <cellStyle name="xl74 2" xfId="279"/>
    <cellStyle name="xl74 3" xfId="280"/>
    <cellStyle name="xl75" xfId="281"/>
    <cellStyle name="xl75 2" xfId="282"/>
    <cellStyle name="xl76" xfId="283"/>
    <cellStyle name="xl76 2" xfId="284"/>
    <cellStyle name="xl77" xfId="285"/>
    <cellStyle name="xl77 2" xfId="286"/>
    <cellStyle name="xl78" xfId="287"/>
    <cellStyle name="xl78 2" xfId="288"/>
    <cellStyle name="xl79" xfId="32"/>
    <cellStyle name="xl79 2" xfId="289"/>
    <cellStyle name="xl80" xfId="35"/>
    <cellStyle name="xl81" xfId="290"/>
    <cellStyle name="xl82" xfId="291"/>
    <cellStyle name="xl83" xfId="292"/>
    <cellStyle name="xl83 2" xfId="293"/>
    <cellStyle name="xl84" xfId="294"/>
    <cellStyle name="xl84 2" xfId="295"/>
    <cellStyle name="xl84 3" xfId="296"/>
    <cellStyle name="xl85" xfId="33"/>
    <cellStyle name="xl85 2" xfId="297"/>
    <cellStyle name="xl85 3" xfId="298"/>
    <cellStyle name="xl86" xfId="299"/>
    <cellStyle name="xl86 2" xfId="300"/>
    <cellStyle name="xl86 3" xfId="301"/>
    <cellStyle name="xl87" xfId="302"/>
    <cellStyle name="xl87 2" xfId="303"/>
    <cellStyle name="xl87 3" xfId="304"/>
    <cellStyle name="xl88" xfId="305"/>
    <cellStyle name="xl88 2" xfId="306"/>
    <cellStyle name="xl88 3" xfId="307"/>
    <cellStyle name="xl89" xfId="308"/>
    <cellStyle name="xl89 2" xfId="309"/>
    <cellStyle name="xl89 3" xfId="310"/>
    <cellStyle name="xl90" xfId="311"/>
    <cellStyle name="xl90 2" xfId="312"/>
    <cellStyle name="xl90 3" xfId="313"/>
    <cellStyle name="xl91" xfId="34"/>
    <cellStyle name="xl91 2" xfId="314"/>
    <cellStyle name="xl91 3" xfId="315"/>
    <cellStyle name="xl92" xfId="316"/>
    <cellStyle name="xl92 2" xfId="317"/>
    <cellStyle name="xl92 3" xfId="318"/>
    <cellStyle name="xl93" xfId="319"/>
    <cellStyle name="xl93 2" xfId="320"/>
    <cellStyle name="xl94" xfId="321"/>
    <cellStyle name="xl94 2" xfId="322"/>
    <cellStyle name="xl95" xfId="36"/>
    <cellStyle name="xl95 2" xfId="323"/>
    <cellStyle name="xl95 3" xfId="324"/>
    <cellStyle name="xl96" xfId="325"/>
    <cellStyle name="xl96 2" xfId="326"/>
    <cellStyle name="xl96 3" xfId="327"/>
    <cellStyle name="xl97" xfId="328"/>
    <cellStyle name="xl97 2" xfId="329"/>
    <cellStyle name="xl97 3" xfId="330"/>
    <cellStyle name="xl98" xfId="331"/>
    <cellStyle name="xl98 2" xfId="332"/>
    <cellStyle name="xl98 3" xfId="333"/>
    <cellStyle name="xl99" xfId="334"/>
    <cellStyle name="xl99 2" xfId="335"/>
    <cellStyle name="xl99 3" xfId="336"/>
    <cellStyle name="Обычный" xfId="0" builtinId="0"/>
    <cellStyle name="Обычный 10" xfId="337"/>
    <cellStyle name="Обычный 11" xfId="338"/>
    <cellStyle name="Обычный 12" xfId="339"/>
    <cellStyle name="Обычный 13" xfId="340"/>
    <cellStyle name="Обычный 2" xfId="341"/>
    <cellStyle name="Обычный 2 10" xfId="342"/>
    <cellStyle name="Обычный 2 2" xfId="343"/>
    <cellStyle name="Обычный 2 3" xfId="344"/>
    <cellStyle name="Обычный 2 4" xfId="345"/>
    <cellStyle name="Обычный 2 5" xfId="346"/>
    <cellStyle name="Обычный 2 6" xfId="347"/>
    <cellStyle name="Обычный 2 7" xfId="348"/>
    <cellStyle name="Обычный 2 8" xfId="349"/>
    <cellStyle name="Обычный 2 9" xfId="350"/>
    <cellStyle name="Обычный 3" xfId="351"/>
    <cellStyle name="Обычный 3 2" xfId="43"/>
    <cellStyle name="Обычный 4" xfId="352"/>
    <cellStyle name="Обычный 5" xfId="353"/>
    <cellStyle name="Обычный 6" xfId="354"/>
    <cellStyle name="Обычный 7" xfId="355"/>
    <cellStyle name="Обычный 8" xfId="356"/>
    <cellStyle name="Обычный 8 2" xfId="357"/>
    <cellStyle name="Обычный 9" xfId="358"/>
    <cellStyle name="Обычный_Лена_2" xfId="359"/>
    <cellStyle name="Процентный" xfId="1" builtinId="5"/>
    <cellStyle name="Процентный 10" xfId="360"/>
    <cellStyle name="Процентный 2" xfId="361"/>
    <cellStyle name="Процентный 3" xfId="362"/>
    <cellStyle name="Процентный 4" xfId="363"/>
    <cellStyle name="Процентный 5" xfId="364"/>
    <cellStyle name="Процентный 6" xfId="365"/>
    <cellStyle name="Процентный 7" xfId="366"/>
    <cellStyle name="Процентный 8" xfId="367"/>
    <cellStyle name="Процентный 9" xfId="368"/>
    <cellStyle name="Тысячи [0]_Лист1" xfId="369"/>
    <cellStyle name="Тысячи_Лист1" xfId="370"/>
    <cellStyle name="Финансовый 2" xfId="371"/>
    <cellStyle name="Финансовый 3" xfId="372"/>
    <cellStyle name="Финансовый 4" xfId="373"/>
    <cellStyle name="Финансовый 5" xfId="374"/>
    <cellStyle name="Финансовый 6" xfId="375"/>
    <cellStyle name="Финансовый 7" xfId="3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workbookViewId="0">
      <selection activeCell="K11" sqref="K11:L11"/>
    </sheetView>
  </sheetViews>
  <sheetFormatPr defaultRowHeight="15" x14ac:dyDescent="0.25"/>
  <cols>
    <col min="1" max="1" width="50.85546875" style="36" customWidth="1"/>
    <col min="2" max="2" width="4.42578125" style="36" customWidth="1"/>
    <col min="3" max="3" width="21.7109375" style="36" customWidth="1"/>
    <col min="4" max="4" width="14" style="36" bestFit="1" customWidth="1"/>
    <col min="5" max="5" width="15" style="36" bestFit="1" customWidth="1"/>
    <col min="6" max="6" width="14" style="36" bestFit="1" customWidth="1"/>
    <col min="7" max="7" width="11.42578125" style="36" bestFit="1" customWidth="1"/>
    <col min="8" max="16384" width="9.140625" style="36"/>
  </cols>
  <sheetData>
    <row r="1" spans="1:8" ht="59.25" customHeight="1" x14ac:dyDescent="0.25">
      <c r="A1" s="210" t="s">
        <v>391</v>
      </c>
      <c r="B1" s="210"/>
      <c r="C1" s="210"/>
      <c r="D1" s="210"/>
      <c r="E1" s="4"/>
      <c r="F1" s="257" t="s">
        <v>987</v>
      </c>
      <c r="G1" s="257"/>
      <c r="H1" s="65"/>
    </row>
    <row r="2" spans="1:8" ht="36" customHeight="1" thickBot="1" x14ac:dyDescent="0.3">
      <c r="A2" s="210"/>
      <c r="B2" s="210"/>
      <c r="C2" s="210"/>
      <c r="D2" s="210"/>
      <c r="E2" s="1"/>
      <c r="F2" s="211" t="s">
        <v>392</v>
      </c>
      <c r="G2" s="212"/>
      <c r="H2" s="65"/>
    </row>
    <row r="3" spans="1:8" x14ac:dyDescent="0.25">
      <c r="A3" s="66"/>
      <c r="B3" s="67"/>
      <c r="C3" s="67"/>
      <c r="D3" s="68"/>
      <c r="E3" s="2" t="s">
        <v>393</v>
      </c>
      <c r="F3" s="213" t="s">
        <v>394</v>
      </c>
      <c r="G3" s="214"/>
      <c r="H3" s="65"/>
    </row>
    <row r="4" spans="1:8" x14ac:dyDescent="0.25">
      <c r="A4" s="69"/>
      <c r="B4" s="69"/>
      <c r="C4" s="215" t="s">
        <v>678</v>
      </c>
      <c r="D4" s="216"/>
      <c r="E4" s="3" t="s">
        <v>395</v>
      </c>
      <c r="F4" s="217">
        <v>43922</v>
      </c>
      <c r="G4" s="218"/>
      <c r="H4" s="65"/>
    </row>
    <row r="5" spans="1:8" x14ac:dyDescent="0.25">
      <c r="A5" s="66"/>
      <c r="B5" s="66"/>
      <c r="C5" s="66"/>
      <c r="D5" s="70"/>
      <c r="E5" s="3"/>
      <c r="F5" s="219"/>
      <c r="G5" s="220"/>
      <c r="H5" s="65"/>
    </row>
    <row r="6" spans="1:8" x14ac:dyDescent="0.25">
      <c r="A6" s="66" t="s">
        <v>396</v>
      </c>
      <c r="B6" s="221" t="s">
        <v>397</v>
      </c>
      <c r="C6" s="222"/>
      <c r="D6" s="222"/>
      <c r="E6" s="3" t="s">
        <v>398</v>
      </c>
      <c r="F6" s="223"/>
      <c r="G6" s="224"/>
    </row>
    <row r="7" spans="1:8" x14ac:dyDescent="0.25">
      <c r="A7" s="66" t="s">
        <v>399</v>
      </c>
      <c r="B7" s="225" t="s">
        <v>418</v>
      </c>
      <c r="C7" s="226"/>
      <c r="D7" s="226"/>
      <c r="E7" s="3" t="s">
        <v>400</v>
      </c>
      <c r="F7" s="227"/>
      <c r="G7" s="228"/>
    </row>
    <row r="8" spans="1:8" x14ac:dyDescent="0.25">
      <c r="A8" s="66" t="s">
        <v>401</v>
      </c>
      <c r="B8" s="71"/>
      <c r="C8" s="72"/>
      <c r="D8" s="73"/>
      <c r="E8" s="3"/>
      <c r="F8" s="229"/>
      <c r="G8" s="230"/>
    </row>
    <row r="9" spans="1:8" ht="15.75" thickBot="1" x14ac:dyDescent="0.3">
      <c r="A9" s="66" t="s">
        <v>402</v>
      </c>
      <c r="B9" s="66"/>
      <c r="C9" s="74"/>
      <c r="D9" s="70"/>
      <c r="E9" s="3" t="s">
        <v>403</v>
      </c>
      <c r="F9" s="231" t="s">
        <v>404</v>
      </c>
      <c r="G9" s="232"/>
    </row>
    <row r="10" spans="1:8" x14ac:dyDescent="0.25">
      <c r="A10" s="75"/>
      <c r="B10" s="75"/>
      <c r="C10" s="75"/>
      <c r="D10" s="76"/>
      <c r="E10" s="4"/>
      <c r="F10" s="4"/>
      <c r="G10" s="5"/>
    </row>
    <row r="11" spans="1:8" ht="15.75" thickBot="1" x14ac:dyDescent="0.3">
      <c r="A11" s="77" t="s">
        <v>405</v>
      </c>
      <c r="B11" s="77"/>
      <c r="C11" s="66"/>
      <c r="D11" s="70"/>
      <c r="E11" s="4"/>
      <c r="F11" s="4"/>
      <c r="G11" s="64"/>
    </row>
    <row r="12" spans="1:8" ht="22.5" customHeight="1" x14ac:dyDescent="0.25">
      <c r="A12" s="183" t="s">
        <v>406</v>
      </c>
      <c r="B12" s="182" t="s">
        <v>407</v>
      </c>
      <c r="C12" s="182" t="s">
        <v>408</v>
      </c>
      <c r="D12" s="122" t="s">
        <v>409</v>
      </c>
      <c r="E12" s="122" t="s">
        <v>410</v>
      </c>
      <c r="F12" s="123" t="s">
        <v>411</v>
      </c>
      <c r="G12" s="124" t="s">
        <v>412</v>
      </c>
    </row>
    <row r="13" spans="1:8" x14ac:dyDescent="0.25">
      <c r="A13" s="126" t="s">
        <v>413</v>
      </c>
      <c r="B13" s="117" t="s">
        <v>414</v>
      </c>
      <c r="C13" s="117" t="s">
        <v>415</v>
      </c>
      <c r="D13" s="78" t="s">
        <v>416</v>
      </c>
      <c r="E13" s="78" t="s">
        <v>417</v>
      </c>
      <c r="F13" s="79">
        <v>6</v>
      </c>
      <c r="G13" s="127">
        <v>7</v>
      </c>
    </row>
    <row r="14" spans="1:8" s="81" customFormat="1" x14ac:dyDescent="0.25">
      <c r="A14" s="128" t="s">
        <v>109</v>
      </c>
      <c r="B14" s="80" t="s">
        <v>174</v>
      </c>
      <c r="C14" s="80" t="s">
        <v>313</v>
      </c>
      <c r="D14" s="186">
        <v>965506800</v>
      </c>
      <c r="E14" s="186">
        <v>211578541.09999999</v>
      </c>
      <c r="F14" s="187">
        <f>D14-E14</f>
        <v>753928258.89999998</v>
      </c>
      <c r="G14" s="188">
        <f>E14/D14</f>
        <v>0.21913728738109353</v>
      </c>
    </row>
    <row r="15" spans="1:8" x14ac:dyDescent="0.25">
      <c r="A15" s="129" t="s">
        <v>73</v>
      </c>
      <c r="B15" s="82" t="s">
        <v>174</v>
      </c>
      <c r="C15" s="82" t="s">
        <v>199</v>
      </c>
      <c r="D15" s="189">
        <v>250885800</v>
      </c>
      <c r="E15" s="189">
        <v>43234664.829999998</v>
      </c>
      <c r="F15" s="190">
        <f t="shared" ref="F15:F78" si="0">D15-E15</f>
        <v>207651135.17000002</v>
      </c>
      <c r="G15" s="191">
        <f t="shared" ref="G15:G78" si="1">ROUND(E15/D15,4)</f>
        <v>0.17230000000000001</v>
      </c>
    </row>
    <row r="16" spans="1:8" x14ac:dyDescent="0.25">
      <c r="A16" s="129" t="s">
        <v>35</v>
      </c>
      <c r="B16" s="82" t="s">
        <v>174</v>
      </c>
      <c r="C16" s="82" t="s">
        <v>181</v>
      </c>
      <c r="D16" s="189">
        <v>205430500</v>
      </c>
      <c r="E16" s="189">
        <v>33201324.079999998</v>
      </c>
      <c r="F16" s="190">
        <f t="shared" si="0"/>
        <v>172229175.92000002</v>
      </c>
      <c r="G16" s="191">
        <f t="shared" si="1"/>
        <v>0.16159999999999999</v>
      </c>
    </row>
    <row r="17" spans="1:7" x14ac:dyDescent="0.25">
      <c r="A17" s="129" t="s">
        <v>290</v>
      </c>
      <c r="B17" s="82" t="s">
        <v>174</v>
      </c>
      <c r="C17" s="82" t="s">
        <v>200</v>
      </c>
      <c r="D17" s="189">
        <v>205430500</v>
      </c>
      <c r="E17" s="189">
        <v>33201324.079999998</v>
      </c>
      <c r="F17" s="190">
        <f t="shared" si="0"/>
        <v>172229175.92000002</v>
      </c>
      <c r="G17" s="191">
        <f t="shared" si="1"/>
        <v>0.16159999999999999</v>
      </c>
    </row>
    <row r="18" spans="1:7" ht="90" x14ac:dyDescent="0.25">
      <c r="A18" s="129" t="s">
        <v>592</v>
      </c>
      <c r="B18" s="82" t="s">
        <v>174</v>
      </c>
      <c r="C18" s="82" t="s">
        <v>238</v>
      </c>
      <c r="D18" s="189">
        <v>200343000</v>
      </c>
      <c r="E18" s="189">
        <v>32771675.609999999</v>
      </c>
      <c r="F18" s="190">
        <f t="shared" si="0"/>
        <v>167571324.38999999</v>
      </c>
      <c r="G18" s="191">
        <f t="shared" si="1"/>
        <v>0.1636</v>
      </c>
    </row>
    <row r="19" spans="1:7" ht="135" x14ac:dyDescent="0.25">
      <c r="A19" s="129" t="s">
        <v>98</v>
      </c>
      <c r="B19" s="82" t="s">
        <v>174</v>
      </c>
      <c r="C19" s="82" t="s">
        <v>178</v>
      </c>
      <c r="D19" s="189">
        <v>197900</v>
      </c>
      <c r="E19" s="189">
        <v>-686.51</v>
      </c>
      <c r="F19" s="190">
        <f t="shared" si="0"/>
        <v>198586.51</v>
      </c>
      <c r="G19" s="191">
        <f t="shared" si="1"/>
        <v>-3.5000000000000001E-3</v>
      </c>
    </row>
    <row r="20" spans="1:7" ht="60" x14ac:dyDescent="0.25">
      <c r="A20" s="129" t="s">
        <v>230</v>
      </c>
      <c r="B20" s="82" t="s">
        <v>174</v>
      </c>
      <c r="C20" s="82" t="s">
        <v>122</v>
      </c>
      <c r="D20" s="189">
        <v>407500</v>
      </c>
      <c r="E20" s="189">
        <v>6460.54</v>
      </c>
      <c r="F20" s="190">
        <f t="shared" si="0"/>
        <v>401039.46</v>
      </c>
      <c r="G20" s="191">
        <f t="shared" si="1"/>
        <v>1.5900000000000001E-2</v>
      </c>
    </row>
    <row r="21" spans="1:7" ht="105" x14ac:dyDescent="0.25">
      <c r="A21" s="129" t="s">
        <v>593</v>
      </c>
      <c r="B21" s="82" t="s">
        <v>174</v>
      </c>
      <c r="C21" s="82" t="s">
        <v>151</v>
      </c>
      <c r="D21" s="189">
        <v>4482100</v>
      </c>
      <c r="E21" s="189">
        <v>423874.44</v>
      </c>
      <c r="F21" s="190">
        <f t="shared" si="0"/>
        <v>4058225.56</v>
      </c>
      <c r="G21" s="191">
        <f t="shared" si="1"/>
        <v>9.4600000000000004E-2</v>
      </c>
    </row>
    <row r="22" spans="1:7" ht="45" x14ac:dyDescent="0.25">
      <c r="A22" s="129" t="s">
        <v>133</v>
      </c>
      <c r="B22" s="82" t="s">
        <v>174</v>
      </c>
      <c r="C22" s="82" t="s">
        <v>141</v>
      </c>
      <c r="D22" s="189">
        <v>14759000</v>
      </c>
      <c r="E22" s="189">
        <v>3212048.58</v>
      </c>
      <c r="F22" s="190">
        <f t="shared" si="0"/>
        <v>11546951.42</v>
      </c>
      <c r="G22" s="191">
        <f t="shared" si="1"/>
        <v>0.21759999999999999</v>
      </c>
    </row>
    <row r="23" spans="1:7" ht="45" x14ac:dyDescent="0.25">
      <c r="A23" s="129" t="s">
        <v>58</v>
      </c>
      <c r="B23" s="82" t="s">
        <v>174</v>
      </c>
      <c r="C23" s="82" t="s">
        <v>261</v>
      </c>
      <c r="D23" s="189">
        <v>14759000</v>
      </c>
      <c r="E23" s="189">
        <v>3212048.58</v>
      </c>
      <c r="F23" s="190">
        <f t="shared" si="0"/>
        <v>11546951.42</v>
      </c>
      <c r="G23" s="191">
        <f t="shared" si="1"/>
        <v>0.21759999999999999</v>
      </c>
    </row>
    <row r="24" spans="1:7" ht="90" x14ac:dyDescent="0.25">
      <c r="A24" s="129" t="s">
        <v>353</v>
      </c>
      <c r="B24" s="82" t="s">
        <v>174</v>
      </c>
      <c r="C24" s="82" t="s">
        <v>33</v>
      </c>
      <c r="D24" s="189">
        <v>6763000</v>
      </c>
      <c r="E24" s="189">
        <v>1457692.98</v>
      </c>
      <c r="F24" s="190">
        <f t="shared" si="0"/>
        <v>5305307.0199999996</v>
      </c>
      <c r="G24" s="191">
        <f t="shared" si="1"/>
        <v>0.2155</v>
      </c>
    </row>
    <row r="25" spans="1:7" ht="135" x14ac:dyDescent="0.25">
      <c r="A25" s="129" t="s">
        <v>328</v>
      </c>
      <c r="B25" s="82" t="s">
        <v>174</v>
      </c>
      <c r="C25" s="82" t="s">
        <v>11</v>
      </c>
      <c r="D25" s="189">
        <v>6763000</v>
      </c>
      <c r="E25" s="189">
        <v>1457692.98</v>
      </c>
      <c r="F25" s="190">
        <f t="shared" si="0"/>
        <v>5305307.0199999996</v>
      </c>
      <c r="G25" s="191">
        <f t="shared" si="1"/>
        <v>0.2155</v>
      </c>
    </row>
    <row r="26" spans="1:7" ht="105" x14ac:dyDescent="0.25">
      <c r="A26" s="129" t="s">
        <v>18</v>
      </c>
      <c r="B26" s="82" t="s">
        <v>174</v>
      </c>
      <c r="C26" s="82" t="s">
        <v>62</v>
      </c>
      <c r="D26" s="189">
        <v>35000</v>
      </c>
      <c r="E26" s="189">
        <v>9502.66</v>
      </c>
      <c r="F26" s="190">
        <f t="shared" si="0"/>
        <v>25497.34</v>
      </c>
      <c r="G26" s="191">
        <f t="shared" si="1"/>
        <v>0.27150000000000002</v>
      </c>
    </row>
    <row r="27" spans="1:7" ht="150" x14ac:dyDescent="0.25">
      <c r="A27" s="129" t="s">
        <v>14</v>
      </c>
      <c r="B27" s="82" t="s">
        <v>174</v>
      </c>
      <c r="C27" s="82" t="s">
        <v>360</v>
      </c>
      <c r="D27" s="189">
        <v>35000</v>
      </c>
      <c r="E27" s="189">
        <v>9502.66</v>
      </c>
      <c r="F27" s="190">
        <f t="shared" si="0"/>
        <v>25497.34</v>
      </c>
      <c r="G27" s="191">
        <f t="shared" si="1"/>
        <v>0.27150000000000002</v>
      </c>
    </row>
    <row r="28" spans="1:7" ht="90" x14ac:dyDescent="0.25">
      <c r="A28" s="129" t="s">
        <v>132</v>
      </c>
      <c r="B28" s="82" t="s">
        <v>174</v>
      </c>
      <c r="C28" s="82" t="s">
        <v>13</v>
      </c>
      <c r="D28" s="189">
        <v>7961000</v>
      </c>
      <c r="E28" s="189">
        <v>2045949.67</v>
      </c>
      <c r="F28" s="190">
        <f t="shared" si="0"/>
        <v>5915050.3300000001</v>
      </c>
      <c r="G28" s="191">
        <f t="shared" si="1"/>
        <v>0.25700000000000001</v>
      </c>
    </row>
    <row r="29" spans="1:7" ht="135" x14ac:dyDescent="0.25">
      <c r="A29" s="129" t="s">
        <v>287</v>
      </c>
      <c r="B29" s="82" t="s">
        <v>174</v>
      </c>
      <c r="C29" s="82" t="s">
        <v>386</v>
      </c>
      <c r="D29" s="189">
        <v>7961000</v>
      </c>
      <c r="E29" s="189">
        <v>2045949.67</v>
      </c>
      <c r="F29" s="190">
        <f t="shared" si="0"/>
        <v>5915050.3300000001</v>
      </c>
      <c r="G29" s="191">
        <f t="shared" si="1"/>
        <v>0.25700000000000001</v>
      </c>
    </row>
    <row r="30" spans="1:7" ht="90" x14ac:dyDescent="0.25">
      <c r="A30" s="129" t="s">
        <v>299</v>
      </c>
      <c r="B30" s="82" t="s">
        <v>174</v>
      </c>
      <c r="C30" s="82" t="s">
        <v>361</v>
      </c>
      <c r="D30" s="189">
        <v>0</v>
      </c>
      <c r="E30" s="189">
        <v>-301096.73</v>
      </c>
      <c r="F30" s="190">
        <f t="shared" si="0"/>
        <v>301096.73</v>
      </c>
      <c r="G30" s="191" t="e">
        <f t="shared" si="1"/>
        <v>#DIV/0!</v>
      </c>
    </row>
    <row r="31" spans="1:7" ht="135" x14ac:dyDescent="0.25">
      <c r="A31" s="129" t="s">
        <v>84</v>
      </c>
      <c r="B31" s="82" t="s">
        <v>174</v>
      </c>
      <c r="C31" s="82" t="s">
        <v>346</v>
      </c>
      <c r="D31" s="189">
        <v>0</v>
      </c>
      <c r="E31" s="189">
        <v>-301096.73</v>
      </c>
      <c r="F31" s="190">
        <f t="shared" si="0"/>
        <v>301096.73</v>
      </c>
      <c r="G31" s="191" t="e">
        <f t="shared" si="1"/>
        <v>#DIV/0!</v>
      </c>
    </row>
    <row r="32" spans="1:7" x14ac:dyDescent="0.25">
      <c r="A32" s="129" t="s">
        <v>53</v>
      </c>
      <c r="B32" s="82" t="s">
        <v>174</v>
      </c>
      <c r="C32" s="82" t="s">
        <v>211</v>
      </c>
      <c r="D32" s="189">
        <v>14311000</v>
      </c>
      <c r="E32" s="189">
        <v>2472926.7400000002</v>
      </c>
      <c r="F32" s="190">
        <f t="shared" si="0"/>
        <v>11838073.26</v>
      </c>
      <c r="G32" s="191">
        <f t="shared" si="1"/>
        <v>0.17280000000000001</v>
      </c>
    </row>
    <row r="33" spans="1:7" ht="30" x14ac:dyDescent="0.25">
      <c r="A33" s="129" t="s">
        <v>209</v>
      </c>
      <c r="B33" s="82" t="s">
        <v>174</v>
      </c>
      <c r="C33" s="82" t="s">
        <v>54</v>
      </c>
      <c r="D33" s="189">
        <v>8168000</v>
      </c>
      <c r="E33" s="189">
        <v>945726.51</v>
      </c>
      <c r="F33" s="190">
        <f t="shared" si="0"/>
        <v>7222273.4900000002</v>
      </c>
      <c r="G33" s="191">
        <f t="shared" si="1"/>
        <v>0.1158</v>
      </c>
    </row>
    <row r="34" spans="1:7" ht="45" x14ac:dyDescent="0.25">
      <c r="A34" s="129" t="s">
        <v>382</v>
      </c>
      <c r="B34" s="82" t="s">
        <v>174</v>
      </c>
      <c r="C34" s="82" t="s">
        <v>267</v>
      </c>
      <c r="D34" s="189">
        <v>8168000</v>
      </c>
      <c r="E34" s="189">
        <v>826676.09</v>
      </c>
      <c r="F34" s="190">
        <f t="shared" si="0"/>
        <v>7341323.9100000001</v>
      </c>
      <c r="G34" s="191">
        <f t="shared" si="1"/>
        <v>0.1012</v>
      </c>
    </row>
    <row r="35" spans="1:7" ht="45" x14ac:dyDescent="0.25">
      <c r="A35" s="129" t="s">
        <v>382</v>
      </c>
      <c r="B35" s="82" t="s">
        <v>174</v>
      </c>
      <c r="C35" s="82" t="s">
        <v>241</v>
      </c>
      <c r="D35" s="189">
        <v>8168000</v>
      </c>
      <c r="E35" s="189">
        <v>826676.09</v>
      </c>
      <c r="F35" s="190">
        <f t="shared" si="0"/>
        <v>7341323.9100000001</v>
      </c>
      <c r="G35" s="191">
        <f t="shared" si="1"/>
        <v>0.1012</v>
      </c>
    </row>
    <row r="36" spans="1:7" ht="45" x14ac:dyDescent="0.25">
      <c r="A36" s="129" t="s">
        <v>167</v>
      </c>
      <c r="B36" s="82" t="s">
        <v>174</v>
      </c>
      <c r="C36" s="82" t="s">
        <v>212</v>
      </c>
      <c r="D36" s="189">
        <v>0</v>
      </c>
      <c r="E36" s="189">
        <v>119050.42</v>
      </c>
      <c r="F36" s="190">
        <f t="shared" si="0"/>
        <v>-119050.42</v>
      </c>
      <c r="G36" s="191" t="e">
        <f t="shared" si="1"/>
        <v>#DIV/0!</v>
      </c>
    </row>
    <row r="37" spans="1:7" ht="75" x14ac:dyDescent="0.25">
      <c r="A37" s="129" t="s">
        <v>168</v>
      </c>
      <c r="B37" s="82" t="s">
        <v>174</v>
      </c>
      <c r="C37" s="82" t="s">
        <v>186</v>
      </c>
      <c r="D37" s="189">
        <v>0</v>
      </c>
      <c r="E37" s="189">
        <v>119050.42</v>
      </c>
      <c r="F37" s="190">
        <f t="shared" si="0"/>
        <v>-119050.42</v>
      </c>
      <c r="G37" s="191" t="e">
        <f t="shared" si="1"/>
        <v>#DIV/0!</v>
      </c>
    </row>
    <row r="38" spans="1:7" ht="30" x14ac:dyDescent="0.25">
      <c r="A38" s="129" t="s">
        <v>248</v>
      </c>
      <c r="B38" s="82" t="s">
        <v>174</v>
      </c>
      <c r="C38" s="82" t="s">
        <v>86</v>
      </c>
      <c r="D38" s="189">
        <v>6070000</v>
      </c>
      <c r="E38" s="189">
        <v>1460065.48</v>
      </c>
      <c r="F38" s="190">
        <f t="shared" si="0"/>
        <v>4609934.5199999996</v>
      </c>
      <c r="G38" s="191">
        <f t="shared" si="1"/>
        <v>0.24049999999999999</v>
      </c>
    </row>
    <row r="39" spans="1:7" ht="30" x14ac:dyDescent="0.25">
      <c r="A39" s="129" t="s">
        <v>248</v>
      </c>
      <c r="B39" s="82" t="s">
        <v>174</v>
      </c>
      <c r="C39" s="82" t="s">
        <v>47</v>
      </c>
      <c r="D39" s="189">
        <v>6070000</v>
      </c>
      <c r="E39" s="189">
        <v>1460065.48</v>
      </c>
      <c r="F39" s="190">
        <f t="shared" si="0"/>
        <v>4609934.5199999996</v>
      </c>
      <c r="G39" s="191">
        <f t="shared" si="1"/>
        <v>0.24049999999999999</v>
      </c>
    </row>
    <row r="40" spans="1:7" x14ac:dyDescent="0.25">
      <c r="A40" s="129" t="s">
        <v>355</v>
      </c>
      <c r="B40" s="82" t="s">
        <v>174</v>
      </c>
      <c r="C40" s="82" t="s">
        <v>130</v>
      </c>
      <c r="D40" s="189">
        <v>58000</v>
      </c>
      <c r="E40" s="189">
        <v>63363</v>
      </c>
      <c r="F40" s="190">
        <f t="shared" si="0"/>
        <v>-5363</v>
      </c>
      <c r="G40" s="191">
        <f t="shared" si="1"/>
        <v>1.0925</v>
      </c>
    </row>
    <row r="41" spans="1:7" x14ac:dyDescent="0.25">
      <c r="A41" s="129" t="s">
        <v>355</v>
      </c>
      <c r="B41" s="82" t="s">
        <v>174</v>
      </c>
      <c r="C41" s="82" t="s">
        <v>160</v>
      </c>
      <c r="D41" s="189">
        <v>58000</v>
      </c>
      <c r="E41" s="189">
        <v>63363</v>
      </c>
      <c r="F41" s="190">
        <f t="shared" si="0"/>
        <v>-5363</v>
      </c>
      <c r="G41" s="191">
        <f t="shared" si="1"/>
        <v>1.0925</v>
      </c>
    </row>
    <row r="42" spans="1:7" ht="30" x14ac:dyDescent="0.25">
      <c r="A42" s="129" t="s">
        <v>320</v>
      </c>
      <c r="B42" s="82" t="s">
        <v>174</v>
      </c>
      <c r="C42" s="82" t="s">
        <v>8</v>
      </c>
      <c r="D42" s="189">
        <v>15000</v>
      </c>
      <c r="E42" s="189">
        <v>3771.75</v>
      </c>
      <c r="F42" s="190">
        <f t="shared" si="0"/>
        <v>11228.25</v>
      </c>
      <c r="G42" s="191">
        <f t="shared" si="1"/>
        <v>0.2515</v>
      </c>
    </row>
    <row r="43" spans="1:7" ht="45" x14ac:dyDescent="0.25">
      <c r="A43" s="129" t="s">
        <v>39</v>
      </c>
      <c r="B43" s="82" t="s">
        <v>174</v>
      </c>
      <c r="C43" s="82" t="s">
        <v>357</v>
      </c>
      <c r="D43" s="189">
        <v>15000</v>
      </c>
      <c r="E43" s="189">
        <v>3771.75</v>
      </c>
      <c r="F43" s="190">
        <f t="shared" si="0"/>
        <v>11228.25</v>
      </c>
      <c r="G43" s="191">
        <f t="shared" si="1"/>
        <v>0.2515</v>
      </c>
    </row>
    <row r="44" spans="1:7" x14ac:dyDescent="0.25">
      <c r="A44" s="129" t="s">
        <v>344</v>
      </c>
      <c r="B44" s="82" t="s">
        <v>174</v>
      </c>
      <c r="C44" s="82" t="s">
        <v>192</v>
      </c>
      <c r="D44" s="189">
        <v>1912000</v>
      </c>
      <c r="E44" s="189">
        <v>92100.17</v>
      </c>
      <c r="F44" s="190">
        <f t="shared" si="0"/>
        <v>1819899.83</v>
      </c>
      <c r="G44" s="191">
        <f t="shared" si="1"/>
        <v>4.82E-2</v>
      </c>
    </row>
    <row r="45" spans="1:7" x14ac:dyDescent="0.25">
      <c r="A45" s="129" t="s">
        <v>21</v>
      </c>
      <c r="B45" s="82" t="s">
        <v>174</v>
      </c>
      <c r="C45" s="82" t="s">
        <v>37</v>
      </c>
      <c r="D45" s="189">
        <v>1147000</v>
      </c>
      <c r="E45" s="189">
        <v>145208.91</v>
      </c>
      <c r="F45" s="190">
        <f t="shared" si="0"/>
        <v>1001791.09</v>
      </c>
      <c r="G45" s="191">
        <f t="shared" si="1"/>
        <v>0.12659999999999999</v>
      </c>
    </row>
    <row r="46" spans="1:7" ht="60" x14ac:dyDescent="0.25">
      <c r="A46" s="129" t="s">
        <v>36</v>
      </c>
      <c r="B46" s="82" t="s">
        <v>174</v>
      </c>
      <c r="C46" s="82" t="s">
        <v>182</v>
      </c>
      <c r="D46" s="189">
        <v>1147000</v>
      </c>
      <c r="E46" s="189">
        <v>145208.91</v>
      </c>
      <c r="F46" s="190">
        <f t="shared" si="0"/>
        <v>1001791.09</v>
      </c>
      <c r="G46" s="191">
        <f t="shared" si="1"/>
        <v>0.12659999999999999</v>
      </c>
    </row>
    <row r="47" spans="1:7" x14ac:dyDescent="0.25">
      <c r="A47" s="129" t="s">
        <v>226</v>
      </c>
      <c r="B47" s="82" t="s">
        <v>174</v>
      </c>
      <c r="C47" s="82" t="s">
        <v>158</v>
      </c>
      <c r="D47" s="189">
        <v>765000</v>
      </c>
      <c r="E47" s="189">
        <v>-53108.74</v>
      </c>
      <c r="F47" s="190">
        <f t="shared" si="0"/>
        <v>818108.74</v>
      </c>
      <c r="G47" s="191">
        <f t="shared" si="1"/>
        <v>-6.9400000000000003E-2</v>
      </c>
    </row>
    <row r="48" spans="1:7" x14ac:dyDescent="0.25">
      <c r="A48" s="129" t="s">
        <v>1</v>
      </c>
      <c r="B48" s="82" t="s">
        <v>174</v>
      </c>
      <c r="C48" s="82" t="s">
        <v>106</v>
      </c>
      <c r="D48" s="189">
        <v>549000</v>
      </c>
      <c r="E48" s="189">
        <v>202612.28</v>
      </c>
      <c r="F48" s="190">
        <f t="shared" si="0"/>
        <v>346387.72</v>
      </c>
      <c r="G48" s="191">
        <f t="shared" si="1"/>
        <v>0.36909999999999998</v>
      </c>
    </row>
    <row r="49" spans="1:7" ht="45" x14ac:dyDescent="0.25">
      <c r="A49" s="129" t="s">
        <v>331</v>
      </c>
      <c r="B49" s="82" t="s">
        <v>174</v>
      </c>
      <c r="C49" s="82" t="s">
        <v>326</v>
      </c>
      <c r="D49" s="189">
        <v>549000</v>
      </c>
      <c r="E49" s="189">
        <v>202612.28</v>
      </c>
      <c r="F49" s="190">
        <f t="shared" si="0"/>
        <v>346387.72</v>
      </c>
      <c r="G49" s="191">
        <f t="shared" si="1"/>
        <v>0.36909999999999998</v>
      </c>
    </row>
    <row r="50" spans="1:7" x14ac:dyDescent="0.25">
      <c r="A50" s="129" t="s">
        <v>371</v>
      </c>
      <c r="B50" s="82" t="s">
        <v>174</v>
      </c>
      <c r="C50" s="82" t="s">
        <v>126</v>
      </c>
      <c r="D50" s="189">
        <v>216000</v>
      </c>
      <c r="E50" s="189">
        <v>-255721.02</v>
      </c>
      <c r="F50" s="190">
        <f t="shared" si="0"/>
        <v>471721.02</v>
      </c>
      <c r="G50" s="191">
        <f t="shared" si="1"/>
        <v>-1.1839</v>
      </c>
    </row>
    <row r="51" spans="1:7" ht="45" x14ac:dyDescent="0.25">
      <c r="A51" s="129" t="s">
        <v>103</v>
      </c>
      <c r="B51" s="82" t="s">
        <v>174</v>
      </c>
      <c r="C51" s="82" t="s">
        <v>278</v>
      </c>
      <c r="D51" s="189">
        <v>216000</v>
      </c>
      <c r="E51" s="189">
        <v>-255721.02</v>
      </c>
      <c r="F51" s="190">
        <f t="shared" si="0"/>
        <v>471721.02</v>
      </c>
      <c r="G51" s="191">
        <f t="shared" si="1"/>
        <v>-1.1839</v>
      </c>
    </row>
    <row r="52" spans="1:7" x14ac:dyDescent="0.25">
      <c r="A52" s="129" t="s">
        <v>187</v>
      </c>
      <c r="B52" s="82" t="s">
        <v>174</v>
      </c>
      <c r="C52" s="82" t="s">
        <v>147</v>
      </c>
      <c r="D52" s="189">
        <v>2560000</v>
      </c>
      <c r="E52" s="189">
        <v>365413.75</v>
      </c>
      <c r="F52" s="190">
        <f t="shared" si="0"/>
        <v>2194586.25</v>
      </c>
      <c r="G52" s="191">
        <f t="shared" si="1"/>
        <v>0.14269999999999999</v>
      </c>
    </row>
    <row r="53" spans="1:7" ht="45" x14ac:dyDescent="0.25">
      <c r="A53" s="129" t="s">
        <v>240</v>
      </c>
      <c r="B53" s="82" t="s">
        <v>174</v>
      </c>
      <c r="C53" s="82" t="s">
        <v>163</v>
      </c>
      <c r="D53" s="189">
        <v>2560000</v>
      </c>
      <c r="E53" s="189">
        <v>365413.75</v>
      </c>
      <c r="F53" s="190">
        <f t="shared" si="0"/>
        <v>2194586.25</v>
      </c>
      <c r="G53" s="191">
        <f t="shared" si="1"/>
        <v>0.14269999999999999</v>
      </c>
    </row>
    <row r="54" spans="1:7" ht="60" x14ac:dyDescent="0.25">
      <c r="A54" s="129" t="s">
        <v>193</v>
      </c>
      <c r="B54" s="82" t="s">
        <v>174</v>
      </c>
      <c r="C54" s="82" t="s">
        <v>117</v>
      </c>
      <c r="D54" s="189">
        <v>2560000</v>
      </c>
      <c r="E54" s="189">
        <v>365413.75</v>
      </c>
      <c r="F54" s="190">
        <f t="shared" si="0"/>
        <v>2194586.25</v>
      </c>
      <c r="G54" s="191">
        <f t="shared" si="1"/>
        <v>0.14269999999999999</v>
      </c>
    </row>
    <row r="55" spans="1:7" ht="45" x14ac:dyDescent="0.25">
      <c r="A55" s="129" t="s">
        <v>55</v>
      </c>
      <c r="B55" s="82" t="s">
        <v>174</v>
      </c>
      <c r="C55" s="82" t="s">
        <v>194</v>
      </c>
      <c r="D55" s="189">
        <v>9342500</v>
      </c>
      <c r="E55" s="189">
        <v>2912422.38</v>
      </c>
      <c r="F55" s="190">
        <f t="shared" si="0"/>
        <v>6430077.6200000001</v>
      </c>
      <c r="G55" s="191">
        <f t="shared" si="1"/>
        <v>0.31169999999999998</v>
      </c>
    </row>
    <row r="56" spans="1:7" ht="105" x14ac:dyDescent="0.25">
      <c r="A56" s="129" t="s">
        <v>246</v>
      </c>
      <c r="B56" s="82" t="s">
        <v>174</v>
      </c>
      <c r="C56" s="82" t="s">
        <v>312</v>
      </c>
      <c r="D56" s="189">
        <v>9122500</v>
      </c>
      <c r="E56" s="189">
        <v>2549946.44</v>
      </c>
      <c r="F56" s="190">
        <f t="shared" si="0"/>
        <v>6572553.5600000005</v>
      </c>
      <c r="G56" s="191">
        <f t="shared" si="1"/>
        <v>0.27950000000000003</v>
      </c>
    </row>
    <row r="57" spans="1:7" ht="75" x14ac:dyDescent="0.25">
      <c r="A57" s="129" t="s">
        <v>314</v>
      </c>
      <c r="B57" s="82" t="s">
        <v>174</v>
      </c>
      <c r="C57" s="82" t="s">
        <v>341</v>
      </c>
      <c r="D57" s="189">
        <v>6321100</v>
      </c>
      <c r="E57" s="189">
        <v>2094036.86</v>
      </c>
      <c r="F57" s="190">
        <f t="shared" si="0"/>
        <v>4227063.1399999997</v>
      </c>
      <c r="G57" s="191">
        <f t="shared" si="1"/>
        <v>0.33129999999999998</v>
      </c>
    </row>
    <row r="58" spans="1:7" ht="90" x14ac:dyDescent="0.25">
      <c r="A58" s="129" t="s">
        <v>376</v>
      </c>
      <c r="B58" s="82" t="s">
        <v>174</v>
      </c>
      <c r="C58" s="82" t="s">
        <v>67</v>
      </c>
      <c r="D58" s="189">
        <v>6321100</v>
      </c>
      <c r="E58" s="189">
        <v>2094036.86</v>
      </c>
      <c r="F58" s="190">
        <f t="shared" si="0"/>
        <v>4227063.1399999997</v>
      </c>
      <c r="G58" s="191">
        <f t="shared" si="1"/>
        <v>0.33129999999999998</v>
      </c>
    </row>
    <row r="59" spans="1:7" ht="105" x14ac:dyDescent="0.25">
      <c r="A59" s="129" t="s">
        <v>143</v>
      </c>
      <c r="B59" s="82" t="s">
        <v>174</v>
      </c>
      <c r="C59" s="82" t="s">
        <v>291</v>
      </c>
      <c r="D59" s="189">
        <v>191900</v>
      </c>
      <c r="E59" s="189">
        <v>119737.84</v>
      </c>
      <c r="F59" s="190">
        <f t="shared" si="0"/>
        <v>72162.16</v>
      </c>
      <c r="G59" s="191">
        <f t="shared" si="1"/>
        <v>0.624</v>
      </c>
    </row>
    <row r="60" spans="1:7" ht="90" x14ac:dyDescent="0.25">
      <c r="A60" s="129" t="s">
        <v>63</v>
      </c>
      <c r="B60" s="82" t="s">
        <v>174</v>
      </c>
      <c r="C60" s="82" t="s">
        <v>372</v>
      </c>
      <c r="D60" s="189">
        <v>191900</v>
      </c>
      <c r="E60" s="189">
        <v>119737.84</v>
      </c>
      <c r="F60" s="190">
        <f t="shared" si="0"/>
        <v>72162.16</v>
      </c>
      <c r="G60" s="191">
        <f t="shared" si="1"/>
        <v>0.624</v>
      </c>
    </row>
    <row r="61" spans="1:7" ht="105" x14ac:dyDescent="0.25">
      <c r="A61" s="129" t="s">
        <v>272</v>
      </c>
      <c r="B61" s="82" t="s">
        <v>174</v>
      </c>
      <c r="C61" s="82" t="s">
        <v>235</v>
      </c>
      <c r="D61" s="189">
        <v>409400</v>
      </c>
      <c r="E61" s="189">
        <v>21603.64</v>
      </c>
      <c r="F61" s="190">
        <f t="shared" si="0"/>
        <v>387796.36</v>
      </c>
      <c r="G61" s="191">
        <f t="shared" si="1"/>
        <v>5.28E-2</v>
      </c>
    </row>
    <row r="62" spans="1:7" ht="75" x14ac:dyDescent="0.25">
      <c r="A62" s="129" t="s">
        <v>224</v>
      </c>
      <c r="B62" s="82" t="s">
        <v>174</v>
      </c>
      <c r="C62" s="82" t="s">
        <v>332</v>
      </c>
      <c r="D62" s="189">
        <v>409400</v>
      </c>
      <c r="E62" s="189">
        <v>21603.64</v>
      </c>
      <c r="F62" s="190">
        <f t="shared" si="0"/>
        <v>387796.36</v>
      </c>
      <c r="G62" s="191">
        <f t="shared" si="1"/>
        <v>5.28E-2</v>
      </c>
    </row>
    <row r="63" spans="1:7" ht="45" x14ac:dyDescent="0.25">
      <c r="A63" s="129" t="s">
        <v>19</v>
      </c>
      <c r="B63" s="82" t="s">
        <v>174</v>
      </c>
      <c r="C63" s="82" t="s">
        <v>197</v>
      </c>
      <c r="D63" s="189">
        <v>2200100</v>
      </c>
      <c r="E63" s="189">
        <v>314568.09999999998</v>
      </c>
      <c r="F63" s="190">
        <f t="shared" si="0"/>
        <v>1885531.9</v>
      </c>
      <c r="G63" s="191">
        <f t="shared" si="1"/>
        <v>0.14299999999999999</v>
      </c>
    </row>
    <row r="64" spans="1:7" ht="45" x14ac:dyDescent="0.25">
      <c r="A64" s="129" t="s">
        <v>217</v>
      </c>
      <c r="B64" s="82" t="s">
        <v>174</v>
      </c>
      <c r="C64" s="82" t="s">
        <v>298</v>
      </c>
      <c r="D64" s="189">
        <v>2200100</v>
      </c>
      <c r="E64" s="189">
        <v>314568.09999999998</v>
      </c>
      <c r="F64" s="190">
        <f t="shared" si="0"/>
        <v>1885531.9</v>
      </c>
      <c r="G64" s="191">
        <f t="shared" si="1"/>
        <v>0.14299999999999999</v>
      </c>
    </row>
    <row r="65" spans="1:7" ht="30" x14ac:dyDescent="0.25">
      <c r="A65" s="129" t="s">
        <v>146</v>
      </c>
      <c r="B65" s="82" t="s">
        <v>174</v>
      </c>
      <c r="C65" s="82" t="s">
        <v>216</v>
      </c>
      <c r="D65" s="189">
        <v>0</v>
      </c>
      <c r="E65" s="189">
        <v>8248</v>
      </c>
      <c r="F65" s="190">
        <f t="shared" si="0"/>
        <v>-8248</v>
      </c>
      <c r="G65" s="191" t="e">
        <f t="shared" si="1"/>
        <v>#DIV/0!</v>
      </c>
    </row>
    <row r="66" spans="1:7" ht="60" x14ac:dyDescent="0.25">
      <c r="A66" s="129" t="s">
        <v>162</v>
      </c>
      <c r="B66" s="82" t="s">
        <v>174</v>
      </c>
      <c r="C66" s="82" t="s">
        <v>250</v>
      </c>
      <c r="D66" s="189">
        <v>0</v>
      </c>
      <c r="E66" s="189">
        <v>8248</v>
      </c>
      <c r="F66" s="190">
        <f t="shared" si="0"/>
        <v>-8248</v>
      </c>
      <c r="G66" s="191" t="e">
        <f t="shared" si="1"/>
        <v>#DIV/0!</v>
      </c>
    </row>
    <row r="67" spans="1:7" ht="60" x14ac:dyDescent="0.25">
      <c r="A67" s="129" t="s">
        <v>203</v>
      </c>
      <c r="B67" s="82" t="s">
        <v>174</v>
      </c>
      <c r="C67" s="82" t="s">
        <v>348</v>
      </c>
      <c r="D67" s="189">
        <v>0</v>
      </c>
      <c r="E67" s="189">
        <v>8248</v>
      </c>
      <c r="F67" s="190">
        <f t="shared" si="0"/>
        <v>-8248</v>
      </c>
      <c r="G67" s="191" t="e">
        <f t="shared" si="1"/>
        <v>#DIV/0!</v>
      </c>
    </row>
    <row r="68" spans="1:7" ht="90" x14ac:dyDescent="0.25">
      <c r="A68" s="129" t="s">
        <v>96</v>
      </c>
      <c r="B68" s="82" t="s">
        <v>174</v>
      </c>
      <c r="C68" s="82" t="s">
        <v>116</v>
      </c>
      <c r="D68" s="189">
        <v>220000</v>
      </c>
      <c r="E68" s="189">
        <v>354227.94</v>
      </c>
      <c r="F68" s="190">
        <f t="shared" si="0"/>
        <v>-134227.94</v>
      </c>
      <c r="G68" s="191">
        <f t="shared" si="1"/>
        <v>1.6101000000000001</v>
      </c>
    </row>
    <row r="69" spans="1:7" ht="90" x14ac:dyDescent="0.25">
      <c r="A69" s="129" t="s">
        <v>80</v>
      </c>
      <c r="B69" s="82" t="s">
        <v>174</v>
      </c>
      <c r="C69" s="82" t="s">
        <v>90</v>
      </c>
      <c r="D69" s="189">
        <v>220000</v>
      </c>
      <c r="E69" s="189">
        <v>354227.94</v>
      </c>
      <c r="F69" s="190">
        <f t="shared" si="0"/>
        <v>-134227.94</v>
      </c>
      <c r="G69" s="191">
        <f t="shared" si="1"/>
        <v>1.6101000000000001</v>
      </c>
    </row>
    <row r="70" spans="1:7" ht="90" x14ac:dyDescent="0.25">
      <c r="A70" s="129" t="s">
        <v>156</v>
      </c>
      <c r="B70" s="82" t="s">
        <v>174</v>
      </c>
      <c r="C70" s="82" t="s">
        <v>180</v>
      </c>
      <c r="D70" s="189">
        <v>220000</v>
      </c>
      <c r="E70" s="189">
        <v>354227.94</v>
      </c>
      <c r="F70" s="190">
        <f t="shared" si="0"/>
        <v>-134227.94</v>
      </c>
      <c r="G70" s="191">
        <f t="shared" si="1"/>
        <v>1.6101000000000001</v>
      </c>
    </row>
    <row r="71" spans="1:7" ht="30" x14ac:dyDescent="0.25">
      <c r="A71" s="129" t="s">
        <v>135</v>
      </c>
      <c r="B71" s="82" t="s">
        <v>174</v>
      </c>
      <c r="C71" s="82" t="s">
        <v>273</v>
      </c>
      <c r="D71" s="189">
        <v>1233800</v>
      </c>
      <c r="E71" s="189">
        <v>347513.15</v>
      </c>
      <c r="F71" s="190">
        <f t="shared" si="0"/>
        <v>886286.85</v>
      </c>
      <c r="G71" s="191">
        <f t="shared" si="1"/>
        <v>0.28170000000000001</v>
      </c>
    </row>
    <row r="72" spans="1:7" ht="30" x14ac:dyDescent="0.25">
      <c r="A72" s="129" t="s">
        <v>69</v>
      </c>
      <c r="B72" s="82" t="s">
        <v>174</v>
      </c>
      <c r="C72" s="82" t="s">
        <v>330</v>
      </c>
      <c r="D72" s="189">
        <v>1233800</v>
      </c>
      <c r="E72" s="189">
        <v>347513.15</v>
      </c>
      <c r="F72" s="190">
        <f t="shared" si="0"/>
        <v>886286.85</v>
      </c>
      <c r="G72" s="191">
        <f t="shared" si="1"/>
        <v>0.28170000000000001</v>
      </c>
    </row>
    <row r="73" spans="1:7" ht="30" x14ac:dyDescent="0.25">
      <c r="A73" s="129" t="s">
        <v>594</v>
      </c>
      <c r="B73" s="82" t="s">
        <v>174</v>
      </c>
      <c r="C73" s="82" t="s">
        <v>280</v>
      </c>
      <c r="D73" s="189">
        <v>192700</v>
      </c>
      <c r="E73" s="189">
        <v>119113.02</v>
      </c>
      <c r="F73" s="190">
        <f t="shared" si="0"/>
        <v>73586.98</v>
      </c>
      <c r="G73" s="191">
        <f t="shared" si="1"/>
        <v>0.61809999999999998</v>
      </c>
    </row>
    <row r="74" spans="1:7" ht="30" x14ac:dyDescent="0.25">
      <c r="A74" s="129" t="s">
        <v>87</v>
      </c>
      <c r="B74" s="82" t="s">
        <v>174</v>
      </c>
      <c r="C74" s="82" t="s">
        <v>262</v>
      </c>
      <c r="D74" s="189">
        <v>80100</v>
      </c>
      <c r="E74" s="189">
        <v>0</v>
      </c>
      <c r="F74" s="190">
        <f t="shared" si="0"/>
        <v>80100</v>
      </c>
      <c r="G74" s="191">
        <f t="shared" si="1"/>
        <v>0</v>
      </c>
    </row>
    <row r="75" spans="1:7" ht="30" x14ac:dyDescent="0.25">
      <c r="A75" s="129" t="s">
        <v>380</v>
      </c>
      <c r="B75" s="82" t="s">
        <v>174</v>
      </c>
      <c r="C75" s="82" t="s">
        <v>207</v>
      </c>
      <c r="D75" s="189">
        <v>961000</v>
      </c>
      <c r="E75" s="189">
        <v>228400.13</v>
      </c>
      <c r="F75" s="190">
        <f t="shared" si="0"/>
        <v>732599.87</v>
      </c>
      <c r="G75" s="191">
        <f t="shared" si="1"/>
        <v>0.23769999999999999</v>
      </c>
    </row>
    <row r="76" spans="1:7" x14ac:dyDescent="0.25">
      <c r="A76" s="129" t="s">
        <v>20</v>
      </c>
      <c r="B76" s="82" t="s">
        <v>174</v>
      </c>
      <c r="C76" s="82" t="s">
        <v>179</v>
      </c>
      <c r="D76" s="189">
        <v>961000</v>
      </c>
      <c r="E76" s="189">
        <v>228400.13</v>
      </c>
      <c r="F76" s="190">
        <f t="shared" si="0"/>
        <v>732599.87</v>
      </c>
      <c r="G76" s="191">
        <f t="shared" si="1"/>
        <v>0.23769999999999999</v>
      </c>
    </row>
    <row r="77" spans="1:7" ht="30" x14ac:dyDescent="0.25">
      <c r="A77" s="129" t="s">
        <v>145</v>
      </c>
      <c r="B77" s="82" t="s">
        <v>174</v>
      </c>
      <c r="C77" s="82" t="s">
        <v>253</v>
      </c>
      <c r="D77" s="189">
        <v>0</v>
      </c>
      <c r="E77" s="189">
        <v>300076.53999999998</v>
      </c>
      <c r="F77" s="190">
        <f t="shared" si="0"/>
        <v>-300076.53999999998</v>
      </c>
      <c r="G77" s="191" t="e">
        <f t="shared" si="1"/>
        <v>#DIV/0!</v>
      </c>
    </row>
    <row r="78" spans="1:7" x14ac:dyDescent="0.25">
      <c r="A78" s="129" t="s">
        <v>125</v>
      </c>
      <c r="B78" s="82" t="s">
        <v>174</v>
      </c>
      <c r="C78" s="82" t="s">
        <v>82</v>
      </c>
      <c r="D78" s="189">
        <v>0</v>
      </c>
      <c r="E78" s="189">
        <v>300076.53999999998</v>
      </c>
      <c r="F78" s="190">
        <f t="shared" si="0"/>
        <v>-300076.53999999998</v>
      </c>
      <c r="G78" s="191" t="e">
        <f t="shared" si="1"/>
        <v>#DIV/0!</v>
      </c>
    </row>
    <row r="79" spans="1:7" x14ac:dyDescent="0.25">
      <c r="A79" s="129" t="s">
        <v>198</v>
      </c>
      <c r="B79" s="82" t="s">
        <v>174</v>
      </c>
      <c r="C79" s="82" t="s">
        <v>155</v>
      </c>
      <c r="D79" s="189">
        <v>0</v>
      </c>
      <c r="E79" s="189">
        <v>300076.53999999998</v>
      </c>
      <c r="F79" s="190">
        <f t="shared" ref="F79:F142" si="2">D79-E79</f>
        <v>-300076.53999999998</v>
      </c>
      <c r="G79" s="191" t="e">
        <f t="shared" ref="G79:G142" si="3">ROUND(E79/D79,4)</f>
        <v>#DIV/0!</v>
      </c>
    </row>
    <row r="80" spans="1:7" ht="30" x14ac:dyDescent="0.25">
      <c r="A80" s="129" t="s">
        <v>284</v>
      </c>
      <c r="B80" s="82" t="s">
        <v>174</v>
      </c>
      <c r="C80" s="82" t="s">
        <v>271</v>
      </c>
      <c r="D80" s="189">
        <v>0</v>
      </c>
      <c r="E80" s="189">
        <v>300076.53999999998</v>
      </c>
      <c r="F80" s="190">
        <f t="shared" si="2"/>
        <v>-300076.53999999998</v>
      </c>
      <c r="G80" s="191" t="e">
        <f t="shared" si="3"/>
        <v>#DIV/0!</v>
      </c>
    </row>
    <row r="81" spans="1:7" x14ac:dyDescent="0.25">
      <c r="A81" s="129" t="s">
        <v>307</v>
      </c>
      <c r="B81" s="82" t="s">
        <v>174</v>
      </c>
      <c r="C81" s="82" t="s">
        <v>205</v>
      </c>
      <c r="D81" s="189">
        <v>1337000</v>
      </c>
      <c r="E81" s="189">
        <v>324395.15000000002</v>
      </c>
      <c r="F81" s="190">
        <f t="shared" si="2"/>
        <v>1012604.85</v>
      </c>
      <c r="G81" s="191">
        <f t="shared" si="3"/>
        <v>0.24260000000000001</v>
      </c>
    </row>
    <row r="82" spans="1:7" ht="45" x14ac:dyDescent="0.25">
      <c r="A82" s="129" t="s">
        <v>595</v>
      </c>
      <c r="B82" s="82" t="s">
        <v>174</v>
      </c>
      <c r="C82" s="82" t="s">
        <v>596</v>
      </c>
      <c r="D82" s="189">
        <v>544000</v>
      </c>
      <c r="E82" s="189">
        <v>0</v>
      </c>
      <c r="F82" s="190">
        <f t="shared" si="2"/>
        <v>544000</v>
      </c>
      <c r="G82" s="191">
        <f t="shared" si="3"/>
        <v>0</v>
      </c>
    </row>
    <row r="83" spans="1:7" ht="105" x14ac:dyDescent="0.25">
      <c r="A83" s="129" t="s">
        <v>597</v>
      </c>
      <c r="B83" s="82" t="s">
        <v>174</v>
      </c>
      <c r="C83" s="82" t="s">
        <v>598</v>
      </c>
      <c r="D83" s="189">
        <v>175000</v>
      </c>
      <c r="E83" s="189">
        <v>0</v>
      </c>
      <c r="F83" s="190">
        <f t="shared" si="2"/>
        <v>175000</v>
      </c>
      <c r="G83" s="191">
        <f t="shared" si="3"/>
        <v>0</v>
      </c>
    </row>
    <row r="84" spans="1:7" ht="150" x14ac:dyDescent="0.25">
      <c r="A84" s="129" t="s">
        <v>599</v>
      </c>
      <c r="B84" s="82" t="s">
        <v>174</v>
      </c>
      <c r="C84" s="82" t="s">
        <v>600</v>
      </c>
      <c r="D84" s="189">
        <v>175000</v>
      </c>
      <c r="E84" s="189">
        <v>0</v>
      </c>
      <c r="F84" s="190">
        <f t="shared" si="2"/>
        <v>175000</v>
      </c>
      <c r="G84" s="191">
        <f t="shared" si="3"/>
        <v>0</v>
      </c>
    </row>
    <row r="85" spans="1:7" ht="75" x14ac:dyDescent="0.25">
      <c r="A85" s="129" t="s">
        <v>601</v>
      </c>
      <c r="B85" s="82" t="s">
        <v>174</v>
      </c>
      <c r="C85" s="82" t="s">
        <v>602</v>
      </c>
      <c r="D85" s="189">
        <v>139000</v>
      </c>
      <c r="E85" s="189">
        <v>0</v>
      </c>
      <c r="F85" s="190">
        <f t="shared" si="2"/>
        <v>139000</v>
      </c>
      <c r="G85" s="191">
        <f t="shared" si="3"/>
        <v>0</v>
      </c>
    </row>
    <row r="86" spans="1:7" ht="135" x14ac:dyDescent="0.25">
      <c r="A86" s="129" t="s">
        <v>603</v>
      </c>
      <c r="B86" s="82" t="s">
        <v>174</v>
      </c>
      <c r="C86" s="82" t="s">
        <v>604</v>
      </c>
      <c r="D86" s="189">
        <v>139000</v>
      </c>
      <c r="E86" s="189">
        <v>0</v>
      </c>
      <c r="F86" s="190">
        <f t="shared" si="2"/>
        <v>139000</v>
      </c>
      <c r="G86" s="191">
        <f t="shared" si="3"/>
        <v>0</v>
      </c>
    </row>
    <row r="87" spans="1:7" ht="75" x14ac:dyDescent="0.25">
      <c r="A87" s="129" t="s">
        <v>605</v>
      </c>
      <c r="B87" s="82" t="s">
        <v>174</v>
      </c>
      <c r="C87" s="82" t="s">
        <v>606</v>
      </c>
      <c r="D87" s="189">
        <v>10000</v>
      </c>
      <c r="E87" s="189">
        <v>0</v>
      </c>
      <c r="F87" s="190">
        <f t="shared" si="2"/>
        <v>10000</v>
      </c>
      <c r="G87" s="191">
        <f t="shared" si="3"/>
        <v>0</v>
      </c>
    </row>
    <row r="88" spans="1:7" ht="135" x14ac:dyDescent="0.25">
      <c r="A88" s="129" t="s">
        <v>607</v>
      </c>
      <c r="B88" s="82" t="s">
        <v>174</v>
      </c>
      <c r="C88" s="82" t="s">
        <v>608</v>
      </c>
      <c r="D88" s="189">
        <v>10000</v>
      </c>
      <c r="E88" s="189">
        <v>0</v>
      </c>
      <c r="F88" s="190">
        <f t="shared" si="2"/>
        <v>10000</v>
      </c>
      <c r="G88" s="191">
        <f t="shared" si="3"/>
        <v>0</v>
      </c>
    </row>
    <row r="89" spans="1:7" ht="60" x14ac:dyDescent="0.25">
      <c r="A89" s="129" t="s">
        <v>609</v>
      </c>
      <c r="B89" s="82" t="s">
        <v>174</v>
      </c>
      <c r="C89" s="82" t="s">
        <v>610</v>
      </c>
      <c r="D89" s="189">
        <v>105000</v>
      </c>
      <c r="E89" s="189">
        <v>0</v>
      </c>
      <c r="F89" s="190">
        <f t="shared" si="2"/>
        <v>105000</v>
      </c>
      <c r="G89" s="191">
        <f t="shared" si="3"/>
        <v>0</v>
      </c>
    </row>
    <row r="90" spans="1:7" ht="120" x14ac:dyDescent="0.25">
      <c r="A90" s="129" t="s">
        <v>611</v>
      </c>
      <c r="B90" s="82" t="s">
        <v>174</v>
      </c>
      <c r="C90" s="82" t="s">
        <v>612</v>
      </c>
      <c r="D90" s="189">
        <v>105000</v>
      </c>
      <c r="E90" s="189">
        <v>0</v>
      </c>
      <c r="F90" s="190">
        <f t="shared" si="2"/>
        <v>105000</v>
      </c>
      <c r="G90" s="191">
        <f t="shared" si="3"/>
        <v>0</v>
      </c>
    </row>
    <row r="91" spans="1:7" ht="75" x14ac:dyDescent="0.25">
      <c r="A91" s="129" t="s">
        <v>613</v>
      </c>
      <c r="B91" s="82" t="s">
        <v>174</v>
      </c>
      <c r="C91" s="82" t="s">
        <v>614</v>
      </c>
      <c r="D91" s="189">
        <v>105000</v>
      </c>
      <c r="E91" s="189">
        <v>0</v>
      </c>
      <c r="F91" s="190">
        <f t="shared" si="2"/>
        <v>105000</v>
      </c>
      <c r="G91" s="191">
        <f t="shared" si="3"/>
        <v>0</v>
      </c>
    </row>
    <row r="92" spans="1:7" ht="120" x14ac:dyDescent="0.25">
      <c r="A92" s="129" t="s">
        <v>615</v>
      </c>
      <c r="B92" s="82" t="s">
        <v>174</v>
      </c>
      <c r="C92" s="82" t="s">
        <v>616</v>
      </c>
      <c r="D92" s="189">
        <v>105000</v>
      </c>
      <c r="E92" s="189">
        <v>0</v>
      </c>
      <c r="F92" s="190">
        <f t="shared" si="2"/>
        <v>105000</v>
      </c>
      <c r="G92" s="191">
        <f t="shared" si="3"/>
        <v>0</v>
      </c>
    </row>
    <row r="93" spans="1:7" ht="90" x14ac:dyDescent="0.25">
      <c r="A93" s="129" t="s">
        <v>617</v>
      </c>
      <c r="B93" s="82" t="s">
        <v>174</v>
      </c>
      <c r="C93" s="82" t="s">
        <v>618</v>
      </c>
      <c r="D93" s="189">
        <v>10000</v>
      </c>
      <c r="E93" s="189">
        <v>0</v>
      </c>
      <c r="F93" s="190">
        <f t="shared" si="2"/>
        <v>10000</v>
      </c>
      <c r="G93" s="191">
        <f t="shared" si="3"/>
        <v>0</v>
      </c>
    </row>
    <row r="94" spans="1:7" ht="135" x14ac:dyDescent="0.25">
      <c r="A94" s="129" t="s">
        <v>619</v>
      </c>
      <c r="B94" s="82" t="s">
        <v>174</v>
      </c>
      <c r="C94" s="82" t="s">
        <v>620</v>
      </c>
      <c r="D94" s="189">
        <v>10000</v>
      </c>
      <c r="E94" s="189">
        <v>0</v>
      </c>
      <c r="F94" s="190">
        <f t="shared" si="2"/>
        <v>10000</v>
      </c>
      <c r="G94" s="191">
        <f t="shared" si="3"/>
        <v>0</v>
      </c>
    </row>
    <row r="95" spans="1:7" ht="135" x14ac:dyDescent="0.25">
      <c r="A95" s="129" t="s">
        <v>621</v>
      </c>
      <c r="B95" s="82" t="s">
        <v>174</v>
      </c>
      <c r="C95" s="82" t="s">
        <v>622</v>
      </c>
      <c r="D95" s="189">
        <v>643000</v>
      </c>
      <c r="E95" s="189">
        <v>10690.85</v>
      </c>
      <c r="F95" s="190">
        <f t="shared" si="2"/>
        <v>632309.15</v>
      </c>
      <c r="G95" s="191">
        <f t="shared" si="3"/>
        <v>1.66E-2</v>
      </c>
    </row>
    <row r="96" spans="1:7" ht="60" x14ac:dyDescent="0.25">
      <c r="A96" s="129" t="s">
        <v>623</v>
      </c>
      <c r="B96" s="82" t="s">
        <v>174</v>
      </c>
      <c r="C96" s="82" t="s">
        <v>624</v>
      </c>
      <c r="D96" s="189">
        <v>0</v>
      </c>
      <c r="E96" s="189">
        <v>10690.85</v>
      </c>
      <c r="F96" s="190">
        <f t="shared" si="2"/>
        <v>-10690.85</v>
      </c>
      <c r="G96" s="191" t="e">
        <f t="shared" si="3"/>
        <v>#DIV/0!</v>
      </c>
    </row>
    <row r="97" spans="1:7" ht="90" x14ac:dyDescent="0.25">
      <c r="A97" s="129" t="s">
        <v>625</v>
      </c>
      <c r="B97" s="82" t="s">
        <v>174</v>
      </c>
      <c r="C97" s="82" t="s">
        <v>626</v>
      </c>
      <c r="D97" s="189">
        <v>0</v>
      </c>
      <c r="E97" s="189">
        <v>10690.85</v>
      </c>
      <c r="F97" s="190">
        <f t="shared" si="2"/>
        <v>-10690.85</v>
      </c>
      <c r="G97" s="191" t="e">
        <f t="shared" si="3"/>
        <v>#DIV/0!</v>
      </c>
    </row>
    <row r="98" spans="1:7" ht="105" x14ac:dyDescent="0.25">
      <c r="A98" s="129" t="s">
        <v>627</v>
      </c>
      <c r="B98" s="82" t="s">
        <v>174</v>
      </c>
      <c r="C98" s="82" t="s">
        <v>628</v>
      </c>
      <c r="D98" s="189">
        <v>643000</v>
      </c>
      <c r="E98" s="189">
        <v>0</v>
      </c>
      <c r="F98" s="190">
        <f t="shared" si="2"/>
        <v>643000</v>
      </c>
      <c r="G98" s="191">
        <f t="shared" si="3"/>
        <v>0</v>
      </c>
    </row>
    <row r="99" spans="1:7" ht="90" x14ac:dyDescent="0.25">
      <c r="A99" s="129" t="s">
        <v>629</v>
      </c>
      <c r="B99" s="82" t="s">
        <v>174</v>
      </c>
      <c r="C99" s="82" t="s">
        <v>630</v>
      </c>
      <c r="D99" s="189">
        <v>643000</v>
      </c>
      <c r="E99" s="189">
        <v>0</v>
      </c>
      <c r="F99" s="190">
        <f t="shared" si="2"/>
        <v>643000</v>
      </c>
      <c r="G99" s="191">
        <f t="shared" si="3"/>
        <v>0</v>
      </c>
    </row>
    <row r="100" spans="1:7" ht="30" x14ac:dyDescent="0.25">
      <c r="A100" s="129" t="s">
        <v>631</v>
      </c>
      <c r="B100" s="82" t="s">
        <v>174</v>
      </c>
      <c r="C100" s="82" t="s">
        <v>632</v>
      </c>
      <c r="D100" s="189">
        <v>0</v>
      </c>
      <c r="E100" s="189">
        <v>313704.3</v>
      </c>
      <c r="F100" s="190">
        <f t="shared" si="2"/>
        <v>-313704.3</v>
      </c>
      <c r="G100" s="191" t="e">
        <f t="shared" si="3"/>
        <v>#DIV/0!</v>
      </c>
    </row>
    <row r="101" spans="1:7" ht="90" x14ac:dyDescent="0.25">
      <c r="A101" s="129" t="s">
        <v>633</v>
      </c>
      <c r="B101" s="82" t="s">
        <v>174</v>
      </c>
      <c r="C101" s="82" t="s">
        <v>634</v>
      </c>
      <c r="D101" s="189">
        <v>0</v>
      </c>
      <c r="E101" s="189">
        <v>313704.3</v>
      </c>
      <c r="F101" s="190">
        <f t="shared" si="2"/>
        <v>-313704.3</v>
      </c>
      <c r="G101" s="191" t="e">
        <f t="shared" si="3"/>
        <v>#DIV/0!</v>
      </c>
    </row>
    <row r="102" spans="1:7" ht="75" x14ac:dyDescent="0.25">
      <c r="A102" s="129" t="s">
        <v>635</v>
      </c>
      <c r="B102" s="82" t="s">
        <v>174</v>
      </c>
      <c r="C102" s="82" t="s">
        <v>636</v>
      </c>
      <c r="D102" s="189">
        <v>0</v>
      </c>
      <c r="E102" s="189">
        <v>312879.3</v>
      </c>
      <c r="F102" s="190">
        <f t="shared" si="2"/>
        <v>-312879.3</v>
      </c>
      <c r="G102" s="191" t="e">
        <f t="shared" si="3"/>
        <v>#DIV/0!</v>
      </c>
    </row>
    <row r="103" spans="1:7" ht="90" x14ac:dyDescent="0.25">
      <c r="A103" s="129" t="s">
        <v>637</v>
      </c>
      <c r="B103" s="82" t="s">
        <v>174</v>
      </c>
      <c r="C103" s="82" t="s">
        <v>638</v>
      </c>
      <c r="D103" s="189">
        <v>0</v>
      </c>
      <c r="E103" s="189">
        <v>825</v>
      </c>
      <c r="F103" s="190">
        <f t="shared" si="2"/>
        <v>-825</v>
      </c>
      <c r="G103" s="191" t="e">
        <f t="shared" si="3"/>
        <v>#DIV/0!</v>
      </c>
    </row>
    <row r="104" spans="1:7" x14ac:dyDescent="0.25">
      <c r="A104" s="129" t="s">
        <v>639</v>
      </c>
      <c r="B104" s="82" t="s">
        <v>174</v>
      </c>
      <c r="C104" s="82" t="s">
        <v>640</v>
      </c>
      <c r="D104" s="189">
        <v>150000</v>
      </c>
      <c r="E104" s="189">
        <v>0</v>
      </c>
      <c r="F104" s="190">
        <f t="shared" si="2"/>
        <v>150000</v>
      </c>
      <c r="G104" s="191">
        <f t="shared" si="3"/>
        <v>0</v>
      </c>
    </row>
    <row r="105" spans="1:7" ht="120" x14ac:dyDescent="0.25">
      <c r="A105" s="129" t="s">
        <v>641</v>
      </c>
      <c r="B105" s="82" t="s">
        <v>174</v>
      </c>
      <c r="C105" s="82" t="s">
        <v>642</v>
      </c>
      <c r="D105" s="189">
        <v>150000</v>
      </c>
      <c r="E105" s="189">
        <v>0</v>
      </c>
      <c r="F105" s="190">
        <f t="shared" si="2"/>
        <v>150000</v>
      </c>
      <c r="G105" s="191">
        <f t="shared" si="3"/>
        <v>0</v>
      </c>
    </row>
    <row r="106" spans="1:7" x14ac:dyDescent="0.25">
      <c r="A106" s="129" t="s">
        <v>277</v>
      </c>
      <c r="B106" s="82" t="s">
        <v>174</v>
      </c>
      <c r="C106" s="82" t="s">
        <v>184</v>
      </c>
      <c r="D106" s="189">
        <v>0</v>
      </c>
      <c r="E106" s="189">
        <v>6444.29</v>
      </c>
      <c r="F106" s="190">
        <f t="shared" si="2"/>
        <v>-6444.29</v>
      </c>
      <c r="G106" s="191" t="e">
        <f t="shared" si="3"/>
        <v>#DIV/0!</v>
      </c>
    </row>
    <row r="107" spans="1:7" x14ac:dyDescent="0.25">
      <c r="A107" s="129" t="s">
        <v>369</v>
      </c>
      <c r="B107" s="82" t="s">
        <v>174</v>
      </c>
      <c r="C107" s="82" t="s">
        <v>234</v>
      </c>
      <c r="D107" s="189">
        <v>0</v>
      </c>
      <c r="E107" s="189">
        <v>6444.29</v>
      </c>
      <c r="F107" s="190">
        <f t="shared" si="2"/>
        <v>-6444.29</v>
      </c>
      <c r="G107" s="191" t="e">
        <f t="shared" si="3"/>
        <v>#DIV/0!</v>
      </c>
    </row>
    <row r="108" spans="1:7" ht="30" x14ac:dyDescent="0.25">
      <c r="A108" s="129" t="s">
        <v>368</v>
      </c>
      <c r="B108" s="82" t="s">
        <v>174</v>
      </c>
      <c r="C108" s="82" t="s">
        <v>292</v>
      </c>
      <c r="D108" s="189">
        <v>0</v>
      </c>
      <c r="E108" s="189">
        <v>6444.29</v>
      </c>
      <c r="F108" s="190">
        <f t="shared" si="2"/>
        <v>-6444.29</v>
      </c>
      <c r="G108" s="191" t="e">
        <f t="shared" si="3"/>
        <v>#DIV/0!</v>
      </c>
    </row>
    <row r="109" spans="1:7" x14ac:dyDescent="0.25">
      <c r="A109" s="129" t="s">
        <v>83</v>
      </c>
      <c r="B109" s="82" t="s">
        <v>174</v>
      </c>
      <c r="C109" s="82" t="s">
        <v>281</v>
      </c>
      <c r="D109" s="189">
        <v>714621000</v>
      </c>
      <c r="E109" s="189">
        <v>168343876.27000001</v>
      </c>
      <c r="F109" s="190">
        <f t="shared" si="2"/>
        <v>546277123.73000002</v>
      </c>
      <c r="G109" s="191">
        <f t="shared" si="3"/>
        <v>0.2356</v>
      </c>
    </row>
    <row r="110" spans="1:7" ht="45" x14ac:dyDescent="0.25">
      <c r="A110" s="129" t="s">
        <v>10</v>
      </c>
      <c r="B110" s="82" t="s">
        <v>174</v>
      </c>
      <c r="C110" s="82" t="s">
        <v>334</v>
      </c>
      <c r="D110" s="189">
        <v>695056600</v>
      </c>
      <c r="E110" s="189">
        <v>168580162.91</v>
      </c>
      <c r="F110" s="190">
        <f t="shared" si="2"/>
        <v>526476437.09000003</v>
      </c>
      <c r="G110" s="191">
        <f t="shared" si="3"/>
        <v>0.24249999999999999</v>
      </c>
    </row>
    <row r="111" spans="1:7" ht="30" x14ac:dyDescent="0.25">
      <c r="A111" s="129" t="s">
        <v>108</v>
      </c>
      <c r="B111" s="82" t="s">
        <v>174</v>
      </c>
      <c r="C111" s="82" t="s">
        <v>9</v>
      </c>
      <c r="D111" s="189">
        <v>345747000</v>
      </c>
      <c r="E111" s="189">
        <v>86436900</v>
      </c>
      <c r="F111" s="190">
        <f t="shared" si="2"/>
        <v>259310100</v>
      </c>
      <c r="G111" s="191">
        <f t="shared" si="3"/>
        <v>0.25</v>
      </c>
    </row>
    <row r="112" spans="1:7" ht="30" x14ac:dyDescent="0.25">
      <c r="A112" s="129" t="s">
        <v>352</v>
      </c>
      <c r="B112" s="82" t="s">
        <v>174</v>
      </c>
      <c r="C112" s="82" t="s">
        <v>208</v>
      </c>
      <c r="D112" s="189">
        <v>237391000</v>
      </c>
      <c r="E112" s="189">
        <v>59347800</v>
      </c>
      <c r="F112" s="190">
        <f t="shared" si="2"/>
        <v>178043200</v>
      </c>
      <c r="G112" s="191">
        <f t="shared" si="3"/>
        <v>0.25</v>
      </c>
    </row>
    <row r="113" spans="1:7" ht="45" x14ac:dyDescent="0.25">
      <c r="A113" s="129" t="s">
        <v>643</v>
      </c>
      <c r="B113" s="82" t="s">
        <v>174</v>
      </c>
      <c r="C113" s="82" t="s">
        <v>378</v>
      </c>
      <c r="D113" s="189">
        <v>237391000</v>
      </c>
      <c r="E113" s="189">
        <v>59347800</v>
      </c>
      <c r="F113" s="190">
        <f t="shared" si="2"/>
        <v>178043200</v>
      </c>
      <c r="G113" s="191">
        <f t="shared" si="3"/>
        <v>0.25</v>
      </c>
    </row>
    <row r="114" spans="1:7" ht="30" x14ac:dyDescent="0.25">
      <c r="A114" s="129" t="s">
        <v>282</v>
      </c>
      <c r="B114" s="82" t="s">
        <v>174</v>
      </c>
      <c r="C114" s="82" t="s">
        <v>183</v>
      </c>
      <c r="D114" s="189">
        <v>108356000</v>
      </c>
      <c r="E114" s="189">
        <v>27089100</v>
      </c>
      <c r="F114" s="190">
        <f t="shared" si="2"/>
        <v>81266900</v>
      </c>
      <c r="G114" s="191">
        <f t="shared" si="3"/>
        <v>0.25</v>
      </c>
    </row>
    <row r="115" spans="1:7" ht="45" x14ac:dyDescent="0.25">
      <c r="A115" s="129" t="s">
        <v>118</v>
      </c>
      <c r="B115" s="82" t="s">
        <v>174</v>
      </c>
      <c r="C115" s="82" t="s">
        <v>362</v>
      </c>
      <c r="D115" s="189">
        <v>108356000</v>
      </c>
      <c r="E115" s="189">
        <v>27089100</v>
      </c>
      <c r="F115" s="190">
        <f t="shared" si="2"/>
        <v>81266900</v>
      </c>
      <c r="G115" s="191">
        <f t="shared" si="3"/>
        <v>0.25</v>
      </c>
    </row>
    <row r="116" spans="1:7" ht="30" x14ac:dyDescent="0.25">
      <c r="A116" s="129" t="s">
        <v>34</v>
      </c>
      <c r="B116" s="82" t="s">
        <v>174</v>
      </c>
      <c r="C116" s="82" t="s">
        <v>244</v>
      </c>
      <c r="D116" s="189">
        <v>43352500</v>
      </c>
      <c r="E116" s="189">
        <v>539700</v>
      </c>
      <c r="F116" s="190">
        <f t="shared" si="2"/>
        <v>42812800</v>
      </c>
      <c r="G116" s="191">
        <f t="shared" si="3"/>
        <v>1.24E-2</v>
      </c>
    </row>
    <row r="117" spans="1:7" ht="75" x14ac:dyDescent="0.25">
      <c r="A117" s="129" t="s">
        <v>644</v>
      </c>
      <c r="B117" s="82" t="s">
        <v>174</v>
      </c>
      <c r="C117" s="82" t="s">
        <v>645</v>
      </c>
      <c r="D117" s="189">
        <v>400000</v>
      </c>
      <c r="E117" s="189">
        <v>0</v>
      </c>
      <c r="F117" s="190">
        <f t="shared" si="2"/>
        <v>400000</v>
      </c>
      <c r="G117" s="191">
        <f t="shared" si="3"/>
        <v>0</v>
      </c>
    </row>
    <row r="118" spans="1:7" ht="90" x14ac:dyDescent="0.25">
      <c r="A118" s="129" t="s">
        <v>646</v>
      </c>
      <c r="B118" s="82" t="s">
        <v>174</v>
      </c>
      <c r="C118" s="82" t="s">
        <v>647</v>
      </c>
      <c r="D118" s="189">
        <v>400000</v>
      </c>
      <c r="E118" s="189">
        <v>0</v>
      </c>
      <c r="F118" s="190">
        <f t="shared" si="2"/>
        <v>400000</v>
      </c>
      <c r="G118" s="191">
        <f t="shared" si="3"/>
        <v>0</v>
      </c>
    </row>
    <row r="119" spans="1:7" ht="75" x14ac:dyDescent="0.25">
      <c r="A119" s="129" t="s">
        <v>648</v>
      </c>
      <c r="B119" s="82" t="s">
        <v>174</v>
      </c>
      <c r="C119" s="82" t="s">
        <v>649</v>
      </c>
      <c r="D119" s="189">
        <v>4592300</v>
      </c>
      <c r="E119" s="189">
        <v>0</v>
      </c>
      <c r="F119" s="190">
        <f t="shared" si="2"/>
        <v>4592300</v>
      </c>
      <c r="G119" s="191">
        <f t="shared" si="3"/>
        <v>0</v>
      </c>
    </row>
    <row r="120" spans="1:7" ht="75" x14ac:dyDescent="0.25">
      <c r="A120" s="129" t="s">
        <v>650</v>
      </c>
      <c r="B120" s="82" t="s">
        <v>174</v>
      </c>
      <c r="C120" s="82" t="s">
        <v>651</v>
      </c>
      <c r="D120" s="189">
        <v>4592300</v>
      </c>
      <c r="E120" s="189">
        <v>0</v>
      </c>
      <c r="F120" s="190">
        <f t="shared" si="2"/>
        <v>4592300</v>
      </c>
      <c r="G120" s="191">
        <f t="shared" si="3"/>
        <v>0</v>
      </c>
    </row>
    <row r="121" spans="1:7" ht="105" x14ac:dyDescent="0.25">
      <c r="A121" s="129" t="s">
        <v>652</v>
      </c>
      <c r="B121" s="82" t="s">
        <v>174</v>
      </c>
      <c r="C121" s="82" t="s">
        <v>653</v>
      </c>
      <c r="D121" s="189">
        <v>1117100</v>
      </c>
      <c r="E121" s="189">
        <v>0</v>
      </c>
      <c r="F121" s="190">
        <f t="shared" si="2"/>
        <v>1117100</v>
      </c>
      <c r="G121" s="191">
        <f t="shared" si="3"/>
        <v>0</v>
      </c>
    </row>
    <row r="122" spans="1:7" ht="105" x14ac:dyDescent="0.25">
      <c r="A122" s="129" t="s">
        <v>654</v>
      </c>
      <c r="B122" s="82" t="s">
        <v>174</v>
      </c>
      <c r="C122" s="82" t="s">
        <v>655</v>
      </c>
      <c r="D122" s="189">
        <v>1117100</v>
      </c>
      <c r="E122" s="189">
        <v>0</v>
      </c>
      <c r="F122" s="190">
        <f t="shared" si="2"/>
        <v>1117100</v>
      </c>
      <c r="G122" s="191">
        <f t="shared" si="3"/>
        <v>0</v>
      </c>
    </row>
    <row r="123" spans="1:7" ht="75" x14ac:dyDescent="0.25">
      <c r="A123" s="129" t="s">
        <v>656</v>
      </c>
      <c r="B123" s="82" t="s">
        <v>174</v>
      </c>
      <c r="C123" s="82" t="s">
        <v>657</v>
      </c>
      <c r="D123" s="189">
        <v>19011800</v>
      </c>
      <c r="E123" s="189">
        <v>0</v>
      </c>
      <c r="F123" s="190">
        <f t="shared" si="2"/>
        <v>19011800</v>
      </c>
      <c r="G123" s="191">
        <f t="shared" si="3"/>
        <v>0</v>
      </c>
    </row>
    <row r="124" spans="1:7" ht="75" x14ac:dyDescent="0.25">
      <c r="A124" s="129" t="s">
        <v>658</v>
      </c>
      <c r="B124" s="82" t="s">
        <v>174</v>
      </c>
      <c r="C124" s="82" t="s">
        <v>659</v>
      </c>
      <c r="D124" s="189">
        <v>19011800</v>
      </c>
      <c r="E124" s="189">
        <v>0</v>
      </c>
      <c r="F124" s="190">
        <f t="shared" si="2"/>
        <v>19011800</v>
      </c>
      <c r="G124" s="191">
        <f t="shared" si="3"/>
        <v>0</v>
      </c>
    </row>
    <row r="125" spans="1:7" ht="30" x14ac:dyDescent="0.25">
      <c r="A125" s="129" t="s">
        <v>283</v>
      </c>
      <c r="B125" s="82" t="s">
        <v>174</v>
      </c>
      <c r="C125" s="82" t="s">
        <v>295</v>
      </c>
      <c r="D125" s="189">
        <v>3636700</v>
      </c>
      <c r="E125" s="189">
        <v>0</v>
      </c>
      <c r="F125" s="190">
        <f t="shared" si="2"/>
        <v>3636700</v>
      </c>
      <c r="G125" s="191">
        <f t="shared" si="3"/>
        <v>0</v>
      </c>
    </row>
    <row r="126" spans="1:7" ht="45" x14ac:dyDescent="0.25">
      <c r="A126" s="129" t="s">
        <v>264</v>
      </c>
      <c r="B126" s="82" t="s">
        <v>174</v>
      </c>
      <c r="C126" s="82" t="s">
        <v>60</v>
      </c>
      <c r="D126" s="189">
        <v>3636700</v>
      </c>
      <c r="E126" s="189">
        <v>0</v>
      </c>
      <c r="F126" s="190">
        <f t="shared" si="2"/>
        <v>3636700</v>
      </c>
      <c r="G126" s="191">
        <f t="shared" si="3"/>
        <v>0</v>
      </c>
    </row>
    <row r="127" spans="1:7" ht="30" x14ac:dyDescent="0.25">
      <c r="A127" s="129" t="s">
        <v>17</v>
      </c>
      <c r="B127" s="82" t="s">
        <v>174</v>
      </c>
      <c r="C127" s="82" t="s">
        <v>329</v>
      </c>
      <c r="D127" s="189">
        <v>3800000</v>
      </c>
      <c r="E127" s="189">
        <v>0</v>
      </c>
      <c r="F127" s="190">
        <f t="shared" si="2"/>
        <v>3800000</v>
      </c>
      <c r="G127" s="191">
        <f t="shared" si="3"/>
        <v>0</v>
      </c>
    </row>
    <row r="128" spans="1:7" ht="45" x14ac:dyDescent="0.25">
      <c r="A128" s="129" t="s">
        <v>335</v>
      </c>
      <c r="B128" s="82" t="s">
        <v>174</v>
      </c>
      <c r="C128" s="82" t="s">
        <v>93</v>
      </c>
      <c r="D128" s="189">
        <v>3800000</v>
      </c>
      <c r="E128" s="189">
        <v>0</v>
      </c>
      <c r="F128" s="190">
        <f t="shared" si="2"/>
        <v>3800000</v>
      </c>
      <c r="G128" s="191">
        <f t="shared" si="3"/>
        <v>0</v>
      </c>
    </row>
    <row r="129" spans="1:7" ht="30" x14ac:dyDescent="0.25">
      <c r="A129" s="129" t="s">
        <v>660</v>
      </c>
      <c r="B129" s="82" t="s">
        <v>174</v>
      </c>
      <c r="C129" s="82" t="s">
        <v>661</v>
      </c>
      <c r="D129" s="189">
        <v>1873200</v>
      </c>
      <c r="E129" s="189">
        <v>0</v>
      </c>
      <c r="F129" s="190">
        <f t="shared" si="2"/>
        <v>1873200</v>
      </c>
      <c r="G129" s="191">
        <f t="shared" si="3"/>
        <v>0</v>
      </c>
    </row>
    <row r="130" spans="1:7" ht="45" x14ac:dyDescent="0.25">
      <c r="A130" s="129" t="s">
        <v>662</v>
      </c>
      <c r="B130" s="82" t="s">
        <v>174</v>
      </c>
      <c r="C130" s="82" t="s">
        <v>663</v>
      </c>
      <c r="D130" s="189">
        <v>1873200</v>
      </c>
      <c r="E130" s="189">
        <v>0</v>
      </c>
      <c r="F130" s="190">
        <f t="shared" si="2"/>
        <v>1873200</v>
      </c>
      <c r="G130" s="191">
        <f t="shared" si="3"/>
        <v>0</v>
      </c>
    </row>
    <row r="131" spans="1:7" x14ac:dyDescent="0.25">
      <c r="A131" s="129" t="s">
        <v>388</v>
      </c>
      <c r="B131" s="82" t="s">
        <v>174</v>
      </c>
      <c r="C131" s="82" t="s">
        <v>196</v>
      </c>
      <c r="D131" s="189">
        <v>8921400</v>
      </c>
      <c r="E131" s="189">
        <v>539700</v>
      </c>
      <c r="F131" s="190">
        <f t="shared" si="2"/>
        <v>8381700</v>
      </c>
      <c r="G131" s="191">
        <f t="shared" si="3"/>
        <v>6.0499999999999998E-2</v>
      </c>
    </row>
    <row r="132" spans="1:7" x14ac:dyDescent="0.25">
      <c r="A132" s="129" t="s">
        <v>285</v>
      </c>
      <c r="B132" s="82" t="s">
        <v>174</v>
      </c>
      <c r="C132" s="82" t="s">
        <v>367</v>
      </c>
      <c r="D132" s="189">
        <v>8921400</v>
      </c>
      <c r="E132" s="189">
        <v>539700</v>
      </c>
      <c r="F132" s="190">
        <f t="shared" si="2"/>
        <v>8381700</v>
      </c>
      <c r="G132" s="191">
        <f t="shared" si="3"/>
        <v>6.0499999999999998E-2</v>
      </c>
    </row>
    <row r="133" spans="1:7" ht="30" x14ac:dyDescent="0.25">
      <c r="A133" s="129" t="s">
        <v>140</v>
      </c>
      <c r="B133" s="82" t="s">
        <v>174</v>
      </c>
      <c r="C133" s="82" t="s">
        <v>3</v>
      </c>
      <c r="D133" s="189">
        <v>304190300</v>
      </c>
      <c r="E133" s="189">
        <v>80191752.909999996</v>
      </c>
      <c r="F133" s="190">
        <f t="shared" si="2"/>
        <v>223998547.09</v>
      </c>
      <c r="G133" s="191">
        <f t="shared" si="3"/>
        <v>0.2636</v>
      </c>
    </row>
    <row r="134" spans="1:7" ht="45" x14ac:dyDescent="0.25">
      <c r="A134" s="129" t="s">
        <v>276</v>
      </c>
      <c r="B134" s="82" t="s">
        <v>174</v>
      </c>
      <c r="C134" s="82" t="s">
        <v>308</v>
      </c>
      <c r="D134" s="189">
        <v>302809700</v>
      </c>
      <c r="E134" s="189">
        <v>80071752.909999996</v>
      </c>
      <c r="F134" s="190">
        <f t="shared" si="2"/>
        <v>222737947.09</v>
      </c>
      <c r="G134" s="191">
        <f t="shared" si="3"/>
        <v>0.26440000000000002</v>
      </c>
    </row>
    <row r="135" spans="1:7" ht="45" x14ac:dyDescent="0.25">
      <c r="A135" s="129" t="s">
        <v>339</v>
      </c>
      <c r="B135" s="82" t="s">
        <v>174</v>
      </c>
      <c r="C135" s="82" t="s">
        <v>76</v>
      </c>
      <c r="D135" s="189">
        <v>302809700</v>
      </c>
      <c r="E135" s="189">
        <v>80071752.909999996</v>
      </c>
      <c r="F135" s="190">
        <f t="shared" si="2"/>
        <v>222737947.09</v>
      </c>
      <c r="G135" s="191">
        <f t="shared" si="3"/>
        <v>0.26440000000000002</v>
      </c>
    </row>
    <row r="136" spans="1:7" ht="60" x14ac:dyDescent="0.25">
      <c r="A136" s="129" t="s">
        <v>664</v>
      </c>
      <c r="B136" s="82" t="s">
        <v>174</v>
      </c>
      <c r="C136" s="82" t="s">
        <v>665</v>
      </c>
      <c r="D136" s="189">
        <v>16400</v>
      </c>
      <c r="E136" s="189">
        <v>0</v>
      </c>
      <c r="F136" s="190">
        <f t="shared" si="2"/>
        <v>16400</v>
      </c>
      <c r="G136" s="191">
        <f t="shared" si="3"/>
        <v>0</v>
      </c>
    </row>
    <row r="137" spans="1:7" ht="75" x14ac:dyDescent="0.25">
      <c r="A137" s="129" t="s">
        <v>666</v>
      </c>
      <c r="B137" s="82" t="s">
        <v>174</v>
      </c>
      <c r="C137" s="82" t="s">
        <v>667</v>
      </c>
      <c r="D137" s="189">
        <v>16400</v>
      </c>
      <c r="E137" s="189">
        <v>0</v>
      </c>
      <c r="F137" s="190">
        <f t="shared" si="2"/>
        <v>16400</v>
      </c>
      <c r="G137" s="191">
        <f t="shared" si="3"/>
        <v>0</v>
      </c>
    </row>
    <row r="138" spans="1:7" ht="30" x14ac:dyDescent="0.25">
      <c r="A138" s="129" t="s">
        <v>668</v>
      </c>
      <c r="B138" s="82" t="s">
        <v>174</v>
      </c>
      <c r="C138" s="82" t="s">
        <v>669</v>
      </c>
      <c r="D138" s="189">
        <v>130400</v>
      </c>
      <c r="E138" s="189">
        <v>0</v>
      </c>
      <c r="F138" s="190">
        <f t="shared" si="2"/>
        <v>130400</v>
      </c>
      <c r="G138" s="191">
        <f t="shared" si="3"/>
        <v>0</v>
      </c>
    </row>
    <row r="139" spans="1:7" ht="45" x14ac:dyDescent="0.25">
      <c r="A139" s="129" t="s">
        <v>670</v>
      </c>
      <c r="B139" s="82" t="s">
        <v>174</v>
      </c>
      <c r="C139" s="82" t="s">
        <v>671</v>
      </c>
      <c r="D139" s="189">
        <v>130400</v>
      </c>
      <c r="E139" s="189">
        <v>0</v>
      </c>
      <c r="F139" s="190">
        <f t="shared" si="2"/>
        <v>130400</v>
      </c>
      <c r="G139" s="191">
        <f t="shared" si="3"/>
        <v>0</v>
      </c>
    </row>
    <row r="140" spans="1:7" ht="30" x14ac:dyDescent="0.25">
      <c r="A140" s="129" t="s">
        <v>52</v>
      </c>
      <c r="B140" s="82" t="s">
        <v>174</v>
      </c>
      <c r="C140" s="82" t="s">
        <v>51</v>
      </c>
      <c r="D140" s="189">
        <v>1233800</v>
      </c>
      <c r="E140" s="189">
        <v>120000</v>
      </c>
      <c r="F140" s="190">
        <f t="shared" si="2"/>
        <v>1113800</v>
      </c>
      <c r="G140" s="191">
        <f t="shared" si="3"/>
        <v>9.7299999999999998E-2</v>
      </c>
    </row>
    <row r="141" spans="1:7" ht="45" x14ac:dyDescent="0.25">
      <c r="A141" s="129" t="s">
        <v>351</v>
      </c>
      <c r="B141" s="82" t="s">
        <v>174</v>
      </c>
      <c r="C141" s="82" t="s">
        <v>309</v>
      </c>
      <c r="D141" s="189">
        <v>1233800</v>
      </c>
      <c r="E141" s="189">
        <v>120000</v>
      </c>
      <c r="F141" s="190">
        <f t="shared" si="2"/>
        <v>1113800</v>
      </c>
      <c r="G141" s="191">
        <f t="shared" si="3"/>
        <v>9.7299999999999998E-2</v>
      </c>
    </row>
    <row r="142" spans="1:7" x14ac:dyDescent="0.25">
      <c r="A142" s="129" t="s">
        <v>364</v>
      </c>
      <c r="B142" s="82" t="s">
        <v>174</v>
      </c>
      <c r="C142" s="82" t="s">
        <v>239</v>
      </c>
      <c r="D142" s="189">
        <v>1766800</v>
      </c>
      <c r="E142" s="189">
        <v>1411810</v>
      </c>
      <c r="F142" s="190">
        <f t="shared" si="2"/>
        <v>354990</v>
      </c>
      <c r="G142" s="191">
        <f t="shared" si="3"/>
        <v>0.79910000000000003</v>
      </c>
    </row>
    <row r="143" spans="1:7" ht="30" x14ac:dyDescent="0.25">
      <c r="A143" s="130" t="s">
        <v>340</v>
      </c>
      <c r="B143" s="120" t="s">
        <v>174</v>
      </c>
      <c r="C143" s="120" t="s">
        <v>189</v>
      </c>
      <c r="D143" s="192">
        <v>1766800</v>
      </c>
      <c r="E143" s="192">
        <v>1411810</v>
      </c>
      <c r="F143" s="193">
        <f t="shared" ref="F143" si="4">D143-E143</f>
        <v>354990</v>
      </c>
      <c r="G143" s="191">
        <f t="shared" ref="G143:G153" si="5">ROUND(E143/D143,4)</f>
        <v>0.79910000000000003</v>
      </c>
    </row>
    <row r="144" spans="1:7" ht="30" x14ac:dyDescent="0.25">
      <c r="A144" s="132" t="s">
        <v>77</v>
      </c>
      <c r="B144" s="121" t="s">
        <v>174</v>
      </c>
      <c r="C144" s="121" t="s">
        <v>365</v>
      </c>
      <c r="D144" s="184">
        <v>1766800</v>
      </c>
      <c r="E144" s="184">
        <v>1411810</v>
      </c>
      <c r="F144" s="193">
        <f t="shared" ref="F144:F153" si="6">D144-E144</f>
        <v>354990</v>
      </c>
      <c r="G144" s="191">
        <f t="shared" si="5"/>
        <v>0.79910000000000003</v>
      </c>
    </row>
    <row r="145" spans="1:7" ht="45" x14ac:dyDescent="0.25">
      <c r="A145" s="132" t="s">
        <v>672</v>
      </c>
      <c r="B145" s="121" t="s">
        <v>174</v>
      </c>
      <c r="C145" s="121" t="s">
        <v>673</v>
      </c>
      <c r="D145" s="184">
        <v>19414000</v>
      </c>
      <c r="E145" s="184">
        <v>0</v>
      </c>
      <c r="F145" s="193">
        <f t="shared" si="6"/>
        <v>19414000</v>
      </c>
      <c r="G145" s="191">
        <f t="shared" si="5"/>
        <v>0</v>
      </c>
    </row>
    <row r="146" spans="1:7" ht="45" x14ac:dyDescent="0.25">
      <c r="A146" s="132" t="s">
        <v>674</v>
      </c>
      <c r="B146" s="121" t="s">
        <v>174</v>
      </c>
      <c r="C146" s="121" t="s">
        <v>675</v>
      </c>
      <c r="D146" s="184">
        <v>19414000</v>
      </c>
      <c r="E146" s="184">
        <v>0</v>
      </c>
      <c r="F146" s="193">
        <f t="shared" si="6"/>
        <v>19414000</v>
      </c>
      <c r="G146" s="191">
        <f t="shared" si="5"/>
        <v>0</v>
      </c>
    </row>
    <row r="147" spans="1:7" ht="45" x14ac:dyDescent="0.25">
      <c r="A147" s="132" t="s">
        <v>676</v>
      </c>
      <c r="B147" s="121" t="s">
        <v>174</v>
      </c>
      <c r="C147" s="121" t="s">
        <v>677</v>
      </c>
      <c r="D147" s="184">
        <v>19414000</v>
      </c>
      <c r="E147" s="184">
        <v>0</v>
      </c>
      <c r="F147" s="193">
        <f t="shared" si="6"/>
        <v>19414000</v>
      </c>
      <c r="G147" s="191">
        <f t="shared" si="5"/>
        <v>0</v>
      </c>
    </row>
    <row r="148" spans="1:7" x14ac:dyDescent="0.25">
      <c r="A148" s="132" t="s">
        <v>316</v>
      </c>
      <c r="B148" s="121" t="s">
        <v>174</v>
      </c>
      <c r="C148" s="121" t="s">
        <v>255</v>
      </c>
      <c r="D148" s="184">
        <v>150400</v>
      </c>
      <c r="E148" s="184">
        <v>150400</v>
      </c>
      <c r="F148" s="193">
        <f t="shared" si="6"/>
        <v>0</v>
      </c>
      <c r="G148" s="191">
        <f t="shared" si="5"/>
        <v>1</v>
      </c>
    </row>
    <row r="149" spans="1:7" ht="30" x14ac:dyDescent="0.25">
      <c r="A149" s="132" t="s">
        <v>144</v>
      </c>
      <c r="B149" s="121" t="s">
        <v>174</v>
      </c>
      <c r="C149" s="121" t="s">
        <v>259</v>
      </c>
      <c r="D149" s="184">
        <v>150400</v>
      </c>
      <c r="E149" s="184">
        <v>150400</v>
      </c>
      <c r="F149" s="193">
        <f t="shared" si="6"/>
        <v>0</v>
      </c>
      <c r="G149" s="191">
        <f t="shared" si="5"/>
        <v>1</v>
      </c>
    </row>
    <row r="150" spans="1:7" ht="30" x14ac:dyDescent="0.25">
      <c r="A150" s="132" t="s">
        <v>144</v>
      </c>
      <c r="B150" s="121" t="s">
        <v>174</v>
      </c>
      <c r="C150" s="121" t="s">
        <v>152</v>
      </c>
      <c r="D150" s="184">
        <v>150400</v>
      </c>
      <c r="E150" s="184">
        <v>150400</v>
      </c>
      <c r="F150" s="193">
        <f t="shared" si="6"/>
        <v>0</v>
      </c>
      <c r="G150" s="191">
        <f t="shared" si="5"/>
        <v>1</v>
      </c>
    </row>
    <row r="151" spans="1:7" ht="45" x14ac:dyDescent="0.25">
      <c r="A151" s="132" t="s">
        <v>161</v>
      </c>
      <c r="B151" s="121" t="s">
        <v>174</v>
      </c>
      <c r="C151" s="121" t="s">
        <v>323</v>
      </c>
      <c r="D151" s="184">
        <v>0</v>
      </c>
      <c r="E151" s="184">
        <v>-386686.64</v>
      </c>
      <c r="F151" s="193">
        <f t="shared" si="6"/>
        <v>386686.64</v>
      </c>
      <c r="G151" s="191" t="e">
        <f t="shared" si="5"/>
        <v>#DIV/0!</v>
      </c>
    </row>
    <row r="152" spans="1:7" ht="60" x14ac:dyDescent="0.25">
      <c r="A152" s="132" t="s">
        <v>218</v>
      </c>
      <c r="B152" s="121" t="s">
        <v>174</v>
      </c>
      <c r="C152" s="121" t="s">
        <v>91</v>
      </c>
      <c r="D152" s="184">
        <v>0</v>
      </c>
      <c r="E152" s="184">
        <v>-386686.64</v>
      </c>
      <c r="F152" s="193">
        <f t="shared" si="6"/>
        <v>386686.64</v>
      </c>
      <c r="G152" s="191" t="e">
        <f t="shared" si="5"/>
        <v>#DIV/0!</v>
      </c>
    </row>
    <row r="153" spans="1:7" ht="60.75" thickBot="1" x14ac:dyDescent="0.3">
      <c r="A153" s="133" t="s">
        <v>383</v>
      </c>
      <c r="B153" s="131" t="s">
        <v>174</v>
      </c>
      <c r="C153" s="131" t="s">
        <v>30</v>
      </c>
      <c r="D153" s="185">
        <v>0</v>
      </c>
      <c r="E153" s="185">
        <v>-386686.64</v>
      </c>
      <c r="F153" s="194">
        <f t="shared" si="6"/>
        <v>386686.64</v>
      </c>
      <c r="G153" s="191" t="e">
        <f t="shared" si="5"/>
        <v>#DIV/0!</v>
      </c>
    </row>
  </sheetData>
  <mergeCells count="13">
    <mergeCell ref="F8:G8"/>
    <mergeCell ref="F9:G9"/>
    <mergeCell ref="F1:G1"/>
    <mergeCell ref="F5:G5"/>
    <mergeCell ref="B6:D6"/>
    <mergeCell ref="F6:G6"/>
    <mergeCell ref="B7:D7"/>
    <mergeCell ref="F7:G7"/>
    <mergeCell ref="A1:D2"/>
    <mergeCell ref="F2:G2"/>
    <mergeCell ref="F3:G3"/>
    <mergeCell ref="C4:D4"/>
    <mergeCell ref="F4:G4"/>
  </mergeCells>
  <pageMargins left="0.70866141732283472" right="0.15748031496062992" top="0.19685039370078741" bottom="0.15748031496062992" header="0.31496062992125984" footer="0.31496062992125984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280"/>
  <sheetViews>
    <sheetView workbookViewId="0">
      <selection activeCell="H276" sqref="H276"/>
    </sheetView>
  </sheetViews>
  <sheetFormatPr defaultRowHeight="15" x14ac:dyDescent="0.25"/>
  <cols>
    <col min="1" max="1" width="50.85546875" style="110" customWidth="1"/>
    <col min="2" max="2" width="4.7109375" style="110" customWidth="1"/>
    <col min="3" max="3" width="5.140625" style="110" bestFit="1" customWidth="1"/>
    <col min="4" max="4" width="5.42578125" style="110" bestFit="1" customWidth="1"/>
    <col min="5" max="5" width="11" style="110" bestFit="1" customWidth="1"/>
    <col min="6" max="6" width="4" style="110" bestFit="1" customWidth="1"/>
    <col min="7" max="7" width="14" style="110" bestFit="1" customWidth="1"/>
    <col min="8" max="9" width="14" style="36" bestFit="1" customWidth="1"/>
    <col min="10" max="10" width="11.42578125" style="36" bestFit="1" customWidth="1"/>
    <col min="11" max="16384" width="9.140625" style="36"/>
  </cols>
  <sheetData>
    <row r="1" spans="1:11" x14ac:dyDescent="0.25">
      <c r="A1" s="95"/>
      <c r="B1" s="96"/>
      <c r="C1" s="97"/>
      <c r="D1" s="97"/>
      <c r="E1" s="98"/>
      <c r="F1" s="98"/>
      <c r="G1" s="99"/>
      <c r="H1" s="65"/>
      <c r="I1" s="65"/>
      <c r="J1" s="65"/>
      <c r="K1" s="65"/>
    </row>
    <row r="2" spans="1:11" x14ac:dyDescent="0.25">
      <c r="A2" s="100" t="s">
        <v>419</v>
      </c>
      <c r="B2" s="100"/>
      <c r="C2" s="100"/>
      <c r="D2" s="101"/>
      <c r="E2" s="98"/>
      <c r="F2" s="98"/>
      <c r="G2" s="99"/>
      <c r="H2" s="65"/>
      <c r="I2" s="65"/>
      <c r="J2" s="65"/>
      <c r="K2" s="65"/>
    </row>
    <row r="3" spans="1:11" ht="15.75" thickBot="1" x14ac:dyDescent="0.3">
      <c r="A3" s="102"/>
      <c r="B3" s="102"/>
      <c r="C3" s="102"/>
      <c r="D3" s="103"/>
      <c r="E3" s="104"/>
      <c r="F3" s="98"/>
      <c r="G3" s="99"/>
      <c r="H3" s="65"/>
      <c r="I3" s="65"/>
      <c r="J3" s="65"/>
      <c r="K3" s="65"/>
    </row>
    <row r="4" spans="1:11" ht="22.5" customHeight="1" x14ac:dyDescent="0.25">
      <c r="A4" s="233" t="s">
        <v>406</v>
      </c>
      <c r="B4" s="235" t="s">
        <v>407</v>
      </c>
      <c r="C4" s="237" t="s">
        <v>420</v>
      </c>
      <c r="D4" s="238"/>
      <c r="E4" s="238"/>
      <c r="F4" s="239"/>
      <c r="G4" s="134" t="s">
        <v>409</v>
      </c>
      <c r="H4" s="135" t="s">
        <v>410</v>
      </c>
      <c r="I4" s="136" t="s">
        <v>411</v>
      </c>
      <c r="J4" s="124" t="s">
        <v>412</v>
      </c>
      <c r="K4" s="65"/>
    </row>
    <row r="5" spans="1:11" x14ac:dyDescent="0.25">
      <c r="A5" s="234"/>
      <c r="B5" s="236"/>
      <c r="C5" s="105" t="s">
        <v>228</v>
      </c>
      <c r="D5" s="105" t="s">
        <v>384</v>
      </c>
      <c r="E5" s="105" t="s">
        <v>327</v>
      </c>
      <c r="F5" s="105" t="s">
        <v>232</v>
      </c>
      <c r="G5" s="106"/>
      <c r="H5" s="6"/>
      <c r="I5" s="7"/>
      <c r="J5" s="125"/>
      <c r="K5" s="65"/>
    </row>
    <row r="6" spans="1:11" ht="15" customHeight="1" x14ac:dyDescent="0.25">
      <c r="A6" s="137" t="s">
        <v>413</v>
      </c>
      <c r="B6" s="118" t="s">
        <v>414</v>
      </c>
      <c r="C6" s="240" t="s">
        <v>415</v>
      </c>
      <c r="D6" s="241"/>
      <c r="E6" s="241"/>
      <c r="F6" s="242"/>
      <c r="G6" s="107" t="s">
        <v>416</v>
      </c>
      <c r="H6" s="89" t="s">
        <v>417</v>
      </c>
      <c r="I6" s="90">
        <v>6</v>
      </c>
      <c r="J6" s="127">
        <v>7</v>
      </c>
    </row>
    <row r="7" spans="1:11" s="81" customFormat="1" x14ac:dyDescent="0.25">
      <c r="A7" s="138" t="s">
        <v>286</v>
      </c>
      <c r="B7" s="108" t="s">
        <v>219</v>
      </c>
      <c r="C7" s="108" t="s">
        <v>131</v>
      </c>
      <c r="D7" s="108" t="s">
        <v>150</v>
      </c>
      <c r="E7" s="108" t="s">
        <v>297</v>
      </c>
      <c r="F7" s="108" t="s">
        <v>131</v>
      </c>
      <c r="G7" s="195">
        <v>980433700</v>
      </c>
      <c r="H7" s="195">
        <v>197021022.90000001</v>
      </c>
      <c r="I7" s="196">
        <f t="shared" ref="I7:I70" si="0">G7-H7</f>
        <v>783412677.10000002</v>
      </c>
      <c r="J7" s="197">
        <f t="shared" ref="J7:J70" si="1">ROUND(H7/G7,4)</f>
        <v>0.20100000000000001</v>
      </c>
    </row>
    <row r="8" spans="1:11" x14ac:dyDescent="0.25">
      <c r="A8" s="139" t="s">
        <v>97</v>
      </c>
      <c r="B8" s="109" t="s">
        <v>219</v>
      </c>
      <c r="C8" s="109" t="s">
        <v>131</v>
      </c>
      <c r="D8" s="109" t="s">
        <v>110</v>
      </c>
      <c r="E8" s="109" t="s">
        <v>297</v>
      </c>
      <c r="F8" s="109" t="s">
        <v>131</v>
      </c>
      <c r="G8" s="189">
        <v>193278500</v>
      </c>
      <c r="H8" s="189">
        <v>38593082.880000003</v>
      </c>
      <c r="I8" s="190">
        <f t="shared" si="0"/>
        <v>154685417.12</v>
      </c>
      <c r="J8" s="191">
        <f t="shared" si="1"/>
        <v>0.19969999999999999</v>
      </c>
    </row>
    <row r="9" spans="1:11" ht="45" hidden="1" x14ac:dyDescent="0.25">
      <c r="A9" s="139" t="s">
        <v>4</v>
      </c>
      <c r="B9" s="109" t="s">
        <v>219</v>
      </c>
      <c r="C9" s="109" t="s">
        <v>131</v>
      </c>
      <c r="D9" s="109" t="s">
        <v>171</v>
      </c>
      <c r="E9" s="109" t="s">
        <v>297</v>
      </c>
      <c r="F9" s="109" t="s">
        <v>131</v>
      </c>
      <c r="G9" s="189">
        <v>3794400</v>
      </c>
      <c r="H9" s="189">
        <v>713552.41</v>
      </c>
      <c r="I9" s="190">
        <f t="shared" si="0"/>
        <v>3080847.59</v>
      </c>
      <c r="J9" s="191">
        <f t="shared" si="1"/>
        <v>0.18809999999999999</v>
      </c>
    </row>
    <row r="10" spans="1:11" ht="75" hidden="1" x14ac:dyDescent="0.25">
      <c r="A10" s="139" t="s">
        <v>45</v>
      </c>
      <c r="B10" s="109" t="s">
        <v>219</v>
      </c>
      <c r="C10" s="109" t="s">
        <v>131</v>
      </c>
      <c r="D10" s="109" t="s">
        <v>171</v>
      </c>
      <c r="E10" s="109" t="s">
        <v>297</v>
      </c>
      <c r="F10" s="109" t="s">
        <v>28</v>
      </c>
      <c r="G10" s="189">
        <v>3794400</v>
      </c>
      <c r="H10" s="189">
        <v>713552.41</v>
      </c>
      <c r="I10" s="190">
        <f t="shared" si="0"/>
        <v>3080847.59</v>
      </c>
      <c r="J10" s="191">
        <f t="shared" si="1"/>
        <v>0.18809999999999999</v>
      </c>
    </row>
    <row r="11" spans="1:11" ht="30" hidden="1" x14ac:dyDescent="0.25">
      <c r="A11" s="139" t="s">
        <v>201</v>
      </c>
      <c r="B11" s="109" t="s">
        <v>219</v>
      </c>
      <c r="C11" s="109" t="s">
        <v>131</v>
      </c>
      <c r="D11" s="109" t="s">
        <v>171</v>
      </c>
      <c r="E11" s="109" t="s">
        <v>297</v>
      </c>
      <c r="F11" s="109" t="s">
        <v>25</v>
      </c>
      <c r="G11" s="189">
        <v>3794400</v>
      </c>
      <c r="H11" s="189">
        <v>713552.41</v>
      </c>
      <c r="I11" s="190">
        <f t="shared" si="0"/>
        <v>3080847.59</v>
      </c>
      <c r="J11" s="191">
        <f t="shared" si="1"/>
        <v>0.18809999999999999</v>
      </c>
    </row>
    <row r="12" spans="1:11" ht="30" hidden="1" x14ac:dyDescent="0.25">
      <c r="A12" s="139" t="s">
        <v>2</v>
      </c>
      <c r="B12" s="109" t="s">
        <v>219</v>
      </c>
      <c r="C12" s="109" t="s">
        <v>131</v>
      </c>
      <c r="D12" s="109" t="s">
        <v>171</v>
      </c>
      <c r="E12" s="109" t="s">
        <v>297</v>
      </c>
      <c r="F12" s="109" t="s">
        <v>127</v>
      </c>
      <c r="G12" s="189">
        <v>2889700</v>
      </c>
      <c r="H12" s="189">
        <v>570550.24</v>
      </c>
      <c r="I12" s="190">
        <f t="shared" si="0"/>
        <v>2319149.7599999998</v>
      </c>
      <c r="J12" s="191">
        <f t="shared" si="1"/>
        <v>0.19739999999999999</v>
      </c>
    </row>
    <row r="13" spans="1:11" ht="45" hidden="1" x14ac:dyDescent="0.25">
      <c r="A13" s="139" t="s">
        <v>222</v>
      </c>
      <c r="B13" s="109" t="s">
        <v>219</v>
      </c>
      <c r="C13" s="109" t="s">
        <v>131</v>
      </c>
      <c r="D13" s="109" t="s">
        <v>171</v>
      </c>
      <c r="E13" s="109" t="s">
        <v>297</v>
      </c>
      <c r="F13" s="109" t="s">
        <v>157</v>
      </c>
      <c r="G13" s="189">
        <v>95600</v>
      </c>
      <c r="H13" s="189">
        <v>1500</v>
      </c>
      <c r="I13" s="190">
        <f t="shared" si="0"/>
        <v>94100</v>
      </c>
      <c r="J13" s="191">
        <f t="shared" si="1"/>
        <v>1.5699999999999999E-2</v>
      </c>
    </row>
    <row r="14" spans="1:11" ht="60" hidden="1" x14ac:dyDescent="0.25">
      <c r="A14" s="139" t="s">
        <v>296</v>
      </c>
      <c r="B14" s="109" t="s">
        <v>219</v>
      </c>
      <c r="C14" s="109" t="s">
        <v>131</v>
      </c>
      <c r="D14" s="109" t="s">
        <v>171</v>
      </c>
      <c r="E14" s="109" t="s">
        <v>297</v>
      </c>
      <c r="F14" s="109" t="s">
        <v>159</v>
      </c>
      <c r="G14" s="189">
        <v>809100</v>
      </c>
      <c r="H14" s="189">
        <v>141502.17000000001</v>
      </c>
      <c r="I14" s="190">
        <f t="shared" si="0"/>
        <v>667597.82999999996</v>
      </c>
      <c r="J14" s="191">
        <f t="shared" si="1"/>
        <v>0.1749</v>
      </c>
    </row>
    <row r="15" spans="1:11" ht="60" hidden="1" x14ac:dyDescent="0.25">
      <c r="A15" s="139" t="s">
        <v>44</v>
      </c>
      <c r="B15" s="109" t="s">
        <v>219</v>
      </c>
      <c r="C15" s="109" t="s">
        <v>131</v>
      </c>
      <c r="D15" s="109" t="s">
        <v>305</v>
      </c>
      <c r="E15" s="109" t="s">
        <v>297</v>
      </c>
      <c r="F15" s="109" t="s">
        <v>131</v>
      </c>
      <c r="G15" s="189">
        <v>4236700</v>
      </c>
      <c r="H15" s="189">
        <v>1360342.7</v>
      </c>
      <c r="I15" s="190">
        <f t="shared" si="0"/>
        <v>2876357.3</v>
      </c>
      <c r="J15" s="191">
        <f t="shared" si="1"/>
        <v>0.3211</v>
      </c>
    </row>
    <row r="16" spans="1:11" ht="75" hidden="1" x14ac:dyDescent="0.25">
      <c r="A16" s="139" t="s">
        <v>45</v>
      </c>
      <c r="B16" s="109" t="s">
        <v>219</v>
      </c>
      <c r="C16" s="109" t="s">
        <v>131</v>
      </c>
      <c r="D16" s="109" t="s">
        <v>305</v>
      </c>
      <c r="E16" s="109" t="s">
        <v>297</v>
      </c>
      <c r="F16" s="109" t="s">
        <v>28</v>
      </c>
      <c r="G16" s="189">
        <v>4045400</v>
      </c>
      <c r="H16" s="189">
        <v>1312100</v>
      </c>
      <c r="I16" s="190">
        <f t="shared" si="0"/>
        <v>2733300</v>
      </c>
      <c r="J16" s="191">
        <f t="shared" si="1"/>
        <v>0.32429999999999998</v>
      </c>
    </row>
    <row r="17" spans="1:10" ht="30" hidden="1" x14ac:dyDescent="0.25">
      <c r="A17" s="139" t="s">
        <v>201</v>
      </c>
      <c r="B17" s="109" t="s">
        <v>219</v>
      </c>
      <c r="C17" s="109" t="s">
        <v>131</v>
      </c>
      <c r="D17" s="109" t="s">
        <v>305</v>
      </c>
      <c r="E17" s="109" t="s">
        <v>297</v>
      </c>
      <c r="F17" s="109" t="s">
        <v>25</v>
      </c>
      <c r="G17" s="189">
        <v>4045400</v>
      </c>
      <c r="H17" s="189">
        <v>1312100</v>
      </c>
      <c r="I17" s="190">
        <f t="shared" si="0"/>
        <v>2733300</v>
      </c>
      <c r="J17" s="191">
        <f t="shared" si="1"/>
        <v>0.32429999999999998</v>
      </c>
    </row>
    <row r="18" spans="1:10" ht="30" hidden="1" x14ac:dyDescent="0.25">
      <c r="A18" s="139" t="s">
        <v>2</v>
      </c>
      <c r="B18" s="109" t="s">
        <v>219</v>
      </c>
      <c r="C18" s="109" t="s">
        <v>131</v>
      </c>
      <c r="D18" s="109" t="s">
        <v>305</v>
      </c>
      <c r="E18" s="109" t="s">
        <v>297</v>
      </c>
      <c r="F18" s="109" t="s">
        <v>127</v>
      </c>
      <c r="G18" s="189">
        <v>3001200</v>
      </c>
      <c r="H18" s="189">
        <v>1051700</v>
      </c>
      <c r="I18" s="190">
        <f t="shared" si="0"/>
        <v>1949500</v>
      </c>
      <c r="J18" s="191">
        <f t="shared" si="1"/>
        <v>0.35039999999999999</v>
      </c>
    </row>
    <row r="19" spans="1:10" ht="45" hidden="1" x14ac:dyDescent="0.25">
      <c r="A19" s="139" t="s">
        <v>222</v>
      </c>
      <c r="B19" s="109" t="s">
        <v>219</v>
      </c>
      <c r="C19" s="109" t="s">
        <v>131</v>
      </c>
      <c r="D19" s="109" t="s">
        <v>305</v>
      </c>
      <c r="E19" s="109" t="s">
        <v>297</v>
      </c>
      <c r="F19" s="109" t="s">
        <v>157</v>
      </c>
      <c r="G19" s="189">
        <v>203900</v>
      </c>
      <c r="H19" s="189">
        <v>0</v>
      </c>
      <c r="I19" s="190">
        <f t="shared" si="0"/>
        <v>203900</v>
      </c>
      <c r="J19" s="191">
        <f t="shared" si="1"/>
        <v>0</v>
      </c>
    </row>
    <row r="20" spans="1:10" ht="60" hidden="1" x14ac:dyDescent="0.25">
      <c r="A20" s="139" t="s">
        <v>296</v>
      </c>
      <c r="B20" s="109" t="s">
        <v>219</v>
      </c>
      <c r="C20" s="109" t="s">
        <v>131</v>
      </c>
      <c r="D20" s="109" t="s">
        <v>305</v>
      </c>
      <c r="E20" s="109" t="s">
        <v>297</v>
      </c>
      <c r="F20" s="109" t="s">
        <v>159</v>
      </c>
      <c r="G20" s="189">
        <v>840300</v>
      </c>
      <c r="H20" s="189">
        <v>260400</v>
      </c>
      <c r="I20" s="190">
        <f t="shared" si="0"/>
        <v>579900</v>
      </c>
      <c r="J20" s="191">
        <f t="shared" si="1"/>
        <v>0.30990000000000001</v>
      </c>
    </row>
    <row r="21" spans="1:10" ht="30" hidden="1" x14ac:dyDescent="0.25">
      <c r="A21" s="139" t="s">
        <v>324</v>
      </c>
      <c r="B21" s="109" t="s">
        <v>219</v>
      </c>
      <c r="C21" s="109" t="s">
        <v>131</v>
      </c>
      <c r="D21" s="109" t="s">
        <v>305</v>
      </c>
      <c r="E21" s="109" t="s">
        <v>297</v>
      </c>
      <c r="F21" s="109" t="s">
        <v>219</v>
      </c>
      <c r="G21" s="189">
        <v>191300</v>
      </c>
      <c r="H21" s="189">
        <v>48242.7</v>
      </c>
      <c r="I21" s="190">
        <f t="shared" si="0"/>
        <v>143057.29999999999</v>
      </c>
      <c r="J21" s="191">
        <f t="shared" si="1"/>
        <v>0.25219999999999998</v>
      </c>
    </row>
    <row r="22" spans="1:10" ht="45" hidden="1" x14ac:dyDescent="0.25">
      <c r="A22" s="139" t="s">
        <v>15</v>
      </c>
      <c r="B22" s="109" t="s">
        <v>219</v>
      </c>
      <c r="C22" s="109" t="s">
        <v>131</v>
      </c>
      <c r="D22" s="109" t="s">
        <v>305</v>
      </c>
      <c r="E22" s="109" t="s">
        <v>297</v>
      </c>
      <c r="F22" s="109" t="s">
        <v>310</v>
      </c>
      <c r="G22" s="189">
        <v>191300</v>
      </c>
      <c r="H22" s="189">
        <v>48242.7</v>
      </c>
      <c r="I22" s="190">
        <f t="shared" si="0"/>
        <v>143057.29999999999</v>
      </c>
      <c r="J22" s="191">
        <f t="shared" si="1"/>
        <v>0.25219999999999998</v>
      </c>
    </row>
    <row r="23" spans="1:10" hidden="1" x14ac:dyDescent="0.25">
      <c r="A23" s="139" t="s">
        <v>301</v>
      </c>
      <c r="B23" s="109" t="s">
        <v>219</v>
      </c>
      <c r="C23" s="109" t="s">
        <v>131</v>
      </c>
      <c r="D23" s="109" t="s">
        <v>305</v>
      </c>
      <c r="E23" s="109" t="s">
        <v>297</v>
      </c>
      <c r="F23" s="109" t="s">
        <v>111</v>
      </c>
      <c r="G23" s="189">
        <v>191300</v>
      </c>
      <c r="H23" s="189">
        <v>48242.7</v>
      </c>
      <c r="I23" s="190">
        <f t="shared" si="0"/>
        <v>143057.29999999999</v>
      </c>
      <c r="J23" s="191">
        <f t="shared" si="1"/>
        <v>0.25219999999999998</v>
      </c>
    </row>
    <row r="24" spans="1:10" ht="60" hidden="1" x14ac:dyDescent="0.25">
      <c r="A24" s="139" t="s">
        <v>16</v>
      </c>
      <c r="B24" s="109" t="s">
        <v>219</v>
      </c>
      <c r="C24" s="109" t="s">
        <v>131</v>
      </c>
      <c r="D24" s="109" t="s">
        <v>338</v>
      </c>
      <c r="E24" s="109" t="s">
        <v>297</v>
      </c>
      <c r="F24" s="109" t="s">
        <v>131</v>
      </c>
      <c r="G24" s="189">
        <v>70584900</v>
      </c>
      <c r="H24" s="189">
        <v>14436049.560000001</v>
      </c>
      <c r="I24" s="190">
        <f t="shared" si="0"/>
        <v>56148850.439999998</v>
      </c>
      <c r="J24" s="191">
        <f t="shared" si="1"/>
        <v>0.20449999999999999</v>
      </c>
    </row>
    <row r="25" spans="1:10" ht="75" hidden="1" x14ac:dyDescent="0.25">
      <c r="A25" s="139" t="s">
        <v>45</v>
      </c>
      <c r="B25" s="109" t="s">
        <v>219</v>
      </c>
      <c r="C25" s="109" t="s">
        <v>131</v>
      </c>
      <c r="D25" s="109" t="s">
        <v>338</v>
      </c>
      <c r="E25" s="109" t="s">
        <v>297</v>
      </c>
      <c r="F25" s="109" t="s">
        <v>28</v>
      </c>
      <c r="G25" s="189">
        <v>62223200</v>
      </c>
      <c r="H25" s="189">
        <v>12844281.25</v>
      </c>
      <c r="I25" s="190">
        <f t="shared" si="0"/>
        <v>49378918.75</v>
      </c>
      <c r="J25" s="191">
        <f t="shared" si="1"/>
        <v>0.2064</v>
      </c>
    </row>
    <row r="26" spans="1:10" ht="30" hidden="1" x14ac:dyDescent="0.25">
      <c r="A26" s="139" t="s">
        <v>201</v>
      </c>
      <c r="B26" s="109" t="s">
        <v>219</v>
      </c>
      <c r="C26" s="109" t="s">
        <v>131</v>
      </c>
      <c r="D26" s="109" t="s">
        <v>338</v>
      </c>
      <c r="E26" s="109" t="s">
        <v>297</v>
      </c>
      <c r="F26" s="109" t="s">
        <v>25</v>
      </c>
      <c r="G26" s="189">
        <v>62223200</v>
      </c>
      <c r="H26" s="189">
        <v>12844281.25</v>
      </c>
      <c r="I26" s="190">
        <f t="shared" si="0"/>
        <v>49378918.75</v>
      </c>
      <c r="J26" s="191">
        <f t="shared" si="1"/>
        <v>0.2064</v>
      </c>
    </row>
    <row r="27" spans="1:10" ht="30" hidden="1" x14ac:dyDescent="0.25">
      <c r="A27" s="139" t="s">
        <v>2</v>
      </c>
      <c r="B27" s="109" t="s">
        <v>219</v>
      </c>
      <c r="C27" s="109" t="s">
        <v>131</v>
      </c>
      <c r="D27" s="109" t="s">
        <v>338</v>
      </c>
      <c r="E27" s="109" t="s">
        <v>297</v>
      </c>
      <c r="F27" s="109" t="s">
        <v>127</v>
      </c>
      <c r="G27" s="189">
        <v>46689000</v>
      </c>
      <c r="H27" s="189">
        <v>9059712.3499999996</v>
      </c>
      <c r="I27" s="190">
        <f t="shared" si="0"/>
        <v>37629287.649999999</v>
      </c>
      <c r="J27" s="191">
        <f t="shared" si="1"/>
        <v>0.19400000000000001</v>
      </c>
    </row>
    <row r="28" spans="1:10" ht="45" hidden="1" x14ac:dyDescent="0.25">
      <c r="A28" s="139" t="s">
        <v>222</v>
      </c>
      <c r="B28" s="109" t="s">
        <v>219</v>
      </c>
      <c r="C28" s="109" t="s">
        <v>131</v>
      </c>
      <c r="D28" s="109" t="s">
        <v>338</v>
      </c>
      <c r="E28" s="109" t="s">
        <v>297</v>
      </c>
      <c r="F28" s="109" t="s">
        <v>157</v>
      </c>
      <c r="G28" s="189">
        <v>2440400</v>
      </c>
      <c r="H28" s="189">
        <v>1611524</v>
      </c>
      <c r="I28" s="190">
        <f t="shared" si="0"/>
        <v>828876</v>
      </c>
      <c r="J28" s="191">
        <f t="shared" si="1"/>
        <v>0.66039999999999999</v>
      </c>
    </row>
    <row r="29" spans="1:10" ht="60" hidden="1" x14ac:dyDescent="0.25">
      <c r="A29" s="139" t="s">
        <v>296</v>
      </c>
      <c r="B29" s="109" t="s">
        <v>219</v>
      </c>
      <c r="C29" s="109" t="s">
        <v>131</v>
      </c>
      <c r="D29" s="109" t="s">
        <v>338</v>
      </c>
      <c r="E29" s="109" t="s">
        <v>297</v>
      </c>
      <c r="F29" s="109" t="s">
        <v>159</v>
      </c>
      <c r="G29" s="189">
        <v>13093800</v>
      </c>
      <c r="H29" s="189">
        <v>2173044.9</v>
      </c>
      <c r="I29" s="190">
        <f t="shared" si="0"/>
        <v>10920755.1</v>
      </c>
      <c r="J29" s="191">
        <f t="shared" si="1"/>
        <v>0.16600000000000001</v>
      </c>
    </row>
    <row r="30" spans="1:10" ht="30" hidden="1" x14ac:dyDescent="0.25">
      <c r="A30" s="139" t="s">
        <v>324</v>
      </c>
      <c r="B30" s="109" t="s">
        <v>219</v>
      </c>
      <c r="C30" s="109" t="s">
        <v>131</v>
      </c>
      <c r="D30" s="109" t="s">
        <v>338</v>
      </c>
      <c r="E30" s="109" t="s">
        <v>297</v>
      </c>
      <c r="F30" s="109" t="s">
        <v>219</v>
      </c>
      <c r="G30" s="189">
        <v>7720700</v>
      </c>
      <c r="H30" s="189">
        <v>1034424.89</v>
      </c>
      <c r="I30" s="190">
        <f t="shared" si="0"/>
        <v>6686275.1100000003</v>
      </c>
      <c r="J30" s="191">
        <f t="shared" si="1"/>
        <v>0.13400000000000001</v>
      </c>
    </row>
    <row r="31" spans="1:10" ht="45" hidden="1" x14ac:dyDescent="0.25">
      <c r="A31" s="139" t="s">
        <v>15</v>
      </c>
      <c r="B31" s="109" t="s">
        <v>219</v>
      </c>
      <c r="C31" s="109" t="s">
        <v>131</v>
      </c>
      <c r="D31" s="109" t="s">
        <v>338</v>
      </c>
      <c r="E31" s="109" t="s">
        <v>297</v>
      </c>
      <c r="F31" s="109" t="s">
        <v>310</v>
      </c>
      <c r="G31" s="189">
        <v>7720700</v>
      </c>
      <c r="H31" s="189">
        <v>1034424.89</v>
      </c>
      <c r="I31" s="190">
        <f t="shared" si="0"/>
        <v>6686275.1100000003</v>
      </c>
      <c r="J31" s="191">
        <f t="shared" si="1"/>
        <v>0.13400000000000001</v>
      </c>
    </row>
    <row r="32" spans="1:10" hidden="1" x14ac:dyDescent="0.25">
      <c r="A32" s="139" t="s">
        <v>301</v>
      </c>
      <c r="B32" s="109" t="s">
        <v>219</v>
      </c>
      <c r="C32" s="109" t="s">
        <v>131</v>
      </c>
      <c r="D32" s="109" t="s">
        <v>338</v>
      </c>
      <c r="E32" s="109" t="s">
        <v>297</v>
      </c>
      <c r="F32" s="109" t="s">
        <v>111</v>
      </c>
      <c r="G32" s="189">
        <v>7720700</v>
      </c>
      <c r="H32" s="189">
        <v>1034424.89</v>
      </c>
      <c r="I32" s="190">
        <f t="shared" si="0"/>
        <v>6686275.1100000003</v>
      </c>
      <c r="J32" s="191">
        <f t="shared" si="1"/>
        <v>0.13400000000000001</v>
      </c>
    </row>
    <row r="33" spans="1:10" ht="30" hidden="1" x14ac:dyDescent="0.25">
      <c r="A33" s="139" t="s">
        <v>229</v>
      </c>
      <c r="B33" s="109" t="s">
        <v>219</v>
      </c>
      <c r="C33" s="109" t="s">
        <v>131</v>
      </c>
      <c r="D33" s="109" t="s">
        <v>338</v>
      </c>
      <c r="E33" s="109" t="s">
        <v>297</v>
      </c>
      <c r="F33" s="109" t="s">
        <v>104</v>
      </c>
      <c r="G33" s="189">
        <v>508300</v>
      </c>
      <c r="H33" s="189">
        <v>507780.54</v>
      </c>
      <c r="I33" s="190">
        <f t="shared" si="0"/>
        <v>519.46000000002095</v>
      </c>
      <c r="J33" s="191">
        <f t="shared" si="1"/>
        <v>0.999</v>
      </c>
    </row>
    <row r="34" spans="1:10" ht="30" hidden="1" x14ac:dyDescent="0.25">
      <c r="A34" s="139" t="s">
        <v>79</v>
      </c>
      <c r="B34" s="109" t="s">
        <v>219</v>
      </c>
      <c r="C34" s="109" t="s">
        <v>131</v>
      </c>
      <c r="D34" s="109" t="s">
        <v>338</v>
      </c>
      <c r="E34" s="109" t="s">
        <v>297</v>
      </c>
      <c r="F34" s="109" t="s">
        <v>101</v>
      </c>
      <c r="G34" s="189">
        <v>508300</v>
      </c>
      <c r="H34" s="189">
        <v>507780.54</v>
      </c>
      <c r="I34" s="190">
        <f t="shared" si="0"/>
        <v>519.46000000002095</v>
      </c>
      <c r="J34" s="191">
        <f t="shared" si="1"/>
        <v>0.999</v>
      </c>
    </row>
    <row r="35" spans="1:10" ht="45" hidden="1" x14ac:dyDescent="0.25">
      <c r="A35" s="139" t="s">
        <v>580</v>
      </c>
      <c r="B35" s="109" t="s">
        <v>219</v>
      </c>
      <c r="C35" s="109" t="s">
        <v>131</v>
      </c>
      <c r="D35" s="109" t="s">
        <v>338</v>
      </c>
      <c r="E35" s="109" t="s">
        <v>297</v>
      </c>
      <c r="F35" s="109" t="s">
        <v>581</v>
      </c>
      <c r="G35" s="189">
        <v>508300</v>
      </c>
      <c r="H35" s="189">
        <v>507780.54</v>
      </c>
      <c r="I35" s="190">
        <f t="shared" si="0"/>
        <v>519.46000000002095</v>
      </c>
      <c r="J35" s="191">
        <f t="shared" si="1"/>
        <v>0.999</v>
      </c>
    </row>
    <row r="36" spans="1:10" hidden="1" x14ac:dyDescent="0.25">
      <c r="A36" s="139" t="s">
        <v>95</v>
      </c>
      <c r="B36" s="109" t="s">
        <v>219</v>
      </c>
      <c r="C36" s="109" t="s">
        <v>131</v>
      </c>
      <c r="D36" s="109" t="s">
        <v>338</v>
      </c>
      <c r="E36" s="109" t="s">
        <v>297</v>
      </c>
      <c r="F36" s="109" t="s">
        <v>57</v>
      </c>
      <c r="G36" s="189">
        <v>132700</v>
      </c>
      <c r="H36" s="189">
        <v>49562.879999999997</v>
      </c>
      <c r="I36" s="190">
        <f t="shared" si="0"/>
        <v>83137.119999999995</v>
      </c>
      <c r="J36" s="191">
        <f t="shared" si="1"/>
        <v>0.3735</v>
      </c>
    </row>
    <row r="37" spans="1:10" hidden="1" x14ac:dyDescent="0.25">
      <c r="A37" s="139" t="s">
        <v>70</v>
      </c>
      <c r="B37" s="109" t="s">
        <v>219</v>
      </c>
      <c r="C37" s="109" t="s">
        <v>131</v>
      </c>
      <c r="D37" s="109" t="s">
        <v>338</v>
      </c>
      <c r="E37" s="109" t="s">
        <v>297</v>
      </c>
      <c r="F37" s="109" t="s">
        <v>166</v>
      </c>
      <c r="G37" s="189">
        <v>132700</v>
      </c>
      <c r="H37" s="189">
        <v>49562.879999999997</v>
      </c>
      <c r="I37" s="190">
        <f t="shared" si="0"/>
        <v>83137.119999999995</v>
      </c>
      <c r="J37" s="191">
        <f t="shared" si="1"/>
        <v>0.3735</v>
      </c>
    </row>
    <row r="38" spans="1:10" ht="30" hidden="1" x14ac:dyDescent="0.25">
      <c r="A38" s="139" t="s">
        <v>303</v>
      </c>
      <c r="B38" s="109" t="s">
        <v>219</v>
      </c>
      <c r="C38" s="109" t="s">
        <v>131</v>
      </c>
      <c r="D38" s="109" t="s">
        <v>338</v>
      </c>
      <c r="E38" s="109" t="s">
        <v>297</v>
      </c>
      <c r="F38" s="109" t="s">
        <v>213</v>
      </c>
      <c r="G38" s="189">
        <v>112700</v>
      </c>
      <c r="H38" s="189">
        <v>42402.38</v>
      </c>
      <c r="I38" s="190">
        <f t="shared" si="0"/>
        <v>70297.62</v>
      </c>
      <c r="J38" s="191">
        <f t="shared" si="1"/>
        <v>0.37619999999999998</v>
      </c>
    </row>
    <row r="39" spans="1:10" hidden="1" x14ac:dyDescent="0.25">
      <c r="A39" s="139" t="s">
        <v>245</v>
      </c>
      <c r="B39" s="109" t="s">
        <v>219</v>
      </c>
      <c r="C39" s="109" t="s">
        <v>131</v>
      </c>
      <c r="D39" s="109" t="s">
        <v>338</v>
      </c>
      <c r="E39" s="109" t="s">
        <v>297</v>
      </c>
      <c r="F39" s="109" t="s">
        <v>337</v>
      </c>
      <c r="G39" s="189">
        <v>7500</v>
      </c>
      <c r="H39" s="189">
        <v>7160.5</v>
      </c>
      <c r="I39" s="190">
        <f t="shared" si="0"/>
        <v>339.5</v>
      </c>
      <c r="J39" s="191">
        <f t="shared" si="1"/>
        <v>0.95469999999999999</v>
      </c>
    </row>
    <row r="40" spans="1:10" hidden="1" x14ac:dyDescent="0.25">
      <c r="A40" s="139" t="s">
        <v>377</v>
      </c>
      <c r="B40" s="109" t="s">
        <v>219</v>
      </c>
      <c r="C40" s="109" t="s">
        <v>131</v>
      </c>
      <c r="D40" s="109" t="s">
        <v>338</v>
      </c>
      <c r="E40" s="109" t="s">
        <v>297</v>
      </c>
      <c r="F40" s="109" t="s">
        <v>363</v>
      </c>
      <c r="G40" s="189">
        <v>12500</v>
      </c>
      <c r="H40" s="189">
        <v>0</v>
      </c>
      <c r="I40" s="190">
        <f t="shared" si="0"/>
        <v>12500</v>
      </c>
      <c r="J40" s="191">
        <f t="shared" si="1"/>
        <v>0</v>
      </c>
    </row>
    <row r="41" spans="1:10" hidden="1" x14ac:dyDescent="0.25">
      <c r="A41" s="139" t="s">
        <v>679</v>
      </c>
      <c r="B41" s="109" t="s">
        <v>219</v>
      </c>
      <c r="C41" s="109" t="s">
        <v>131</v>
      </c>
      <c r="D41" s="109" t="s">
        <v>680</v>
      </c>
      <c r="E41" s="109" t="s">
        <v>297</v>
      </c>
      <c r="F41" s="109" t="s">
        <v>131</v>
      </c>
      <c r="G41" s="189">
        <v>16400</v>
      </c>
      <c r="H41" s="189">
        <v>0</v>
      </c>
      <c r="I41" s="190">
        <f t="shared" si="0"/>
        <v>16400</v>
      </c>
      <c r="J41" s="191">
        <f t="shared" si="1"/>
        <v>0</v>
      </c>
    </row>
    <row r="42" spans="1:10" ht="30" hidden="1" x14ac:dyDescent="0.25">
      <c r="A42" s="139" t="s">
        <v>324</v>
      </c>
      <c r="B42" s="109" t="s">
        <v>219</v>
      </c>
      <c r="C42" s="109" t="s">
        <v>131</v>
      </c>
      <c r="D42" s="109" t="s">
        <v>680</v>
      </c>
      <c r="E42" s="109" t="s">
        <v>297</v>
      </c>
      <c r="F42" s="109" t="s">
        <v>219</v>
      </c>
      <c r="G42" s="189">
        <v>16400</v>
      </c>
      <c r="H42" s="189">
        <v>0</v>
      </c>
      <c r="I42" s="190">
        <f t="shared" si="0"/>
        <v>16400</v>
      </c>
      <c r="J42" s="191">
        <f t="shared" si="1"/>
        <v>0</v>
      </c>
    </row>
    <row r="43" spans="1:10" ht="45" hidden="1" x14ac:dyDescent="0.25">
      <c r="A43" s="139" t="s">
        <v>15</v>
      </c>
      <c r="B43" s="109" t="s">
        <v>219</v>
      </c>
      <c r="C43" s="109" t="s">
        <v>131</v>
      </c>
      <c r="D43" s="109" t="s">
        <v>680</v>
      </c>
      <c r="E43" s="109" t="s">
        <v>297</v>
      </c>
      <c r="F43" s="109" t="s">
        <v>310</v>
      </c>
      <c r="G43" s="189">
        <v>16400</v>
      </c>
      <c r="H43" s="189">
        <v>0</v>
      </c>
      <c r="I43" s="190">
        <f t="shared" si="0"/>
        <v>16400</v>
      </c>
      <c r="J43" s="191">
        <f t="shared" si="1"/>
        <v>0</v>
      </c>
    </row>
    <row r="44" spans="1:10" hidden="1" x14ac:dyDescent="0.25">
      <c r="A44" s="139" t="s">
        <v>301</v>
      </c>
      <c r="B44" s="109" t="s">
        <v>219</v>
      </c>
      <c r="C44" s="109" t="s">
        <v>131</v>
      </c>
      <c r="D44" s="109" t="s">
        <v>680</v>
      </c>
      <c r="E44" s="109" t="s">
        <v>297</v>
      </c>
      <c r="F44" s="109" t="s">
        <v>111</v>
      </c>
      <c r="G44" s="189">
        <v>16400</v>
      </c>
      <c r="H44" s="189">
        <v>0</v>
      </c>
      <c r="I44" s="190">
        <f t="shared" si="0"/>
        <v>16400</v>
      </c>
      <c r="J44" s="191">
        <f t="shared" si="1"/>
        <v>0</v>
      </c>
    </row>
    <row r="45" spans="1:10" ht="45" hidden="1" x14ac:dyDescent="0.25">
      <c r="A45" s="139" t="s">
        <v>256</v>
      </c>
      <c r="B45" s="109" t="s">
        <v>219</v>
      </c>
      <c r="C45" s="109" t="s">
        <v>131</v>
      </c>
      <c r="D45" s="109" t="s">
        <v>5</v>
      </c>
      <c r="E45" s="109" t="s">
        <v>297</v>
      </c>
      <c r="F45" s="109" t="s">
        <v>131</v>
      </c>
      <c r="G45" s="189">
        <v>23915700</v>
      </c>
      <c r="H45" s="189">
        <v>6652245.7400000002</v>
      </c>
      <c r="I45" s="190">
        <f t="shared" si="0"/>
        <v>17263454.259999998</v>
      </c>
      <c r="J45" s="191">
        <f t="shared" si="1"/>
        <v>0.2782</v>
      </c>
    </row>
    <row r="46" spans="1:10" ht="75" hidden="1" x14ac:dyDescent="0.25">
      <c r="A46" s="139" t="s">
        <v>45</v>
      </c>
      <c r="B46" s="109" t="s">
        <v>219</v>
      </c>
      <c r="C46" s="109" t="s">
        <v>131</v>
      </c>
      <c r="D46" s="109" t="s">
        <v>5</v>
      </c>
      <c r="E46" s="109" t="s">
        <v>297</v>
      </c>
      <c r="F46" s="109" t="s">
        <v>28</v>
      </c>
      <c r="G46" s="189">
        <v>21726600</v>
      </c>
      <c r="H46" s="189">
        <v>6171475.79</v>
      </c>
      <c r="I46" s="190">
        <f t="shared" si="0"/>
        <v>15555124.210000001</v>
      </c>
      <c r="J46" s="191">
        <f t="shared" si="1"/>
        <v>0.28410000000000002</v>
      </c>
    </row>
    <row r="47" spans="1:10" ht="30" hidden="1" x14ac:dyDescent="0.25">
      <c r="A47" s="139" t="s">
        <v>201</v>
      </c>
      <c r="B47" s="109" t="s">
        <v>219</v>
      </c>
      <c r="C47" s="109" t="s">
        <v>131</v>
      </c>
      <c r="D47" s="109" t="s">
        <v>5</v>
      </c>
      <c r="E47" s="109" t="s">
        <v>297</v>
      </c>
      <c r="F47" s="109" t="s">
        <v>25</v>
      </c>
      <c r="G47" s="189">
        <v>21726600</v>
      </c>
      <c r="H47" s="189">
        <v>6171475.79</v>
      </c>
      <c r="I47" s="190">
        <f t="shared" si="0"/>
        <v>15555124.210000001</v>
      </c>
      <c r="J47" s="191">
        <f t="shared" si="1"/>
        <v>0.28410000000000002</v>
      </c>
    </row>
    <row r="48" spans="1:10" ht="30" hidden="1" x14ac:dyDescent="0.25">
      <c r="A48" s="139" t="s">
        <v>2</v>
      </c>
      <c r="B48" s="109" t="s">
        <v>219</v>
      </c>
      <c r="C48" s="109" t="s">
        <v>131</v>
      </c>
      <c r="D48" s="109" t="s">
        <v>5</v>
      </c>
      <c r="E48" s="109" t="s">
        <v>297</v>
      </c>
      <c r="F48" s="109" t="s">
        <v>127</v>
      </c>
      <c r="G48" s="189">
        <v>15877400</v>
      </c>
      <c r="H48" s="189">
        <v>4674726.54</v>
      </c>
      <c r="I48" s="190">
        <f t="shared" si="0"/>
        <v>11202673.460000001</v>
      </c>
      <c r="J48" s="191">
        <f t="shared" si="1"/>
        <v>0.2944</v>
      </c>
    </row>
    <row r="49" spans="1:10" ht="45" hidden="1" x14ac:dyDescent="0.25">
      <c r="A49" s="139" t="s">
        <v>222</v>
      </c>
      <c r="B49" s="109" t="s">
        <v>219</v>
      </c>
      <c r="C49" s="109" t="s">
        <v>131</v>
      </c>
      <c r="D49" s="109" t="s">
        <v>5</v>
      </c>
      <c r="E49" s="109" t="s">
        <v>297</v>
      </c>
      <c r="F49" s="109" t="s">
        <v>157</v>
      </c>
      <c r="G49" s="189">
        <v>1403500</v>
      </c>
      <c r="H49" s="189">
        <v>134275.5</v>
      </c>
      <c r="I49" s="190">
        <f t="shared" si="0"/>
        <v>1269224.5</v>
      </c>
      <c r="J49" s="191">
        <f t="shared" si="1"/>
        <v>9.5699999999999993E-2</v>
      </c>
    </row>
    <row r="50" spans="1:10" ht="60" hidden="1" x14ac:dyDescent="0.25">
      <c r="A50" s="139" t="s">
        <v>296</v>
      </c>
      <c r="B50" s="109" t="s">
        <v>219</v>
      </c>
      <c r="C50" s="109" t="s">
        <v>131</v>
      </c>
      <c r="D50" s="109" t="s">
        <v>5</v>
      </c>
      <c r="E50" s="109" t="s">
        <v>297</v>
      </c>
      <c r="F50" s="109" t="s">
        <v>159</v>
      </c>
      <c r="G50" s="189">
        <v>4445700</v>
      </c>
      <c r="H50" s="189">
        <v>1362473.75</v>
      </c>
      <c r="I50" s="190">
        <f t="shared" si="0"/>
        <v>3083226.25</v>
      </c>
      <c r="J50" s="191">
        <f t="shared" si="1"/>
        <v>0.30649999999999999</v>
      </c>
    </row>
    <row r="51" spans="1:10" ht="30" hidden="1" x14ac:dyDescent="0.25">
      <c r="A51" s="139" t="s">
        <v>324</v>
      </c>
      <c r="B51" s="109" t="s">
        <v>219</v>
      </c>
      <c r="C51" s="109" t="s">
        <v>131</v>
      </c>
      <c r="D51" s="109" t="s">
        <v>5</v>
      </c>
      <c r="E51" s="109" t="s">
        <v>297</v>
      </c>
      <c r="F51" s="109" t="s">
        <v>219</v>
      </c>
      <c r="G51" s="189">
        <v>2131000</v>
      </c>
      <c r="H51" s="189">
        <v>479968.52</v>
      </c>
      <c r="I51" s="190">
        <f t="shared" si="0"/>
        <v>1651031.48</v>
      </c>
      <c r="J51" s="191">
        <f t="shared" si="1"/>
        <v>0.22520000000000001</v>
      </c>
    </row>
    <row r="52" spans="1:10" ht="45" hidden="1" x14ac:dyDescent="0.25">
      <c r="A52" s="139" t="s">
        <v>15</v>
      </c>
      <c r="B52" s="109" t="s">
        <v>219</v>
      </c>
      <c r="C52" s="109" t="s">
        <v>131</v>
      </c>
      <c r="D52" s="109" t="s">
        <v>5</v>
      </c>
      <c r="E52" s="109" t="s">
        <v>297</v>
      </c>
      <c r="F52" s="109" t="s">
        <v>310</v>
      </c>
      <c r="G52" s="189">
        <v>2131000</v>
      </c>
      <c r="H52" s="189">
        <v>479968.52</v>
      </c>
      <c r="I52" s="190">
        <f t="shared" si="0"/>
        <v>1651031.48</v>
      </c>
      <c r="J52" s="191">
        <f t="shared" si="1"/>
        <v>0.22520000000000001</v>
      </c>
    </row>
    <row r="53" spans="1:10" hidden="1" x14ac:dyDescent="0.25">
      <c r="A53" s="139" t="s">
        <v>301</v>
      </c>
      <c r="B53" s="109" t="s">
        <v>219</v>
      </c>
      <c r="C53" s="109" t="s">
        <v>131</v>
      </c>
      <c r="D53" s="109" t="s">
        <v>5</v>
      </c>
      <c r="E53" s="109" t="s">
        <v>297</v>
      </c>
      <c r="F53" s="109" t="s">
        <v>111</v>
      </c>
      <c r="G53" s="189">
        <v>2131000</v>
      </c>
      <c r="H53" s="189">
        <v>479968.52</v>
      </c>
      <c r="I53" s="190">
        <f t="shared" si="0"/>
        <v>1651031.48</v>
      </c>
      <c r="J53" s="191">
        <f t="shared" si="1"/>
        <v>0.22520000000000001</v>
      </c>
    </row>
    <row r="54" spans="1:10" ht="30" hidden="1" x14ac:dyDescent="0.25">
      <c r="A54" s="139" t="s">
        <v>229</v>
      </c>
      <c r="B54" s="109" t="s">
        <v>219</v>
      </c>
      <c r="C54" s="109" t="s">
        <v>131</v>
      </c>
      <c r="D54" s="109" t="s">
        <v>5</v>
      </c>
      <c r="E54" s="109" t="s">
        <v>297</v>
      </c>
      <c r="F54" s="109" t="s">
        <v>104</v>
      </c>
      <c r="G54" s="189">
        <v>46500</v>
      </c>
      <c r="H54" s="189">
        <v>0</v>
      </c>
      <c r="I54" s="190">
        <f t="shared" si="0"/>
        <v>46500</v>
      </c>
      <c r="J54" s="191">
        <f t="shared" si="1"/>
        <v>0</v>
      </c>
    </row>
    <row r="55" spans="1:10" ht="30" hidden="1" x14ac:dyDescent="0.25">
      <c r="A55" s="139" t="s">
        <v>79</v>
      </c>
      <c r="B55" s="109" t="s">
        <v>219</v>
      </c>
      <c r="C55" s="109" t="s">
        <v>131</v>
      </c>
      <c r="D55" s="109" t="s">
        <v>5</v>
      </c>
      <c r="E55" s="109" t="s">
        <v>297</v>
      </c>
      <c r="F55" s="109" t="s">
        <v>101</v>
      </c>
      <c r="G55" s="189">
        <v>46500</v>
      </c>
      <c r="H55" s="189">
        <v>0</v>
      </c>
      <c r="I55" s="190">
        <f t="shared" si="0"/>
        <v>46500</v>
      </c>
      <c r="J55" s="191">
        <f t="shared" si="1"/>
        <v>0</v>
      </c>
    </row>
    <row r="56" spans="1:10" ht="45" hidden="1" x14ac:dyDescent="0.25">
      <c r="A56" s="139" t="s">
        <v>580</v>
      </c>
      <c r="B56" s="109" t="s">
        <v>219</v>
      </c>
      <c r="C56" s="109" t="s">
        <v>131</v>
      </c>
      <c r="D56" s="109" t="s">
        <v>5</v>
      </c>
      <c r="E56" s="109" t="s">
        <v>297</v>
      </c>
      <c r="F56" s="109" t="s">
        <v>581</v>
      </c>
      <c r="G56" s="189">
        <v>46500</v>
      </c>
      <c r="H56" s="189">
        <v>0</v>
      </c>
      <c r="I56" s="190">
        <f t="shared" si="0"/>
        <v>46500</v>
      </c>
      <c r="J56" s="191">
        <f t="shared" si="1"/>
        <v>0</v>
      </c>
    </row>
    <row r="57" spans="1:10" hidden="1" x14ac:dyDescent="0.25">
      <c r="A57" s="139" t="s">
        <v>95</v>
      </c>
      <c r="B57" s="109" t="s">
        <v>219</v>
      </c>
      <c r="C57" s="109" t="s">
        <v>131</v>
      </c>
      <c r="D57" s="109" t="s">
        <v>5</v>
      </c>
      <c r="E57" s="109" t="s">
        <v>297</v>
      </c>
      <c r="F57" s="109" t="s">
        <v>57</v>
      </c>
      <c r="G57" s="189">
        <v>11600</v>
      </c>
      <c r="H57" s="189">
        <v>801.43</v>
      </c>
      <c r="I57" s="190">
        <f t="shared" si="0"/>
        <v>10798.57</v>
      </c>
      <c r="J57" s="191">
        <f t="shared" si="1"/>
        <v>6.9099999999999995E-2</v>
      </c>
    </row>
    <row r="58" spans="1:10" hidden="1" x14ac:dyDescent="0.25">
      <c r="A58" s="139" t="s">
        <v>70</v>
      </c>
      <c r="B58" s="109" t="s">
        <v>219</v>
      </c>
      <c r="C58" s="109" t="s">
        <v>131</v>
      </c>
      <c r="D58" s="109" t="s">
        <v>5</v>
      </c>
      <c r="E58" s="109" t="s">
        <v>297</v>
      </c>
      <c r="F58" s="109" t="s">
        <v>166</v>
      </c>
      <c r="G58" s="189">
        <v>11600</v>
      </c>
      <c r="H58" s="189">
        <v>801.43</v>
      </c>
      <c r="I58" s="190">
        <f t="shared" si="0"/>
        <v>10798.57</v>
      </c>
      <c r="J58" s="191">
        <f t="shared" si="1"/>
        <v>6.9099999999999995E-2</v>
      </c>
    </row>
    <row r="59" spans="1:10" ht="30" hidden="1" x14ac:dyDescent="0.25">
      <c r="A59" s="139" t="s">
        <v>303</v>
      </c>
      <c r="B59" s="109" t="s">
        <v>219</v>
      </c>
      <c r="C59" s="109" t="s">
        <v>131</v>
      </c>
      <c r="D59" s="109" t="s">
        <v>5</v>
      </c>
      <c r="E59" s="109" t="s">
        <v>297</v>
      </c>
      <c r="F59" s="109" t="s">
        <v>213</v>
      </c>
      <c r="G59" s="189">
        <v>6000</v>
      </c>
      <c r="H59" s="189">
        <v>0</v>
      </c>
      <c r="I59" s="190">
        <f t="shared" si="0"/>
        <v>6000</v>
      </c>
      <c r="J59" s="191">
        <f t="shared" si="1"/>
        <v>0</v>
      </c>
    </row>
    <row r="60" spans="1:10" hidden="1" x14ac:dyDescent="0.25">
      <c r="A60" s="139" t="s">
        <v>245</v>
      </c>
      <c r="B60" s="109" t="s">
        <v>219</v>
      </c>
      <c r="C60" s="109" t="s">
        <v>131</v>
      </c>
      <c r="D60" s="109" t="s">
        <v>5</v>
      </c>
      <c r="E60" s="109" t="s">
        <v>297</v>
      </c>
      <c r="F60" s="109" t="s">
        <v>337</v>
      </c>
      <c r="G60" s="189">
        <v>2800</v>
      </c>
      <c r="H60" s="189">
        <v>800</v>
      </c>
      <c r="I60" s="190">
        <f t="shared" si="0"/>
        <v>2000</v>
      </c>
      <c r="J60" s="191">
        <f t="shared" si="1"/>
        <v>0.28570000000000001</v>
      </c>
    </row>
    <row r="61" spans="1:10" hidden="1" x14ac:dyDescent="0.25">
      <c r="A61" s="139" t="s">
        <v>377</v>
      </c>
      <c r="B61" s="109" t="s">
        <v>219</v>
      </c>
      <c r="C61" s="109" t="s">
        <v>131</v>
      </c>
      <c r="D61" s="109" t="s">
        <v>5</v>
      </c>
      <c r="E61" s="109" t="s">
        <v>297</v>
      </c>
      <c r="F61" s="109" t="s">
        <v>363</v>
      </c>
      <c r="G61" s="189">
        <v>2800</v>
      </c>
      <c r="H61" s="189">
        <v>1.43</v>
      </c>
      <c r="I61" s="190">
        <f t="shared" si="0"/>
        <v>2798.57</v>
      </c>
      <c r="J61" s="191">
        <f t="shared" si="1"/>
        <v>5.0000000000000001E-4</v>
      </c>
    </row>
    <row r="62" spans="1:10" hidden="1" x14ac:dyDescent="0.25">
      <c r="A62" s="139" t="s">
        <v>681</v>
      </c>
      <c r="B62" s="109" t="s">
        <v>219</v>
      </c>
      <c r="C62" s="109" t="s">
        <v>131</v>
      </c>
      <c r="D62" s="109" t="s">
        <v>682</v>
      </c>
      <c r="E62" s="109" t="s">
        <v>297</v>
      </c>
      <c r="F62" s="109" t="s">
        <v>131</v>
      </c>
      <c r="G62" s="189">
        <v>1390700</v>
      </c>
      <c r="H62" s="189">
        <v>0</v>
      </c>
      <c r="I62" s="190">
        <f t="shared" si="0"/>
        <v>1390700</v>
      </c>
      <c r="J62" s="191">
        <f t="shared" si="1"/>
        <v>0</v>
      </c>
    </row>
    <row r="63" spans="1:10" hidden="1" x14ac:dyDescent="0.25">
      <c r="A63" s="139" t="s">
        <v>95</v>
      </c>
      <c r="B63" s="109" t="s">
        <v>219</v>
      </c>
      <c r="C63" s="109" t="s">
        <v>131</v>
      </c>
      <c r="D63" s="109" t="s">
        <v>682</v>
      </c>
      <c r="E63" s="109" t="s">
        <v>297</v>
      </c>
      <c r="F63" s="109" t="s">
        <v>57</v>
      </c>
      <c r="G63" s="189">
        <v>1390700</v>
      </c>
      <c r="H63" s="189">
        <v>0</v>
      </c>
      <c r="I63" s="190">
        <f t="shared" si="0"/>
        <v>1390700</v>
      </c>
      <c r="J63" s="191">
        <f t="shared" si="1"/>
        <v>0</v>
      </c>
    </row>
    <row r="64" spans="1:10" hidden="1" x14ac:dyDescent="0.25">
      <c r="A64" s="139" t="s">
        <v>683</v>
      </c>
      <c r="B64" s="109" t="s">
        <v>219</v>
      </c>
      <c r="C64" s="109" t="s">
        <v>131</v>
      </c>
      <c r="D64" s="109" t="s">
        <v>682</v>
      </c>
      <c r="E64" s="109" t="s">
        <v>297</v>
      </c>
      <c r="F64" s="109" t="s">
        <v>684</v>
      </c>
      <c r="G64" s="189">
        <v>1390700</v>
      </c>
      <c r="H64" s="189">
        <v>0</v>
      </c>
      <c r="I64" s="190">
        <f t="shared" si="0"/>
        <v>1390700</v>
      </c>
      <c r="J64" s="191">
        <f t="shared" si="1"/>
        <v>0</v>
      </c>
    </row>
    <row r="65" spans="1:10" hidden="1" x14ac:dyDescent="0.25">
      <c r="A65" s="139" t="s">
        <v>390</v>
      </c>
      <c r="B65" s="109" t="s">
        <v>219</v>
      </c>
      <c r="C65" s="109" t="s">
        <v>131</v>
      </c>
      <c r="D65" s="109" t="s">
        <v>185</v>
      </c>
      <c r="E65" s="109" t="s">
        <v>297</v>
      </c>
      <c r="F65" s="109" t="s">
        <v>131</v>
      </c>
      <c r="G65" s="189">
        <v>200000</v>
      </c>
      <c r="H65" s="189">
        <v>0</v>
      </c>
      <c r="I65" s="190">
        <f t="shared" si="0"/>
        <v>200000</v>
      </c>
      <c r="J65" s="191">
        <f t="shared" si="1"/>
        <v>0</v>
      </c>
    </row>
    <row r="66" spans="1:10" hidden="1" x14ac:dyDescent="0.25">
      <c r="A66" s="139" t="s">
        <v>95</v>
      </c>
      <c r="B66" s="109" t="s">
        <v>219</v>
      </c>
      <c r="C66" s="109" t="s">
        <v>131</v>
      </c>
      <c r="D66" s="109" t="s">
        <v>185</v>
      </c>
      <c r="E66" s="109" t="s">
        <v>297</v>
      </c>
      <c r="F66" s="109" t="s">
        <v>57</v>
      </c>
      <c r="G66" s="189">
        <v>200000</v>
      </c>
      <c r="H66" s="189">
        <v>0</v>
      </c>
      <c r="I66" s="190">
        <f t="shared" si="0"/>
        <v>200000</v>
      </c>
      <c r="J66" s="191">
        <f t="shared" si="1"/>
        <v>0</v>
      </c>
    </row>
    <row r="67" spans="1:10" hidden="1" x14ac:dyDescent="0.25">
      <c r="A67" s="139" t="s">
        <v>81</v>
      </c>
      <c r="B67" s="109" t="s">
        <v>219</v>
      </c>
      <c r="C67" s="109" t="s">
        <v>131</v>
      </c>
      <c r="D67" s="109" t="s">
        <v>185</v>
      </c>
      <c r="E67" s="109" t="s">
        <v>297</v>
      </c>
      <c r="F67" s="109" t="s">
        <v>269</v>
      </c>
      <c r="G67" s="189">
        <v>200000</v>
      </c>
      <c r="H67" s="189">
        <v>0</v>
      </c>
      <c r="I67" s="190">
        <f t="shared" si="0"/>
        <v>200000</v>
      </c>
      <c r="J67" s="191">
        <f t="shared" si="1"/>
        <v>0</v>
      </c>
    </row>
    <row r="68" spans="1:10" hidden="1" x14ac:dyDescent="0.25">
      <c r="A68" s="139" t="s">
        <v>41</v>
      </c>
      <c r="B68" s="109" t="s">
        <v>219</v>
      </c>
      <c r="C68" s="109" t="s">
        <v>131</v>
      </c>
      <c r="D68" s="109" t="s">
        <v>260</v>
      </c>
      <c r="E68" s="109" t="s">
        <v>297</v>
      </c>
      <c r="F68" s="109" t="s">
        <v>131</v>
      </c>
      <c r="G68" s="189">
        <v>89139700</v>
      </c>
      <c r="H68" s="189">
        <v>15430892.470000001</v>
      </c>
      <c r="I68" s="190">
        <f t="shared" si="0"/>
        <v>73708807.530000001</v>
      </c>
      <c r="J68" s="191">
        <f t="shared" si="1"/>
        <v>0.1731</v>
      </c>
    </row>
    <row r="69" spans="1:10" ht="75" hidden="1" x14ac:dyDescent="0.25">
      <c r="A69" s="139" t="s">
        <v>45</v>
      </c>
      <c r="B69" s="109" t="s">
        <v>219</v>
      </c>
      <c r="C69" s="109" t="s">
        <v>131</v>
      </c>
      <c r="D69" s="109" t="s">
        <v>260</v>
      </c>
      <c r="E69" s="109" t="s">
        <v>297</v>
      </c>
      <c r="F69" s="109" t="s">
        <v>28</v>
      </c>
      <c r="G69" s="189">
        <v>74266900</v>
      </c>
      <c r="H69" s="189">
        <v>15087783.34</v>
      </c>
      <c r="I69" s="190">
        <f t="shared" si="0"/>
        <v>59179116.659999996</v>
      </c>
      <c r="J69" s="191">
        <f t="shared" si="1"/>
        <v>0.20319999999999999</v>
      </c>
    </row>
    <row r="70" spans="1:10" ht="30" hidden="1" x14ac:dyDescent="0.25">
      <c r="A70" s="139" t="s">
        <v>40</v>
      </c>
      <c r="B70" s="109" t="s">
        <v>219</v>
      </c>
      <c r="C70" s="109" t="s">
        <v>131</v>
      </c>
      <c r="D70" s="109" t="s">
        <v>260</v>
      </c>
      <c r="E70" s="109" t="s">
        <v>297</v>
      </c>
      <c r="F70" s="109" t="s">
        <v>65</v>
      </c>
      <c r="G70" s="189">
        <v>73051300</v>
      </c>
      <c r="H70" s="189">
        <v>14916583.34</v>
      </c>
      <c r="I70" s="190">
        <f t="shared" si="0"/>
        <v>58134716.659999996</v>
      </c>
      <c r="J70" s="191">
        <f t="shared" si="1"/>
        <v>0.20419999999999999</v>
      </c>
    </row>
    <row r="71" spans="1:10" hidden="1" x14ac:dyDescent="0.25">
      <c r="A71" s="139" t="s">
        <v>225</v>
      </c>
      <c r="B71" s="109" t="s">
        <v>219</v>
      </c>
      <c r="C71" s="109" t="s">
        <v>131</v>
      </c>
      <c r="D71" s="109" t="s">
        <v>260</v>
      </c>
      <c r="E71" s="109" t="s">
        <v>297</v>
      </c>
      <c r="F71" s="109" t="s">
        <v>99</v>
      </c>
      <c r="G71" s="189">
        <v>55004700</v>
      </c>
      <c r="H71" s="189">
        <v>11018002.76</v>
      </c>
      <c r="I71" s="190">
        <f t="shared" ref="I71:I134" si="2">G71-H71</f>
        <v>43986697.240000002</v>
      </c>
      <c r="J71" s="191">
        <f t="shared" ref="J71:J134" si="3">ROUND(H71/G71,4)</f>
        <v>0.20030000000000001</v>
      </c>
    </row>
    <row r="72" spans="1:10" ht="30" hidden="1" x14ac:dyDescent="0.25">
      <c r="A72" s="139" t="s">
        <v>188</v>
      </c>
      <c r="B72" s="109" t="s">
        <v>219</v>
      </c>
      <c r="C72" s="109" t="s">
        <v>131</v>
      </c>
      <c r="D72" s="109" t="s">
        <v>260</v>
      </c>
      <c r="E72" s="109" t="s">
        <v>297</v>
      </c>
      <c r="F72" s="109" t="s">
        <v>119</v>
      </c>
      <c r="G72" s="189">
        <v>1435200</v>
      </c>
      <c r="H72" s="189">
        <v>542206</v>
      </c>
      <c r="I72" s="190">
        <f t="shared" si="2"/>
        <v>892994</v>
      </c>
      <c r="J72" s="191">
        <f t="shared" si="3"/>
        <v>0.37780000000000002</v>
      </c>
    </row>
    <row r="73" spans="1:10" ht="60" hidden="1" x14ac:dyDescent="0.25">
      <c r="A73" s="139" t="s">
        <v>257</v>
      </c>
      <c r="B73" s="109" t="s">
        <v>219</v>
      </c>
      <c r="C73" s="109" t="s">
        <v>131</v>
      </c>
      <c r="D73" s="109" t="s">
        <v>260</v>
      </c>
      <c r="E73" s="109" t="s">
        <v>297</v>
      </c>
      <c r="F73" s="109" t="s">
        <v>121</v>
      </c>
      <c r="G73" s="189">
        <v>16611400</v>
      </c>
      <c r="H73" s="189">
        <v>3356374.58</v>
      </c>
      <c r="I73" s="190">
        <f t="shared" si="2"/>
        <v>13255025.42</v>
      </c>
      <c r="J73" s="191">
        <f t="shared" si="3"/>
        <v>0.2021</v>
      </c>
    </row>
    <row r="74" spans="1:10" ht="30" hidden="1" x14ac:dyDescent="0.25">
      <c r="A74" s="139" t="s">
        <v>201</v>
      </c>
      <c r="B74" s="109" t="s">
        <v>219</v>
      </c>
      <c r="C74" s="109" t="s">
        <v>131</v>
      </c>
      <c r="D74" s="109" t="s">
        <v>260</v>
      </c>
      <c r="E74" s="109" t="s">
        <v>297</v>
      </c>
      <c r="F74" s="109" t="s">
        <v>25</v>
      </c>
      <c r="G74" s="189">
        <v>1215600</v>
      </c>
      <c r="H74" s="189">
        <v>171200</v>
      </c>
      <c r="I74" s="190">
        <f t="shared" si="2"/>
        <v>1044400</v>
      </c>
      <c r="J74" s="191">
        <f t="shared" si="3"/>
        <v>0.14080000000000001</v>
      </c>
    </row>
    <row r="75" spans="1:10" ht="30" hidden="1" x14ac:dyDescent="0.25">
      <c r="A75" s="139" t="s">
        <v>2</v>
      </c>
      <c r="B75" s="109" t="s">
        <v>219</v>
      </c>
      <c r="C75" s="109" t="s">
        <v>131</v>
      </c>
      <c r="D75" s="109" t="s">
        <v>260</v>
      </c>
      <c r="E75" s="109" t="s">
        <v>297</v>
      </c>
      <c r="F75" s="109" t="s">
        <v>127</v>
      </c>
      <c r="G75" s="189">
        <v>857400</v>
      </c>
      <c r="H75" s="189">
        <v>134000</v>
      </c>
      <c r="I75" s="190">
        <f t="shared" si="2"/>
        <v>723400</v>
      </c>
      <c r="J75" s="191">
        <f t="shared" si="3"/>
        <v>0.15629999999999999</v>
      </c>
    </row>
    <row r="76" spans="1:10" ht="45" hidden="1" x14ac:dyDescent="0.25">
      <c r="A76" s="139" t="s">
        <v>222</v>
      </c>
      <c r="B76" s="109" t="s">
        <v>219</v>
      </c>
      <c r="C76" s="109" t="s">
        <v>131</v>
      </c>
      <c r="D76" s="109" t="s">
        <v>260</v>
      </c>
      <c r="E76" s="109" t="s">
        <v>297</v>
      </c>
      <c r="F76" s="109" t="s">
        <v>157</v>
      </c>
      <c r="G76" s="189">
        <v>49300</v>
      </c>
      <c r="H76" s="189">
        <v>0</v>
      </c>
      <c r="I76" s="190">
        <f t="shared" si="2"/>
        <v>49300</v>
      </c>
      <c r="J76" s="191">
        <f t="shared" si="3"/>
        <v>0</v>
      </c>
    </row>
    <row r="77" spans="1:10" ht="60" hidden="1" x14ac:dyDescent="0.25">
      <c r="A77" s="139" t="s">
        <v>243</v>
      </c>
      <c r="B77" s="109" t="s">
        <v>219</v>
      </c>
      <c r="C77" s="109" t="s">
        <v>131</v>
      </c>
      <c r="D77" s="109" t="s">
        <v>260</v>
      </c>
      <c r="E77" s="109" t="s">
        <v>297</v>
      </c>
      <c r="F77" s="109" t="s">
        <v>206</v>
      </c>
      <c r="G77" s="189">
        <v>50000</v>
      </c>
      <c r="H77" s="189">
        <v>0</v>
      </c>
      <c r="I77" s="190">
        <f t="shared" si="2"/>
        <v>50000</v>
      </c>
      <c r="J77" s="191">
        <f t="shared" si="3"/>
        <v>0</v>
      </c>
    </row>
    <row r="78" spans="1:10" ht="60" hidden="1" x14ac:dyDescent="0.25">
      <c r="A78" s="139" t="s">
        <v>296</v>
      </c>
      <c r="B78" s="109" t="s">
        <v>219</v>
      </c>
      <c r="C78" s="109" t="s">
        <v>131</v>
      </c>
      <c r="D78" s="109" t="s">
        <v>260</v>
      </c>
      <c r="E78" s="109" t="s">
        <v>297</v>
      </c>
      <c r="F78" s="109" t="s">
        <v>159</v>
      </c>
      <c r="G78" s="189">
        <v>258900</v>
      </c>
      <c r="H78" s="189">
        <v>37200</v>
      </c>
      <c r="I78" s="190">
        <f t="shared" si="2"/>
        <v>221700</v>
      </c>
      <c r="J78" s="191">
        <f t="shared" si="3"/>
        <v>0.14369999999999999</v>
      </c>
    </row>
    <row r="79" spans="1:10" ht="30" hidden="1" x14ac:dyDescent="0.25">
      <c r="A79" s="139" t="s">
        <v>324</v>
      </c>
      <c r="B79" s="109" t="s">
        <v>219</v>
      </c>
      <c r="C79" s="109" t="s">
        <v>131</v>
      </c>
      <c r="D79" s="109" t="s">
        <v>260</v>
      </c>
      <c r="E79" s="109" t="s">
        <v>297</v>
      </c>
      <c r="F79" s="109" t="s">
        <v>219</v>
      </c>
      <c r="G79" s="189">
        <v>14241900</v>
      </c>
      <c r="H79" s="189">
        <v>293109.13</v>
      </c>
      <c r="I79" s="190">
        <f t="shared" si="2"/>
        <v>13948790.869999999</v>
      </c>
      <c r="J79" s="191">
        <f t="shared" si="3"/>
        <v>2.06E-2</v>
      </c>
    </row>
    <row r="80" spans="1:10" ht="45" hidden="1" x14ac:dyDescent="0.25">
      <c r="A80" s="139" t="s">
        <v>15</v>
      </c>
      <c r="B80" s="109" t="s">
        <v>219</v>
      </c>
      <c r="C80" s="109" t="s">
        <v>131</v>
      </c>
      <c r="D80" s="109" t="s">
        <v>260</v>
      </c>
      <c r="E80" s="109" t="s">
        <v>297</v>
      </c>
      <c r="F80" s="109" t="s">
        <v>310</v>
      </c>
      <c r="G80" s="189">
        <v>14241900</v>
      </c>
      <c r="H80" s="189">
        <v>293109.13</v>
      </c>
      <c r="I80" s="190">
        <f t="shared" si="2"/>
        <v>13948790.869999999</v>
      </c>
      <c r="J80" s="191">
        <f t="shared" si="3"/>
        <v>2.06E-2</v>
      </c>
    </row>
    <row r="81" spans="1:10" hidden="1" x14ac:dyDescent="0.25">
      <c r="A81" s="139" t="s">
        <v>301</v>
      </c>
      <c r="B81" s="109" t="s">
        <v>219</v>
      </c>
      <c r="C81" s="109" t="s">
        <v>131</v>
      </c>
      <c r="D81" s="109" t="s">
        <v>260</v>
      </c>
      <c r="E81" s="109" t="s">
        <v>297</v>
      </c>
      <c r="F81" s="109" t="s">
        <v>111</v>
      </c>
      <c r="G81" s="189">
        <v>14241900</v>
      </c>
      <c r="H81" s="189">
        <v>293109.13</v>
      </c>
      <c r="I81" s="190">
        <f t="shared" si="2"/>
        <v>13948790.869999999</v>
      </c>
      <c r="J81" s="191">
        <f t="shared" si="3"/>
        <v>2.06E-2</v>
      </c>
    </row>
    <row r="82" spans="1:10" ht="45" hidden="1" x14ac:dyDescent="0.25">
      <c r="A82" s="139" t="s">
        <v>333</v>
      </c>
      <c r="B82" s="109" t="s">
        <v>219</v>
      </c>
      <c r="C82" s="109" t="s">
        <v>131</v>
      </c>
      <c r="D82" s="109" t="s">
        <v>260</v>
      </c>
      <c r="E82" s="109" t="s">
        <v>297</v>
      </c>
      <c r="F82" s="109" t="s">
        <v>373</v>
      </c>
      <c r="G82" s="189">
        <v>160000</v>
      </c>
      <c r="H82" s="189">
        <v>0</v>
      </c>
      <c r="I82" s="190">
        <f t="shared" si="2"/>
        <v>160000</v>
      </c>
      <c r="J82" s="191">
        <f t="shared" si="3"/>
        <v>0</v>
      </c>
    </row>
    <row r="83" spans="1:10" ht="60" hidden="1" x14ac:dyDescent="0.25">
      <c r="A83" s="139" t="s">
        <v>685</v>
      </c>
      <c r="B83" s="109" t="s">
        <v>219</v>
      </c>
      <c r="C83" s="109" t="s">
        <v>131</v>
      </c>
      <c r="D83" s="109" t="s">
        <v>260</v>
      </c>
      <c r="E83" s="109" t="s">
        <v>297</v>
      </c>
      <c r="F83" s="109" t="s">
        <v>105</v>
      </c>
      <c r="G83" s="189">
        <v>160000</v>
      </c>
      <c r="H83" s="189">
        <v>0</v>
      </c>
      <c r="I83" s="190">
        <f t="shared" si="2"/>
        <v>160000</v>
      </c>
      <c r="J83" s="191">
        <f t="shared" si="3"/>
        <v>0</v>
      </c>
    </row>
    <row r="84" spans="1:10" ht="30" hidden="1" x14ac:dyDescent="0.25">
      <c r="A84" s="139" t="s">
        <v>227</v>
      </c>
      <c r="B84" s="109" t="s">
        <v>219</v>
      </c>
      <c r="C84" s="109" t="s">
        <v>131</v>
      </c>
      <c r="D84" s="109" t="s">
        <v>260</v>
      </c>
      <c r="E84" s="109" t="s">
        <v>297</v>
      </c>
      <c r="F84" s="109" t="s">
        <v>123</v>
      </c>
      <c r="G84" s="189">
        <v>160000</v>
      </c>
      <c r="H84" s="189">
        <v>0</v>
      </c>
      <c r="I84" s="190">
        <f t="shared" si="2"/>
        <v>160000</v>
      </c>
      <c r="J84" s="191">
        <f t="shared" si="3"/>
        <v>0</v>
      </c>
    </row>
    <row r="85" spans="1:10" hidden="1" x14ac:dyDescent="0.25">
      <c r="A85" s="139" t="s">
        <v>95</v>
      </c>
      <c r="B85" s="109" t="s">
        <v>219</v>
      </c>
      <c r="C85" s="109" t="s">
        <v>131</v>
      </c>
      <c r="D85" s="109" t="s">
        <v>260</v>
      </c>
      <c r="E85" s="109" t="s">
        <v>297</v>
      </c>
      <c r="F85" s="109" t="s">
        <v>57</v>
      </c>
      <c r="G85" s="189">
        <v>470900</v>
      </c>
      <c r="H85" s="189">
        <v>50000</v>
      </c>
      <c r="I85" s="190">
        <f t="shared" si="2"/>
        <v>420900</v>
      </c>
      <c r="J85" s="191">
        <f t="shared" si="3"/>
        <v>0.1062</v>
      </c>
    </row>
    <row r="86" spans="1:10" hidden="1" x14ac:dyDescent="0.25">
      <c r="A86" s="139" t="s">
        <v>385</v>
      </c>
      <c r="B86" s="109" t="s">
        <v>219</v>
      </c>
      <c r="C86" s="109" t="s">
        <v>131</v>
      </c>
      <c r="D86" s="109" t="s">
        <v>260</v>
      </c>
      <c r="E86" s="109" t="s">
        <v>297</v>
      </c>
      <c r="F86" s="109" t="s">
        <v>170</v>
      </c>
      <c r="G86" s="189">
        <v>2000</v>
      </c>
      <c r="H86" s="189">
        <v>0</v>
      </c>
      <c r="I86" s="190">
        <f t="shared" si="2"/>
        <v>2000</v>
      </c>
      <c r="J86" s="191">
        <f t="shared" si="3"/>
        <v>0</v>
      </c>
    </row>
    <row r="87" spans="1:10" ht="45" hidden="1" x14ac:dyDescent="0.25">
      <c r="A87" s="139" t="s">
        <v>27</v>
      </c>
      <c r="B87" s="109" t="s">
        <v>219</v>
      </c>
      <c r="C87" s="109" t="s">
        <v>131</v>
      </c>
      <c r="D87" s="109" t="s">
        <v>260</v>
      </c>
      <c r="E87" s="109" t="s">
        <v>297</v>
      </c>
      <c r="F87" s="109" t="s">
        <v>215</v>
      </c>
      <c r="G87" s="189">
        <v>2000</v>
      </c>
      <c r="H87" s="189">
        <v>0</v>
      </c>
      <c r="I87" s="190">
        <f t="shared" si="2"/>
        <v>2000</v>
      </c>
      <c r="J87" s="191">
        <f t="shared" si="3"/>
        <v>0</v>
      </c>
    </row>
    <row r="88" spans="1:10" hidden="1" x14ac:dyDescent="0.25">
      <c r="A88" s="139" t="s">
        <v>70</v>
      </c>
      <c r="B88" s="109" t="s">
        <v>219</v>
      </c>
      <c r="C88" s="109" t="s">
        <v>131</v>
      </c>
      <c r="D88" s="109" t="s">
        <v>260</v>
      </c>
      <c r="E88" s="109" t="s">
        <v>297</v>
      </c>
      <c r="F88" s="109" t="s">
        <v>166</v>
      </c>
      <c r="G88" s="189">
        <v>468900</v>
      </c>
      <c r="H88" s="189">
        <v>50000</v>
      </c>
      <c r="I88" s="190">
        <f t="shared" si="2"/>
        <v>418900</v>
      </c>
      <c r="J88" s="191">
        <f t="shared" si="3"/>
        <v>0.1066</v>
      </c>
    </row>
    <row r="89" spans="1:10" ht="30" hidden="1" x14ac:dyDescent="0.25">
      <c r="A89" s="139" t="s">
        <v>303</v>
      </c>
      <c r="B89" s="109" t="s">
        <v>219</v>
      </c>
      <c r="C89" s="109" t="s">
        <v>131</v>
      </c>
      <c r="D89" s="109" t="s">
        <v>260</v>
      </c>
      <c r="E89" s="109" t="s">
        <v>297</v>
      </c>
      <c r="F89" s="109" t="s">
        <v>213</v>
      </c>
      <c r="G89" s="189">
        <v>170700</v>
      </c>
      <c r="H89" s="189">
        <v>0</v>
      </c>
      <c r="I89" s="190">
        <f t="shared" si="2"/>
        <v>170700</v>
      </c>
      <c r="J89" s="191">
        <f t="shared" si="3"/>
        <v>0</v>
      </c>
    </row>
    <row r="90" spans="1:10" hidden="1" x14ac:dyDescent="0.25">
      <c r="A90" s="139" t="s">
        <v>245</v>
      </c>
      <c r="B90" s="109" t="s">
        <v>219</v>
      </c>
      <c r="C90" s="109" t="s">
        <v>131</v>
      </c>
      <c r="D90" s="109" t="s">
        <v>260</v>
      </c>
      <c r="E90" s="109" t="s">
        <v>297</v>
      </c>
      <c r="F90" s="109" t="s">
        <v>337</v>
      </c>
      <c r="G90" s="189">
        <v>209900</v>
      </c>
      <c r="H90" s="189">
        <v>0</v>
      </c>
      <c r="I90" s="190">
        <f t="shared" si="2"/>
        <v>209900</v>
      </c>
      <c r="J90" s="191">
        <f t="shared" si="3"/>
        <v>0</v>
      </c>
    </row>
    <row r="91" spans="1:10" hidden="1" x14ac:dyDescent="0.25">
      <c r="A91" s="139" t="s">
        <v>377</v>
      </c>
      <c r="B91" s="109" t="s">
        <v>219</v>
      </c>
      <c r="C91" s="109" t="s">
        <v>131</v>
      </c>
      <c r="D91" s="109" t="s">
        <v>260</v>
      </c>
      <c r="E91" s="109" t="s">
        <v>297</v>
      </c>
      <c r="F91" s="109" t="s">
        <v>363</v>
      </c>
      <c r="G91" s="189">
        <v>88300</v>
      </c>
      <c r="H91" s="189">
        <v>50000</v>
      </c>
      <c r="I91" s="190">
        <f t="shared" si="2"/>
        <v>38300</v>
      </c>
      <c r="J91" s="191">
        <f t="shared" si="3"/>
        <v>0.56630000000000003</v>
      </c>
    </row>
    <row r="92" spans="1:10" ht="30" x14ac:dyDescent="0.25">
      <c r="A92" s="139" t="s">
        <v>49</v>
      </c>
      <c r="B92" s="109" t="s">
        <v>219</v>
      </c>
      <c r="C92" s="109" t="s">
        <v>131</v>
      </c>
      <c r="D92" s="109" t="s">
        <v>190</v>
      </c>
      <c r="E92" s="109" t="s">
        <v>297</v>
      </c>
      <c r="F92" s="109" t="s">
        <v>131</v>
      </c>
      <c r="G92" s="189">
        <v>6383200</v>
      </c>
      <c r="H92" s="189">
        <v>1221625.0900000001</v>
      </c>
      <c r="I92" s="190">
        <f t="shared" si="2"/>
        <v>5161574.91</v>
      </c>
      <c r="J92" s="191">
        <f t="shared" si="3"/>
        <v>0.19139999999999999</v>
      </c>
    </row>
    <row r="93" spans="1:10" ht="45" hidden="1" x14ac:dyDescent="0.25">
      <c r="A93" s="139" t="s">
        <v>43</v>
      </c>
      <c r="B93" s="109" t="s">
        <v>219</v>
      </c>
      <c r="C93" s="109" t="s">
        <v>131</v>
      </c>
      <c r="D93" s="109" t="s">
        <v>268</v>
      </c>
      <c r="E93" s="109" t="s">
        <v>297</v>
      </c>
      <c r="F93" s="109" t="s">
        <v>131</v>
      </c>
      <c r="G93" s="189">
        <v>6383200</v>
      </c>
      <c r="H93" s="189">
        <v>1221625.0900000001</v>
      </c>
      <c r="I93" s="190">
        <f t="shared" si="2"/>
        <v>5161574.91</v>
      </c>
      <c r="J93" s="191">
        <f t="shared" si="3"/>
        <v>0.19139999999999999</v>
      </c>
    </row>
    <row r="94" spans="1:10" ht="75" hidden="1" x14ac:dyDescent="0.25">
      <c r="A94" s="139" t="s">
        <v>45</v>
      </c>
      <c r="B94" s="109" t="s">
        <v>219</v>
      </c>
      <c r="C94" s="109" t="s">
        <v>131</v>
      </c>
      <c r="D94" s="109" t="s">
        <v>268</v>
      </c>
      <c r="E94" s="109" t="s">
        <v>297</v>
      </c>
      <c r="F94" s="109" t="s">
        <v>28</v>
      </c>
      <c r="G94" s="189">
        <v>4344400</v>
      </c>
      <c r="H94" s="189">
        <v>1221625.0900000001</v>
      </c>
      <c r="I94" s="190">
        <f t="shared" si="2"/>
        <v>3122774.91</v>
      </c>
      <c r="J94" s="191">
        <f t="shared" si="3"/>
        <v>0.28120000000000001</v>
      </c>
    </row>
    <row r="95" spans="1:10" ht="30" hidden="1" x14ac:dyDescent="0.25">
      <c r="A95" s="139" t="s">
        <v>40</v>
      </c>
      <c r="B95" s="109" t="s">
        <v>219</v>
      </c>
      <c r="C95" s="109" t="s">
        <v>131</v>
      </c>
      <c r="D95" s="109" t="s">
        <v>268</v>
      </c>
      <c r="E95" s="109" t="s">
        <v>297</v>
      </c>
      <c r="F95" s="109" t="s">
        <v>65</v>
      </c>
      <c r="G95" s="189">
        <v>4344400</v>
      </c>
      <c r="H95" s="189">
        <v>1221625.0900000001</v>
      </c>
      <c r="I95" s="190">
        <f t="shared" si="2"/>
        <v>3122774.91</v>
      </c>
      <c r="J95" s="191">
        <f t="shared" si="3"/>
        <v>0.28120000000000001</v>
      </c>
    </row>
    <row r="96" spans="1:10" hidden="1" x14ac:dyDescent="0.25">
      <c r="A96" s="139" t="s">
        <v>225</v>
      </c>
      <c r="B96" s="109" t="s">
        <v>219</v>
      </c>
      <c r="C96" s="109" t="s">
        <v>131</v>
      </c>
      <c r="D96" s="109" t="s">
        <v>268</v>
      </c>
      <c r="E96" s="109" t="s">
        <v>297</v>
      </c>
      <c r="F96" s="109" t="s">
        <v>99</v>
      </c>
      <c r="G96" s="189">
        <v>3140600</v>
      </c>
      <c r="H96" s="189">
        <v>774823.89</v>
      </c>
      <c r="I96" s="190">
        <f t="shared" si="2"/>
        <v>2365776.11</v>
      </c>
      <c r="J96" s="191">
        <f t="shared" si="3"/>
        <v>0.2467</v>
      </c>
    </row>
    <row r="97" spans="1:10" ht="30" hidden="1" x14ac:dyDescent="0.25">
      <c r="A97" s="139" t="s">
        <v>188</v>
      </c>
      <c r="B97" s="109" t="s">
        <v>219</v>
      </c>
      <c r="C97" s="109" t="s">
        <v>131</v>
      </c>
      <c r="D97" s="109" t="s">
        <v>268</v>
      </c>
      <c r="E97" s="109" t="s">
        <v>297</v>
      </c>
      <c r="F97" s="109" t="s">
        <v>119</v>
      </c>
      <c r="G97" s="189">
        <v>255300</v>
      </c>
      <c r="H97" s="189">
        <v>244756</v>
      </c>
      <c r="I97" s="190">
        <f t="shared" si="2"/>
        <v>10544</v>
      </c>
      <c r="J97" s="191">
        <f t="shared" si="3"/>
        <v>0.9587</v>
      </c>
    </row>
    <row r="98" spans="1:10" ht="60" hidden="1" x14ac:dyDescent="0.25">
      <c r="A98" s="139" t="s">
        <v>257</v>
      </c>
      <c r="B98" s="109" t="s">
        <v>219</v>
      </c>
      <c r="C98" s="109" t="s">
        <v>131</v>
      </c>
      <c r="D98" s="109" t="s">
        <v>268</v>
      </c>
      <c r="E98" s="109" t="s">
        <v>297</v>
      </c>
      <c r="F98" s="109" t="s">
        <v>121</v>
      </c>
      <c r="G98" s="189">
        <v>948500</v>
      </c>
      <c r="H98" s="189">
        <v>202045.2</v>
      </c>
      <c r="I98" s="190">
        <f t="shared" si="2"/>
        <v>746454.8</v>
      </c>
      <c r="J98" s="191">
        <f t="shared" si="3"/>
        <v>0.21299999999999999</v>
      </c>
    </row>
    <row r="99" spans="1:10" ht="30" hidden="1" x14ac:dyDescent="0.25">
      <c r="A99" s="139" t="s">
        <v>324</v>
      </c>
      <c r="B99" s="109" t="s">
        <v>219</v>
      </c>
      <c r="C99" s="109" t="s">
        <v>131</v>
      </c>
      <c r="D99" s="109" t="s">
        <v>268</v>
      </c>
      <c r="E99" s="109" t="s">
        <v>297</v>
      </c>
      <c r="F99" s="109" t="s">
        <v>219</v>
      </c>
      <c r="G99" s="189">
        <v>408400</v>
      </c>
      <c r="H99" s="189">
        <v>0</v>
      </c>
      <c r="I99" s="190">
        <f t="shared" si="2"/>
        <v>408400</v>
      </c>
      <c r="J99" s="191">
        <f t="shared" si="3"/>
        <v>0</v>
      </c>
    </row>
    <row r="100" spans="1:10" ht="45" hidden="1" x14ac:dyDescent="0.25">
      <c r="A100" s="139" t="s">
        <v>15</v>
      </c>
      <c r="B100" s="109" t="s">
        <v>219</v>
      </c>
      <c r="C100" s="109" t="s">
        <v>131</v>
      </c>
      <c r="D100" s="109" t="s">
        <v>268</v>
      </c>
      <c r="E100" s="109" t="s">
        <v>297</v>
      </c>
      <c r="F100" s="109" t="s">
        <v>310</v>
      </c>
      <c r="G100" s="189">
        <v>408400</v>
      </c>
      <c r="H100" s="189">
        <v>0</v>
      </c>
      <c r="I100" s="190">
        <f t="shared" si="2"/>
        <v>408400</v>
      </c>
      <c r="J100" s="191">
        <f t="shared" si="3"/>
        <v>0</v>
      </c>
    </row>
    <row r="101" spans="1:10" hidden="1" x14ac:dyDescent="0.25">
      <c r="A101" s="139" t="s">
        <v>301</v>
      </c>
      <c r="B101" s="109" t="s">
        <v>219</v>
      </c>
      <c r="C101" s="109" t="s">
        <v>131</v>
      </c>
      <c r="D101" s="109" t="s">
        <v>268</v>
      </c>
      <c r="E101" s="109" t="s">
        <v>297</v>
      </c>
      <c r="F101" s="109" t="s">
        <v>111</v>
      </c>
      <c r="G101" s="189">
        <v>408400</v>
      </c>
      <c r="H101" s="189">
        <v>0</v>
      </c>
      <c r="I101" s="190">
        <f t="shared" si="2"/>
        <v>408400</v>
      </c>
      <c r="J101" s="191">
        <f t="shared" si="3"/>
        <v>0</v>
      </c>
    </row>
    <row r="102" spans="1:10" ht="45" hidden="1" x14ac:dyDescent="0.25">
      <c r="A102" s="139" t="s">
        <v>333</v>
      </c>
      <c r="B102" s="109" t="s">
        <v>219</v>
      </c>
      <c r="C102" s="109" t="s">
        <v>131</v>
      </c>
      <c r="D102" s="109" t="s">
        <v>268</v>
      </c>
      <c r="E102" s="109" t="s">
        <v>297</v>
      </c>
      <c r="F102" s="109" t="s">
        <v>373</v>
      </c>
      <c r="G102" s="189">
        <v>1630400</v>
      </c>
      <c r="H102" s="189">
        <v>0</v>
      </c>
      <c r="I102" s="190">
        <f t="shared" si="2"/>
        <v>1630400</v>
      </c>
      <c r="J102" s="191">
        <f t="shared" si="3"/>
        <v>0</v>
      </c>
    </row>
    <row r="103" spans="1:10" hidden="1" x14ac:dyDescent="0.25">
      <c r="A103" s="139" t="s">
        <v>112</v>
      </c>
      <c r="B103" s="109" t="s">
        <v>219</v>
      </c>
      <c r="C103" s="109" t="s">
        <v>131</v>
      </c>
      <c r="D103" s="109" t="s">
        <v>268</v>
      </c>
      <c r="E103" s="109" t="s">
        <v>297</v>
      </c>
      <c r="F103" s="109" t="s">
        <v>23</v>
      </c>
      <c r="G103" s="189">
        <v>1630400</v>
      </c>
      <c r="H103" s="189">
        <v>0</v>
      </c>
      <c r="I103" s="190">
        <f t="shared" si="2"/>
        <v>1630400</v>
      </c>
      <c r="J103" s="191">
        <f t="shared" si="3"/>
        <v>0</v>
      </c>
    </row>
    <row r="104" spans="1:10" hidden="1" x14ac:dyDescent="0.25">
      <c r="A104" s="139" t="s">
        <v>370</v>
      </c>
      <c r="B104" s="109" t="s">
        <v>219</v>
      </c>
      <c r="C104" s="109" t="s">
        <v>131</v>
      </c>
      <c r="D104" s="109" t="s">
        <v>268</v>
      </c>
      <c r="E104" s="109" t="s">
        <v>297</v>
      </c>
      <c r="F104" s="109" t="s">
        <v>154</v>
      </c>
      <c r="G104" s="189">
        <v>1630400</v>
      </c>
      <c r="H104" s="189">
        <v>0</v>
      </c>
      <c r="I104" s="190">
        <f t="shared" si="2"/>
        <v>1630400</v>
      </c>
      <c r="J104" s="191">
        <f t="shared" si="3"/>
        <v>0</v>
      </c>
    </row>
    <row r="105" spans="1:10" x14ac:dyDescent="0.25">
      <c r="A105" s="139" t="s">
        <v>71</v>
      </c>
      <c r="B105" s="109" t="s">
        <v>219</v>
      </c>
      <c r="C105" s="109" t="s">
        <v>131</v>
      </c>
      <c r="D105" s="109" t="s">
        <v>387</v>
      </c>
      <c r="E105" s="109" t="s">
        <v>297</v>
      </c>
      <c r="F105" s="109" t="s">
        <v>131</v>
      </c>
      <c r="G105" s="189">
        <v>32186100</v>
      </c>
      <c r="H105" s="189">
        <v>2774063.45</v>
      </c>
      <c r="I105" s="190">
        <f t="shared" si="2"/>
        <v>29412036.550000001</v>
      </c>
      <c r="J105" s="191">
        <f t="shared" si="3"/>
        <v>8.6199999999999999E-2</v>
      </c>
    </row>
    <row r="106" spans="1:10" hidden="1" x14ac:dyDescent="0.25">
      <c r="A106" s="139" t="s">
        <v>129</v>
      </c>
      <c r="B106" s="109" t="s">
        <v>219</v>
      </c>
      <c r="C106" s="109" t="s">
        <v>131</v>
      </c>
      <c r="D106" s="109" t="s">
        <v>31</v>
      </c>
      <c r="E106" s="109" t="s">
        <v>297</v>
      </c>
      <c r="F106" s="109" t="s">
        <v>131</v>
      </c>
      <c r="G106" s="189">
        <v>16162400</v>
      </c>
      <c r="H106" s="189">
        <v>2721059.8</v>
      </c>
      <c r="I106" s="190">
        <f t="shared" si="2"/>
        <v>13441340.199999999</v>
      </c>
      <c r="J106" s="191">
        <f t="shared" si="3"/>
        <v>0.16839999999999999</v>
      </c>
    </row>
    <row r="107" spans="1:10" ht="30" hidden="1" x14ac:dyDescent="0.25">
      <c r="A107" s="139" t="s">
        <v>324</v>
      </c>
      <c r="B107" s="109" t="s">
        <v>219</v>
      </c>
      <c r="C107" s="109" t="s">
        <v>131</v>
      </c>
      <c r="D107" s="109" t="s">
        <v>31</v>
      </c>
      <c r="E107" s="109" t="s">
        <v>297</v>
      </c>
      <c r="F107" s="109" t="s">
        <v>219</v>
      </c>
      <c r="G107" s="189">
        <v>16162400</v>
      </c>
      <c r="H107" s="189">
        <v>2721059.8</v>
      </c>
      <c r="I107" s="190">
        <f t="shared" si="2"/>
        <v>13441340.199999999</v>
      </c>
      <c r="J107" s="191">
        <f t="shared" si="3"/>
        <v>0.16839999999999999</v>
      </c>
    </row>
    <row r="108" spans="1:10" ht="45" hidden="1" x14ac:dyDescent="0.25">
      <c r="A108" s="139" t="s">
        <v>15</v>
      </c>
      <c r="B108" s="109" t="s">
        <v>219</v>
      </c>
      <c r="C108" s="109" t="s">
        <v>131</v>
      </c>
      <c r="D108" s="109" t="s">
        <v>31</v>
      </c>
      <c r="E108" s="109" t="s">
        <v>297</v>
      </c>
      <c r="F108" s="109" t="s">
        <v>310</v>
      </c>
      <c r="G108" s="189">
        <v>16162400</v>
      </c>
      <c r="H108" s="189">
        <v>2721059.8</v>
      </c>
      <c r="I108" s="190">
        <f t="shared" si="2"/>
        <v>13441340.199999999</v>
      </c>
      <c r="J108" s="191">
        <f t="shared" si="3"/>
        <v>0.16839999999999999</v>
      </c>
    </row>
    <row r="109" spans="1:10" hidden="1" x14ac:dyDescent="0.25">
      <c r="A109" s="139" t="s">
        <v>301</v>
      </c>
      <c r="B109" s="109" t="s">
        <v>219</v>
      </c>
      <c r="C109" s="109" t="s">
        <v>131</v>
      </c>
      <c r="D109" s="109" t="s">
        <v>31</v>
      </c>
      <c r="E109" s="109" t="s">
        <v>297</v>
      </c>
      <c r="F109" s="109" t="s">
        <v>111</v>
      </c>
      <c r="G109" s="189">
        <v>16162400</v>
      </c>
      <c r="H109" s="189">
        <v>2721059.8</v>
      </c>
      <c r="I109" s="190">
        <f t="shared" si="2"/>
        <v>13441340.199999999</v>
      </c>
      <c r="J109" s="191">
        <f t="shared" si="3"/>
        <v>0.16839999999999999</v>
      </c>
    </row>
    <row r="110" spans="1:10" hidden="1" x14ac:dyDescent="0.25">
      <c r="A110" s="139" t="s">
        <v>12</v>
      </c>
      <c r="B110" s="109" t="s">
        <v>219</v>
      </c>
      <c r="C110" s="109" t="s">
        <v>131</v>
      </c>
      <c r="D110" s="109" t="s">
        <v>136</v>
      </c>
      <c r="E110" s="109" t="s">
        <v>297</v>
      </c>
      <c r="F110" s="109" t="s">
        <v>131</v>
      </c>
      <c r="G110" s="189">
        <v>14759000</v>
      </c>
      <c r="H110" s="189">
        <v>0</v>
      </c>
      <c r="I110" s="190">
        <f t="shared" si="2"/>
        <v>14759000</v>
      </c>
      <c r="J110" s="191">
        <f t="shared" si="3"/>
        <v>0</v>
      </c>
    </row>
    <row r="111" spans="1:10" ht="30" hidden="1" x14ac:dyDescent="0.25">
      <c r="A111" s="139" t="s">
        <v>324</v>
      </c>
      <c r="B111" s="109" t="s">
        <v>219</v>
      </c>
      <c r="C111" s="109" t="s">
        <v>131</v>
      </c>
      <c r="D111" s="109" t="s">
        <v>136</v>
      </c>
      <c r="E111" s="109" t="s">
        <v>297</v>
      </c>
      <c r="F111" s="109" t="s">
        <v>219</v>
      </c>
      <c r="G111" s="189">
        <v>14759000</v>
      </c>
      <c r="H111" s="189">
        <v>0</v>
      </c>
      <c r="I111" s="190">
        <f t="shared" si="2"/>
        <v>14759000</v>
      </c>
      <c r="J111" s="191">
        <f t="shared" si="3"/>
        <v>0</v>
      </c>
    </row>
    <row r="112" spans="1:10" ht="45" hidden="1" x14ac:dyDescent="0.25">
      <c r="A112" s="139" t="s">
        <v>15</v>
      </c>
      <c r="B112" s="109" t="s">
        <v>219</v>
      </c>
      <c r="C112" s="109" t="s">
        <v>131</v>
      </c>
      <c r="D112" s="109" t="s">
        <v>136</v>
      </c>
      <c r="E112" s="109" t="s">
        <v>297</v>
      </c>
      <c r="F112" s="109" t="s">
        <v>310</v>
      </c>
      <c r="G112" s="189">
        <v>14759000</v>
      </c>
      <c r="H112" s="189">
        <v>0</v>
      </c>
      <c r="I112" s="190">
        <f t="shared" si="2"/>
        <v>14759000</v>
      </c>
      <c r="J112" s="191">
        <f t="shared" si="3"/>
        <v>0</v>
      </c>
    </row>
    <row r="113" spans="1:10" hidden="1" x14ac:dyDescent="0.25">
      <c r="A113" s="139" t="s">
        <v>301</v>
      </c>
      <c r="B113" s="109" t="s">
        <v>219</v>
      </c>
      <c r="C113" s="109" t="s">
        <v>131</v>
      </c>
      <c r="D113" s="109" t="s">
        <v>136</v>
      </c>
      <c r="E113" s="109" t="s">
        <v>297</v>
      </c>
      <c r="F113" s="109" t="s">
        <v>111</v>
      </c>
      <c r="G113" s="189">
        <v>14759000</v>
      </c>
      <c r="H113" s="189">
        <v>0</v>
      </c>
      <c r="I113" s="190">
        <f t="shared" si="2"/>
        <v>14759000</v>
      </c>
      <c r="J113" s="191">
        <f t="shared" si="3"/>
        <v>0</v>
      </c>
    </row>
    <row r="114" spans="1:10" hidden="1" x14ac:dyDescent="0.25">
      <c r="A114" s="139" t="s">
        <v>317</v>
      </c>
      <c r="B114" s="109" t="s">
        <v>219</v>
      </c>
      <c r="C114" s="109" t="s">
        <v>131</v>
      </c>
      <c r="D114" s="109" t="s">
        <v>176</v>
      </c>
      <c r="E114" s="109" t="s">
        <v>297</v>
      </c>
      <c r="F114" s="109" t="s">
        <v>131</v>
      </c>
      <c r="G114" s="189">
        <v>1264700</v>
      </c>
      <c r="H114" s="189">
        <v>53003.65</v>
      </c>
      <c r="I114" s="190">
        <f t="shared" si="2"/>
        <v>1211696.3500000001</v>
      </c>
      <c r="J114" s="191">
        <f t="shared" si="3"/>
        <v>4.19E-2</v>
      </c>
    </row>
    <row r="115" spans="1:10" ht="75" hidden="1" x14ac:dyDescent="0.25">
      <c r="A115" s="139" t="s">
        <v>45</v>
      </c>
      <c r="B115" s="109" t="s">
        <v>219</v>
      </c>
      <c r="C115" s="109" t="s">
        <v>131</v>
      </c>
      <c r="D115" s="109" t="s">
        <v>176</v>
      </c>
      <c r="E115" s="109" t="s">
        <v>297</v>
      </c>
      <c r="F115" s="109" t="s">
        <v>28</v>
      </c>
      <c r="G115" s="189">
        <v>359300</v>
      </c>
      <c r="H115" s="189">
        <v>53003.65</v>
      </c>
      <c r="I115" s="190">
        <f t="shared" si="2"/>
        <v>306296.34999999998</v>
      </c>
      <c r="J115" s="191">
        <f t="shared" si="3"/>
        <v>0.14749999999999999</v>
      </c>
    </row>
    <row r="116" spans="1:10" ht="30" hidden="1" x14ac:dyDescent="0.25">
      <c r="A116" s="139" t="s">
        <v>201</v>
      </c>
      <c r="B116" s="109" t="s">
        <v>219</v>
      </c>
      <c r="C116" s="109" t="s">
        <v>131</v>
      </c>
      <c r="D116" s="109" t="s">
        <v>176</v>
      </c>
      <c r="E116" s="109" t="s">
        <v>297</v>
      </c>
      <c r="F116" s="109" t="s">
        <v>25</v>
      </c>
      <c r="G116" s="189">
        <v>359300</v>
      </c>
      <c r="H116" s="189">
        <v>53003.65</v>
      </c>
      <c r="I116" s="190">
        <f t="shared" si="2"/>
        <v>306296.34999999998</v>
      </c>
      <c r="J116" s="191">
        <f t="shared" si="3"/>
        <v>0.14749999999999999</v>
      </c>
    </row>
    <row r="117" spans="1:10" ht="30" hidden="1" x14ac:dyDescent="0.25">
      <c r="A117" s="139" t="s">
        <v>2</v>
      </c>
      <c r="B117" s="109" t="s">
        <v>219</v>
      </c>
      <c r="C117" s="109" t="s">
        <v>131</v>
      </c>
      <c r="D117" s="109" t="s">
        <v>176</v>
      </c>
      <c r="E117" s="109" t="s">
        <v>297</v>
      </c>
      <c r="F117" s="109" t="s">
        <v>127</v>
      </c>
      <c r="G117" s="189">
        <v>243500</v>
      </c>
      <c r="H117" s="189">
        <v>42565</v>
      </c>
      <c r="I117" s="190">
        <f t="shared" si="2"/>
        <v>200935</v>
      </c>
      <c r="J117" s="191">
        <f t="shared" si="3"/>
        <v>0.17480000000000001</v>
      </c>
    </row>
    <row r="118" spans="1:10" ht="60" hidden="1" x14ac:dyDescent="0.25">
      <c r="A118" s="139" t="s">
        <v>296</v>
      </c>
      <c r="B118" s="109" t="s">
        <v>219</v>
      </c>
      <c r="C118" s="109" t="s">
        <v>131</v>
      </c>
      <c r="D118" s="109" t="s">
        <v>176</v>
      </c>
      <c r="E118" s="109" t="s">
        <v>297</v>
      </c>
      <c r="F118" s="109" t="s">
        <v>159</v>
      </c>
      <c r="G118" s="189">
        <v>115800</v>
      </c>
      <c r="H118" s="189">
        <v>10438.65</v>
      </c>
      <c r="I118" s="190">
        <f t="shared" si="2"/>
        <v>105361.35</v>
      </c>
      <c r="J118" s="191">
        <f t="shared" si="3"/>
        <v>9.01E-2</v>
      </c>
    </row>
    <row r="119" spans="1:10" ht="30" hidden="1" x14ac:dyDescent="0.25">
      <c r="A119" s="139" t="s">
        <v>324</v>
      </c>
      <c r="B119" s="109" t="s">
        <v>219</v>
      </c>
      <c r="C119" s="109" t="s">
        <v>131</v>
      </c>
      <c r="D119" s="109" t="s">
        <v>176</v>
      </c>
      <c r="E119" s="109" t="s">
        <v>297</v>
      </c>
      <c r="F119" s="109" t="s">
        <v>219</v>
      </c>
      <c r="G119" s="189">
        <v>797000</v>
      </c>
      <c r="H119" s="189">
        <v>0</v>
      </c>
      <c r="I119" s="190">
        <f t="shared" si="2"/>
        <v>797000</v>
      </c>
      <c r="J119" s="191">
        <f t="shared" si="3"/>
        <v>0</v>
      </c>
    </row>
    <row r="120" spans="1:10" ht="45" hidden="1" x14ac:dyDescent="0.25">
      <c r="A120" s="139" t="s">
        <v>15</v>
      </c>
      <c r="B120" s="109" t="s">
        <v>219</v>
      </c>
      <c r="C120" s="109" t="s">
        <v>131</v>
      </c>
      <c r="D120" s="109" t="s">
        <v>176</v>
      </c>
      <c r="E120" s="109" t="s">
        <v>297</v>
      </c>
      <c r="F120" s="109" t="s">
        <v>310</v>
      </c>
      <c r="G120" s="189">
        <v>797000</v>
      </c>
      <c r="H120" s="189">
        <v>0</v>
      </c>
      <c r="I120" s="190">
        <f t="shared" si="2"/>
        <v>797000</v>
      </c>
      <c r="J120" s="191">
        <f t="shared" si="3"/>
        <v>0</v>
      </c>
    </row>
    <row r="121" spans="1:10" hidden="1" x14ac:dyDescent="0.25">
      <c r="A121" s="139" t="s">
        <v>301</v>
      </c>
      <c r="B121" s="109" t="s">
        <v>219</v>
      </c>
      <c r="C121" s="109" t="s">
        <v>131</v>
      </c>
      <c r="D121" s="109" t="s">
        <v>176</v>
      </c>
      <c r="E121" s="109" t="s">
        <v>297</v>
      </c>
      <c r="F121" s="109" t="s">
        <v>111</v>
      </c>
      <c r="G121" s="189">
        <v>797000</v>
      </c>
      <c r="H121" s="189">
        <v>0</v>
      </c>
      <c r="I121" s="190">
        <f t="shared" si="2"/>
        <v>797000</v>
      </c>
      <c r="J121" s="191">
        <f t="shared" si="3"/>
        <v>0</v>
      </c>
    </row>
    <row r="122" spans="1:10" hidden="1" x14ac:dyDescent="0.25">
      <c r="A122" s="139" t="s">
        <v>95</v>
      </c>
      <c r="B122" s="109" t="s">
        <v>219</v>
      </c>
      <c r="C122" s="109" t="s">
        <v>131</v>
      </c>
      <c r="D122" s="109" t="s">
        <v>176</v>
      </c>
      <c r="E122" s="109" t="s">
        <v>297</v>
      </c>
      <c r="F122" s="109" t="s">
        <v>57</v>
      </c>
      <c r="G122" s="189">
        <v>108400</v>
      </c>
      <c r="H122" s="189">
        <v>0</v>
      </c>
      <c r="I122" s="190">
        <f t="shared" si="2"/>
        <v>108400</v>
      </c>
      <c r="J122" s="191">
        <f t="shared" si="3"/>
        <v>0</v>
      </c>
    </row>
    <row r="123" spans="1:10" ht="60" hidden="1" x14ac:dyDescent="0.25">
      <c r="A123" s="139" t="s">
        <v>139</v>
      </c>
      <c r="B123" s="109" t="s">
        <v>219</v>
      </c>
      <c r="C123" s="109" t="s">
        <v>131</v>
      </c>
      <c r="D123" s="109" t="s">
        <v>176</v>
      </c>
      <c r="E123" s="109" t="s">
        <v>297</v>
      </c>
      <c r="F123" s="109" t="s">
        <v>100</v>
      </c>
      <c r="G123" s="189">
        <v>108400</v>
      </c>
      <c r="H123" s="189">
        <v>0</v>
      </c>
      <c r="I123" s="190">
        <f t="shared" si="2"/>
        <v>108400</v>
      </c>
      <c r="J123" s="191">
        <f t="shared" si="3"/>
        <v>0</v>
      </c>
    </row>
    <row r="124" spans="1:10" ht="60" hidden="1" x14ac:dyDescent="0.25">
      <c r="A124" s="139" t="s">
        <v>389</v>
      </c>
      <c r="B124" s="109" t="s">
        <v>219</v>
      </c>
      <c r="C124" s="109" t="s">
        <v>131</v>
      </c>
      <c r="D124" s="109" t="s">
        <v>176</v>
      </c>
      <c r="E124" s="109" t="s">
        <v>297</v>
      </c>
      <c r="F124" s="109" t="s">
        <v>120</v>
      </c>
      <c r="G124" s="189">
        <v>108400</v>
      </c>
      <c r="H124" s="189">
        <v>0</v>
      </c>
      <c r="I124" s="190">
        <f t="shared" si="2"/>
        <v>108400</v>
      </c>
      <c r="J124" s="191">
        <f t="shared" si="3"/>
        <v>0</v>
      </c>
    </row>
    <row r="125" spans="1:10" x14ac:dyDescent="0.25">
      <c r="A125" s="139" t="s">
        <v>204</v>
      </c>
      <c r="B125" s="109" t="s">
        <v>219</v>
      </c>
      <c r="C125" s="109" t="s">
        <v>131</v>
      </c>
      <c r="D125" s="109" t="s">
        <v>279</v>
      </c>
      <c r="E125" s="109" t="s">
        <v>297</v>
      </c>
      <c r="F125" s="109" t="s">
        <v>131</v>
      </c>
      <c r="G125" s="189">
        <v>68018738.400000006</v>
      </c>
      <c r="H125" s="189">
        <v>12614551.699999999</v>
      </c>
      <c r="I125" s="190">
        <f t="shared" si="2"/>
        <v>55404186.700000003</v>
      </c>
      <c r="J125" s="191">
        <f t="shared" si="3"/>
        <v>0.1855</v>
      </c>
    </row>
    <row r="126" spans="1:10" hidden="1" x14ac:dyDescent="0.25">
      <c r="A126" s="139" t="s">
        <v>165</v>
      </c>
      <c r="B126" s="109" t="s">
        <v>219</v>
      </c>
      <c r="C126" s="109" t="s">
        <v>131</v>
      </c>
      <c r="D126" s="109" t="s">
        <v>315</v>
      </c>
      <c r="E126" s="109" t="s">
        <v>297</v>
      </c>
      <c r="F126" s="109" t="s">
        <v>131</v>
      </c>
      <c r="G126" s="189">
        <v>5589100</v>
      </c>
      <c r="H126" s="189">
        <v>2995298.24</v>
      </c>
      <c r="I126" s="190">
        <f t="shared" si="2"/>
        <v>2593801.7599999998</v>
      </c>
      <c r="J126" s="191">
        <f t="shared" si="3"/>
        <v>0.53590000000000004</v>
      </c>
    </row>
    <row r="127" spans="1:10" ht="30" hidden="1" x14ac:dyDescent="0.25">
      <c r="A127" s="139" t="s">
        <v>324</v>
      </c>
      <c r="B127" s="109" t="s">
        <v>219</v>
      </c>
      <c r="C127" s="109" t="s">
        <v>131</v>
      </c>
      <c r="D127" s="109" t="s">
        <v>315</v>
      </c>
      <c r="E127" s="109" t="s">
        <v>297</v>
      </c>
      <c r="F127" s="109" t="s">
        <v>219</v>
      </c>
      <c r="G127" s="189">
        <v>5422300</v>
      </c>
      <c r="H127" s="189">
        <v>2887646.57</v>
      </c>
      <c r="I127" s="190">
        <f t="shared" si="2"/>
        <v>2534653.4300000002</v>
      </c>
      <c r="J127" s="191">
        <f t="shared" si="3"/>
        <v>0.53259999999999996</v>
      </c>
    </row>
    <row r="128" spans="1:10" ht="45" hidden="1" x14ac:dyDescent="0.25">
      <c r="A128" s="139" t="s">
        <v>15</v>
      </c>
      <c r="B128" s="109" t="s">
        <v>219</v>
      </c>
      <c r="C128" s="109" t="s">
        <v>131</v>
      </c>
      <c r="D128" s="109" t="s">
        <v>315</v>
      </c>
      <c r="E128" s="109" t="s">
        <v>297</v>
      </c>
      <c r="F128" s="109" t="s">
        <v>310</v>
      </c>
      <c r="G128" s="189">
        <v>5422300</v>
      </c>
      <c r="H128" s="189">
        <v>2887646.57</v>
      </c>
      <c r="I128" s="190">
        <f t="shared" si="2"/>
        <v>2534653.4300000002</v>
      </c>
      <c r="J128" s="191">
        <f t="shared" si="3"/>
        <v>0.53259999999999996</v>
      </c>
    </row>
    <row r="129" spans="1:10" hidden="1" x14ac:dyDescent="0.25">
      <c r="A129" s="139" t="s">
        <v>301</v>
      </c>
      <c r="B129" s="109" t="s">
        <v>219</v>
      </c>
      <c r="C129" s="109" t="s">
        <v>131</v>
      </c>
      <c r="D129" s="109" t="s">
        <v>315</v>
      </c>
      <c r="E129" s="109" t="s">
        <v>297</v>
      </c>
      <c r="F129" s="109" t="s">
        <v>111</v>
      </c>
      <c r="G129" s="189">
        <v>5422300</v>
      </c>
      <c r="H129" s="189">
        <v>2887646.57</v>
      </c>
      <c r="I129" s="190">
        <f t="shared" si="2"/>
        <v>2534653.4300000002</v>
      </c>
      <c r="J129" s="191">
        <f t="shared" si="3"/>
        <v>0.53259999999999996</v>
      </c>
    </row>
    <row r="130" spans="1:10" ht="30" hidden="1" x14ac:dyDescent="0.25">
      <c r="A130" s="139" t="s">
        <v>191</v>
      </c>
      <c r="B130" s="109" t="s">
        <v>219</v>
      </c>
      <c r="C130" s="109" t="s">
        <v>131</v>
      </c>
      <c r="D130" s="109" t="s">
        <v>315</v>
      </c>
      <c r="E130" s="109" t="s">
        <v>297</v>
      </c>
      <c r="F130" s="109" t="s">
        <v>302</v>
      </c>
      <c r="G130" s="189">
        <v>10000</v>
      </c>
      <c r="H130" s="189">
        <v>0</v>
      </c>
      <c r="I130" s="190">
        <f t="shared" si="2"/>
        <v>10000</v>
      </c>
      <c r="J130" s="191">
        <f t="shared" si="3"/>
        <v>0</v>
      </c>
    </row>
    <row r="131" spans="1:10" hidden="1" x14ac:dyDescent="0.25">
      <c r="A131" s="139" t="s">
        <v>29</v>
      </c>
      <c r="B131" s="109" t="s">
        <v>219</v>
      </c>
      <c r="C131" s="109" t="s">
        <v>131</v>
      </c>
      <c r="D131" s="109" t="s">
        <v>315</v>
      </c>
      <c r="E131" s="109" t="s">
        <v>297</v>
      </c>
      <c r="F131" s="109" t="s">
        <v>347</v>
      </c>
      <c r="G131" s="189">
        <v>10000</v>
      </c>
      <c r="H131" s="189">
        <v>0</v>
      </c>
      <c r="I131" s="190">
        <f t="shared" si="2"/>
        <v>10000</v>
      </c>
      <c r="J131" s="191">
        <f t="shared" si="3"/>
        <v>0</v>
      </c>
    </row>
    <row r="132" spans="1:10" ht="45" hidden="1" x14ac:dyDescent="0.25">
      <c r="A132" s="139" t="s">
        <v>249</v>
      </c>
      <c r="B132" s="109" t="s">
        <v>219</v>
      </c>
      <c r="C132" s="109" t="s">
        <v>131</v>
      </c>
      <c r="D132" s="109" t="s">
        <v>315</v>
      </c>
      <c r="E132" s="109" t="s">
        <v>297</v>
      </c>
      <c r="F132" s="109" t="s">
        <v>88</v>
      </c>
      <c r="G132" s="189">
        <v>10000</v>
      </c>
      <c r="H132" s="189">
        <v>0</v>
      </c>
      <c r="I132" s="190">
        <f t="shared" si="2"/>
        <v>10000</v>
      </c>
      <c r="J132" s="191">
        <f t="shared" si="3"/>
        <v>0</v>
      </c>
    </row>
    <row r="133" spans="1:10" hidden="1" x14ac:dyDescent="0.25">
      <c r="A133" s="139" t="s">
        <v>95</v>
      </c>
      <c r="B133" s="109" t="s">
        <v>219</v>
      </c>
      <c r="C133" s="109" t="s">
        <v>131</v>
      </c>
      <c r="D133" s="109" t="s">
        <v>315</v>
      </c>
      <c r="E133" s="109" t="s">
        <v>297</v>
      </c>
      <c r="F133" s="109" t="s">
        <v>57</v>
      </c>
      <c r="G133" s="189">
        <v>156800</v>
      </c>
      <c r="H133" s="189">
        <v>107651.67</v>
      </c>
      <c r="I133" s="190">
        <f t="shared" si="2"/>
        <v>49148.33</v>
      </c>
      <c r="J133" s="191">
        <f t="shared" si="3"/>
        <v>0.68659999999999999</v>
      </c>
    </row>
    <row r="134" spans="1:10" hidden="1" x14ac:dyDescent="0.25">
      <c r="A134" s="139" t="s">
        <v>385</v>
      </c>
      <c r="B134" s="109" t="s">
        <v>219</v>
      </c>
      <c r="C134" s="109" t="s">
        <v>131</v>
      </c>
      <c r="D134" s="109" t="s">
        <v>315</v>
      </c>
      <c r="E134" s="109" t="s">
        <v>297</v>
      </c>
      <c r="F134" s="109" t="s">
        <v>170</v>
      </c>
      <c r="G134" s="189">
        <v>107700</v>
      </c>
      <c r="H134" s="189">
        <v>107651.67</v>
      </c>
      <c r="I134" s="190">
        <f t="shared" si="2"/>
        <v>48.330000000001746</v>
      </c>
      <c r="J134" s="191">
        <f t="shared" si="3"/>
        <v>0.99960000000000004</v>
      </c>
    </row>
    <row r="135" spans="1:10" ht="45" hidden="1" x14ac:dyDescent="0.25">
      <c r="A135" s="139" t="s">
        <v>27</v>
      </c>
      <c r="B135" s="109" t="s">
        <v>219</v>
      </c>
      <c r="C135" s="109" t="s">
        <v>131</v>
      </c>
      <c r="D135" s="109" t="s">
        <v>315</v>
      </c>
      <c r="E135" s="109" t="s">
        <v>297</v>
      </c>
      <c r="F135" s="109" t="s">
        <v>215</v>
      </c>
      <c r="G135" s="189">
        <v>107700</v>
      </c>
      <c r="H135" s="189">
        <v>107651.67</v>
      </c>
      <c r="I135" s="190">
        <f t="shared" ref="I135:I198" si="4">G135-H135</f>
        <v>48.330000000001746</v>
      </c>
      <c r="J135" s="191">
        <f t="shared" ref="J135:J198" si="5">ROUND(H135/G135,4)</f>
        <v>0.99960000000000004</v>
      </c>
    </row>
    <row r="136" spans="1:10" hidden="1" x14ac:dyDescent="0.25">
      <c r="A136" s="139" t="s">
        <v>70</v>
      </c>
      <c r="B136" s="109" t="s">
        <v>219</v>
      </c>
      <c r="C136" s="109" t="s">
        <v>131</v>
      </c>
      <c r="D136" s="109" t="s">
        <v>315</v>
      </c>
      <c r="E136" s="109" t="s">
        <v>297</v>
      </c>
      <c r="F136" s="109" t="s">
        <v>166</v>
      </c>
      <c r="G136" s="189">
        <v>49100</v>
      </c>
      <c r="H136" s="189">
        <v>0</v>
      </c>
      <c r="I136" s="190">
        <f t="shared" si="4"/>
        <v>49100</v>
      </c>
      <c r="J136" s="191">
        <f t="shared" si="5"/>
        <v>0</v>
      </c>
    </row>
    <row r="137" spans="1:10" ht="30" hidden="1" x14ac:dyDescent="0.25">
      <c r="A137" s="139" t="s">
        <v>303</v>
      </c>
      <c r="B137" s="109" t="s">
        <v>219</v>
      </c>
      <c r="C137" s="109" t="s">
        <v>131</v>
      </c>
      <c r="D137" s="109" t="s">
        <v>315</v>
      </c>
      <c r="E137" s="109" t="s">
        <v>297</v>
      </c>
      <c r="F137" s="109" t="s">
        <v>213</v>
      </c>
      <c r="G137" s="189">
        <v>49100</v>
      </c>
      <c r="H137" s="189">
        <v>0</v>
      </c>
      <c r="I137" s="190">
        <f t="shared" si="4"/>
        <v>49100</v>
      </c>
      <c r="J137" s="191">
        <f t="shared" si="5"/>
        <v>0</v>
      </c>
    </row>
    <row r="138" spans="1:10" hidden="1" x14ac:dyDescent="0.25">
      <c r="A138" s="139" t="s">
        <v>78</v>
      </c>
      <c r="B138" s="109" t="s">
        <v>219</v>
      </c>
      <c r="C138" s="109" t="s">
        <v>131</v>
      </c>
      <c r="D138" s="109" t="s">
        <v>345</v>
      </c>
      <c r="E138" s="109" t="s">
        <v>297</v>
      </c>
      <c r="F138" s="109" t="s">
        <v>131</v>
      </c>
      <c r="G138" s="189">
        <v>36456300</v>
      </c>
      <c r="H138" s="189">
        <v>5569711.0599999996</v>
      </c>
      <c r="I138" s="190">
        <f t="shared" si="4"/>
        <v>30886588.940000001</v>
      </c>
      <c r="J138" s="191">
        <f t="shared" si="5"/>
        <v>0.15279999999999999</v>
      </c>
    </row>
    <row r="139" spans="1:10" ht="30" hidden="1" x14ac:dyDescent="0.25">
      <c r="A139" s="139" t="s">
        <v>324</v>
      </c>
      <c r="B139" s="109" t="s">
        <v>219</v>
      </c>
      <c r="C139" s="109" t="s">
        <v>131</v>
      </c>
      <c r="D139" s="109" t="s">
        <v>345</v>
      </c>
      <c r="E139" s="109" t="s">
        <v>297</v>
      </c>
      <c r="F139" s="109" t="s">
        <v>219</v>
      </c>
      <c r="G139" s="189">
        <v>20534100</v>
      </c>
      <c r="H139" s="189">
        <v>5120270.49</v>
      </c>
      <c r="I139" s="190">
        <f t="shared" si="4"/>
        <v>15413829.51</v>
      </c>
      <c r="J139" s="191">
        <f t="shared" si="5"/>
        <v>0.24940000000000001</v>
      </c>
    </row>
    <row r="140" spans="1:10" ht="45" hidden="1" x14ac:dyDescent="0.25">
      <c r="A140" s="139" t="s">
        <v>15</v>
      </c>
      <c r="B140" s="109" t="s">
        <v>219</v>
      </c>
      <c r="C140" s="109" t="s">
        <v>131</v>
      </c>
      <c r="D140" s="109" t="s">
        <v>345</v>
      </c>
      <c r="E140" s="109" t="s">
        <v>297</v>
      </c>
      <c r="F140" s="109" t="s">
        <v>310</v>
      </c>
      <c r="G140" s="189">
        <v>20534100</v>
      </c>
      <c r="H140" s="189">
        <v>5120270.49</v>
      </c>
      <c r="I140" s="190">
        <f t="shared" si="4"/>
        <v>15413829.51</v>
      </c>
      <c r="J140" s="191">
        <f t="shared" si="5"/>
        <v>0.24940000000000001</v>
      </c>
    </row>
    <row r="141" spans="1:10" hidden="1" x14ac:dyDescent="0.25">
      <c r="A141" s="139" t="s">
        <v>301</v>
      </c>
      <c r="B141" s="109" t="s">
        <v>219</v>
      </c>
      <c r="C141" s="109" t="s">
        <v>131</v>
      </c>
      <c r="D141" s="109" t="s">
        <v>345</v>
      </c>
      <c r="E141" s="109" t="s">
        <v>297</v>
      </c>
      <c r="F141" s="109" t="s">
        <v>111</v>
      </c>
      <c r="G141" s="189">
        <v>20534100</v>
      </c>
      <c r="H141" s="189">
        <v>5120270.49</v>
      </c>
      <c r="I141" s="190">
        <f t="shared" si="4"/>
        <v>15413829.51</v>
      </c>
      <c r="J141" s="191">
        <f t="shared" si="5"/>
        <v>0.24940000000000001</v>
      </c>
    </row>
    <row r="142" spans="1:10" ht="30" hidden="1" x14ac:dyDescent="0.25">
      <c r="A142" s="139" t="s">
        <v>191</v>
      </c>
      <c r="B142" s="109" t="s">
        <v>219</v>
      </c>
      <c r="C142" s="109" t="s">
        <v>131</v>
      </c>
      <c r="D142" s="109" t="s">
        <v>345</v>
      </c>
      <c r="E142" s="109" t="s">
        <v>297</v>
      </c>
      <c r="F142" s="109" t="s">
        <v>302</v>
      </c>
      <c r="G142" s="189">
        <v>5403500</v>
      </c>
      <c r="H142" s="189">
        <v>0</v>
      </c>
      <c r="I142" s="190">
        <f t="shared" si="4"/>
        <v>5403500</v>
      </c>
      <c r="J142" s="191">
        <f t="shared" si="5"/>
        <v>0</v>
      </c>
    </row>
    <row r="143" spans="1:10" hidden="1" x14ac:dyDescent="0.25">
      <c r="A143" s="139" t="s">
        <v>29</v>
      </c>
      <c r="B143" s="109" t="s">
        <v>219</v>
      </c>
      <c r="C143" s="109" t="s">
        <v>131</v>
      </c>
      <c r="D143" s="109" t="s">
        <v>345</v>
      </c>
      <c r="E143" s="109" t="s">
        <v>297</v>
      </c>
      <c r="F143" s="109" t="s">
        <v>347</v>
      </c>
      <c r="G143" s="189">
        <v>5403500</v>
      </c>
      <c r="H143" s="189">
        <v>0</v>
      </c>
      <c r="I143" s="190">
        <f t="shared" si="4"/>
        <v>5403500</v>
      </c>
      <c r="J143" s="191">
        <f t="shared" si="5"/>
        <v>0</v>
      </c>
    </row>
    <row r="144" spans="1:10" ht="45" hidden="1" x14ac:dyDescent="0.25">
      <c r="A144" s="139" t="s">
        <v>582</v>
      </c>
      <c r="B144" s="109" t="s">
        <v>219</v>
      </c>
      <c r="C144" s="109" t="s">
        <v>131</v>
      </c>
      <c r="D144" s="109" t="s">
        <v>345</v>
      </c>
      <c r="E144" s="109" t="s">
        <v>297</v>
      </c>
      <c r="F144" s="109" t="s">
        <v>583</v>
      </c>
      <c r="G144" s="189">
        <v>5403500</v>
      </c>
      <c r="H144" s="189">
        <v>0</v>
      </c>
      <c r="I144" s="190">
        <f t="shared" si="4"/>
        <v>5403500</v>
      </c>
      <c r="J144" s="191">
        <f t="shared" si="5"/>
        <v>0</v>
      </c>
    </row>
    <row r="145" spans="1:10" hidden="1" x14ac:dyDescent="0.25">
      <c r="A145" s="139" t="s">
        <v>95</v>
      </c>
      <c r="B145" s="109" t="s">
        <v>219</v>
      </c>
      <c r="C145" s="109" t="s">
        <v>131</v>
      </c>
      <c r="D145" s="109" t="s">
        <v>345</v>
      </c>
      <c r="E145" s="109" t="s">
        <v>297</v>
      </c>
      <c r="F145" s="109" t="s">
        <v>57</v>
      </c>
      <c r="G145" s="189">
        <v>10518700</v>
      </c>
      <c r="H145" s="189">
        <v>449440.57</v>
      </c>
      <c r="I145" s="190">
        <f t="shared" si="4"/>
        <v>10069259.43</v>
      </c>
      <c r="J145" s="191">
        <f t="shared" si="5"/>
        <v>4.2700000000000002E-2</v>
      </c>
    </row>
    <row r="146" spans="1:10" ht="60" hidden="1" x14ac:dyDescent="0.25">
      <c r="A146" s="139" t="s">
        <v>139</v>
      </c>
      <c r="B146" s="109" t="s">
        <v>219</v>
      </c>
      <c r="C146" s="109" t="s">
        <v>131</v>
      </c>
      <c r="D146" s="109" t="s">
        <v>345</v>
      </c>
      <c r="E146" s="109" t="s">
        <v>297</v>
      </c>
      <c r="F146" s="109" t="s">
        <v>100</v>
      </c>
      <c r="G146" s="189">
        <v>10385500</v>
      </c>
      <c r="H146" s="189">
        <v>327304.06</v>
      </c>
      <c r="I146" s="190">
        <f t="shared" si="4"/>
        <v>10058195.939999999</v>
      </c>
      <c r="J146" s="191">
        <f t="shared" si="5"/>
        <v>3.15E-2</v>
      </c>
    </row>
    <row r="147" spans="1:10" ht="60" hidden="1" x14ac:dyDescent="0.25">
      <c r="A147" s="139" t="s">
        <v>389</v>
      </c>
      <c r="B147" s="109" t="s">
        <v>219</v>
      </c>
      <c r="C147" s="109" t="s">
        <v>131</v>
      </c>
      <c r="D147" s="109" t="s">
        <v>345</v>
      </c>
      <c r="E147" s="109" t="s">
        <v>297</v>
      </c>
      <c r="F147" s="109" t="s">
        <v>120</v>
      </c>
      <c r="G147" s="189">
        <v>10385500</v>
      </c>
      <c r="H147" s="189">
        <v>327304.06</v>
      </c>
      <c r="I147" s="190">
        <f t="shared" si="4"/>
        <v>10058195.939999999</v>
      </c>
      <c r="J147" s="191">
        <f t="shared" si="5"/>
        <v>3.15E-2</v>
      </c>
    </row>
    <row r="148" spans="1:10" hidden="1" x14ac:dyDescent="0.25">
      <c r="A148" s="139" t="s">
        <v>385</v>
      </c>
      <c r="B148" s="109" t="s">
        <v>219</v>
      </c>
      <c r="C148" s="109" t="s">
        <v>131</v>
      </c>
      <c r="D148" s="109" t="s">
        <v>345</v>
      </c>
      <c r="E148" s="109" t="s">
        <v>297</v>
      </c>
      <c r="F148" s="109" t="s">
        <v>170</v>
      </c>
      <c r="G148" s="189">
        <v>122200</v>
      </c>
      <c r="H148" s="189">
        <v>122136.51</v>
      </c>
      <c r="I148" s="190">
        <f t="shared" si="4"/>
        <v>63.490000000005239</v>
      </c>
      <c r="J148" s="191">
        <f t="shared" si="5"/>
        <v>0.99950000000000006</v>
      </c>
    </row>
    <row r="149" spans="1:10" ht="45" hidden="1" x14ac:dyDescent="0.25">
      <c r="A149" s="139" t="s">
        <v>27</v>
      </c>
      <c r="B149" s="109" t="s">
        <v>219</v>
      </c>
      <c r="C149" s="109" t="s">
        <v>131</v>
      </c>
      <c r="D149" s="109" t="s">
        <v>345</v>
      </c>
      <c r="E149" s="109" t="s">
        <v>297</v>
      </c>
      <c r="F149" s="109" t="s">
        <v>215</v>
      </c>
      <c r="G149" s="189">
        <v>122200</v>
      </c>
      <c r="H149" s="189">
        <v>122136.51</v>
      </c>
      <c r="I149" s="190">
        <f t="shared" si="4"/>
        <v>63.490000000005239</v>
      </c>
      <c r="J149" s="191">
        <f t="shared" si="5"/>
        <v>0.99950000000000006</v>
      </c>
    </row>
    <row r="150" spans="1:10" hidden="1" x14ac:dyDescent="0.25">
      <c r="A150" s="139" t="s">
        <v>70</v>
      </c>
      <c r="B150" s="109" t="s">
        <v>219</v>
      </c>
      <c r="C150" s="109" t="s">
        <v>131</v>
      </c>
      <c r="D150" s="109" t="s">
        <v>345</v>
      </c>
      <c r="E150" s="109" t="s">
        <v>297</v>
      </c>
      <c r="F150" s="109" t="s">
        <v>166</v>
      </c>
      <c r="G150" s="189">
        <v>11000</v>
      </c>
      <c r="H150" s="189">
        <v>0</v>
      </c>
      <c r="I150" s="190">
        <f t="shared" si="4"/>
        <v>11000</v>
      </c>
      <c r="J150" s="191">
        <f t="shared" si="5"/>
        <v>0</v>
      </c>
    </row>
    <row r="151" spans="1:10" hidden="1" x14ac:dyDescent="0.25">
      <c r="A151" s="139" t="s">
        <v>245</v>
      </c>
      <c r="B151" s="109" t="s">
        <v>219</v>
      </c>
      <c r="C151" s="109" t="s">
        <v>131</v>
      </c>
      <c r="D151" s="109" t="s">
        <v>345</v>
      </c>
      <c r="E151" s="109" t="s">
        <v>297</v>
      </c>
      <c r="F151" s="109" t="s">
        <v>337</v>
      </c>
      <c r="G151" s="189">
        <v>11000</v>
      </c>
      <c r="H151" s="189">
        <v>0</v>
      </c>
      <c r="I151" s="190">
        <f t="shared" si="4"/>
        <v>11000</v>
      </c>
      <c r="J151" s="191">
        <f t="shared" si="5"/>
        <v>0</v>
      </c>
    </row>
    <row r="152" spans="1:10" hidden="1" x14ac:dyDescent="0.25">
      <c r="A152" s="139" t="s">
        <v>142</v>
      </c>
      <c r="B152" s="109" t="s">
        <v>219</v>
      </c>
      <c r="C152" s="109" t="s">
        <v>131</v>
      </c>
      <c r="D152" s="109" t="s">
        <v>59</v>
      </c>
      <c r="E152" s="109" t="s">
        <v>297</v>
      </c>
      <c r="F152" s="109" t="s">
        <v>131</v>
      </c>
      <c r="G152" s="189">
        <v>8931338.4000000004</v>
      </c>
      <c r="H152" s="189">
        <v>751686.74</v>
      </c>
      <c r="I152" s="190">
        <f t="shared" si="4"/>
        <v>8179651.6600000001</v>
      </c>
      <c r="J152" s="191">
        <f t="shared" si="5"/>
        <v>8.4199999999999997E-2</v>
      </c>
    </row>
    <row r="153" spans="1:10" ht="30" hidden="1" x14ac:dyDescent="0.25">
      <c r="A153" s="139" t="s">
        <v>324</v>
      </c>
      <c r="B153" s="109" t="s">
        <v>219</v>
      </c>
      <c r="C153" s="109" t="s">
        <v>131</v>
      </c>
      <c r="D153" s="109" t="s">
        <v>59</v>
      </c>
      <c r="E153" s="109" t="s">
        <v>297</v>
      </c>
      <c r="F153" s="109" t="s">
        <v>219</v>
      </c>
      <c r="G153" s="189">
        <v>7165438.4000000004</v>
      </c>
      <c r="H153" s="189">
        <v>751686.74</v>
      </c>
      <c r="I153" s="190">
        <f t="shared" si="4"/>
        <v>6413751.6600000001</v>
      </c>
      <c r="J153" s="191">
        <f t="shared" si="5"/>
        <v>0.10489999999999999</v>
      </c>
    </row>
    <row r="154" spans="1:10" ht="45" hidden="1" x14ac:dyDescent="0.25">
      <c r="A154" s="139" t="s">
        <v>15</v>
      </c>
      <c r="B154" s="109" t="s">
        <v>219</v>
      </c>
      <c r="C154" s="109" t="s">
        <v>131</v>
      </c>
      <c r="D154" s="109" t="s">
        <v>59</v>
      </c>
      <c r="E154" s="109" t="s">
        <v>297</v>
      </c>
      <c r="F154" s="109" t="s">
        <v>310</v>
      </c>
      <c r="G154" s="189">
        <v>7165438.4000000004</v>
      </c>
      <c r="H154" s="189">
        <v>751686.74</v>
      </c>
      <c r="I154" s="190">
        <f t="shared" si="4"/>
        <v>6413751.6600000001</v>
      </c>
      <c r="J154" s="191">
        <f t="shared" si="5"/>
        <v>0.10489999999999999</v>
      </c>
    </row>
    <row r="155" spans="1:10" hidden="1" x14ac:dyDescent="0.25">
      <c r="A155" s="139" t="s">
        <v>301</v>
      </c>
      <c r="B155" s="109" t="s">
        <v>219</v>
      </c>
      <c r="C155" s="109" t="s">
        <v>131</v>
      </c>
      <c r="D155" s="109" t="s">
        <v>59</v>
      </c>
      <c r="E155" s="109" t="s">
        <v>297</v>
      </c>
      <c r="F155" s="109" t="s">
        <v>111</v>
      </c>
      <c r="G155" s="189">
        <v>7165438.4000000004</v>
      </c>
      <c r="H155" s="189">
        <v>751686.74</v>
      </c>
      <c r="I155" s="190">
        <f t="shared" si="4"/>
        <v>6413751.6600000001</v>
      </c>
      <c r="J155" s="191">
        <f t="shared" si="5"/>
        <v>0.10489999999999999</v>
      </c>
    </row>
    <row r="156" spans="1:10" hidden="1" x14ac:dyDescent="0.25">
      <c r="A156" s="139" t="s">
        <v>95</v>
      </c>
      <c r="B156" s="109" t="s">
        <v>219</v>
      </c>
      <c r="C156" s="109" t="s">
        <v>131</v>
      </c>
      <c r="D156" s="109" t="s">
        <v>59</v>
      </c>
      <c r="E156" s="109" t="s">
        <v>297</v>
      </c>
      <c r="F156" s="109" t="s">
        <v>57</v>
      </c>
      <c r="G156" s="189">
        <v>1765900</v>
      </c>
      <c r="H156" s="189">
        <v>0</v>
      </c>
      <c r="I156" s="190">
        <f t="shared" si="4"/>
        <v>1765900</v>
      </c>
      <c r="J156" s="191">
        <f t="shared" si="5"/>
        <v>0</v>
      </c>
    </row>
    <row r="157" spans="1:10" hidden="1" x14ac:dyDescent="0.25">
      <c r="A157" s="139" t="s">
        <v>385</v>
      </c>
      <c r="B157" s="109" t="s">
        <v>219</v>
      </c>
      <c r="C157" s="109" t="s">
        <v>131</v>
      </c>
      <c r="D157" s="109" t="s">
        <v>59</v>
      </c>
      <c r="E157" s="109" t="s">
        <v>297</v>
      </c>
      <c r="F157" s="109" t="s">
        <v>170</v>
      </c>
      <c r="G157" s="189">
        <v>35400</v>
      </c>
      <c r="H157" s="189">
        <v>0</v>
      </c>
      <c r="I157" s="190">
        <f t="shared" si="4"/>
        <v>35400</v>
      </c>
      <c r="J157" s="191">
        <f t="shared" si="5"/>
        <v>0</v>
      </c>
    </row>
    <row r="158" spans="1:10" ht="45" hidden="1" x14ac:dyDescent="0.25">
      <c r="A158" s="139" t="s">
        <v>27</v>
      </c>
      <c r="B158" s="109" t="s">
        <v>219</v>
      </c>
      <c r="C158" s="109" t="s">
        <v>131</v>
      </c>
      <c r="D158" s="109" t="s">
        <v>59</v>
      </c>
      <c r="E158" s="109" t="s">
        <v>297</v>
      </c>
      <c r="F158" s="109" t="s">
        <v>215</v>
      </c>
      <c r="G158" s="189">
        <v>35400</v>
      </c>
      <c r="H158" s="189">
        <v>0</v>
      </c>
      <c r="I158" s="190">
        <f t="shared" si="4"/>
        <v>35400</v>
      </c>
      <c r="J158" s="191">
        <f t="shared" si="5"/>
        <v>0</v>
      </c>
    </row>
    <row r="159" spans="1:10" hidden="1" x14ac:dyDescent="0.25">
      <c r="A159" s="139" t="s">
        <v>70</v>
      </c>
      <c r="B159" s="109" t="s">
        <v>219</v>
      </c>
      <c r="C159" s="109" t="s">
        <v>131</v>
      </c>
      <c r="D159" s="109" t="s">
        <v>59</v>
      </c>
      <c r="E159" s="109" t="s">
        <v>297</v>
      </c>
      <c r="F159" s="109" t="s">
        <v>166</v>
      </c>
      <c r="G159" s="189">
        <v>1730500</v>
      </c>
      <c r="H159" s="189">
        <v>0</v>
      </c>
      <c r="I159" s="190">
        <f t="shared" si="4"/>
        <v>1730500</v>
      </c>
      <c r="J159" s="191">
        <f t="shared" si="5"/>
        <v>0</v>
      </c>
    </row>
    <row r="160" spans="1:10" hidden="1" x14ac:dyDescent="0.25">
      <c r="A160" s="139" t="s">
        <v>245</v>
      </c>
      <c r="B160" s="109" t="s">
        <v>219</v>
      </c>
      <c r="C160" s="109" t="s">
        <v>131</v>
      </c>
      <c r="D160" s="109" t="s">
        <v>59</v>
      </c>
      <c r="E160" s="109" t="s">
        <v>297</v>
      </c>
      <c r="F160" s="109" t="s">
        <v>337</v>
      </c>
      <c r="G160" s="189">
        <v>19200</v>
      </c>
      <c r="H160" s="189">
        <v>0</v>
      </c>
      <c r="I160" s="190">
        <f t="shared" si="4"/>
        <v>19200</v>
      </c>
      <c r="J160" s="191">
        <f t="shared" si="5"/>
        <v>0</v>
      </c>
    </row>
    <row r="161" spans="1:10" hidden="1" x14ac:dyDescent="0.25">
      <c r="A161" s="139" t="s">
        <v>377</v>
      </c>
      <c r="B161" s="109" t="s">
        <v>219</v>
      </c>
      <c r="C161" s="109" t="s">
        <v>131</v>
      </c>
      <c r="D161" s="109" t="s">
        <v>59</v>
      </c>
      <c r="E161" s="109" t="s">
        <v>297</v>
      </c>
      <c r="F161" s="109" t="s">
        <v>363</v>
      </c>
      <c r="G161" s="189">
        <v>1711300</v>
      </c>
      <c r="H161" s="189">
        <v>0</v>
      </c>
      <c r="I161" s="190">
        <f t="shared" si="4"/>
        <v>1711300</v>
      </c>
      <c r="J161" s="191">
        <f t="shared" si="5"/>
        <v>0</v>
      </c>
    </row>
    <row r="162" spans="1:10" ht="30" hidden="1" x14ac:dyDescent="0.25">
      <c r="A162" s="139" t="s">
        <v>350</v>
      </c>
      <c r="B162" s="109" t="s">
        <v>219</v>
      </c>
      <c r="C162" s="109" t="s">
        <v>131</v>
      </c>
      <c r="D162" s="109" t="s">
        <v>115</v>
      </c>
      <c r="E162" s="109" t="s">
        <v>297</v>
      </c>
      <c r="F162" s="109" t="s">
        <v>131</v>
      </c>
      <c r="G162" s="189">
        <v>17042000</v>
      </c>
      <c r="H162" s="189">
        <v>3297855.66</v>
      </c>
      <c r="I162" s="190">
        <f t="shared" si="4"/>
        <v>13744144.34</v>
      </c>
      <c r="J162" s="191">
        <f t="shared" si="5"/>
        <v>0.19350000000000001</v>
      </c>
    </row>
    <row r="163" spans="1:10" ht="75" hidden="1" x14ac:dyDescent="0.25">
      <c r="A163" s="139" t="s">
        <v>45</v>
      </c>
      <c r="B163" s="109" t="s">
        <v>219</v>
      </c>
      <c r="C163" s="109" t="s">
        <v>131</v>
      </c>
      <c r="D163" s="109" t="s">
        <v>115</v>
      </c>
      <c r="E163" s="109" t="s">
        <v>297</v>
      </c>
      <c r="F163" s="109" t="s">
        <v>28</v>
      </c>
      <c r="G163" s="189">
        <v>15872100</v>
      </c>
      <c r="H163" s="189">
        <v>3232713.46</v>
      </c>
      <c r="I163" s="190">
        <f t="shared" si="4"/>
        <v>12639386.539999999</v>
      </c>
      <c r="J163" s="191">
        <f t="shared" si="5"/>
        <v>0.20369999999999999</v>
      </c>
    </row>
    <row r="164" spans="1:10" ht="30" hidden="1" x14ac:dyDescent="0.25">
      <c r="A164" s="139" t="s">
        <v>201</v>
      </c>
      <c r="B164" s="109" t="s">
        <v>219</v>
      </c>
      <c r="C164" s="109" t="s">
        <v>131</v>
      </c>
      <c r="D164" s="109" t="s">
        <v>115</v>
      </c>
      <c r="E164" s="109" t="s">
        <v>297</v>
      </c>
      <c r="F164" s="109" t="s">
        <v>25</v>
      </c>
      <c r="G164" s="189">
        <v>15872100</v>
      </c>
      <c r="H164" s="189">
        <v>3232713.46</v>
      </c>
      <c r="I164" s="190">
        <f t="shared" si="4"/>
        <v>12639386.539999999</v>
      </c>
      <c r="J164" s="191">
        <f t="shared" si="5"/>
        <v>0.20369999999999999</v>
      </c>
    </row>
    <row r="165" spans="1:10" ht="30" hidden="1" x14ac:dyDescent="0.25">
      <c r="A165" s="139" t="s">
        <v>2</v>
      </c>
      <c r="B165" s="109" t="s">
        <v>219</v>
      </c>
      <c r="C165" s="109" t="s">
        <v>131</v>
      </c>
      <c r="D165" s="109" t="s">
        <v>115</v>
      </c>
      <c r="E165" s="109" t="s">
        <v>297</v>
      </c>
      <c r="F165" s="109" t="s">
        <v>127</v>
      </c>
      <c r="G165" s="189">
        <v>11918500</v>
      </c>
      <c r="H165" s="189">
        <v>2410202.2400000002</v>
      </c>
      <c r="I165" s="190">
        <f t="shared" si="4"/>
        <v>9508297.7599999998</v>
      </c>
      <c r="J165" s="191">
        <f t="shared" si="5"/>
        <v>0.20219999999999999</v>
      </c>
    </row>
    <row r="166" spans="1:10" ht="45" hidden="1" x14ac:dyDescent="0.25">
      <c r="A166" s="139" t="s">
        <v>222</v>
      </c>
      <c r="B166" s="109" t="s">
        <v>219</v>
      </c>
      <c r="C166" s="109" t="s">
        <v>131</v>
      </c>
      <c r="D166" s="109" t="s">
        <v>115</v>
      </c>
      <c r="E166" s="109" t="s">
        <v>297</v>
      </c>
      <c r="F166" s="109" t="s">
        <v>157</v>
      </c>
      <c r="G166" s="189">
        <v>673100</v>
      </c>
      <c r="H166" s="189">
        <v>360631.9</v>
      </c>
      <c r="I166" s="190">
        <f t="shared" si="4"/>
        <v>312468.09999999998</v>
      </c>
      <c r="J166" s="191">
        <f t="shared" si="5"/>
        <v>0.53580000000000005</v>
      </c>
    </row>
    <row r="167" spans="1:10" ht="60" hidden="1" x14ac:dyDescent="0.25">
      <c r="A167" s="139" t="s">
        <v>296</v>
      </c>
      <c r="B167" s="109" t="s">
        <v>219</v>
      </c>
      <c r="C167" s="109" t="s">
        <v>131</v>
      </c>
      <c r="D167" s="109" t="s">
        <v>115</v>
      </c>
      <c r="E167" s="109" t="s">
        <v>297</v>
      </c>
      <c r="F167" s="109" t="s">
        <v>159</v>
      </c>
      <c r="G167" s="189">
        <v>3280500</v>
      </c>
      <c r="H167" s="189">
        <v>461879.32</v>
      </c>
      <c r="I167" s="190">
        <f t="shared" si="4"/>
        <v>2818620.68</v>
      </c>
      <c r="J167" s="191">
        <f t="shared" si="5"/>
        <v>0.14080000000000001</v>
      </c>
    </row>
    <row r="168" spans="1:10" ht="30" hidden="1" x14ac:dyDescent="0.25">
      <c r="A168" s="139" t="s">
        <v>324</v>
      </c>
      <c r="B168" s="109" t="s">
        <v>219</v>
      </c>
      <c r="C168" s="109" t="s">
        <v>131</v>
      </c>
      <c r="D168" s="109" t="s">
        <v>115</v>
      </c>
      <c r="E168" s="109" t="s">
        <v>297</v>
      </c>
      <c r="F168" s="109" t="s">
        <v>219</v>
      </c>
      <c r="G168" s="189">
        <v>1090900</v>
      </c>
      <c r="H168" s="189">
        <v>65142.2</v>
      </c>
      <c r="I168" s="190">
        <f t="shared" si="4"/>
        <v>1025757.8</v>
      </c>
      <c r="J168" s="191">
        <f t="shared" si="5"/>
        <v>5.9700000000000003E-2</v>
      </c>
    </row>
    <row r="169" spans="1:10" ht="45" hidden="1" x14ac:dyDescent="0.25">
      <c r="A169" s="139" t="s">
        <v>15</v>
      </c>
      <c r="B169" s="109" t="s">
        <v>219</v>
      </c>
      <c r="C169" s="109" t="s">
        <v>131</v>
      </c>
      <c r="D169" s="109" t="s">
        <v>115</v>
      </c>
      <c r="E169" s="109" t="s">
        <v>297</v>
      </c>
      <c r="F169" s="109" t="s">
        <v>310</v>
      </c>
      <c r="G169" s="189">
        <v>1090900</v>
      </c>
      <c r="H169" s="189">
        <v>65142.2</v>
      </c>
      <c r="I169" s="190">
        <f t="shared" si="4"/>
        <v>1025757.8</v>
      </c>
      <c r="J169" s="191">
        <f t="shared" si="5"/>
        <v>5.9700000000000003E-2</v>
      </c>
    </row>
    <row r="170" spans="1:10" hidden="1" x14ac:dyDescent="0.25">
      <c r="A170" s="139" t="s">
        <v>301</v>
      </c>
      <c r="B170" s="109" t="s">
        <v>219</v>
      </c>
      <c r="C170" s="109" t="s">
        <v>131</v>
      </c>
      <c r="D170" s="109" t="s">
        <v>115</v>
      </c>
      <c r="E170" s="109" t="s">
        <v>297</v>
      </c>
      <c r="F170" s="109" t="s">
        <v>111</v>
      </c>
      <c r="G170" s="189">
        <v>1090900</v>
      </c>
      <c r="H170" s="189">
        <v>65142.2</v>
      </c>
      <c r="I170" s="190">
        <f t="shared" si="4"/>
        <v>1025757.8</v>
      </c>
      <c r="J170" s="191">
        <f t="shared" si="5"/>
        <v>5.9700000000000003E-2</v>
      </c>
    </row>
    <row r="171" spans="1:10" hidden="1" x14ac:dyDescent="0.25">
      <c r="A171" s="139" t="s">
        <v>95</v>
      </c>
      <c r="B171" s="109" t="s">
        <v>219</v>
      </c>
      <c r="C171" s="109" t="s">
        <v>131</v>
      </c>
      <c r="D171" s="109" t="s">
        <v>115</v>
      </c>
      <c r="E171" s="109" t="s">
        <v>297</v>
      </c>
      <c r="F171" s="109" t="s">
        <v>57</v>
      </c>
      <c r="G171" s="189">
        <v>79000</v>
      </c>
      <c r="H171" s="189">
        <v>0</v>
      </c>
      <c r="I171" s="190">
        <f t="shared" si="4"/>
        <v>79000</v>
      </c>
      <c r="J171" s="191">
        <f t="shared" si="5"/>
        <v>0</v>
      </c>
    </row>
    <row r="172" spans="1:10" hidden="1" x14ac:dyDescent="0.25">
      <c r="A172" s="139" t="s">
        <v>70</v>
      </c>
      <c r="B172" s="109" t="s">
        <v>219</v>
      </c>
      <c r="C172" s="109" t="s">
        <v>131</v>
      </c>
      <c r="D172" s="109" t="s">
        <v>115</v>
      </c>
      <c r="E172" s="109" t="s">
        <v>297</v>
      </c>
      <c r="F172" s="109" t="s">
        <v>166</v>
      </c>
      <c r="G172" s="189">
        <v>79000</v>
      </c>
      <c r="H172" s="189">
        <v>0</v>
      </c>
      <c r="I172" s="190">
        <f t="shared" si="4"/>
        <v>79000</v>
      </c>
      <c r="J172" s="191">
        <f t="shared" si="5"/>
        <v>0</v>
      </c>
    </row>
    <row r="173" spans="1:10" ht="30" hidden="1" x14ac:dyDescent="0.25">
      <c r="A173" s="139" t="s">
        <v>303</v>
      </c>
      <c r="B173" s="109" t="s">
        <v>219</v>
      </c>
      <c r="C173" s="109" t="s">
        <v>131</v>
      </c>
      <c r="D173" s="109" t="s">
        <v>115</v>
      </c>
      <c r="E173" s="109" t="s">
        <v>297</v>
      </c>
      <c r="F173" s="109" t="s">
        <v>213</v>
      </c>
      <c r="G173" s="189">
        <v>71000</v>
      </c>
      <c r="H173" s="189">
        <v>0</v>
      </c>
      <c r="I173" s="190">
        <f t="shared" si="4"/>
        <v>71000</v>
      </c>
      <c r="J173" s="191">
        <f t="shared" si="5"/>
        <v>0</v>
      </c>
    </row>
    <row r="174" spans="1:10" hidden="1" x14ac:dyDescent="0.25">
      <c r="A174" s="139" t="s">
        <v>245</v>
      </c>
      <c r="B174" s="109" t="s">
        <v>219</v>
      </c>
      <c r="C174" s="109" t="s">
        <v>131</v>
      </c>
      <c r="D174" s="109" t="s">
        <v>115</v>
      </c>
      <c r="E174" s="109" t="s">
        <v>297</v>
      </c>
      <c r="F174" s="109" t="s">
        <v>337</v>
      </c>
      <c r="G174" s="189">
        <v>8000</v>
      </c>
      <c r="H174" s="189">
        <v>0</v>
      </c>
      <c r="I174" s="190">
        <f t="shared" si="4"/>
        <v>8000</v>
      </c>
      <c r="J174" s="191">
        <f t="shared" si="5"/>
        <v>0</v>
      </c>
    </row>
    <row r="175" spans="1:10" x14ac:dyDescent="0.25">
      <c r="A175" s="139" t="s">
        <v>220</v>
      </c>
      <c r="B175" s="109" t="s">
        <v>219</v>
      </c>
      <c r="C175" s="109" t="s">
        <v>131</v>
      </c>
      <c r="D175" s="109" t="s">
        <v>72</v>
      </c>
      <c r="E175" s="109" t="s">
        <v>297</v>
      </c>
      <c r="F175" s="109" t="s">
        <v>131</v>
      </c>
      <c r="G175" s="189">
        <v>609300</v>
      </c>
      <c r="H175" s="189">
        <v>65000</v>
      </c>
      <c r="I175" s="190">
        <f t="shared" si="4"/>
        <v>544300</v>
      </c>
      <c r="J175" s="191">
        <f t="shared" si="5"/>
        <v>0.1067</v>
      </c>
    </row>
    <row r="176" spans="1:10" hidden="1" x14ac:dyDescent="0.25">
      <c r="A176" s="139" t="s">
        <v>89</v>
      </c>
      <c r="B176" s="109" t="s">
        <v>219</v>
      </c>
      <c r="C176" s="109" t="s">
        <v>131</v>
      </c>
      <c r="D176" s="109" t="s">
        <v>223</v>
      </c>
      <c r="E176" s="109" t="s">
        <v>297</v>
      </c>
      <c r="F176" s="109" t="s">
        <v>131</v>
      </c>
      <c r="G176" s="189">
        <v>609300</v>
      </c>
      <c r="H176" s="189">
        <v>65000</v>
      </c>
      <c r="I176" s="190">
        <f t="shared" si="4"/>
        <v>544300</v>
      </c>
      <c r="J176" s="191">
        <f t="shared" si="5"/>
        <v>0.1067</v>
      </c>
    </row>
    <row r="177" spans="1:10" ht="30" hidden="1" x14ac:dyDescent="0.25">
      <c r="A177" s="139" t="s">
        <v>324</v>
      </c>
      <c r="B177" s="109" t="s">
        <v>219</v>
      </c>
      <c r="C177" s="109" t="s">
        <v>131</v>
      </c>
      <c r="D177" s="109" t="s">
        <v>223</v>
      </c>
      <c r="E177" s="109" t="s">
        <v>297</v>
      </c>
      <c r="F177" s="109" t="s">
        <v>219</v>
      </c>
      <c r="G177" s="189">
        <v>609300</v>
      </c>
      <c r="H177" s="189">
        <v>65000</v>
      </c>
      <c r="I177" s="190">
        <f t="shared" si="4"/>
        <v>544300</v>
      </c>
      <c r="J177" s="191">
        <f t="shared" si="5"/>
        <v>0.1067</v>
      </c>
    </row>
    <row r="178" spans="1:10" ht="45" hidden="1" x14ac:dyDescent="0.25">
      <c r="A178" s="139" t="s">
        <v>15</v>
      </c>
      <c r="B178" s="109" t="s">
        <v>219</v>
      </c>
      <c r="C178" s="109" t="s">
        <v>131</v>
      </c>
      <c r="D178" s="109" t="s">
        <v>223</v>
      </c>
      <c r="E178" s="109" t="s">
        <v>297</v>
      </c>
      <c r="F178" s="109" t="s">
        <v>310</v>
      </c>
      <c r="G178" s="189">
        <v>609300</v>
      </c>
      <c r="H178" s="189">
        <v>65000</v>
      </c>
      <c r="I178" s="190">
        <f t="shared" si="4"/>
        <v>544300</v>
      </c>
      <c r="J178" s="191">
        <f t="shared" si="5"/>
        <v>0.1067</v>
      </c>
    </row>
    <row r="179" spans="1:10" hidden="1" x14ac:dyDescent="0.25">
      <c r="A179" s="139" t="s">
        <v>301</v>
      </c>
      <c r="B179" s="109" t="s">
        <v>219</v>
      </c>
      <c r="C179" s="109" t="s">
        <v>131</v>
      </c>
      <c r="D179" s="109" t="s">
        <v>223</v>
      </c>
      <c r="E179" s="109" t="s">
        <v>297</v>
      </c>
      <c r="F179" s="109" t="s">
        <v>111</v>
      </c>
      <c r="G179" s="189">
        <v>609300</v>
      </c>
      <c r="H179" s="189">
        <v>65000</v>
      </c>
      <c r="I179" s="190">
        <f t="shared" si="4"/>
        <v>544300</v>
      </c>
      <c r="J179" s="191">
        <f t="shared" si="5"/>
        <v>0.1067</v>
      </c>
    </row>
    <row r="180" spans="1:10" x14ac:dyDescent="0.25">
      <c r="A180" s="139" t="s">
        <v>258</v>
      </c>
      <c r="B180" s="109" t="s">
        <v>219</v>
      </c>
      <c r="C180" s="109" t="s">
        <v>131</v>
      </c>
      <c r="D180" s="109" t="s">
        <v>356</v>
      </c>
      <c r="E180" s="109" t="s">
        <v>297</v>
      </c>
      <c r="F180" s="109" t="s">
        <v>131</v>
      </c>
      <c r="G180" s="189">
        <v>474150493</v>
      </c>
      <c r="H180" s="189">
        <v>101229565.23</v>
      </c>
      <c r="I180" s="190">
        <f t="shared" si="4"/>
        <v>372920927.76999998</v>
      </c>
      <c r="J180" s="191">
        <f t="shared" si="5"/>
        <v>0.2135</v>
      </c>
    </row>
    <row r="181" spans="1:10" hidden="1" x14ac:dyDescent="0.25">
      <c r="A181" s="139" t="s">
        <v>275</v>
      </c>
      <c r="B181" s="109" t="s">
        <v>219</v>
      </c>
      <c r="C181" s="109" t="s">
        <v>131</v>
      </c>
      <c r="D181" s="109" t="s">
        <v>381</v>
      </c>
      <c r="E181" s="109" t="s">
        <v>297</v>
      </c>
      <c r="F181" s="109" t="s">
        <v>131</v>
      </c>
      <c r="G181" s="189">
        <v>128976800</v>
      </c>
      <c r="H181" s="189">
        <v>27348205.760000002</v>
      </c>
      <c r="I181" s="190">
        <f t="shared" si="4"/>
        <v>101628594.23999999</v>
      </c>
      <c r="J181" s="191">
        <f t="shared" si="5"/>
        <v>0.21199999999999999</v>
      </c>
    </row>
    <row r="182" spans="1:10" ht="45" hidden="1" x14ac:dyDescent="0.25">
      <c r="A182" s="139" t="s">
        <v>333</v>
      </c>
      <c r="B182" s="109" t="s">
        <v>219</v>
      </c>
      <c r="C182" s="109" t="s">
        <v>131</v>
      </c>
      <c r="D182" s="109" t="s">
        <v>381</v>
      </c>
      <c r="E182" s="109" t="s">
        <v>297</v>
      </c>
      <c r="F182" s="109" t="s">
        <v>373</v>
      </c>
      <c r="G182" s="189">
        <v>128976800</v>
      </c>
      <c r="H182" s="189">
        <v>27348205.760000002</v>
      </c>
      <c r="I182" s="190">
        <f t="shared" si="4"/>
        <v>101628594.23999999</v>
      </c>
      <c r="J182" s="191">
        <f t="shared" si="5"/>
        <v>0.21199999999999999</v>
      </c>
    </row>
    <row r="183" spans="1:10" hidden="1" x14ac:dyDescent="0.25">
      <c r="A183" s="139" t="s">
        <v>112</v>
      </c>
      <c r="B183" s="109" t="s">
        <v>219</v>
      </c>
      <c r="C183" s="109" t="s">
        <v>131</v>
      </c>
      <c r="D183" s="109" t="s">
        <v>381</v>
      </c>
      <c r="E183" s="109" t="s">
        <v>297</v>
      </c>
      <c r="F183" s="109" t="s">
        <v>23</v>
      </c>
      <c r="G183" s="189">
        <v>128976800</v>
      </c>
      <c r="H183" s="189">
        <v>27348205.760000002</v>
      </c>
      <c r="I183" s="190">
        <f t="shared" si="4"/>
        <v>101628594.23999999</v>
      </c>
      <c r="J183" s="191">
        <f t="shared" si="5"/>
        <v>0.21199999999999999</v>
      </c>
    </row>
    <row r="184" spans="1:10" ht="60" hidden="1" x14ac:dyDescent="0.25">
      <c r="A184" s="139" t="s">
        <v>289</v>
      </c>
      <c r="B184" s="109" t="s">
        <v>219</v>
      </c>
      <c r="C184" s="109" t="s">
        <v>131</v>
      </c>
      <c r="D184" s="109" t="s">
        <v>381</v>
      </c>
      <c r="E184" s="109" t="s">
        <v>297</v>
      </c>
      <c r="F184" s="109" t="s">
        <v>56</v>
      </c>
      <c r="G184" s="189">
        <v>121324300</v>
      </c>
      <c r="H184" s="189">
        <v>26575715.100000001</v>
      </c>
      <c r="I184" s="190">
        <f t="shared" si="4"/>
        <v>94748584.900000006</v>
      </c>
      <c r="J184" s="191">
        <f t="shared" si="5"/>
        <v>0.219</v>
      </c>
    </row>
    <row r="185" spans="1:10" hidden="1" x14ac:dyDescent="0.25">
      <c r="A185" s="139" t="s">
        <v>370</v>
      </c>
      <c r="B185" s="109" t="s">
        <v>219</v>
      </c>
      <c r="C185" s="109" t="s">
        <v>131</v>
      </c>
      <c r="D185" s="109" t="s">
        <v>381</v>
      </c>
      <c r="E185" s="109" t="s">
        <v>297</v>
      </c>
      <c r="F185" s="109" t="s">
        <v>154</v>
      </c>
      <c r="G185" s="189">
        <v>7652500</v>
      </c>
      <c r="H185" s="189">
        <v>772490.66</v>
      </c>
      <c r="I185" s="190">
        <f t="shared" si="4"/>
        <v>6880009.3399999999</v>
      </c>
      <c r="J185" s="191">
        <f t="shared" si="5"/>
        <v>0.1009</v>
      </c>
    </row>
    <row r="186" spans="1:10" hidden="1" x14ac:dyDescent="0.25">
      <c r="A186" s="139" t="s">
        <v>68</v>
      </c>
      <c r="B186" s="109" t="s">
        <v>219</v>
      </c>
      <c r="C186" s="109" t="s">
        <v>131</v>
      </c>
      <c r="D186" s="109" t="s">
        <v>22</v>
      </c>
      <c r="E186" s="109" t="s">
        <v>297</v>
      </c>
      <c r="F186" s="109" t="s">
        <v>131</v>
      </c>
      <c r="G186" s="189">
        <v>263191093</v>
      </c>
      <c r="H186" s="189">
        <v>59089643.490000002</v>
      </c>
      <c r="I186" s="190">
        <f t="shared" si="4"/>
        <v>204101449.50999999</v>
      </c>
      <c r="J186" s="191">
        <f t="shared" si="5"/>
        <v>0.22450000000000001</v>
      </c>
    </row>
    <row r="187" spans="1:10" ht="45" hidden="1" x14ac:dyDescent="0.25">
      <c r="A187" s="139" t="s">
        <v>333</v>
      </c>
      <c r="B187" s="109" t="s">
        <v>219</v>
      </c>
      <c r="C187" s="109" t="s">
        <v>131</v>
      </c>
      <c r="D187" s="109" t="s">
        <v>22</v>
      </c>
      <c r="E187" s="109" t="s">
        <v>297</v>
      </c>
      <c r="F187" s="109" t="s">
        <v>373</v>
      </c>
      <c r="G187" s="189">
        <v>263191093</v>
      </c>
      <c r="H187" s="189">
        <v>59089643.490000002</v>
      </c>
      <c r="I187" s="190">
        <f t="shared" si="4"/>
        <v>204101449.50999999</v>
      </c>
      <c r="J187" s="191">
        <f t="shared" si="5"/>
        <v>0.22450000000000001</v>
      </c>
    </row>
    <row r="188" spans="1:10" hidden="1" x14ac:dyDescent="0.25">
      <c r="A188" s="139" t="s">
        <v>112</v>
      </c>
      <c r="B188" s="109" t="s">
        <v>219</v>
      </c>
      <c r="C188" s="109" t="s">
        <v>131</v>
      </c>
      <c r="D188" s="109" t="s">
        <v>22</v>
      </c>
      <c r="E188" s="109" t="s">
        <v>297</v>
      </c>
      <c r="F188" s="109" t="s">
        <v>23</v>
      </c>
      <c r="G188" s="189">
        <v>263191093</v>
      </c>
      <c r="H188" s="189">
        <v>59089643.490000002</v>
      </c>
      <c r="I188" s="190">
        <f t="shared" si="4"/>
        <v>204101449.50999999</v>
      </c>
      <c r="J188" s="191">
        <f t="shared" si="5"/>
        <v>0.22450000000000001</v>
      </c>
    </row>
    <row r="189" spans="1:10" ht="60" hidden="1" x14ac:dyDescent="0.25">
      <c r="A189" s="139" t="s">
        <v>289</v>
      </c>
      <c r="B189" s="109" t="s">
        <v>219</v>
      </c>
      <c r="C189" s="109" t="s">
        <v>131</v>
      </c>
      <c r="D189" s="109" t="s">
        <v>22</v>
      </c>
      <c r="E189" s="109" t="s">
        <v>297</v>
      </c>
      <c r="F189" s="109" t="s">
        <v>56</v>
      </c>
      <c r="G189" s="189">
        <v>218033600</v>
      </c>
      <c r="H189" s="189">
        <v>56761307.490000002</v>
      </c>
      <c r="I189" s="190">
        <f t="shared" si="4"/>
        <v>161272292.50999999</v>
      </c>
      <c r="J189" s="191">
        <f t="shared" si="5"/>
        <v>0.26029999999999998</v>
      </c>
    </row>
    <row r="190" spans="1:10" hidden="1" x14ac:dyDescent="0.25">
      <c r="A190" s="139" t="s">
        <v>370</v>
      </c>
      <c r="B190" s="109" t="s">
        <v>219</v>
      </c>
      <c r="C190" s="109" t="s">
        <v>131</v>
      </c>
      <c r="D190" s="109" t="s">
        <v>22</v>
      </c>
      <c r="E190" s="109" t="s">
        <v>297</v>
      </c>
      <c r="F190" s="109" t="s">
        <v>154</v>
      </c>
      <c r="G190" s="189">
        <v>45157493</v>
      </c>
      <c r="H190" s="189">
        <v>2328336</v>
      </c>
      <c r="I190" s="190">
        <f t="shared" si="4"/>
        <v>42829157</v>
      </c>
      <c r="J190" s="191">
        <f t="shared" si="5"/>
        <v>5.16E-2</v>
      </c>
    </row>
    <row r="191" spans="1:10" hidden="1" x14ac:dyDescent="0.25">
      <c r="A191" s="139" t="s">
        <v>336</v>
      </c>
      <c r="B191" s="109" t="s">
        <v>219</v>
      </c>
      <c r="C191" s="109" t="s">
        <v>131</v>
      </c>
      <c r="D191" s="109" t="s">
        <v>124</v>
      </c>
      <c r="E191" s="109" t="s">
        <v>297</v>
      </c>
      <c r="F191" s="109" t="s">
        <v>131</v>
      </c>
      <c r="G191" s="189">
        <v>46000900</v>
      </c>
      <c r="H191" s="189">
        <v>10193052.109999999</v>
      </c>
      <c r="I191" s="190">
        <f t="shared" si="4"/>
        <v>35807847.890000001</v>
      </c>
      <c r="J191" s="191">
        <f t="shared" si="5"/>
        <v>0.22159999999999999</v>
      </c>
    </row>
    <row r="192" spans="1:10" ht="45" hidden="1" x14ac:dyDescent="0.25">
      <c r="A192" s="139" t="s">
        <v>333</v>
      </c>
      <c r="B192" s="109" t="s">
        <v>219</v>
      </c>
      <c r="C192" s="109" t="s">
        <v>131</v>
      </c>
      <c r="D192" s="109" t="s">
        <v>124</v>
      </c>
      <c r="E192" s="109" t="s">
        <v>297</v>
      </c>
      <c r="F192" s="109" t="s">
        <v>373</v>
      </c>
      <c r="G192" s="189">
        <v>46000900</v>
      </c>
      <c r="H192" s="189">
        <v>10193052.109999999</v>
      </c>
      <c r="I192" s="190">
        <f t="shared" si="4"/>
        <v>35807847.890000001</v>
      </c>
      <c r="J192" s="191">
        <f t="shared" si="5"/>
        <v>0.22159999999999999</v>
      </c>
    </row>
    <row r="193" spans="1:10" hidden="1" x14ac:dyDescent="0.25">
      <c r="A193" s="139" t="s">
        <v>112</v>
      </c>
      <c r="B193" s="109" t="s">
        <v>219</v>
      </c>
      <c r="C193" s="109" t="s">
        <v>131</v>
      </c>
      <c r="D193" s="109" t="s">
        <v>124</v>
      </c>
      <c r="E193" s="109" t="s">
        <v>297</v>
      </c>
      <c r="F193" s="109" t="s">
        <v>23</v>
      </c>
      <c r="G193" s="189">
        <v>46000900</v>
      </c>
      <c r="H193" s="189">
        <v>10193052.109999999</v>
      </c>
      <c r="I193" s="190">
        <f t="shared" si="4"/>
        <v>35807847.890000001</v>
      </c>
      <c r="J193" s="191">
        <f t="shared" si="5"/>
        <v>0.22159999999999999</v>
      </c>
    </row>
    <row r="194" spans="1:10" ht="60" hidden="1" x14ac:dyDescent="0.25">
      <c r="A194" s="139" t="s">
        <v>289</v>
      </c>
      <c r="B194" s="109" t="s">
        <v>219</v>
      </c>
      <c r="C194" s="109" t="s">
        <v>131</v>
      </c>
      <c r="D194" s="109" t="s">
        <v>124</v>
      </c>
      <c r="E194" s="109" t="s">
        <v>297</v>
      </c>
      <c r="F194" s="109" t="s">
        <v>56</v>
      </c>
      <c r="G194" s="189">
        <v>43336200</v>
      </c>
      <c r="H194" s="189">
        <v>9898923.4499999993</v>
      </c>
      <c r="I194" s="190">
        <f t="shared" si="4"/>
        <v>33437276.550000001</v>
      </c>
      <c r="J194" s="191">
        <f t="shared" si="5"/>
        <v>0.22839999999999999</v>
      </c>
    </row>
    <row r="195" spans="1:10" hidden="1" x14ac:dyDescent="0.25">
      <c r="A195" s="139" t="s">
        <v>370</v>
      </c>
      <c r="B195" s="109" t="s">
        <v>219</v>
      </c>
      <c r="C195" s="109" t="s">
        <v>131</v>
      </c>
      <c r="D195" s="109" t="s">
        <v>124</v>
      </c>
      <c r="E195" s="109" t="s">
        <v>297</v>
      </c>
      <c r="F195" s="109" t="s">
        <v>154</v>
      </c>
      <c r="G195" s="189">
        <v>2664700</v>
      </c>
      <c r="H195" s="189">
        <v>294128.65999999997</v>
      </c>
      <c r="I195" s="190">
        <f t="shared" si="4"/>
        <v>2370571.34</v>
      </c>
      <c r="J195" s="191">
        <f t="shared" si="5"/>
        <v>0.1104</v>
      </c>
    </row>
    <row r="196" spans="1:10" hidden="1" x14ac:dyDescent="0.25">
      <c r="A196" s="139" t="s">
        <v>342</v>
      </c>
      <c r="B196" s="109" t="s">
        <v>219</v>
      </c>
      <c r="C196" s="109" t="s">
        <v>131</v>
      </c>
      <c r="D196" s="109" t="s">
        <v>359</v>
      </c>
      <c r="E196" s="109" t="s">
        <v>297</v>
      </c>
      <c r="F196" s="109" t="s">
        <v>131</v>
      </c>
      <c r="G196" s="189">
        <v>12233300</v>
      </c>
      <c r="H196" s="189">
        <v>231720</v>
      </c>
      <c r="I196" s="190">
        <f t="shared" si="4"/>
        <v>12001580</v>
      </c>
      <c r="J196" s="191">
        <f t="shared" si="5"/>
        <v>1.89E-2</v>
      </c>
    </row>
    <row r="197" spans="1:10" ht="30" hidden="1" x14ac:dyDescent="0.25">
      <c r="A197" s="139" t="s">
        <v>324</v>
      </c>
      <c r="B197" s="109" t="s">
        <v>219</v>
      </c>
      <c r="C197" s="109" t="s">
        <v>131</v>
      </c>
      <c r="D197" s="109" t="s">
        <v>359</v>
      </c>
      <c r="E197" s="109" t="s">
        <v>297</v>
      </c>
      <c r="F197" s="109" t="s">
        <v>219</v>
      </c>
      <c r="G197" s="189">
        <v>357400</v>
      </c>
      <c r="H197" s="189">
        <v>50000</v>
      </c>
      <c r="I197" s="190">
        <f t="shared" si="4"/>
        <v>307400</v>
      </c>
      <c r="J197" s="191">
        <f t="shared" si="5"/>
        <v>0.1399</v>
      </c>
    </row>
    <row r="198" spans="1:10" ht="45" hidden="1" x14ac:dyDescent="0.25">
      <c r="A198" s="139" t="s">
        <v>15</v>
      </c>
      <c r="B198" s="109" t="s">
        <v>219</v>
      </c>
      <c r="C198" s="109" t="s">
        <v>131</v>
      </c>
      <c r="D198" s="109" t="s">
        <v>359</v>
      </c>
      <c r="E198" s="109" t="s">
        <v>297</v>
      </c>
      <c r="F198" s="109" t="s">
        <v>310</v>
      </c>
      <c r="G198" s="189">
        <v>357400</v>
      </c>
      <c r="H198" s="189">
        <v>50000</v>
      </c>
      <c r="I198" s="190">
        <f t="shared" si="4"/>
        <v>307400</v>
      </c>
      <c r="J198" s="191">
        <f t="shared" si="5"/>
        <v>0.1399</v>
      </c>
    </row>
    <row r="199" spans="1:10" hidden="1" x14ac:dyDescent="0.25">
      <c r="A199" s="139" t="s">
        <v>301</v>
      </c>
      <c r="B199" s="109" t="s">
        <v>219</v>
      </c>
      <c r="C199" s="109" t="s">
        <v>131</v>
      </c>
      <c r="D199" s="109" t="s">
        <v>359</v>
      </c>
      <c r="E199" s="109" t="s">
        <v>297</v>
      </c>
      <c r="F199" s="109" t="s">
        <v>111</v>
      </c>
      <c r="G199" s="189">
        <v>357400</v>
      </c>
      <c r="H199" s="189">
        <v>50000</v>
      </c>
      <c r="I199" s="190">
        <f t="shared" ref="I199:I262" si="6">G199-H199</f>
        <v>307400</v>
      </c>
      <c r="J199" s="191">
        <f t="shared" ref="J199:J262" si="7">ROUND(H199/G199,4)</f>
        <v>0.1399</v>
      </c>
    </row>
    <row r="200" spans="1:10" ht="45" hidden="1" x14ac:dyDescent="0.25">
      <c r="A200" s="139" t="s">
        <v>333</v>
      </c>
      <c r="B200" s="109" t="s">
        <v>219</v>
      </c>
      <c r="C200" s="109" t="s">
        <v>131</v>
      </c>
      <c r="D200" s="109" t="s">
        <v>359</v>
      </c>
      <c r="E200" s="109" t="s">
        <v>297</v>
      </c>
      <c r="F200" s="109" t="s">
        <v>373</v>
      </c>
      <c r="G200" s="189">
        <v>11875900</v>
      </c>
      <c r="H200" s="189">
        <v>181720</v>
      </c>
      <c r="I200" s="190">
        <f t="shared" si="6"/>
        <v>11694180</v>
      </c>
      <c r="J200" s="191">
        <f t="shared" si="7"/>
        <v>1.5299999999999999E-2</v>
      </c>
    </row>
    <row r="201" spans="1:10" hidden="1" x14ac:dyDescent="0.25">
      <c r="A201" s="139" t="s">
        <v>112</v>
      </c>
      <c r="B201" s="109" t="s">
        <v>219</v>
      </c>
      <c r="C201" s="109" t="s">
        <v>131</v>
      </c>
      <c r="D201" s="109" t="s">
        <v>359</v>
      </c>
      <c r="E201" s="109" t="s">
        <v>297</v>
      </c>
      <c r="F201" s="109" t="s">
        <v>23</v>
      </c>
      <c r="G201" s="189">
        <v>11875900</v>
      </c>
      <c r="H201" s="189">
        <v>181720</v>
      </c>
      <c r="I201" s="190">
        <f t="shared" si="6"/>
        <v>11694180</v>
      </c>
      <c r="J201" s="191">
        <f t="shared" si="7"/>
        <v>1.5299999999999999E-2</v>
      </c>
    </row>
    <row r="202" spans="1:10" hidden="1" x14ac:dyDescent="0.25">
      <c r="A202" s="139" t="s">
        <v>370</v>
      </c>
      <c r="B202" s="109" t="s">
        <v>219</v>
      </c>
      <c r="C202" s="109" t="s">
        <v>131</v>
      </c>
      <c r="D202" s="109" t="s">
        <v>359</v>
      </c>
      <c r="E202" s="109" t="s">
        <v>297</v>
      </c>
      <c r="F202" s="109" t="s">
        <v>154</v>
      </c>
      <c r="G202" s="189">
        <v>11875900</v>
      </c>
      <c r="H202" s="189">
        <v>181720</v>
      </c>
      <c r="I202" s="190">
        <f t="shared" si="6"/>
        <v>11694180</v>
      </c>
      <c r="J202" s="191">
        <f t="shared" si="7"/>
        <v>1.5299999999999999E-2</v>
      </c>
    </row>
    <row r="203" spans="1:10" hidden="1" x14ac:dyDescent="0.25">
      <c r="A203" s="139" t="s">
        <v>322</v>
      </c>
      <c r="B203" s="109" t="s">
        <v>219</v>
      </c>
      <c r="C203" s="109" t="s">
        <v>131</v>
      </c>
      <c r="D203" s="109" t="s">
        <v>24</v>
      </c>
      <c r="E203" s="109" t="s">
        <v>297</v>
      </c>
      <c r="F203" s="109" t="s">
        <v>131</v>
      </c>
      <c r="G203" s="189">
        <v>23748400</v>
      </c>
      <c r="H203" s="189">
        <v>4366943.87</v>
      </c>
      <c r="I203" s="190">
        <f t="shared" si="6"/>
        <v>19381456.129999999</v>
      </c>
      <c r="J203" s="191">
        <f t="shared" si="7"/>
        <v>0.18390000000000001</v>
      </c>
    </row>
    <row r="204" spans="1:10" ht="75" hidden="1" x14ac:dyDescent="0.25">
      <c r="A204" s="139" t="s">
        <v>45</v>
      </c>
      <c r="B204" s="109" t="s">
        <v>219</v>
      </c>
      <c r="C204" s="109" t="s">
        <v>131</v>
      </c>
      <c r="D204" s="109" t="s">
        <v>24</v>
      </c>
      <c r="E204" s="109" t="s">
        <v>297</v>
      </c>
      <c r="F204" s="109" t="s">
        <v>28</v>
      </c>
      <c r="G204" s="189">
        <v>22512800</v>
      </c>
      <c r="H204" s="189">
        <v>4228048.59</v>
      </c>
      <c r="I204" s="190">
        <f t="shared" si="6"/>
        <v>18284751.41</v>
      </c>
      <c r="J204" s="191">
        <f t="shared" si="7"/>
        <v>0.18779999999999999</v>
      </c>
    </row>
    <row r="205" spans="1:10" ht="30" hidden="1" x14ac:dyDescent="0.25">
      <c r="A205" s="139" t="s">
        <v>201</v>
      </c>
      <c r="B205" s="109" t="s">
        <v>219</v>
      </c>
      <c r="C205" s="109" t="s">
        <v>131</v>
      </c>
      <c r="D205" s="109" t="s">
        <v>24</v>
      </c>
      <c r="E205" s="109" t="s">
        <v>297</v>
      </c>
      <c r="F205" s="109" t="s">
        <v>25</v>
      </c>
      <c r="G205" s="189">
        <v>22512800</v>
      </c>
      <c r="H205" s="189">
        <v>4228048.59</v>
      </c>
      <c r="I205" s="190">
        <f t="shared" si="6"/>
        <v>18284751.41</v>
      </c>
      <c r="J205" s="191">
        <f t="shared" si="7"/>
        <v>0.18779999999999999</v>
      </c>
    </row>
    <row r="206" spans="1:10" ht="30" hidden="1" x14ac:dyDescent="0.25">
      <c r="A206" s="139" t="s">
        <v>2</v>
      </c>
      <c r="B206" s="109" t="s">
        <v>219</v>
      </c>
      <c r="C206" s="109" t="s">
        <v>131</v>
      </c>
      <c r="D206" s="109" t="s">
        <v>24</v>
      </c>
      <c r="E206" s="109" t="s">
        <v>297</v>
      </c>
      <c r="F206" s="109" t="s">
        <v>127</v>
      </c>
      <c r="G206" s="189">
        <v>16754400</v>
      </c>
      <c r="H206" s="189">
        <v>3188186</v>
      </c>
      <c r="I206" s="190">
        <f t="shared" si="6"/>
        <v>13566214</v>
      </c>
      <c r="J206" s="191">
        <f t="shared" si="7"/>
        <v>0.1903</v>
      </c>
    </row>
    <row r="207" spans="1:10" ht="45" hidden="1" x14ac:dyDescent="0.25">
      <c r="A207" s="139" t="s">
        <v>222</v>
      </c>
      <c r="B207" s="109" t="s">
        <v>219</v>
      </c>
      <c r="C207" s="109" t="s">
        <v>131</v>
      </c>
      <c r="D207" s="109" t="s">
        <v>24</v>
      </c>
      <c r="E207" s="109" t="s">
        <v>297</v>
      </c>
      <c r="F207" s="109" t="s">
        <v>157</v>
      </c>
      <c r="G207" s="189">
        <v>1027700</v>
      </c>
      <c r="H207" s="189">
        <v>118252</v>
      </c>
      <c r="I207" s="190">
        <f t="shared" si="6"/>
        <v>909448</v>
      </c>
      <c r="J207" s="191">
        <f t="shared" si="7"/>
        <v>0.11509999999999999</v>
      </c>
    </row>
    <row r="208" spans="1:10" ht="60" hidden="1" x14ac:dyDescent="0.25">
      <c r="A208" s="139" t="s">
        <v>296</v>
      </c>
      <c r="B208" s="109" t="s">
        <v>219</v>
      </c>
      <c r="C208" s="109" t="s">
        <v>131</v>
      </c>
      <c r="D208" s="109" t="s">
        <v>24</v>
      </c>
      <c r="E208" s="109" t="s">
        <v>297</v>
      </c>
      <c r="F208" s="109" t="s">
        <v>159</v>
      </c>
      <c r="G208" s="189">
        <v>4730700</v>
      </c>
      <c r="H208" s="189">
        <v>921610.59</v>
      </c>
      <c r="I208" s="190">
        <f t="shared" si="6"/>
        <v>3809089.41</v>
      </c>
      <c r="J208" s="191">
        <f t="shared" si="7"/>
        <v>0.1948</v>
      </c>
    </row>
    <row r="209" spans="1:10" ht="30" hidden="1" x14ac:dyDescent="0.25">
      <c r="A209" s="139" t="s">
        <v>324</v>
      </c>
      <c r="B209" s="109" t="s">
        <v>219</v>
      </c>
      <c r="C209" s="109" t="s">
        <v>131</v>
      </c>
      <c r="D209" s="109" t="s">
        <v>24</v>
      </c>
      <c r="E209" s="109" t="s">
        <v>297</v>
      </c>
      <c r="F209" s="109" t="s">
        <v>219</v>
      </c>
      <c r="G209" s="189">
        <v>1235600</v>
      </c>
      <c r="H209" s="189">
        <v>138895.28</v>
      </c>
      <c r="I209" s="190">
        <f t="shared" si="6"/>
        <v>1096704.72</v>
      </c>
      <c r="J209" s="191">
        <f t="shared" si="7"/>
        <v>0.1124</v>
      </c>
    </row>
    <row r="210" spans="1:10" ht="45" hidden="1" x14ac:dyDescent="0.25">
      <c r="A210" s="139" t="s">
        <v>15</v>
      </c>
      <c r="B210" s="109" t="s">
        <v>219</v>
      </c>
      <c r="C210" s="109" t="s">
        <v>131</v>
      </c>
      <c r="D210" s="109" t="s">
        <v>24</v>
      </c>
      <c r="E210" s="109" t="s">
        <v>297</v>
      </c>
      <c r="F210" s="109" t="s">
        <v>310</v>
      </c>
      <c r="G210" s="189">
        <v>1235600</v>
      </c>
      <c r="H210" s="189">
        <v>138895.28</v>
      </c>
      <c r="I210" s="190">
        <f t="shared" si="6"/>
        <v>1096704.72</v>
      </c>
      <c r="J210" s="191">
        <f t="shared" si="7"/>
        <v>0.1124</v>
      </c>
    </row>
    <row r="211" spans="1:10" hidden="1" x14ac:dyDescent="0.25">
      <c r="A211" s="139" t="s">
        <v>301</v>
      </c>
      <c r="B211" s="109" t="s">
        <v>219</v>
      </c>
      <c r="C211" s="109" t="s">
        <v>131</v>
      </c>
      <c r="D211" s="109" t="s">
        <v>24</v>
      </c>
      <c r="E211" s="109" t="s">
        <v>297</v>
      </c>
      <c r="F211" s="109" t="s">
        <v>111</v>
      </c>
      <c r="G211" s="189">
        <v>1235600</v>
      </c>
      <c r="H211" s="189">
        <v>138895.28</v>
      </c>
      <c r="I211" s="190">
        <f t="shared" si="6"/>
        <v>1096704.72</v>
      </c>
      <c r="J211" s="191">
        <f t="shared" si="7"/>
        <v>0.1124</v>
      </c>
    </row>
    <row r="212" spans="1:10" x14ac:dyDescent="0.25">
      <c r="A212" s="139" t="s">
        <v>74</v>
      </c>
      <c r="B212" s="109" t="s">
        <v>219</v>
      </c>
      <c r="C212" s="109" t="s">
        <v>131</v>
      </c>
      <c r="D212" s="109" t="s">
        <v>138</v>
      </c>
      <c r="E212" s="109" t="s">
        <v>297</v>
      </c>
      <c r="F212" s="109" t="s">
        <v>131</v>
      </c>
      <c r="G212" s="189">
        <v>83992268.599999994</v>
      </c>
      <c r="H212" s="189">
        <v>16941742.27</v>
      </c>
      <c r="I212" s="190">
        <f t="shared" si="6"/>
        <v>67050526.329999998</v>
      </c>
      <c r="J212" s="191">
        <f t="shared" si="7"/>
        <v>0.20169999999999999</v>
      </c>
    </row>
    <row r="213" spans="1:10" hidden="1" x14ac:dyDescent="0.25">
      <c r="A213" s="139" t="s">
        <v>92</v>
      </c>
      <c r="B213" s="109" t="s">
        <v>219</v>
      </c>
      <c r="C213" s="109" t="s">
        <v>131</v>
      </c>
      <c r="D213" s="109" t="s">
        <v>274</v>
      </c>
      <c r="E213" s="109" t="s">
        <v>297</v>
      </c>
      <c r="F213" s="109" t="s">
        <v>131</v>
      </c>
      <c r="G213" s="189">
        <v>74368728.599999994</v>
      </c>
      <c r="H213" s="189">
        <v>14877716.380000001</v>
      </c>
      <c r="I213" s="190">
        <f t="shared" si="6"/>
        <v>59491012.219999991</v>
      </c>
      <c r="J213" s="191">
        <f t="shared" si="7"/>
        <v>0.2001</v>
      </c>
    </row>
    <row r="214" spans="1:10" ht="45" hidden="1" x14ac:dyDescent="0.25">
      <c r="A214" s="139" t="s">
        <v>333</v>
      </c>
      <c r="B214" s="109" t="s">
        <v>219</v>
      </c>
      <c r="C214" s="109" t="s">
        <v>131</v>
      </c>
      <c r="D214" s="109" t="s">
        <v>274</v>
      </c>
      <c r="E214" s="109" t="s">
        <v>297</v>
      </c>
      <c r="F214" s="109" t="s">
        <v>373</v>
      </c>
      <c r="G214" s="189">
        <v>74368728.599999994</v>
      </c>
      <c r="H214" s="189">
        <v>14877716.380000001</v>
      </c>
      <c r="I214" s="190">
        <f t="shared" si="6"/>
        <v>59491012.219999991</v>
      </c>
      <c r="J214" s="191">
        <f t="shared" si="7"/>
        <v>0.2001</v>
      </c>
    </row>
    <row r="215" spans="1:10" hidden="1" x14ac:dyDescent="0.25">
      <c r="A215" s="139" t="s">
        <v>112</v>
      </c>
      <c r="B215" s="109" t="s">
        <v>219</v>
      </c>
      <c r="C215" s="109" t="s">
        <v>131</v>
      </c>
      <c r="D215" s="109" t="s">
        <v>274</v>
      </c>
      <c r="E215" s="109" t="s">
        <v>297</v>
      </c>
      <c r="F215" s="109" t="s">
        <v>23</v>
      </c>
      <c r="G215" s="189">
        <v>74368728.599999994</v>
      </c>
      <c r="H215" s="189">
        <v>14877716.380000001</v>
      </c>
      <c r="I215" s="190">
        <f t="shared" si="6"/>
        <v>59491012.219999991</v>
      </c>
      <c r="J215" s="191">
        <f t="shared" si="7"/>
        <v>0.2001</v>
      </c>
    </row>
    <row r="216" spans="1:10" ht="60" hidden="1" x14ac:dyDescent="0.25">
      <c r="A216" s="139" t="s">
        <v>289</v>
      </c>
      <c r="B216" s="109" t="s">
        <v>219</v>
      </c>
      <c r="C216" s="109" t="s">
        <v>131</v>
      </c>
      <c r="D216" s="109" t="s">
        <v>274</v>
      </c>
      <c r="E216" s="109" t="s">
        <v>297</v>
      </c>
      <c r="F216" s="109" t="s">
        <v>56</v>
      </c>
      <c r="G216" s="189">
        <v>66658160</v>
      </c>
      <c r="H216" s="189">
        <v>13594155.689999999</v>
      </c>
      <c r="I216" s="190">
        <f t="shared" si="6"/>
        <v>53064004.310000002</v>
      </c>
      <c r="J216" s="191">
        <f t="shared" si="7"/>
        <v>0.2039</v>
      </c>
    </row>
    <row r="217" spans="1:10" hidden="1" x14ac:dyDescent="0.25">
      <c r="A217" s="139" t="s">
        <v>370</v>
      </c>
      <c r="B217" s="109" t="s">
        <v>219</v>
      </c>
      <c r="C217" s="109" t="s">
        <v>131</v>
      </c>
      <c r="D217" s="109" t="s">
        <v>274</v>
      </c>
      <c r="E217" s="109" t="s">
        <v>297</v>
      </c>
      <c r="F217" s="109" t="s">
        <v>154</v>
      </c>
      <c r="G217" s="189">
        <v>7710568.5999999996</v>
      </c>
      <c r="H217" s="189">
        <v>1283560.69</v>
      </c>
      <c r="I217" s="190">
        <f t="shared" si="6"/>
        <v>6427007.9100000001</v>
      </c>
      <c r="J217" s="191">
        <f t="shared" si="7"/>
        <v>0.16650000000000001</v>
      </c>
    </row>
    <row r="218" spans="1:10" ht="30" hidden="1" x14ac:dyDescent="0.25">
      <c r="A218" s="139" t="s">
        <v>114</v>
      </c>
      <c r="B218" s="109" t="s">
        <v>219</v>
      </c>
      <c r="C218" s="109" t="s">
        <v>131</v>
      </c>
      <c r="D218" s="109" t="s">
        <v>366</v>
      </c>
      <c r="E218" s="109" t="s">
        <v>297</v>
      </c>
      <c r="F218" s="109" t="s">
        <v>131</v>
      </c>
      <c r="G218" s="189">
        <v>9623540</v>
      </c>
      <c r="H218" s="189">
        <v>2064025.89</v>
      </c>
      <c r="I218" s="190">
        <f t="shared" si="6"/>
        <v>7559514.1100000003</v>
      </c>
      <c r="J218" s="191">
        <f t="shared" si="7"/>
        <v>0.2145</v>
      </c>
    </row>
    <row r="219" spans="1:10" ht="75" hidden="1" x14ac:dyDescent="0.25">
      <c r="A219" s="139" t="s">
        <v>45</v>
      </c>
      <c r="B219" s="109" t="s">
        <v>219</v>
      </c>
      <c r="C219" s="109" t="s">
        <v>131</v>
      </c>
      <c r="D219" s="109" t="s">
        <v>366</v>
      </c>
      <c r="E219" s="109" t="s">
        <v>297</v>
      </c>
      <c r="F219" s="109" t="s">
        <v>28</v>
      </c>
      <c r="G219" s="189">
        <v>9181340</v>
      </c>
      <c r="H219" s="189">
        <v>2013700.89</v>
      </c>
      <c r="I219" s="190">
        <f t="shared" si="6"/>
        <v>7167639.1100000003</v>
      </c>
      <c r="J219" s="191">
        <f t="shared" si="7"/>
        <v>0.21929999999999999</v>
      </c>
    </row>
    <row r="220" spans="1:10" ht="30" hidden="1" x14ac:dyDescent="0.25">
      <c r="A220" s="139" t="s">
        <v>201</v>
      </c>
      <c r="B220" s="109" t="s">
        <v>219</v>
      </c>
      <c r="C220" s="109" t="s">
        <v>131</v>
      </c>
      <c r="D220" s="109" t="s">
        <v>366</v>
      </c>
      <c r="E220" s="109" t="s">
        <v>297</v>
      </c>
      <c r="F220" s="109" t="s">
        <v>25</v>
      </c>
      <c r="G220" s="189">
        <v>9181340</v>
      </c>
      <c r="H220" s="189">
        <v>2013700.89</v>
      </c>
      <c r="I220" s="190">
        <f t="shared" si="6"/>
        <v>7167639.1100000003</v>
      </c>
      <c r="J220" s="191">
        <f t="shared" si="7"/>
        <v>0.21929999999999999</v>
      </c>
    </row>
    <row r="221" spans="1:10" ht="30" hidden="1" x14ac:dyDescent="0.25">
      <c r="A221" s="139" t="s">
        <v>2</v>
      </c>
      <c r="B221" s="109" t="s">
        <v>219</v>
      </c>
      <c r="C221" s="109" t="s">
        <v>131</v>
      </c>
      <c r="D221" s="109" t="s">
        <v>366</v>
      </c>
      <c r="E221" s="109" t="s">
        <v>297</v>
      </c>
      <c r="F221" s="109" t="s">
        <v>127</v>
      </c>
      <c r="G221" s="189">
        <v>7052640</v>
      </c>
      <c r="H221" s="189">
        <v>1484700.89</v>
      </c>
      <c r="I221" s="190">
        <f t="shared" si="6"/>
        <v>5567939.1100000003</v>
      </c>
      <c r="J221" s="191">
        <f t="shared" si="7"/>
        <v>0.21049999999999999</v>
      </c>
    </row>
    <row r="222" spans="1:10" ht="45" hidden="1" x14ac:dyDescent="0.25">
      <c r="A222" s="139" t="s">
        <v>222</v>
      </c>
      <c r="B222" s="109" t="s">
        <v>219</v>
      </c>
      <c r="C222" s="109" t="s">
        <v>131</v>
      </c>
      <c r="D222" s="109" t="s">
        <v>366</v>
      </c>
      <c r="E222" s="109" t="s">
        <v>297</v>
      </c>
      <c r="F222" s="109" t="s">
        <v>157</v>
      </c>
      <c r="G222" s="189">
        <v>208200</v>
      </c>
      <c r="H222" s="189">
        <v>129400</v>
      </c>
      <c r="I222" s="190">
        <f t="shared" si="6"/>
        <v>78800</v>
      </c>
      <c r="J222" s="191">
        <f t="shared" si="7"/>
        <v>0.62150000000000005</v>
      </c>
    </row>
    <row r="223" spans="1:10" ht="60" hidden="1" x14ac:dyDescent="0.25">
      <c r="A223" s="139" t="s">
        <v>296</v>
      </c>
      <c r="B223" s="109" t="s">
        <v>219</v>
      </c>
      <c r="C223" s="109" t="s">
        <v>131</v>
      </c>
      <c r="D223" s="109" t="s">
        <v>366</v>
      </c>
      <c r="E223" s="109" t="s">
        <v>297</v>
      </c>
      <c r="F223" s="109" t="s">
        <v>159</v>
      </c>
      <c r="G223" s="189">
        <v>1920500</v>
      </c>
      <c r="H223" s="189">
        <v>399600</v>
      </c>
      <c r="I223" s="190">
        <f t="shared" si="6"/>
        <v>1520900</v>
      </c>
      <c r="J223" s="191">
        <f t="shared" si="7"/>
        <v>0.20810000000000001</v>
      </c>
    </row>
    <row r="224" spans="1:10" ht="30" hidden="1" x14ac:dyDescent="0.25">
      <c r="A224" s="139" t="s">
        <v>324</v>
      </c>
      <c r="B224" s="109" t="s">
        <v>219</v>
      </c>
      <c r="C224" s="109" t="s">
        <v>131</v>
      </c>
      <c r="D224" s="109" t="s">
        <v>366</v>
      </c>
      <c r="E224" s="109" t="s">
        <v>297</v>
      </c>
      <c r="F224" s="109" t="s">
        <v>219</v>
      </c>
      <c r="G224" s="189">
        <v>437200</v>
      </c>
      <c r="H224" s="189">
        <v>50325</v>
      </c>
      <c r="I224" s="190">
        <f t="shared" si="6"/>
        <v>386875</v>
      </c>
      <c r="J224" s="191">
        <f t="shared" si="7"/>
        <v>0.11509999999999999</v>
      </c>
    </row>
    <row r="225" spans="1:10" ht="45" hidden="1" x14ac:dyDescent="0.25">
      <c r="A225" s="139" t="s">
        <v>15</v>
      </c>
      <c r="B225" s="109" t="s">
        <v>219</v>
      </c>
      <c r="C225" s="109" t="s">
        <v>131</v>
      </c>
      <c r="D225" s="109" t="s">
        <v>366</v>
      </c>
      <c r="E225" s="109" t="s">
        <v>297</v>
      </c>
      <c r="F225" s="109" t="s">
        <v>310</v>
      </c>
      <c r="G225" s="189">
        <v>437200</v>
      </c>
      <c r="H225" s="189">
        <v>50325</v>
      </c>
      <c r="I225" s="190">
        <f t="shared" si="6"/>
        <v>386875</v>
      </c>
      <c r="J225" s="191">
        <f t="shared" si="7"/>
        <v>0.11509999999999999</v>
      </c>
    </row>
    <row r="226" spans="1:10" hidden="1" x14ac:dyDescent="0.25">
      <c r="A226" s="139" t="s">
        <v>301</v>
      </c>
      <c r="B226" s="109" t="s">
        <v>219</v>
      </c>
      <c r="C226" s="109" t="s">
        <v>131</v>
      </c>
      <c r="D226" s="109" t="s">
        <v>366</v>
      </c>
      <c r="E226" s="109" t="s">
        <v>297</v>
      </c>
      <c r="F226" s="109" t="s">
        <v>111</v>
      </c>
      <c r="G226" s="189">
        <v>437200</v>
      </c>
      <c r="H226" s="189">
        <v>50325</v>
      </c>
      <c r="I226" s="190">
        <f t="shared" si="6"/>
        <v>386875</v>
      </c>
      <c r="J226" s="191">
        <f t="shared" si="7"/>
        <v>0.11509999999999999</v>
      </c>
    </row>
    <row r="227" spans="1:10" hidden="1" x14ac:dyDescent="0.25">
      <c r="A227" s="139" t="s">
        <v>95</v>
      </c>
      <c r="B227" s="109" t="s">
        <v>219</v>
      </c>
      <c r="C227" s="109" t="s">
        <v>131</v>
      </c>
      <c r="D227" s="109" t="s">
        <v>366</v>
      </c>
      <c r="E227" s="109" t="s">
        <v>297</v>
      </c>
      <c r="F227" s="109" t="s">
        <v>57</v>
      </c>
      <c r="G227" s="189">
        <v>5000</v>
      </c>
      <c r="H227" s="189">
        <v>0</v>
      </c>
      <c r="I227" s="190">
        <f t="shared" si="6"/>
        <v>5000</v>
      </c>
      <c r="J227" s="191">
        <f t="shared" si="7"/>
        <v>0</v>
      </c>
    </row>
    <row r="228" spans="1:10" hidden="1" x14ac:dyDescent="0.25">
      <c r="A228" s="139" t="s">
        <v>70</v>
      </c>
      <c r="B228" s="109" t="s">
        <v>219</v>
      </c>
      <c r="C228" s="109" t="s">
        <v>131</v>
      </c>
      <c r="D228" s="109" t="s">
        <v>366</v>
      </c>
      <c r="E228" s="109" t="s">
        <v>297</v>
      </c>
      <c r="F228" s="109" t="s">
        <v>166</v>
      </c>
      <c r="G228" s="189">
        <v>5000</v>
      </c>
      <c r="H228" s="189">
        <v>0</v>
      </c>
      <c r="I228" s="190">
        <f t="shared" si="6"/>
        <v>5000</v>
      </c>
      <c r="J228" s="191">
        <f t="shared" si="7"/>
        <v>0</v>
      </c>
    </row>
    <row r="229" spans="1:10" ht="30" hidden="1" x14ac:dyDescent="0.25">
      <c r="A229" s="139" t="s">
        <v>303</v>
      </c>
      <c r="B229" s="109" t="s">
        <v>219</v>
      </c>
      <c r="C229" s="109" t="s">
        <v>131</v>
      </c>
      <c r="D229" s="109" t="s">
        <v>366</v>
      </c>
      <c r="E229" s="109" t="s">
        <v>297</v>
      </c>
      <c r="F229" s="109" t="s">
        <v>213</v>
      </c>
      <c r="G229" s="189">
        <v>1000</v>
      </c>
      <c r="H229" s="189">
        <v>0</v>
      </c>
      <c r="I229" s="190">
        <f t="shared" si="6"/>
        <v>1000</v>
      </c>
      <c r="J229" s="191">
        <f t="shared" si="7"/>
        <v>0</v>
      </c>
    </row>
    <row r="230" spans="1:10" hidden="1" x14ac:dyDescent="0.25">
      <c r="A230" s="139" t="s">
        <v>245</v>
      </c>
      <c r="B230" s="109" t="s">
        <v>219</v>
      </c>
      <c r="C230" s="109" t="s">
        <v>131</v>
      </c>
      <c r="D230" s="109" t="s">
        <v>366</v>
      </c>
      <c r="E230" s="109" t="s">
        <v>297</v>
      </c>
      <c r="F230" s="109" t="s">
        <v>337</v>
      </c>
      <c r="G230" s="189">
        <v>4000</v>
      </c>
      <c r="H230" s="189">
        <v>0</v>
      </c>
      <c r="I230" s="190">
        <f t="shared" si="6"/>
        <v>4000</v>
      </c>
      <c r="J230" s="191">
        <f t="shared" si="7"/>
        <v>0</v>
      </c>
    </row>
    <row r="231" spans="1:10" x14ac:dyDescent="0.25">
      <c r="A231" s="139" t="s">
        <v>270</v>
      </c>
      <c r="B231" s="109" t="s">
        <v>219</v>
      </c>
      <c r="C231" s="109" t="s">
        <v>131</v>
      </c>
      <c r="D231" s="109" t="s">
        <v>66</v>
      </c>
      <c r="E231" s="109" t="s">
        <v>297</v>
      </c>
      <c r="F231" s="109" t="s">
        <v>131</v>
      </c>
      <c r="G231" s="189">
        <v>16818100</v>
      </c>
      <c r="H231" s="189">
        <v>2895261.19</v>
      </c>
      <c r="I231" s="190">
        <f t="shared" si="6"/>
        <v>13922838.810000001</v>
      </c>
      <c r="J231" s="191">
        <f t="shared" si="7"/>
        <v>0.17219999999999999</v>
      </c>
    </row>
    <row r="232" spans="1:10" hidden="1" x14ac:dyDescent="0.25">
      <c r="A232" s="139" t="s">
        <v>75</v>
      </c>
      <c r="B232" s="109" t="s">
        <v>219</v>
      </c>
      <c r="C232" s="109" t="s">
        <v>131</v>
      </c>
      <c r="D232" s="109" t="s">
        <v>177</v>
      </c>
      <c r="E232" s="109" t="s">
        <v>297</v>
      </c>
      <c r="F232" s="109" t="s">
        <v>131</v>
      </c>
      <c r="G232" s="189">
        <v>7126800</v>
      </c>
      <c r="H232" s="189">
        <v>2200519.1800000002</v>
      </c>
      <c r="I232" s="190">
        <f t="shared" si="6"/>
        <v>4926280.82</v>
      </c>
      <c r="J232" s="191">
        <f t="shared" si="7"/>
        <v>0.30880000000000002</v>
      </c>
    </row>
    <row r="233" spans="1:10" ht="30" hidden="1" x14ac:dyDescent="0.25">
      <c r="A233" s="139" t="s">
        <v>229</v>
      </c>
      <c r="B233" s="109" t="s">
        <v>219</v>
      </c>
      <c r="C233" s="109" t="s">
        <v>131</v>
      </c>
      <c r="D233" s="109" t="s">
        <v>177</v>
      </c>
      <c r="E233" s="109" t="s">
        <v>297</v>
      </c>
      <c r="F233" s="109" t="s">
        <v>104</v>
      </c>
      <c r="G233" s="189">
        <v>7126800</v>
      </c>
      <c r="H233" s="189">
        <v>2200519.1800000002</v>
      </c>
      <c r="I233" s="190">
        <f t="shared" si="6"/>
        <v>4926280.82</v>
      </c>
      <c r="J233" s="191">
        <f t="shared" si="7"/>
        <v>0.30880000000000002</v>
      </c>
    </row>
    <row r="234" spans="1:10" ht="30" hidden="1" x14ac:dyDescent="0.25">
      <c r="A234" s="139" t="s">
        <v>153</v>
      </c>
      <c r="B234" s="109" t="s">
        <v>219</v>
      </c>
      <c r="C234" s="109" t="s">
        <v>131</v>
      </c>
      <c r="D234" s="109" t="s">
        <v>177</v>
      </c>
      <c r="E234" s="109" t="s">
        <v>297</v>
      </c>
      <c r="F234" s="109" t="s">
        <v>134</v>
      </c>
      <c r="G234" s="189">
        <v>7126800</v>
      </c>
      <c r="H234" s="189">
        <v>2200519.1800000002</v>
      </c>
      <c r="I234" s="190">
        <f t="shared" si="6"/>
        <v>4926280.82</v>
      </c>
      <c r="J234" s="191">
        <f t="shared" si="7"/>
        <v>0.30880000000000002</v>
      </c>
    </row>
    <row r="235" spans="1:10" hidden="1" x14ac:dyDescent="0.25">
      <c r="A235" s="139" t="s">
        <v>85</v>
      </c>
      <c r="B235" s="109" t="s">
        <v>219</v>
      </c>
      <c r="C235" s="109" t="s">
        <v>131</v>
      </c>
      <c r="D235" s="109" t="s">
        <v>177</v>
      </c>
      <c r="E235" s="109" t="s">
        <v>297</v>
      </c>
      <c r="F235" s="109" t="s">
        <v>210</v>
      </c>
      <c r="G235" s="189">
        <v>7126800</v>
      </c>
      <c r="H235" s="189">
        <v>2200519.1800000002</v>
      </c>
      <c r="I235" s="190">
        <f t="shared" si="6"/>
        <v>4926280.82</v>
      </c>
      <c r="J235" s="191">
        <f t="shared" si="7"/>
        <v>0.30880000000000002</v>
      </c>
    </row>
    <row r="236" spans="1:10" hidden="1" x14ac:dyDescent="0.25">
      <c r="A236" s="139" t="s">
        <v>0</v>
      </c>
      <c r="B236" s="109" t="s">
        <v>219</v>
      </c>
      <c r="C236" s="109" t="s">
        <v>131</v>
      </c>
      <c r="D236" s="109" t="s">
        <v>252</v>
      </c>
      <c r="E236" s="109" t="s">
        <v>297</v>
      </c>
      <c r="F236" s="109" t="s">
        <v>131</v>
      </c>
      <c r="G236" s="189">
        <v>4531600</v>
      </c>
      <c r="H236" s="189">
        <v>0</v>
      </c>
      <c r="I236" s="190">
        <f t="shared" si="6"/>
        <v>4531600</v>
      </c>
      <c r="J236" s="191">
        <f t="shared" si="7"/>
        <v>0</v>
      </c>
    </row>
    <row r="237" spans="1:10" ht="30" hidden="1" x14ac:dyDescent="0.25">
      <c r="A237" s="139" t="s">
        <v>229</v>
      </c>
      <c r="B237" s="109" t="s">
        <v>219</v>
      </c>
      <c r="C237" s="109" t="s">
        <v>131</v>
      </c>
      <c r="D237" s="109" t="s">
        <v>252</v>
      </c>
      <c r="E237" s="109" t="s">
        <v>297</v>
      </c>
      <c r="F237" s="109" t="s">
        <v>104</v>
      </c>
      <c r="G237" s="189">
        <v>4531600</v>
      </c>
      <c r="H237" s="189">
        <v>0</v>
      </c>
      <c r="I237" s="190">
        <f t="shared" si="6"/>
        <v>4531600</v>
      </c>
      <c r="J237" s="191">
        <f t="shared" si="7"/>
        <v>0</v>
      </c>
    </row>
    <row r="238" spans="1:10" ht="30" hidden="1" x14ac:dyDescent="0.25">
      <c r="A238" s="139" t="s">
        <v>79</v>
      </c>
      <c r="B238" s="109" t="s">
        <v>219</v>
      </c>
      <c r="C238" s="109" t="s">
        <v>131</v>
      </c>
      <c r="D238" s="109" t="s">
        <v>252</v>
      </c>
      <c r="E238" s="109" t="s">
        <v>297</v>
      </c>
      <c r="F238" s="109" t="s">
        <v>101</v>
      </c>
      <c r="G238" s="189">
        <v>4531600</v>
      </c>
      <c r="H238" s="189">
        <v>0</v>
      </c>
      <c r="I238" s="190">
        <f t="shared" si="6"/>
        <v>4531600</v>
      </c>
      <c r="J238" s="191">
        <f t="shared" si="7"/>
        <v>0</v>
      </c>
    </row>
    <row r="239" spans="1:10" hidden="1" x14ac:dyDescent="0.25">
      <c r="A239" s="139" t="s">
        <v>6</v>
      </c>
      <c r="B239" s="109" t="s">
        <v>219</v>
      </c>
      <c r="C239" s="109" t="s">
        <v>131</v>
      </c>
      <c r="D239" s="109" t="s">
        <v>252</v>
      </c>
      <c r="E239" s="109" t="s">
        <v>297</v>
      </c>
      <c r="F239" s="109" t="s">
        <v>254</v>
      </c>
      <c r="G239" s="189">
        <v>4531600</v>
      </c>
      <c r="H239" s="189">
        <v>0</v>
      </c>
      <c r="I239" s="190">
        <f t="shared" si="6"/>
        <v>4531600</v>
      </c>
      <c r="J239" s="191">
        <f t="shared" si="7"/>
        <v>0</v>
      </c>
    </row>
    <row r="240" spans="1:10" hidden="1" x14ac:dyDescent="0.25">
      <c r="A240" s="139" t="s">
        <v>113</v>
      </c>
      <c r="B240" s="109" t="s">
        <v>219</v>
      </c>
      <c r="C240" s="109" t="s">
        <v>131</v>
      </c>
      <c r="D240" s="109" t="s">
        <v>42</v>
      </c>
      <c r="E240" s="109" t="s">
        <v>297</v>
      </c>
      <c r="F240" s="109" t="s">
        <v>131</v>
      </c>
      <c r="G240" s="189">
        <v>5159700</v>
      </c>
      <c r="H240" s="189">
        <v>694742.01</v>
      </c>
      <c r="I240" s="190">
        <f t="shared" si="6"/>
        <v>4464957.99</v>
      </c>
      <c r="J240" s="191">
        <f t="shared" si="7"/>
        <v>0.1346</v>
      </c>
    </row>
    <row r="241" spans="1:10" ht="75" hidden="1" x14ac:dyDescent="0.25">
      <c r="A241" s="139" t="s">
        <v>45</v>
      </c>
      <c r="B241" s="109" t="s">
        <v>219</v>
      </c>
      <c r="C241" s="109" t="s">
        <v>131</v>
      </c>
      <c r="D241" s="109" t="s">
        <v>42</v>
      </c>
      <c r="E241" s="109" t="s">
        <v>297</v>
      </c>
      <c r="F241" s="109" t="s">
        <v>28</v>
      </c>
      <c r="G241" s="189">
        <v>4842300</v>
      </c>
      <c r="H241" s="189">
        <v>694742.01</v>
      </c>
      <c r="I241" s="190">
        <f t="shared" si="6"/>
        <v>4147557.99</v>
      </c>
      <c r="J241" s="191">
        <f t="shared" si="7"/>
        <v>0.14349999999999999</v>
      </c>
    </row>
    <row r="242" spans="1:10" ht="30" hidden="1" x14ac:dyDescent="0.25">
      <c r="A242" s="139" t="s">
        <v>201</v>
      </c>
      <c r="B242" s="109" t="s">
        <v>219</v>
      </c>
      <c r="C242" s="109" t="s">
        <v>131</v>
      </c>
      <c r="D242" s="109" t="s">
        <v>42</v>
      </c>
      <c r="E242" s="109" t="s">
        <v>297</v>
      </c>
      <c r="F242" s="109" t="s">
        <v>25</v>
      </c>
      <c r="G242" s="189">
        <v>4842300</v>
      </c>
      <c r="H242" s="189">
        <v>694742.01</v>
      </c>
      <c r="I242" s="190">
        <f t="shared" si="6"/>
        <v>4147557.99</v>
      </c>
      <c r="J242" s="191">
        <f t="shared" si="7"/>
        <v>0.14349999999999999</v>
      </c>
    </row>
    <row r="243" spans="1:10" ht="30" hidden="1" x14ac:dyDescent="0.25">
      <c r="A243" s="139" t="s">
        <v>2</v>
      </c>
      <c r="B243" s="109" t="s">
        <v>219</v>
      </c>
      <c r="C243" s="109" t="s">
        <v>131</v>
      </c>
      <c r="D243" s="109" t="s">
        <v>42</v>
      </c>
      <c r="E243" s="109" t="s">
        <v>297</v>
      </c>
      <c r="F243" s="109" t="s">
        <v>127</v>
      </c>
      <c r="G243" s="189">
        <v>3611000</v>
      </c>
      <c r="H243" s="189">
        <v>539245</v>
      </c>
      <c r="I243" s="190">
        <f t="shared" si="6"/>
        <v>3071755</v>
      </c>
      <c r="J243" s="191">
        <f t="shared" si="7"/>
        <v>0.14929999999999999</v>
      </c>
    </row>
    <row r="244" spans="1:10" ht="45" hidden="1" x14ac:dyDescent="0.25">
      <c r="A244" s="139" t="s">
        <v>222</v>
      </c>
      <c r="B244" s="109" t="s">
        <v>219</v>
      </c>
      <c r="C244" s="109" t="s">
        <v>131</v>
      </c>
      <c r="D244" s="109" t="s">
        <v>42</v>
      </c>
      <c r="E244" s="109" t="s">
        <v>297</v>
      </c>
      <c r="F244" s="109" t="s">
        <v>157</v>
      </c>
      <c r="G244" s="189">
        <v>140800</v>
      </c>
      <c r="H244" s="189">
        <v>0</v>
      </c>
      <c r="I244" s="190">
        <f t="shared" si="6"/>
        <v>140800</v>
      </c>
      <c r="J244" s="191">
        <f t="shared" si="7"/>
        <v>0</v>
      </c>
    </row>
    <row r="245" spans="1:10" ht="60" hidden="1" x14ac:dyDescent="0.25">
      <c r="A245" s="139" t="s">
        <v>296</v>
      </c>
      <c r="B245" s="109" t="s">
        <v>219</v>
      </c>
      <c r="C245" s="109" t="s">
        <v>131</v>
      </c>
      <c r="D245" s="109" t="s">
        <v>42</v>
      </c>
      <c r="E245" s="109" t="s">
        <v>297</v>
      </c>
      <c r="F245" s="109" t="s">
        <v>159</v>
      </c>
      <c r="G245" s="189">
        <v>1090500</v>
      </c>
      <c r="H245" s="189">
        <v>155497.01</v>
      </c>
      <c r="I245" s="190">
        <f t="shared" si="6"/>
        <v>935002.99</v>
      </c>
      <c r="J245" s="191">
        <f t="shared" si="7"/>
        <v>0.1426</v>
      </c>
    </row>
    <row r="246" spans="1:10" ht="30" hidden="1" x14ac:dyDescent="0.25">
      <c r="A246" s="139" t="s">
        <v>324</v>
      </c>
      <c r="B246" s="109" t="s">
        <v>219</v>
      </c>
      <c r="C246" s="109" t="s">
        <v>131</v>
      </c>
      <c r="D246" s="109" t="s">
        <v>42</v>
      </c>
      <c r="E246" s="109" t="s">
        <v>297</v>
      </c>
      <c r="F246" s="109" t="s">
        <v>219</v>
      </c>
      <c r="G246" s="189">
        <v>317400</v>
      </c>
      <c r="H246" s="189">
        <v>0</v>
      </c>
      <c r="I246" s="190">
        <f t="shared" si="6"/>
        <v>317400</v>
      </c>
      <c r="J246" s="191">
        <f t="shared" si="7"/>
        <v>0</v>
      </c>
    </row>
    <row r="247" spans="1:10" ht="45" hidden="1" x14ac:dyDescent="0.25">
      <c r="A247" s="139" t="s">
        <v>15</v>
      </c>
      <c r="B247" s="109" t="s">
        <v>219</v>
      </c>
      <c r="C247" s="109" t="s">
        <v>131</v>
      </c>
      <c r="D247" s="109" t="s">
        <v>42</v>
      </c>
      <c r="E247" s="109" t="s">
        <v>297</v>
      </c>
      <c r="F247" s="109" t="s">
        <v>310</v>
      </c>
      <c r="G247" s="189">
        <v>317400</v>
      </c>
      <c r="H247" s="189">
        <v>0</v>
      </c>
      <c r="I247" s="190">
        <f t="shared" si="6"/>
        <v>317400</v>
      </c>
      <c r="J247" s="191">
        <f t="shared" si="7"/>
        <v>0</v>
      </c>
    </row>
    <row r="248" spans="1:10" hidden="1" x14ac:dyDescent="0.25">
      <c r="A248" s="139" t="s">
        <v>301</v>
      </c>
      <c r="B248" s="109" t="s">
        <v>219</v>
      </c>
      <c r="C248" s="109" t="s">
        <v>131</v>
      </c>
      <c r="D248" s="109" t="s">
        <v>42</v>
      </c>
      <c r="E248" s="109" t="s">
        <v>297</v>
      </c>
      <c r="F248" s="109" t="s">
        <v>111</v>
      </c>
      <c r="G248" s="189">
        <v>317400</v>
      </c>
      <c r="H248" s="189">
        <v>0</v>
      </c>
      <c r="I248" s="190">
        <f t="shared" si="6"/>
        <v>317400</v>
      </c>
      <c r="J248" s="191">
        <f t="shared" si="7"/>
        <v>0</v>
      </c>
    </row>
    <row r="249" spans="1:10" x14ac:dyDescent="0.25">
      <c r="A249" s="139" t="s">
        <v>321</v>
      </c>
      <c r="B249" s="109" t="s">
        <v>219</v>
      </c>
      <c r="C249" s="109" t="s">
        <v>131</v>
      </c>
      <c r="D249" s="109" t="s">
        <v>354</v>
      </c>
      <c r="E249" s="109" t="s">
        <v>297</v>
      </c>
      <c r="F249" s="109" t="s">
        <v>131</v>
      </c>
      <c r="G249" s="189">
        <v>97199700</v>
      </c>
      <c r="H249" s="189">
        <v>19150479.23</v>
      </c>
      <c r="I249" s="190">
        <f t="shared" si="6"/>
        <v>78049220.769999996</v>
      </c>
      <c r="J249" s="191">
        <f t="shared" si="7"/>
        <v>0.19700000000000001</v>
      </c>
    </row>
    <row r="250" spans="1:10" hidden="1" x14ac:dyDescent="0.25">
      <c r="A250" s="139" t="s">
        <v>172</v>
      </c>
      <c r="B250" s="109" t="s">
        <v>219</v>
      </c>
      <c r="C250" s="109" t="s">
        <v>131</v>
      </c>
      <c r="D250" s="109" t="s">
        <v>379</v>
      </c>
      <c r="E250" s="109" t="s">
        <v>297</v>
      </c>
      <c r="F250" s="109" t="s">
        <v>131</v>
      </c>
      <c r="G250" s="189">
        <v>87527100</v>
      </c>
      <c r="H250" s="189">
        <v>15784491.960000001</v>
      </c>
      <c r="I250" s="190">
        <f t="shared" si="6"/>
        <v>71742608.039999992</v>
      </c>
      <c r="J250" s="191">
        <f t="shared" si="7"/>
        <v>0.18029999999999999</v>
      </c>
    </row>
    <row r="251" spans="1:10" ht="45" hidden="1" x14ac:dyDescent="0.25">
      <c r="A251" s="139" t="s">
        <v>333</v>
      </c>
      <c r="B251" s="109" t="s">
        <v>219</v>
      </c>
      <c r="C251" s="109" t="s">
        <v>131</v>
      </c>
      <c r="D251" s="109" t="s">
        <v>379</v>
      </c>
      <c r="E251" s="109" t="s">
        <v>297</v>
      </c>
      <c r="F251" s="109" t="s">
        <v>373</v>
      </c>
      <c r="G251" s="189">
        <v>87527100</v>
      </c>
      <c r="H251" s="189">
        <v>15784491.960000001</v>
      </c>
      <c r="I251" s="190">
        <f t="shared" si="6"/>
        <v>71742608.039999992</v>
      </c>
      <c r="J251" s="191">
        <f t="shared" si="7"/>
        <v>0.18029999999999999</v>
      </c>
    </row>
    <row r="252" spans="1:10" hidden="1" x14ac:dyDescent="0.25">
      <c r="A252" s="139" t="s">
        <v>112</v>
      </c>
      <c r="B252" s="109" t="s">
        <v>219</v>
      </c>
      <c r="C252" s="109" t="s">
        <v>131</v>
      </c>
      <c r="D252" s="109" t="s">
        <v>379</v>
      </c>
      <c r="E252" s="109" t="s">
        <v>297</v>
      </c>
      <c r="F252" s="109" t="s">
        <v>23</v>
      </c>
      <c r="G252" s="189">
        <v>87527100</v>
      </c>
      <c r="H252" s="189">
        <v>15784491.960000001</v>
      </c>
      <c r="I252" s="190">
        <f t="shared" si="6"/>
        <v>71742608.039999992</v>
      </c>
      <c r="J252" s="191">
        <f t="shared" si="7"/>
        <v>0.18029999999999999</v>
      </c>
    </row>
    <row r="253" spans="1:10" ht="60" hidden="1" x14ac:dyDescent="0.25">
      <c r="A253" s="139" t="s">
        <v>289</v>
      </c>
      <c r="B253" s="109" t="s">
        <v>219</v>
      </c>
      <c r="C253" s="109" t="s">
        <v>131</v>
      </c>
      <c r="D253" s="109" t="s">
        <v>379</v>
      </c>
      <c r="E253" s="109" t="s">
        <v>297</v>
      </c>
      <c r="F253" s="109" t="s">
        <v>56</v>
      </c>
      <c r="G253" s="189">
        <v>82569900</v>
      </c>
      <c r="H253" s="189">
        <v>13825879.210000001</v>
      </c>
      <c r="I253" s="190">
        <f t="shared" si="6"/>
        <v>68744020.789999992</v>
      </c>
      <c r="J253" s="191">
        <f t="shared" si="7"/>
        <v>0.16739999999999999</v>
      </c>
    </row>
    <row r="254" spans="1:10" hidden="1" x14ac:dyDescent="0.25">
      <c r="A254" s="139" t="s">
        <v>370</v>
      </c>
      <c r="B254" s="109" t="s">
        <v>219</v>
      </c>
      <c r="C254" s="109" t="s">
        <v>131</v>
      </c>
      <c r="D254" s="109" t="s">
        <v>379</v>
      </c>
      <c r="E254" s="109" t="s">
        <v>297</v>
      </c>
      <c r="F254" s="109" t="s">
        <v>154</v>
      </c>
      <c r="G254" s="189">
        <v>4957200</v>
      </c>
      <c r="H254" s="189">
        <v>1958612.75</v>
      </c>
      <c r="I254" s="190">
        <f t="shared" si="6"/>
        <v>2998587.25</v>
      </c>
      <c r="J254" s="191">
        <f t="shared" si="7"/>
        <v>0.39510000000000001</v>
      </c>
    </row>
    <row r="255" spans="1:10" ht="30" hidden="1" x14ac:dyDescent="0.25">
      <c r="A255" s="139" t="s">
        <v>94</v>
      </c>
      <c r="B255" s="109" t="s">
        <v>219</v>
      </c>
      <c r="C255" s="109" t="s">
        <v>131</v>
      </c>
      <c r="D255" s="109" t="s">
        <v>195</v>
      </c>
      <c r="E255" s="109" t="s">
        <v>297</v>
      </c>
      <c r="F255" s="109" t="s">
        <v>131</v>
      </c>
      <c r="G255" s="189">
        <v>9672600</v>
      </c>
      <c r="H255" s="189">
        <v>3365987.27</v>
      </c>
      <c r="I255" s="190">
        <f t="shared" si="6"/>
        <v>6306612.7300000004</v>
      </c>
      <c r="J255" s="191">
        <f t="shared" si="7"/>
        <v>0.34799999999999998</v>
      </c>
    </row>
    <row r="256" spans="1:10" ht="75" hidden="1" x14ac:dyDescent="0.25">
      <c r="A256" s="139" t="s">
        <v>45</v>
      </c>
      <c r="B256" s="109" t="s">
        <v>219</v>
      </c>
      <c r="C256" s="109" t="s">
        <v>131</v>
      </c>
      <c r="D256" s="109" t="s">
        <v>195</v>
      </c>
      <c r="E256" s="109" t="s">
        <v>297</v>
      </c>
      <c r="F256" s="109" t="s">
        <v>28</v>
      </c>
      <c r="G256" s="189">
        <v>6865000</v>
      </c>
      <c r="H256" s="189">
        <v>1696940</v>
      </c>
      <c r="I256" s="190">
        <f t="shared" si="6"/>
        <v>5168060</v>
      </c>
      <c r="J256" s="191">
        <f t="shared" si="7"/>
        <v>0.2472</v>
      </c>
    </row>
    <row r="257" spans="1:10" ht="30" hidden="1" x14ac:dyDescent="0.25">
      <c r="A257" s="139" t="s">
        <v>201</v>
      </c>
      <c r="B257" s="109" t="s">
        <v>219</v>
      </c>
      <c r="C257" s="109" t="s">
        <v>131</v>
      </c>
      <c r="D257" s="109" t="s">
        <v>195</v>
      </c>
      <c r="E257" s="109" t="s">
        <v>297</v>
      </c>
      <c r="F257" s="109" t="s">
        <v>25</v>
      </c>
      <c r="G257" s="189">
        <v>6865000</v>
      </c>
      <c r="H257" s="189">
        <v>1696940</v>
      </c>
      <c r="I257" s="190">
        <f t="shared" si="6"/>
        <v>5168060</v>
      </c>
      <c r="J257" s="191">
        <f t="shared" si="7"/>
        <v>0.2472</v>
      </c>
    </row>
    <row r="258" spans="1:10" ht="30" hidden="1" x14ac:dyDescent="0.25">
      <c r="A258" s="139" t="s">
        <v>2</v>
      </c>
      <c r="B258" s="109" t="s">
        <v>219</v>
      </c>
      <c r="C258" s="109" t="s">
        <v>131</v>
      </c>
      <c r="D258" s="109" t="s">
        <v>195</v>
      </c>
      <c r="E258" s="109" t="s">
        <v>297</v>
      </c>
      <c r="F258" s="109" t="s">
        <v>127</v>
      </c>
      <c r="G258" s="189">
        <v>4407300</v>
      </c>
      <c r="H258" s="189">
        <v>929700</v>
      </c>
      <c r="I258" s="190">
        <f t="shared" si="6"/>
        <v>3477600</v>
      </c>
      <c r="J258" s="191">
        <f t="shared" si="7"/>
        <v>0.2109</v>
      </c>
    </row>
    <row r="259" spans="1:10" ht="45" hidden="1" x14ac:dyDescent="0.25">
      <c r="A259" s="139" t="s">
        <v>222</v>
      </c>
      <c r="B259" s="109" t="s">
        <v>219</v>
      </c>
      <c r="C259" s="109" t="s">
        <v>131</v>
      </c>
      <c r="D259" s="109" t="s">
        <v>195</v>
      </c>
      <c r="E259" s="109" t="s">
        <v>297</v>
      </c>
      <c r="F259" s="109" t="s">
        <v>157</v>
      </c>
      <c r="G259" s="189">
        <v>183600</v>
      </c>
      <c r="H259" s="189">
        <v>103840</v>
      </c>
      <c r="I259" s="190">
        <f t="shared" si="6"/>
        <v>79760</v>
      </c>
      <c r="J259" s="191">
        <f t="shared" si="7"/>
        <v>0.56559999999999999</v>
      </c>
    </row>
    <row r="260" spans="1:10" ht="60" hidden="1" x14ac:dyDescent="0.25">
      <c r="A260" s="139" t="s">
        <v>243</v>
      </c>
      <c r="B260" s="109" t="s">
        <v>219</v>
      </c>
      <c r="C260" s="109" t="s">
        <v>131</v>
      </c>
      <c r="D260" s="109" t="s">
        <v>195</v>
      </c>
      <c r="E260" s="109" t="s">
        <v>297</v>
      </c>
      <c r="F260" s="109" t="s">
        <v>206</v>
      </c>
      <c r="G260" s="189">
        <v>1040000</v>
      </c>
      <c r="H260" s="189">
        <v>391500</v>
      </c>
      <c r="I260" s="190">
        <f t="shared" si="6"/>
        <v>648500</v>
      </c>
      <c r="J260" s="191">
        <f t="shared" si="7"/>
        <v>0.37640000000000001</v>
      </c>
    </row>
    <row r="261" spans="1:10" ht="60" hidden="1" x14ac:dyDescent="0.25">
      <c r="A261" s="139" t="s">
        <v>296</v>
      </c>
      <c r="B261" s="109" t="s">
        <v>219</v>
      </c>
      <c r="C261" s="109" t="s">
        <v>131</v>
      </c>
      <c r="D261" s="109" t="s">
        <v>195</v>
      </c>
      <c r="E261" s="109" t="s">
        <v>297</v>
      </c>
      <c r="F261" s="109" t="s">
        <v>159</v>
      </c>
      <c r="G261" s="189">
        <v>1234100</v>
      </c>
      <c r="H261" s="189">
        <v>271900</v>
      </c>
      <c r="I261" s="190">
        <f t="shared" si="6"/>
        <v>962200</v>
      </c>
      <c r="J261" s="191">
        <f t="shared" si="7"/>
        <v>0.2203</v>
      </c>
    </row>
    <row r="262" spans="1:10" ht="30" hidden="1" x14ac:dyDescent="0.25">
      <c r="A262" s="139" t="s">
        <v>324</v>
      </c>
      <c r="B262" s="109" t="s">
        <v>219</v>
      </c>
      <c r="C262" s="109" t="s">
        <v>131</v>
      </c>
      <c r="D262" s="109" t="s">
        <v>195</v>
      </c>
      <c r="E262" s="109" t="s">
        <v>297</v>
      </c>
      <c r="F262" s="109" t="s">
        <v>219</v>
      </c>
      <c r="G262" s="189">
        <v>2574900</v>
      </c>
      <c r="H262" s="189">
        <v>1615116.27</v>
      </c>
      <c r="I262" s="190">
        <f t="shared" si="6"/>
        <v>959783.73</v>
      </c>
      <c r="J262" s="191">
        <f t="shared" si="7"/>
        <v>0.62729999999999997</v>
      </c>
    </row>
    <row r="263" spans="1:10" ht="45" hidden="1" x14ac:dyDescent="0.25">
      <c r="A263" s="139" t="s">
        <v>15</v>
      </c>
      <c r="B263" s="109" t="s">
        <v>219</v>
      </c>
      <c r="C263" s="109" t="s">
        <v>131</v>
      </c>
      <c r="D263" s="109" t="s">
        <v>195</v>
      </c>
      <c r="E263" s="109" t="s">
        <v>297</v>
      </c>
      <c r="F263" s="109" t="s">
        <v>310</v>
      </c>
      <c r="G263" s="189">
        <v>2574900</v>
      </c>
      <c r="H263" s="189">
        <v>1615116.27</v>
      </c>
      <c r="I263" s="190">
        <f t="shared" ref="I263:I280" si="8">G263-H263</f>
        <v>959783.73</v>
      </c>
      <c r="J263" s="191">
        <f t="shared" ref="J263:J280" si="9">ROUND(H263/G263,4)</f>
        <v>0.62729999999999997</v>
      </c>
    </row>
    <row r="264" spans="1:10" hidden="1" x14ac:dyDescent="0.25">
      <c r="A264" s="139" t="s">
        <v>301</v>
      </c>
      <c r="B264" s="109" t="s">
        <v>219</v>
      </c>
      <c r="C264" s="109" t="s">
        <v>131</v>
      </c>
      <c r="D264" s="109" t="s">
        <v>195</v>
      </c>
      <c r="E264" s="109" t="s">
        <v>297</v>
      </c>
      <c r="F264" s="109" t="s">
        <v>111</v>
      </c>
      <c r="G264" s="189">
        <v>2574900</v>
      </c>
      <c r="H264" s="189">
        <v>1615116.27</v>
      </c>
      <c r="I264" s="190">
        <f t="shared" si="8"/>
        <v>959783.73</v>
      </c>
      <c r="J264" s="191">
        <f t="shared" si="9"/>
        <v>0.62729999999999997</v>
      </c>
    </row>
    <row r="265" spans="1:10" ht="30" hidden="1" x14ac:dyDescent="0.25">
      <c r="A265" s="139" t="s">
        <v>229</v>
      </c>
      <c r="B265" s="109" t="s">
        <v>219</v>
      </c>
      <c r="C265" s="109" t="s">
        <v>131</v>
      </c>
      <c r="D265" s="109" t="s">
        <v>195</v>
      </c>
      <c r="E265" s="109" t="s">
        <v>297</v>
      </c>
      <c r="F265" s="109" t="s">
        <v>104</v>
      </c>
      <c r="G265" s="189">
        <v>207600</v>
      </c>
      <c r="H265" s="189">
        <v>51900</v>
      </c>
      <c r="I265" s="190">
        <f t="shared" si="8"/>
        <v>155700</v>
      </c>
      <c r="J265" s="191">
        <f t="shared" si="9"/>
        <v>0.25</v>
      </c>
    </row>
    <row r="266" spans="1:10" hidden="1" x14ac:dyDescent="0.25">
      <c r="A266" s="139" t="s">
        <v>349</v>
      </c>
      <c r="B266" s="109" t="s">
        <v>219</v>
      </c>
      <c r="C266" s="109" t="s">
        <v>131</v>
      </c>
      <c r="D266" s="109" t="s">
        <v>195</v>
      </c>
      <c r="E266" s="109" t="s">
        <v>297</v>
      </c>
      <c r="F266" s="109" t="s">
        <v>175</v>
      </c>
      <c r="G266" s="189">
        <v>207600</v>
      </c>
      <c r="H266" s="189">
        <v>51900</v>
      </c>
      <c r="I266" s="190">
        <f t="shared" si="8"/>
        <v>155700</v>
      </c>
      <c r="J266" s="191">
        <f t="shared" si="9"/>
        <v>0.25</v>
      </c>
    </row>
    <row r="267" spans="1:10" hidden="1" x14ac:dyDescent="0.25">
      <c r="A267" s="139" t="s">
        <v>95</v>
      </c>
      <c r="B267" s="109" t="s">
        <v>219</v>
      </c>
      <c r="C267" s="109" t="s">
        <v>131</v>
      </c>
      <c r="D267" s="109" t="s">
        <v>195</v>
      </c>
      <c r="E267" s="109" t="s">
        <v>297</v>
      </c>
      <c r="F267" s="109" t="s">
        <v>57</v>
      </c>
      <c r="G267" s="189">
        <v>25100</v>
      </c>
      <c r="H267" s="189">
        <v>2031</v>
      </c>
      <c r="I267" s="190">
        <f t="shared" si="8"/>
        <v>23069</v>
      </c>
      <c r="J267" s="191">
        <f t="shared" si="9"/>
        <v>8.09E-2</v>
      </c>
    </row>
    <row r="268" spans="1:10" hidden="1" x14ac:dyDescent="0.25">
      <c r="A268" s="139" t="s">
        <v>70</v>
      </c>
      <c r="B268" s="109" t="s">
        <v>219</v>
      </c>
      <c r="C268" s="109" t="s">
        <v>131</v>
      </c>
      <c r="D268" s="109" t="s">
        <v>195</v>
      </c>
      <c r="E268" s="109" t="s">
        <v>297</v>
      </c>
      <c r="F268" s="109" t="s">
        <v>166</v>
      </c>
      <c r="G268" s="189">
        <v>25100</v>
      </c>
      <c r="H268" s="189">
        <v>2031</v>
      </c>
      <c r="I268" s="190">
        <f t="shared" si="8"/>
        <v>23069</v>
      </c>
      <c r="J268" s="191">
        <f t="shared" si="9"/>
        <v>8.09E-2</v>
      </c>
    </row>
    <row r="269" spans="1:10" ht="30" hidden="1" x14ac:dyDescent="0.25">
      <c r="A269" s="139" t="s">
        <v>303</v>
      </c>
      <c r="B269" s="109" t="s">
        <v>219</v>
      </c>
      <c r="C269" s="109" t="s">
        <v>131</v>
      </c>
      <c r="D269" s="109" t="s">
        <v>195</v>
      </c>
      <c r="E269" s="109" t="s">
        <v>297</v>
      </c>
      <c r="F269" s="109" t="s">
        <v>213</v>
      </c>
      <c r="G269" s="189">
        <v>25100</v>
      </c>
      <c r="H269" s="189">
        <v>2031</v>
      </c>
      <c r="I269" s="190">
        <f t="shared" si="8"/>
        <v>23069</v>
      </c>
      <c r="J269" s="191">
        <f t="shared" si="9"/>
        <v>8.09E-2</v>
      </c>
    </row>
    <row r="270" spans="1:10" x14ac:dyDescent="0.25">
      <c r="A270" s="139" t="s">
        <v>318</v>
      </c>
      <c r="B270" s="109" t="s">
        <v>219</v>
      </c>
      <c r="C270" s="109" t="s">
        <v>131</v>
      </c>
      <c r="D270" s="109" t="s">
        <v>137</v>
      </c>
      <c r="E270" s="109" t="s">
        <v>297</v>
      </c>
      <c r="F270" s="109" t="s">
        <v>131</v>
      </c>
      <c r="G270" s="189">
        <v>7793500</v>
      </c>
      <c r="H270" s="189">
        <v>1535651.86</v>
      </c>
      <c r="I270" s="190">
        <f t="shared" si="8"/>
        <v>6257848.1399999997</v>
      </c>
      <c r="J270" s="191">
        <f t="shared" si="9"/>
        <v>0.19700000000000001</v>
      </c>
    </row>
    <row r="271" spans="1:10" hidden="1" x14ac:dyDescent="0.25">
      <c r="A271" s="139" t="s">
        <v>221</v>
      </c>
      <c r="B271" s="109" t="s">
        <v>219</v>
      </c>
      <c r="C271" s="109" t="s">
        <v>131</v>
      </c>
      <c r="D271" s="109" t="s">
        <v>300</v>
      </c>
      <c r="E271" s="109" t="s">
        <v>297</v>
      </c>
      <c r="F271" s="109" t="s">
        <v>131</v>
      </c>
      <c r="G271" s="189">
        <v>7793500</v>
      </c>
      <c r="H271" s="189">
        <v>1535651.86</v>
      </c>
      <c r="I271" s="190">
        <f t="shared" si="8"/>
        <v>6257848.1399999997</v>
      </c>
      <c r="J271" s="191">
        <f t="shared" si="9"/>
        <v>0.19700000000000001</v>
      </c>
    </row>
    <row r="272" spans="1:10" ht="45" hidden="1" x14ac:dyDescent="0.25">
      <c r="A272" s="139" t="s">
        <v>333</v>
      </c>
      <c r="B272" s="109" t="s">
        <v>219</v>
      </c>
      <c r="C272" s="109" t="s">
        <v>131</v>
      </c>
      <c r="D272" s="109" t="s">
        <v>300</v>
      </c>
      <c r="E272" s="109" t="s">
        <v>297</v>
      </c>
      <c r="F272" s="109" t="s">
        <v>373</v>
      </c>
      <c r="G272" s="189">
        <v>7793500</v>
      </c>
      <c r="H272" s="189">
        <v>1535651.86</v>
      </c>
      <c r="I272" s="190">
        <f t="shared" si="8"/>
        <v>6257848.1399999997</v>
      </c>
      <c r="J272" s="191">
        <f t="shared" si="9"/>
        <v>0.19700000000000001</v>
      </c>
    </row>
    <row r="273" spans="1:10" hidden="1" x14ac:dyDescent="0.25">
      <c r="A273" s="139" t="s">
        <v>112</v>
      </c>
      <c r="B273" s="109" t="s">
        <v>219</v>
      </c>
      <c r="C273" s="109" t="s">
        <v>131</v>
      </c>
      <c r="D273" s="109" t="s">
        <v>300</v>
      </c>
      <c r="E273" s="109" t="s">
        <v>297</v>
      </c>
      <c r="F273" s="109" t="s">
        <v>23</v>
      </c>
      <c r="G273" s="189">
        <v>7793500</v>
      </c>
      <c r="H273" s="189">
        <v>1535651.86</v>
      </c>
      <c r="I273" s="190">
        <f t="shared" si="8"/>
        <v>6257848.1399999997</v>
      </c>
      <c r="J273" s="191">
        <f t="shared" si="9"/>
        <v>0.19700000000000001</v>
      </c>
    </row>
    <row r="274" spans="1:10" ht="60" hidden="1" x14ac:dyDescent="0.25">
      <c r="A274" s="139" t="s">
        <v>289</v>
      </c>
      <c r="B274" s="109" t="s">
        <v>219</v>
      </c>
      <c r="C274" s="109" t="s">
        <v>131</v>
      </c>
      <c r="D274" s="109" t="s">
        <v>300</v>
      </c>
      <c r="E274" s="109" t="s">
        <v>297</v>
      </c>
      <c r="F274" s="109" t="s">
        <v>56</v>
      </c>
      <c r="G274" s="189">
        <v>7564200</v>
      </c>
      <c r="H274" s="189">
        <v>1535651.86</v>
      </c>
      <c r="I274" s="190">
        <f t="shared" si="8"/>
        <v>6028548.1399999997</v>
      </c>
      <c r="J274" s="191">
        <f t="shared" si="9"/>
        <v>0.20300000000000001</v>
      </c>
    </row>
    <row r="275" spans="1:10" hidden="1" x14ac:dyDescent="0.25">
      <c r="A275" s="139" t="s">
        <v>370</v>
      </c>
      <c r="B275" s="109" t="s">
        <v>219</v>
      </c>
      <c r="C275" s="109" t="s">
        <v>131</v>
      </c>
      <c r="D275" s="109" t="s">
        <v>300</v>
      </c>
      <c r="E275" s="109" t="s">
        <v>297</v>
      </c>
      <c r="F275" s="109" t="s">
        <v>154</v>
      </c>
      <c r="G275" s="189">
        <v>229300</v>
      </c>
      <c r="H275" s="189">
        <v>0</v>
      </c>
      <c r="I275" s="190">
        <f t="shared" si="8"/>
        <v>229300</v>
      </c>
      <c r="J275" s="191">
        <f t="shared" si="9"/>
        <v>0</v>
      </c>
    </row>
    <row r="276" spans="1:10" ht="30" x14ac:dyDescent="0.25">
      <c r="A276" s="139" t="s">
        <v>686</v>
      </c>
      <c r="B276" s="109" t="s">
        <v>219</v>
      </c>
      <c r="C276" s="109" t="s">
        <v>131</v>
      </c>
      <c r="D276" s="109" t="s">
        <v>32</v>
      </c>
      <c r="E276" s="109" t="s">
        <v>297</v>
      </c>
      <c r="F276" s="109" t="s">
        <v>131</v>
      </c>
      <c r="G276" s="189">
        <v>3800</v>
      </c>
      <c r="H276" s="189">
        <v>0</v>
      </c>
      <c r="I276" s="190">
        <f t="shared" si="8"/>
        <v>3800</v>
      </c>
      <c r="J276" s="191">
        <f t="shared" si="9"/>
        <v>0</v>
      </c>
    </row>
    <row r="277" spans="1:10" ht="30" hidden="1" x14ac:dyDescent="0.25">
      <c r="A277" s="139" t="s">
        <v>687</v>
      </c>
      <c r="B277" s="109" t="s">
        <v>219</v>
      </c>
      <c r="C277" s="109" t="s">
        <v>131</v>
      </c>
      <c r="D277" s="109" t="s">
        <v>61</v>
      </c>
      <c r="E277" s="109" t="s">
        <v>297</v>
      </c>
      <c r="F277" s="109" t="s">
        <v>131</v>
      </c>
      <c r="G277" s="189">
        <v>3800</v>
      </c>
      <c r="H277" s="189">
        <v>0</v>
      </c>
      <c r="I277" s="190">
        <f t="shared" si="8"/>
        <v>3800</v>
      </c>
      <c r="J277" s="191">
        <f t="shared" si="9"/>
        <v>0</v>
      </c>
    </row>
    <row r="278" spans="1:10" ht="30" hidden="1" x14ac:dyDescent="0.25">
      <c r="A278" s="139" t="s">
        <v>38</v>
      </c>
      <c r="B278" s="109" t="s">
        <v>219</v>
      </c>
      <c r="C278" s="109" t="s">
        <v>131</v>
      </c>
      <c r="D278" s="109" t="s">
        <v>61</v>
      </c>
      <c r="E278" s="109" t="s">
        <v>297</v>
      </c>
      <c r="F278" s="109" t="s">
        <v>265</v>
      </c>
      <c r="G278" s="189">
        <v>3800</v>
      </c>
      <c r="H278" s="189">
        <v>0</v>
      </c>
      <c r="I278" s="190">
        <f t="shared" si="8"/>
        <v>3800</v>
      </c>
      <c r="J278" s="191">
        <f t="shared" si="9"/>
        <v>0</v>
      </c>
    </row>
    <row r="279" spans="1:10" hidden="1" x14ac:dyDescent="0.25">
      <c r="A279" s="139" t="s">
        <v>319</v>
      </c>
      <c r="B279" s="109" t="s">
        <v>219</v>
      </c>
      <c r="C279" s="109" t="s">
        <v>131</v>
      </c>
      <c r="D279" s="109" t="s">
        <v>61</v>
      </c>
      <c r="E279" s="109" t="s">
        <v>297</v>
      </c>
      <c r="F279" s="109" t="s">
        <v>304</v>
      </c>
      <c r="G279" s="189">
        <v>3800</v>
      </c>
      <c r="H279" s="189">
        <v>0</v>
      </c>
      <c r="I279" s="190">
        <f t="shared" si="8"/>
        <v>3800</v>
      </c>
      <c r="J279" s="191">
        <f t="shared" si="9"/>
        <v>0</v>
      </c>
    </row>
    <row r="280" spans="1:10" ht="30.75" hidden="1" thickBot="1" x14ac:dyDescent="0.3">
      <c r="A280" s="140" t="s">
        <v>102</v>
      </c>
      <c r="B280" s="141" t="s">
        <v>26</v>
      </c>
      <c r="C280" s="141" t="s">
        <v>131</v>
      </c>
      <c r="D280" s="141" t="s">
        <v>374</v>
      </c>
      <c r="E280" s="141" t="s">
        <v>297</v>
      </c>
      <c r="F280" s="141" t="s">
        <v>131</v>
      </c>
      <c r="G280" s="198">
        <v>-14926900</v>
      </c>
      <c r="H280" s="198">
        <v>14557518.199999999</v>
      </c>
      <c r="I280" s="194">
        <f t="shared" si="8"/>
        <v>-29484418.199999999</v>
      </c>
      <c r="J280" s="199">
        <f t="shared" si="9"/>
        <v>-0.97529999999999994</v>
      </c>
    </row>
  </sheetData>
  <autoFilter ref="A7:K280">
    <filterColumn colId="3">
      <filters>
        <filter val="0100"/>
        <filter val="0300"/>
        <filter val="0400"/>
        <filter val="0500"/>
        <filter val="0600"/>
        <filter val="0700"/>
        <filter val="0800"/>
        <filter val="1000"/>
        <filter val="1100"/>
        <filter val="1200"/>
        <filter val="1300"/>
      </filters>
    </filterColumn>
    <filterColumn colId="5">
      <filters>
        <filter val="000"/>
      </filters>
    </filterColumn>
  </autoFilter>
  <mergeCells count="4">
    <mergeCell ref="A4:A5"/>
    <mergeCell ref="B4:B5"/>
    <mergeCell ref="C4:F4"/>
    <mergeCell ref="C6:F6"/>
  </mergeCells>
  <pageMargins left="0.70866141732283472" right="0.15748031496062992" top="0.19685039370078741" bottom="0.15748031496062992" header="0.31496062992125984" footer="0.31496062992125984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A2" sqref="A2:C2"/>
    </sheetView>
  </sheetViews>
  <sheetFormatPr defaultRowHeight="15" x14ac:dyDescent="0.25"/>
  <cols>
    <col min="1" max="1" width="50.85546875" style="36" customWidth="1"/>
    <col min="2" max="2" width="4.85546875" style="36" customWidth="1"/>
    <col min="3" max="3" width="21.140625" style="36" customWidth="1"/>
    <col min="4" max="6" width="14.7109375" style="36" bestFit="1" customWidth="1"/>
    <col min="7" max="7" width="11.42578125" style="36" bestFit="1" customWidth="1"/>
    <col min="8" max="16384" width="9.140625" style="36"/>
  </cols>
  <sheetData>
    <row r="1" spans="1:8" x14ac:dyDescent="0.25">
      <c r="A1" s="83"/>
      <c r="B1" s="91"/>
      <c r="C1" s="84"/>
      <c r="D1" s="85"/>
      <c r="E1" s="86"/>
      <c r="F1" s="86"/>
      <c r="G1" s="64"/>
      <c r="H1" s="65"/>
    </row>
    <row r="2" spans="1:8" x14ac:dyDescent="0.25">
      <c r="A2" s="243" t="s">
        <v>421</v>
      </c>
      <c r="B2" s="244"/>
      <c r="C2" s="244"/>
      <c r="D2" s="74"/>
      <c r="E2" s="86"/>
      <c r="F2" s="86"/>
      <c r="G2" s="64"/>
      <c r="H2" s="65"/>
    </row>
    <row r="3" spans="1:8" ht="15.75" thickBot="1" x14ac:dyDescent="0.3">
      <c r="A3" s="92"/>
      <c r="B3" s="93"/>
      <c r="C3" s="94"/>
      <c r="D3" s="87"/>
      <c r="E3" s="88"/>
      <c r="F3" s="86"/>
      <c r="G3" s="64"/>
      <c r="H3" s="65"/>
    </row>
    <row r="4" spans="1:8" ht="22.5" customHeight="1" x14ac:dyDescent="0.25">
      <c r="A4" s="183" t="s">
        <v>406</v>
      </c>
      <c r="B4" s="182" t="s">
        <v>407</v>
      </c>
      <c r="C4" s="182" t="s">
        <v>422</v>
      </c>
      <c r="D4" s="135" t="s">
        <v>409</v>
      </c>
      <c r="E4" s="135" t="s">
        <v>410</v>
      </c>
      <c r="F4" s="136" t="s">
        <v>411</v>
      </c>
      <c r="G4" s="124" t="s">
        <v>412</v>
      </c>
      <c r="H4" s="65"/>
    </row>
    <row r="5" spans="1:8" ht="15" customHeight="1" thickBot="1" x14ac:dyDescent="0.3">
      <c r="A5" s="148" t="s">
        <v>413</v>
      </c>
      <c r="B5" s="149" t="s">
        <v>414</v>
      </c>
      <c r="C5" s="149" t="s">
        <v>415</v>
      </c>
      <c r="D5" s="150" t="s">
        <v>416</v>
      </c>
      <c r="E5" s="150" t="s">
        <v>417</v>
      </c>
      <c r="F5" s="151">
        <v>6</v>
      </c>
      <c r="G5" s="152">
        <v>7</v>
      </c>
    </row>
    <row r="6" spans="1:8" s="81" customFormat="1" ht="30" x14ac:dyDescent="0.25">
      <c r="A6" s="142" t="s">
        <v>358</v>
      </c>
      <c r="B6" s="142" t="s">
        <v>169</v>
      </c>
      <c r="C6" s="145" t="s">
        <v>242</v>
      </c>
      <c r="D6" s="200">
        <v>14926900</v>
      </c>
      <c r="E6" s="201">
        <v>-14557518.199999999</v>
      </c>
      <c r="F6" s="202">
        <f t="shared" ref="F6:F21" si="0">D6-E6</f>
        <v>29484418.199999999</v>
      </c>
      <c r="G6" s="203">
        <f t="shared" ref="G6:G21" si="1">ROUND(E6/D6,4)</f>
        <v>-0.97529999999999994</v>
      </c>
    </row>
    <row r="7" spans="1:8" ht="30" x14ac:dyDescent="0.25">
      <c r="A7" s="143" t="s">
        <v>231</v>
      </c>
      <c r="B7" s="143" t="s">
        <v>164</v>
      </c>
      <c r="C7" s="146" t="s">
        <v>128</v>
      </c>
      <c r="D7" s="204">
        <v>-2000000</v>
      </c>
      <c r="E7" s="189">
        <v>0</v>
      </c>
      <c r="F7" s="190">
        <f t="shared" si="0"/>
        <v>-2000000</v>
      </c>
      <c r="G7" s="191">
        <f t="shared" si="1"/>
        <v>0</v>
      </c>
    </row>
    <row r="8" spans="1:8" ht="30" x14ac:dyDescent="0.25">
      <c r="A8" s="143" t="s">
        <v>688</v>
      </c>
      <c r="B8" s="143" t="s">
        <v>164</v>
      </c>
      <c r="C8" s="146" t="s">
        <v>293</v>
      </c>
      <c r="D8" s="204">
        <v>-2000000</v>
      </c>
      <c r="E8" s="189">
        <v>0</v>
      </c>
      <c r="F8" s="190">
        <f t="shared" si="0"/>
        <v>-2000000</v>
      </c>
      <c r="G8" s="191">
        <f t="shared" si="1"/>
        <v>0</v>
      </c>
    </row>
    <row r="9" spans="1:8" ht="45" x14ac:dyDescent="0.25">
      <c r="A9" s="143" t="s">
        <v>689</v>
      </c>
      <c r="B9" s="143" t="s">
        <v>164</v>
      </c>
      <c r="C9" s="146" t="s">
        <v>251</v>
      </c>
      <c r="D9" s="204">
        <v>-2000000</v>
      </c>
      <c r="E9" s="189">
        <v>0</v>
      </c>
      <c r="F9" s="190">
        <f t="shared" si="0"/>
        <v>-2000000</v>
      </c>
      <c r="G9" s="191">
        <f t="shared" si="1"/>
        <v>0</v>
      </c>
    </row>
    <row r="10" spans="1:8" ht="45" x14ac:dyDescent="0.25">
      <c r="A10" s="143" t="s">
        <v>690</v>
      </c>
      <c r="B10" s="143" t="s">
        <v>164</v>
      </c>
      <c r="C10" s="146" t="s">
        <v>148</v>
      </c>
      <c r="D10" s="204">
        <v>-2000000</v>
      </c>
      <c r="E10" s="189">
        <v>0</v>
      </c>
      <c r="F10" s="190">
        <f t="shared" si="0"/>
        <v>-2000000</v>
      </c>
      <c r="G10" s="191">
        <f t="shared" si="1"/>
        <v>0</v>
      </c>
    </row>
    <row r="11" spans="1:8" ht="60" x14ac:dyDescent="0.25">
      <c r="A11" s="143" t="s">
        <v>691</v>
      </c>
      <c r="B11" s="143" t="s">
        <v>164</v>
      </c>
      <c r="C11" s="146" t="s">
        <v>375</v>
      </c>
      <c r="D11" s="204">
        <v>-2000000</v>
      </c>
      <c r="E11" s="189">
        <v>0</v>
      </c>
      <c r="F11" s="190">
        <f t="shared" si="0"/>
        <v>-2000000</v>
      </c>
      <c r="G11" s="191">
        <f t="shared" si="1"/>
        <v>0</v>
      </c>
    </row>
    <row r="12" spans="1:8" ht="30" x14ac:dyDescent="0.25">
      <c r="A12" s="143" t="s">
        <v>266</v>
      </c>
      <c r="B12" s="143" t="s">
        <v>265</v>
      </c>
      <c r="C12" s="146" t="s">
        <v>128</v>
      </c>
      <c r="D12" s="204">
        <v>16926900</v>
      </c>
      <c r="E12" s="189">
        <v>-14557518.199999999</v>
      </c>
      <c r="F12" s="190">
        <f t="shared" si="0"/>
        <v>31484418.199999999</v>
      </c>
      <c r="G12" s="191">
        <f t="shared" si="1"/>
        <v>-0.86</v>
      </c>
    </row>
    <row r="13" spans="1:8" ht="30" x14ac:dyDescent="0.25">
      <c r="A13" s="143" t="s">
        <v>214</v>
      </c>
      <c r="B13" s="143" t="s">
        <v>265</v>
      </c>
      <c r="C13" s="146" t="s">
        <v>288</v>
      </c>
      <c r="D13" s="204">
        <v>16926900</v>
      </c>
      <c r="E13" s="189">
        <v>-14557518.199999999</v>
      </c>
      <c r="F13" s="190">
        <f t="shared" si="0"/>
        <v>31484418.199999999</v>
      </c>
      <c r="G13" s="191">
        <f t="shared" si="1"/>
        <v>-0.86</v>
      </c>
    </row>
    <row r="14" spans="1:8" ht="30" x14ac:dyDescent="0.25">
      <c r="A14" s="143" t="s">
        <v>233</v>
      </c>
      <c r="B14" s="143" t="s">
        <v>311</v>
      </c>
      <c r="C14" s="146" t="s">
        <v>325</v>
      </c>
      <c r="D14" s="204">
        <v>-965506800</v>
      </c>
      <c r="E14" s="189">
        <v>-220175282.75</v>
      </c>
      <c r="F14" s="190">
        <f t="shared" si="0"/>
        <v>-745331517.25</v>
      </c>
      <c r="G14" s="191">
        <f t="shared" si="1"/>
        <v>0.22800000000000001</v>
      </c>
    </row>
    <row r="15" spans="1:8" ht="30" x14ac:dyDescent="0.25">
      <c r="A15" s="143" t="s">
        <v>294</v>
      </c>
      <c r="B15" s="143" t="s">
        <v>311</v>
      </c>
      <c r="C15" s="146" t="s">
        <v>247</v>
      </c>
      <c r="D15" s="204">
        <v>-965506800</v>
      </c>
      <c r="E15" s="189">
        <v>-220175282.75</v>
      </c>
      <c r="F15" s="190">
        <f t="shared" si="0"/>
        <v>-745331517.25</v>
      </c>
      <c r="G15" s="191">
        <f t="shared" si="1"/>
        <v>0.22800000000000001</v>
      </c>
    </row>
    <row r="16" spans="1:8" ht="30" x14ac:dyDescent="0.25">
      <c r="A16" s="143" t="s">
        <v>7</v>
      </c>
      <c r="B16" s="143" t="s">
        <v>311</v>
      </c>
      <c r="C16" s="146" t="s">
        <v>173</v>
      </c>
      <c r="D16" s="204">
        <v>-965506800</v>
      </c>
      <c r="E16" s="189">
        <v>-220175282.75</v>
      </c>
      <c r="F16" s="190">
        <f t="shared" si="0"/>
        <v>-745331517.25</v>
      </c>
      <c r="G16" s="191">
        <f t="shared" si="1"/>
        <v>0.22800000000000001</v>
      </c>
    </row>
    <row r="17" spans="1:7" ht="30" x14ac:dyDescent="0.25">
      <c r="A17" s="143" t="s">
        <v>343</v>
      </c>
      <c r="B17" s="143" t="s">
        <v>311</v>
      </c>
      <c r="C17" s="146" t="s">
        <v>46</v>
      </c>
      <c r="D17" s="204">
        <v>-965506800</v>
      </c>
      <c r="E17" s="189">
        <v>-220175282.75</v>
      </c>
      <c r="F17" s="190">
        <f t="shared" si="0"/>
        <v>-745331517.25</v>
      </c>
      <c r="G17" s="191">
        <f t="shared" si="1"/>
        <v>0.22800000000000001</v>
      </c>
    </row>
    <row r="18" spans="1:7" ht="30" x14ac:dyDescent="0.25">
      <c r="A18" s="143" t="s">
        <v>149</v>
      </c>
      <c r="B18" s="143" t="s">
        <v>263</v>
      </c>
      <c r="C18" s="146" t="s">
        <v>202</v>
      </c>
      <c r="D18" s="204">
        <v>982433700</v>
      </c>
      <c r="E18" s="189">
        <v>205617764.55000001</v>
      </c>
      <c r="F18" s="190">
        <f t="shared" si="0"/>
        <v>776815935.45000005</v>
      </c>
      <c r="G18" s="191">
        <f t="shared" si="1"/>
        <v>0.20930000000000001</v>
      </c>
    </row>
    <row r="19" spans="1:7" ht="30" x14ac:dyDescent="0.25">
      <c r="A19" s="143" t="s">
        <v>306</v>
      </c>
      <c r="B19" s="143" t="s">
        <v>263</v>
      </c>
      <c r="C19" s="146" t="s">
        <v>50</v>
      </c>
      <c r="D19" s="204">
        <v>982433700</v>
      </c>
      <c r="E19" s="189">
        <v>205617764.55000001</v>
      </c>
      <c r="F19" s="190">
        <f t="shared" si="0"/>
        <v>776815935.45000005</v>
      </c>
      <c r="G19" s="191">
        <f t="shared" si="1"/>
        <v>0.20930000000000001</v>
      </c>
    </row>
    <row r="20" spans="1:7" ht="30" x14ac:dyDescent="0.25">
      <c r="A20" s="143" t="s">
        <v>107</v>
      </c>
      <c r="B20" s="143" t="s">
        <v>263</v>
      </c>
      <c r="C20" s="146" t="s">
        <v>64</v>
      </c>
      <c r="D20" s="204">
        <v>982433700</v>
      </c>
      <c r="E20" s="189">
        <v>205617764.55000001</v>
      </c>
      <c r="F20" s="190">
        <f t="shared" si="0"/>
        <v>776815935.45000005</v>
      </c>
      <c r="G20" s="191">
        <f t="shared" si="1"/>
        <v>0.20930000000000001</v>
      </c>
    </row>
    <row r="21" spans="1:7" ht="30.75" thickBot="1" x14ac:dyDescent="0.3">
      <c r="A21" s="144" t="s">
        <v>236</v>
      </c>
      <c r="B21" s="144" t="s">
        <v>263</v>
      </c>
      <c r="C21" s="147" t="s">
        <v>237</v>
      </c>
      <c r="D21" s="205">
        <v>982433700</v>
      </c>
      <c r="E21" s="198">
        <v>205617764.55000001</v>
      </c>
      <c r="F21" s="194">
        <f t="shared" si="0"/>
        <v>776815935.45000005</v>
      </c>
      <c r="G21" s="199">
        <f t="shared" si="1"/>
        <v>0.20930000000000001</v>
      </c>
    </row>
  </sheetData>
  <mergeCells count="1">
    <mergeCell ref="A2:C2"/>
  </mergeCells>
  <pageMargins left="0.7" right="0.17" top="0.75" bottom="0.75" header="0.3" footer="0.3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>
      <selection activeCell="G4" sqref="G4:G6"/>
    </sheetView>
  </sheetViews>
  <sheetFormatPr defaultRowHeight="15" x14ac:dyDescent="0.25"/>
  <cols>
    <col min="1" max="1" width="65.42578125" style="36" customWidth="1"/>
    <col min="2" max="2" width="4.42578125" style="36" bestFit="1" customWidth="1"/>
    <col min="3" max="3" width="3.42578125" style="36" bestFit="1" customWidth="1"/>
    <col min="4" max="4" width="4" style="36" bestFit="1" customWidth="1"/>
    <col min="5" max="5" width="14.140625" style="36" customWidth="1"/>
    <col min="6" max="6" width="14.5703125" style="36" customWidth="1"/>
    <col min="7" max="7" width="13.7109375" style="36" customWidth="1"/>
    <col min="8" max="16384" width="9.140625" style="36"/>
  </cols>
  <sheetData>
    <row r="1" spans="1:7" ht="18.75" x14ac:dyDescent="0.3">
      <c r="A1" s="245" t="s">
        <v>475</v>
      </c>
      <c r="B1" s="245"/>
      <c r="C1" s="245"/>
      <c r="D1" s="245"/>
      <c r="E1" s="245"/>
      <c r="F1" s="245"/>
      <c r="G1" s="245"/>
    </row>
    <row r="2" spans="1:7" ht="18.75" x14ac:dyDescent="0.3">
      <c r="A2" s="245" t="s">
        <v>985</v>
      </c>
      <c r="B2" s="245"/>
      <c r="C2" s="245"/>
      <c r="D2" s="245"/>
      <c r="E2" s="245"/>
      <c r="F2" s="245"/>
      <c r="G2" s="245"/>
    </row>
    <row r="3" spans="1:7" x14ac:dyDescent="0.25">
      <c r="A3" s="35"/>
      <c r="B3" s="35"/>
      <c r="C3" s="35"/>
      <c r="D3" s="35"/>
      <c r="E3" s="35"/>
      <c r="F3" s="35"/>
      <c r="G3" s="35"/>
    </row>
    <row r="4" spans="1:7" x14ac:dyDescent="0.25">
      <c r="A4" s="246" t="s">
        <v>476</v>
      </c>
      <c r="B4" s="246" t="s">
        <v>477</v>
      </c>
      <c r="C4" s="246" t="s">
        <v>478</v>
      </c>
      <c r="D4" s="246" t="s">
        <v>479</v>
      </c>
      <c r="E4" s="247" t="s">
        <v>480</v>
      </c>
      <c r="F4" s="247" t="s">
        <v>410</v>
      </c>
      <c r="G4" s="247" t="s">
        <v>412</v>
      </c>
    </row>
    <row r="5" spans="1:7" x14ac:dyDescent="0.25">
      <c r="A5" s="246"/>
      <c r="B5" s="246"/>
      <c r="C5" s="246"/>
      <c r="D5" s="246"/>
      <c r="E5" s="247"/>
      <c r="F5" s="247" t="s">
        <v>410</v>
      </c>
      <c r="G5" s="247" t="s">
        <v>412</v>
      </c>
    </row>
    <row r="6" spans="1:7" x14ac:dyDescent="0.25">
      <c r="A6" s="246"/>
      <c r="B6" s="246"/>
      <c r="C6" s="246"/>
      <c r="D6" s="246"/>
      <c r="E6" s="247"/>
      <c r="F6" s="247" t="s">
        <v>410</v>
      </c>
      <c r="G6" s="247" t="s">
        <v>412</v>
      </c>
    </row>
    <row r="7" spans="1:7" x14ac:dyDescent="0.25">
      <c r="A7" s="37" t="s">
        <v>433</v>
      </c>
      <c r="B7" s="38"/>
      <c r="C7" s="38"/>
      <c r="D7" s="38"/>
      <c r="E7" s="176">
        <v>980433.7</v>
      </c>
      <c r="F7" s="176">
        <f>F8+F26+F30+F37+F49+F60+F67+F74</f>
        <v>197021.02293000001</v>
      </c>
      <c r="G7" s="177">
        <f>F7/E7</f>
        <v>0.20095292820922009</v>
      </c>
    </row>
    <row r="8" spans="1:7" x14ac:dyDescent="0.25">
      <c r="A8" s="39" t="s">
        <v>434</v>
      </c>
      <c r="B8" s="40" t="s">
        <v>435</v>
      </c>
      <c r="C8" s="40"/>
      <c r="D8" s="40"/>
      <c r="E8" s="176">
        <v>189066.19999999995</v>
      </c>
      <c r="F8" s="176">
        <f>F9+F14+F16+F18+F20+F24</f>
        <v>36110.67282</v>
      </c>
      <c r="G8" s="177">
        <f t="shared" ref="G8:G74" si="0">F8/E8</f>
        <v>0.19099486222286166</v>
      </c>
    </row>
    <row r="9" spans="1:7" x14ac:dyDescent="0.25">
      <c r="A9" s="41" t="s">
        <v>436</v>
      </c>
      <c r="B9" s="40" t="s">
        <v>435</v>
      </c>
      <c r="C9" s="42" t="s">
        <v>437</v>
      </c>
      <c r="D9" s="42"/>
      <c r="E9" s="45">
        <v>159658.69999999998</v>
      </c>
      <c r="F9" s="45">
        <f>F10+F11+F12+F13</f>
        <v>30562.794439999998</v>
      </c>
      <c r="G9" s="46">
        <f t="shared" si="0"/>
        <v>0.19142580041050067</v>
      </c>
    </row>
    <row r="10" spans="1:7" ht="25.5" x14ac:dyDescent="0.25">
      <c r="A10" s="44" t="s">
        <v>4</v>
      </c>
      <c r="B10" s="40" t="s">
        <v>435</v>
      </c>
      <c r="C10" s="42" t="s">
        <v>437</v>
      </c>
      <c r="D10" s="42" t="s">
        <v>438</v>
      </c>
      <c r="E10" s="45">
        <v>3794.4</v>
      </c>
      <c r="F10" s="45">
        <v>713.55241000000001</v>
      </c>
      <c r="G10" s="46">
        <f t="shared" si="0"/>
        <v>0.18805408233185747</v>
      </c>
    </row>
    <row r="11" spans="1:7" x14ac:dyDescent="0.25">
      <c r="A11" s="44" t="s">
        <v>984</v>
      </c>
      <c r="B11" s="40" t="s">
        <v>435</v>
      </c>
      <c r="C11" s="42" t="s">
        <v>437</v>
      </c>
      <c r="D11" s="42" t="s">
        <v>439</v>
      </c>
      <c r="E11" s="45">
        <v>70584.899999999994</v>
      </c>
      <c r="F11" s="45">
        <v>14436.049559999999</v>
      </c>
      <c r="G11" s="46">
        <f t="shared" si="0"/>
        <v>0.20452036568727874</v>
      </c>
    </row>
    <row r="12" spans="1:7" x14ac:dyDescent="0.25">
      <c r="A12" s="44" t="s">
        <v>679</v>
      </c>
      <c r="B12" s="40" t="s">
        <v>435</v>
      </c>
      <c r="C12" s="42" t="s">
        <v>437</v>
      </c>
      <c r="D12" s="42" t="s">
        <v>449</v>
      </c>
      <c r="E12" s="45">
        <v>16.399999999999999</v>
      </c>
      <c r="F12" s="45">
        <v>0</v>
      </c>
      <c r="G12" s="46">
        <f t="shared" si="0"/>
        <v>0</v>
      </c>
    </row>
    <row r="13" spans="1:7" x14ac:dyDescent="0.25">
      <c r="A13" s="44" t="s">
        <v>440</v>
      </c>
      <c r="B13" s="40" t="s">
        <v>435</v>
      </c>
      <c r="C13" s="42" t="s">
        <v>437</v>
      </c>
      <c r="D13" s="42" t="s">
        <v>441</v>
      </c>
      <c r="E13" s="45">
        <v>85263</v>
      </c>
      <c r="F13" s="45">
        <v>15413.19247</v>
      </c>
      <c r="G13" s="46">
        <f t="shared" si="0"/>
        <v>0.18077234521421953</v>
      </c>
    </row>
    <row r="14" spans="1:7" ht="25.5" x14ac:dyDescent="0.25">
      <c r="A14" s="41" t="s">
        <v>442</v>
      </c>
      <c r="B14" s="40" t="s">
        <v>435</v>
      </c>
      <c r="C14" s="42" t="s">
        <v>443</v>
      </c>
      <c r="D14" s="42"/>
      <c r="E14" s="45">
        <v>4752.7999999999993</v>
      </c>
      <c r="F14" s="45">
        <f>F15</f>
        <v>1221.62509</v>
      </c>
      <c r="G14" s="46">
        <f t="shared" si="0"/>
        <v>0.25703271545194417</v>
      </c>
    </row>
    <row r="15" spans="1:7" ht="25.5" x14ac:dyDescent="0.25">
      <c r="A15" s="44" t="s">
        <v>43</v>
      </c>
      <c r="B15" s="40" t="s">
        <v>435</v>
      </c>
      <c r="C15" s="42" t="s">
        <v>443</v>
      </c>
      <c r="D15" s="42" t="s">
        <v>444</v>
      </c>
      <c r="E15" s="45">
        <v>4752.7999999999993</v>
      </c>
      <c r="F15" s="45">
        <v>1221.62509</v>
      </c>
      <c r="G15" s="46">
        <f t="shared" si="0"/>
        <v>0.25703271545194417</v>
      </c>
    </row>
    <row r="16" spans="1:7" x14ac:dyDescent="0.25">
      <c r="A16" s="41" t="s">
        <v>445</v>
      </c>
      <c r="B16" s="40" t="s">
        <v>435</v>
      </c>
      <c r="C16" s="42" t="s">
        <v>439</v>
      </c>
      <c r="D16" s="42"/>
      <c r="E16" s="45">
        <v>1126.3</v>
      </c>
      <c r="F16" s="45">
        <f>F17</f>
        <v>53.00365</v>
      </c>
      <c r="G16" s="46">
        <f t="shared" si="0"/>
        <v>4.7059975139838409E-2</v>
      </c>
    </row>
    <row r="17" spans="1:7" x14ac:dyDescent="0.25">
      <c r="A17" s="44" t="s">
        <v>317</v>
      </c>
      <c r="B17" s="40" t="s">
        <v>435</v>
      </c>
      <c r="C17" s="42" t="s">
        <v>439</v>
      </c>
      <c r="D17" s="42" t="s">
        <v>446</v>
      </c>
      <c r="E17" s="45">
        <v>1126.3</v>
      </c>
      <c r="F17" s="45">
        <v>53.00365</v>
      </c>
      <c r="G17" s="46">
        <f t="shared" si="0"/>
        <v>4.7059975139838409E-2</v>
      </c>
    </row>
    <row r="18" spans="1:7" x14ac:dyDescent="0.25">
      <c r="A18" s="41" t="s">
        <v>450</v>
      </c>
      <c r="B18" s="40" t="s">
        <v>435</v>
      </c>
      <c r="C18" s="42" t="s">
        <v>451</v>
      </c>
      <c r="D18" s="42"/>
      <c r="E18" s="45">
        <v>2654.2999999999997</v>
      </c>
      <c r="F18" s="45">
        <f>F19</f>
        <v>375.09658999999999</v>
      </c>
      <c r="G18" s="46">
        <f t="shared" si="0"/>
        <v>0.14131657687525903</v>
      </c>
    </row>
    <row r="19" spans="1:7" x14ac:dyDescent="0.25">
      <c r="A19" s="44" t="s">
        <v>322</v>
      </c>
      <c r="B19" s="40" t="s">
        <v>435</v>
      </c>
      <c r="C19" s="42" t="s">
        <v>451</v>
      </c>
      <c r="D19" s="42" t="s">
        <v>444</v>
      </c>
      <c r="E19" s="45">
        <v>2654.2999999999997</v>
      </c>
      <c r="F19" s="45">
        <v>375.09658999999999</v>
      </c>
      <c r="G19" s="46">
        <f t="shared" si="0"/>
        <v>0.14131657687525903</v>
      </c>
    </row>
    <row r="20" spans="1:7" x14ac:dyDescent="0.25">
      <c r="A20" s="41" t="s">
        <v>452</v>
      </c>
      <c r="B20" s="40" t="s">
        <v>435</v>
      </c>
      <c r="C20" s="42" t="s">
        <v>453</v>
      </c>
      <c r="D20" s="42"/>
      <c r="E20" s="45">
        <v>13080.599999999999</v>
      </c>
      <c r="F20" s="45">
        <f>F21+F22+F23</f>
        <v>2362.50119</v>
      </c>
      <c r="G20" s="46">
        <f t="shared" si="0"/>
        <v>0.18061107212207392</v>
      </c>
    </row>
    <row r="21" spans="1:7" x14ac:dyDescent="0.25">
      <c r="A21" s="44" t="s">
        <v>75</v>
      </c>
      <c r="B21" s="40" t="s">
        <v>435</v>
      </c>
      <c r="C21" s="42" t="s">
        <v>453</v>
      </c>
      <c r="D21" s="42" t="s">
        <v>437</v>
      </c>
      <c r="E21" s="45">
        <v>7126.8</v>
      </c>
      <c r="F21" s="45">
        <v>2200.5191799999998</v>
      </c>
      <c r="G21" s="46">
        <f t="shared" si="0"/>
        <v>0.30876679295055282</v>
      </c>
    </row>
    <row r="22" spans="1:7" x14ac:dyDescent="0.25">
      <c r="A22" s="44" t="s">
        <v>0</v>
      </c>
      <c r="B22" s="40" t="s">
        <v>435</v>
      </c>
      <c r="C22" s="42">
        <v>10</v>
      </c>
      <c r="D22" s="42" t="s">
        <v>443</v>
      </c>
      <c r="E22" s="45">
        <v>4521.5999999999995</v>
      </c>
      <c r="F22" s="45">
        <v>0</v>
      </c>
      <c r="G22" s="46">
        <f t="shared" si="0"/>
        <v>0</v>
      </c>
    </row>
    <row r="23" spans="1:7" x14ac:dyDescent="0.25">
      <c r="A23" s="44" t="s">
        <v>113</v>
      </c>
      <c r="B23" s="40" t="s">
        <v>435</v>
      </c>
      <c r="C23" s="42">
        <v>10</v>
      </c>
      <c r="D23" s="42" t="s">
        <v>448</v>
      </c>
      <c r="E23" s="45">
        <v>1432.1999999999998</v>
      </c>
      <c r="F23" s="45">
        <v>161.98201</v>
      </c>
      <c r="G23" s="46">
        <f t="shared" si="0"/>
        <v>0.11310013266303591</v>
      </c>
    </row>
    <row r="24" spans="1:7" x14ac:dyDescent="0.25">
      <c r="A24" s="41" t="s">
        <v>454</v>
      </c>
      <c r="B24" s="40" t="s">
        <v>435</v>
      </c>
      <c r="C24" s="42" t="s">
        <v>446</v>
      </c>
      <c r="D24" s="42"/>
      <c r="E24" s="45">
        <v>7793.5000000000009</v>
      </c>
      <c r="F24" s="45">
        <f>F25</f>
        <v>1535.6518599999999</v>
      </c>
      <c r="G24" s="46">
        <f t="shared" si="0"/>
        <v>0.19704264579457237</v>
      </c>
    </row>
    <row r="25" spans="1:7" x14ac:dyDescent="0.25">
      <c r="A25" s="44" t="s">
        <v>221</v>
      </c>
      <c r="B25" s="40" t="s">
        <v>435</v>
      </c>
      <c r="C25" s="42" t="s">
        <v>446</v>
      </c>
      <c r="D25" s="42" t="s">
        <v>438</v>
      </c>
      <c r="E25" s="45">
        <v>7793.5000000000009</v>
      </c>
      <c r="F25" s="45">
        <v>1535.6518599999999</v>
      </c>
      <c r="G25" s="46">
        <f t="shared" si="0"/>
        <v>0.19704264579457237</v>
      </c>
    </row>
    <row r="26" spans="1:7" ht="30" x14ac:dyDescent="0.25">
      <c r="A26" s="39" t="s">
        <v>455</v>
      </c>
      <c r="B26" s="40" t="s">
        <v>456</v>
      </c>
      <c r="C26" s="42"/>
      <c r="D26" s="42"/>
      <c r="E26" s="45">
        <v>8449.7999999999993</v>
      </c>
      <c r="F26" s="45">
        <f>F27</f>
        <v>2370.1805999999997</v>
      </c>
      <c r="G26" s="46">
        <f t="shared" si="0"/>
        <v>0.28050138464815733</v>
      </c>
    </row>
    <row r="27" spans="1:7" x14ac:dyDescent="0.25">
      <c r="A27" s="41" t="s">
        <v>436</v>
      </c>
      <c r="B27" s="40" t="s">
        <v>456</v>
      </c>
      <c r="C27" s="42" t="s">
        <v>437</v>
      </c>
      <c r="D27" s="42"/>
      <c r="E27" s="45">
        <v>8449.7999999999993</v>
      </c>
      <c r="F27" s="45">
        <f>F28+F29</f>
        <v>2370.1805999999997</v>
      </c>
      <c r="G27" s="46">
        <f t="shared" si="0"/>
        <v>0.28050138464815733</v>
      </c>
    </row>
    <row r="28" spans="1:7" ht="38.25" x14ac:dyDescent="0.25">
      <c r="A28" s="44" t="s">
        <v>44</v>
      </c>
      <c r="B28" s="179" t="s">
        <v>456</v>
      </c>
      <c r="C28" s="181" t="s">
        <v>437</v>
      </c>
      <c r="D28" s="181" t="s">
        <v>443</v>
      </c>
      <c r="E28" s="45">
        <v>4236.7</v>
      </c>
      <c r="F28" s="45">
        <v>1360.3426999999999</v>
      </c>
      <c r="G28" s="46">
        <f t="shared" si="0"/>
        <v>0.32108544385960769</v>
      </c>
    </row>
    <row r="29" spans="1:7" ht="25.5" x14ac:dyDescent="0.25">
      <c r="A29" s="44" t="s">
        <v>256</v>
      </c>
      <c r="B29" s="40" t="s">
        <v>456</v>
      </c>
      <c r="C29" s="42" t="s">
        <v>437</v>
      </c>
      <c r="D29" s="42" t="s">
        <v>448</v>
      </c>
      <c r="E29" s="45">
        <v>4213.1000000000004</v>
      </c>
      <c r="F29" s="45">
        <v>1009.8379</v>
      </c>
      <c r="G29" s="46">
        <f t="shared" si="0"/>
        <v>0.23968999074315822</v>
      </c>
    </row>
    <row r="30" spans="1:7" ht="30" x14ac:dyDescent="0.25">
      <c r="A30" s="50" t="s">
        <v>457</v>
      </c>
      <c r="B30" s="40" t="s">
        <v>458</v>
      </c>
      <c r="C30" s="42"/>
      <c r="D30" s="42"/>
      <c r="E30" s="48">
        <v>21297.100000000002</v>
      </c>
      <c r="F30" s="48">
        <f>F31+F35</f>
        <v>5642.4078399999999</v>
      </c>
      <c r="G30" s="49">
        <f t="shared" si="0"/>
        <v>0.26493784787600189</v>
      </c>
    </row>
    <row r="31" spans="1:7" x14ac:dyDescent="0.25">
      <c r="A31" s="178" t="s">
        <v>436</v>
      </c>
      <c r="B31" s="40" t="s">
        <v>458</v>
      </c>
      <c r="C31" s="42" t="s">
        <v>437</v>
      </c>
      <c r="D31" s="42"/>
      <c r="E31" s="48">
        <v>21293.300000000003</v>
      </c>
      <c r="F31" s="48">
        <f>F32+F33+F34</f>
        <v>5642.4078399999999</v>
      </c>
      <c r="G31" s="49">
        <f t="shared" si="0"/>
        <v>0.26498512865549251</v>
      </c>
    </row>
    <row r="32" spans="1:7" x14ac:dyDescent="0.25">
      <c r="A32" s="44" t="s">
        <v>984</v>
      </c>
      <c r="B32" s="40" t="s">
        <v>458</v>
      </c>
      <c r="C32" s="42" t="s">
        <v>437</v>
      </c>
      <c r="D32" s="42" t="s">
        <v>448</v>
      </c>
      <c r="E32" s="45">
        <v>19702.600000000002</v>
      </c>
      <c r="F32" s="45">
        <v>5642.4078399999999</v>
      </c>
      <c r="G32" s="46">
        <f t="shared" si="0"/>
        <v>0.28637884543156739</v>
      </c>
    </row>
    <row r="33" spans="1:7" x14ac:dyDescent="0.25">
      <c r="A33" s="47" t="s">
        <v>681</v>
      </c>
      <c r="B33" s="179" t="s">
        <v>458</v>
      </c>
      <c r="C33" s="181" t="s">
        <v>437</v>
      </c>
      <c r="D33" s="181" t="s">
        <v>451</v>
      </c>
      <c r="E33" s="45">
        <v>1390.7</v>
      </c>
      <c r="F33" s="45">
        <v>0</v>
      </c>
      <c r="G33" s="46">
        <f t="shared" si="0"/>
        <v>0</v>
      </c>
    </row>
    <row r="34" spans="1:7" x14ac:dyDescent="0.25">
      <c r="A34" s="44" t="s">
        <v>390</v>
      </c>
      <c r="B34" s="40" t="s">
        <v>458</v>
      </c>
      <c r="C34" s="42" t="s">
        <v>437</v>
      </c>
      <c r="D34" s="42" t="s">
        <v>459</v>
      </c>
      <c r="E34" s="45">
        <v>200</v>
      </c>
      <c r="F34" s="45">
        <v>0</v>
      </c>
      <c r="G34" s="46">
        <f t="shared" si="0"/>
        <v>0</v>
      </c>
    </row>
    <row r="35" spans="1:7" x14ac:dyDescent="0.25">
      <c r="A35" s="41" t="s">
        <v>460</v>
      </c>
      <c r="B35" s="40" t="s">
        <v>458</v>
      </c>
      <c r="C35" s="42" t="s">
        <v>441</v>
      </c>
      <c r="D35" s="42"/>
      <c r="E35" s="45">
        <v>3.8</v>
      </c>
      <c r="F35" s="45">
        <f>F36</f>
        <v>0</v>
      </c>
      <c r="G35" s="46">
        <f t="shared" si="0"/>
        <v>0</v>
      </c>
    </row>
    <row r="36" spans="1:7" x14ac:dyDescent="0.25">
      <c r="A36" s="44" t="s">
        <v>48</v>
      </c>
      <c r="B36" s="40" t="s">
        <v>458</v>
      </c>
      <c r="C36" s="42" t="s">
        <v>441</v>
      </c>
      <c r="D36" s="42" t="s">
        <v>437</v>
      </c>
      <c r="E36" s="45">
        <v>3.8</v>
      </c>
      <c r="F36" s="45">
        <v>0</v>
      </c>
      <c r="G36" s="46">
        <f t="shared" si="0"/>
        <v>0</v>
      </c>
    </row>
    <row r="37" spans="1:7" ht="30" x14ac:dyDescent="0.25">
      <c r="A37" s="39" t="s">
        <v>461</v>
      </c>
      <c r="B37" s="40" t="s">
        <v>462</v>
      </c>
      <c r="C37" s="42"/>
      <c r="D37" s="42"/>
      <c r="E37" s="45">
        <v>22911.600000000002</v>
      </c>
      <c r="F37" s="45">
        <f>F38+F40+F44+F47</f>
        <v>3139.0006899999998</v>
      </c>
      <c r="G37" s="46">
        <f t="shared" si="0"/>
        <v>0.13700486609403095</v>
      </c>
    </row>
    <row r="38" spans="1:7" x14ac:dyDescent="0.25">
      <c r="A38" s="41" t="s">
        <v>436</v>
      </c>
      <c r="B38" s="40" t="s">
        <v>462</v>
      </c>
      <c r="C38" s="42" t="s">
        <v>437</v>
      </c>
      <c r="D38" s="42"/>
      <c r="E38" s="45">
        <v>3876.7000000000003</v>
      </c>
      <c r="F38" s="45">
        <f>F39</f>
        <v>17.7</v>
      </c>
      <c r="G38" s="46">
        <f t="shared" si="0"/>
        <v>4.5657389016431496E-3</v>
      </c>
    </row>
    <row r="39" spans="1:7" x14ac:dyDescent="0.25">
      <c r="A39" s="44" t="s">
        <v>440</v>
      </c>
      <c r="B39" s="40" t="s">
        <v>462</v>
      </c>
      <c r="C39" s="42" t="s">
        <v>437</v>
      </c>
      <c r="D39" s="42" t="s">
        <v>441</v>
      </c>
      <c r="E39" s="45">
        <v>3876.7000000000003</v>
      </c>
      <c r="F39" s="45">
        <v>17.7</v>
      </c>
      <c r="G39" s="46">
        <f t="shared" si="0"/>
        <v>4.5657389016431496E-3</v>
      </c>
    </row>
    <row r="40" spans="1:7" x14ac:dyDescent="0.25">
      <c r="A40" s="178" t="s">
        <v>445</v>
      </c>
      <c r="B40" s="179" t="s">
        <v>462</v>
      </c>
      <c r="C40" s="181" t="s">
        <v>439</v>
      </c>
      <c r="D40" s="181"/>
      <c r="E40" s="45">
        <v>17318.900000000001</v>
      </c>
      <c r="F40" s="45">
        <f>F41+F42+F43</f>
        <v>2721.0598</v>
      </c>
      <c r="G40" s="46">
        <f t="shared" si="0"/>
        <v>0.1571150477224304</v>
      </c>
    </row>
    <row r="41" spans="1:7" x14ac:dyDescent="0.25">
      <c r="A41" s="44" t="s">
        <v>129</v>
      </c>
      <c r="B41" s="40" t="s">
        <v>462</v>
      </c>
      <c r="C41" s="42" t="s">
        <v>439</v>
      </c>
      <c r="D41" s="42" t="s">
        <v>463</v>
      </c>
      <c r="E41" s="45">
        <v>16162.4</v>
      </c>
      <c r="F41" s="45">
        <v>2721.0598</v>
      </c>
      <c r="G41" s="46">
        <f t="shared" si="0"/>
        <v>0.16835740979062516</v>
      </c>
    </row>
    <row r="42" spans="1:7" x14ac:dyDescent="0.25">
      <c r="A42" s="44" t="s">
        <v>12</v>
      </c>
      <c r="B42" s="40" t="s">
        <v>462</v>
      </c>
      <c r="C42" s="42" t="s">
        <v>439</v>
      </c>
      <c r="D42" s="42" t="s">
        <v>444</v>
      </c>
      <c r="E42" s="45">
        <v>1018.1</v>
      </c>
      <c r="F42" s="45">
        <v>0</v>
      </c>
      <c r="G42" s="46">
        <f t="shared" si="0"/>
        <v>0</v>
      </c>
    </row>
    <row r="43" spans="1:7" x14ac:dyDescent="0.25">
      <c r="A43" s="44" t="s">
        <v>317</v>
      </c>
      <c r="B43" s="40" t="s">
        <v>462</v>
      </c>
      <c r="C43" s="42" t="s">
        <v>439</v>
      </c>
      <c r="D43" s="42" t="s">
        <v>446</v>
      </c>
      <c r="E43" s="45">
        <v>138.4</v>
      </c>
      <c r="F43" s="45">
        <v>0</v>
      </c>
      <c r="G43" s="46">
        <f t="shared" si="0"/>
        <v>0</v>
      </c>
    </row>
    <row r="44" spans="1:7" x14ac:dyDescent="0.25">
      <c r="A44" s="41" t="s">
        <v>464</v>
      </c>
      <c r="B44" s="40" t="s">
        <v>462</v>
      </c>
      <c r="C44" s="42" t="s">
        <v>449</v>
      </c>
      <c r="D44" s="42"/>
      <c r="E44" s="45">
        <v>1706</v>
      </c>
      <c r="F44" s="45">
        <f>F45+F46</f>
        <v>400.24088999999998</v>
      </c>
      <c r="G44" s="46">
        <f t="shared" si="0"/>
        <v>0.23460779015240327</v>
      </c>
    </row>
    <row r="45" spans="1:7" x14ac:dyDescent="0.25">
      <c r="A45" s="44" t="s">
        <v>165</v>
      </c>
      <c r="B45" s="40" t="s">
        <v>462</v>
      </c>
      <c r="C45" s="42" t="s">
        <v>449</v>
      </c>
      <c r="D45" s="42" t="s">
        <v>437</v>
      </c>
      <c r="E45" s="45">
        <v>380</v>
      </c>
      <c r="F45" s="45">
        <v>0</v>
      </c>
      <c r="G45" s="46"/>
    </row>
    <row r="46" spans="1:7" x14ac:dyDescent="0.25">
      <c r="A46" s="44" t="s">
        <v>78</v>
      </c>
      <c r="B46" s="40" t="s">
        <v>462</v>
      </c>
      <c r="C46" s="42" t="s">
        <v>449</v>
      </c>
      <c r="D46" s="42" t="s">
        <v>438</v>
      </c>
      <c r="E46" s="45">
        <v>1326</v>
      </c>
      <c r="F46" s="45">
        <v>400.24088999999998</v>
      </c>
      <c r="G46" s="46">
        <f t="shared" si="0"/>
        <v>0.30184079185520363</v>
      </c>
    </row>
    <row r="47" spans="1:7" x14ac:dyDescent="0.25">
      <c r="A47" s="41" t="s">
        <v>452</v>
      </c>
      <c r="B47" s="40" t="s">
        <v>462</v>
      </c>
      <c r="C47" s="42" t="s">
        <v>453</v>
      </c>
      <c r="D47" s="42"/>
      <c r="E47" s="45">
        <v>10</v>
      </c>
      <c r="F47" s="45">
        <f>F48</f>
        <v>0</v>
      </c>
      <c r="G47" s="46">
        <f t="shared" si="0"/>
        <v>0</v>
      </c>
    </row>
    <row r="48" spans="1:7" x14ac:dyDescent="0.25">
      <c r="A48" s="44" t="s">
        <v>0</v>
      </c>
      <c r="B48" s="40" t="s">
        <v>462</v>
      </c>
      <c r="C48" s="42">
        <v>10</v>
      </c>
      <c r="D48" s="42" t="s">
        <v>443</v>
      </c>
      <c r="E48" s="45">
        <v>10</v>
      </c>
      <c r="F48" s="45">
        <v>0</v>
      </c>
      <c r="G48" s="46">
        <f t="shared" si="0"/>
        <v>0</v>
      </c>
    </row>
    <row r="49" spans="1:7" ht="30" x14ac:dyDescent="0.25">
      <c r="A49" s="39" t="s">
        <v>465</v>
      </c>
      <c r="B49" s="40" t="s">
        <v>466</v>
      </c>
      <c r="C49" s="42"/>
      <c r="D49" s="42"/>
      <c r="E49" s="45">
        <v>444633.79299999995</v>
      </c>
      <c r="F49" s="45">
        <f>F50+F52+F58</f>
        <v>94387.623309999995</v>
      </c>
      <c r="G49" s="46">
        <f t="shared" si="0"/>
        <v>0.21228171316704217</v>
      </c>
    </row>
    <row r="50" spans="1:7" ht="25.5" x14ac:dyDescent="0.25">
      <c r="A50" s="41" t="s">
        <v>442</v>
      </c>
      <c r="B50" s="40" t="s">
        <v>466</v>
      </c>
      <c r="C50" s="42" t="s">
        <v>443</v>
      </c>
      <c r="D50" s="42"/>
      <c r="E50" s="45">
        <v>1630.4</v>
      </c>
      <c r="F50" s="45">
        <f>F51</f>
        <v>0</v>
      </c>
      <c r="G50" s="46">
        <f t="shared" si="0"/>
        <v>0</v>
      </c>
    </row>
    <row r="51" spans="1:7" ht="25.5" x14ac:dyDescent="0.25">
      <c r="A51" s="44" t="s">
        <v>43</v>
      </c>
      <c r="B51" s="40" t="s">
        <v>466</v>
      </c>
      <c r="C51" s="42" t="s">
        <v>443</v>
      </c>
      <c r="D51" s="42" t="s">
        <v>444</v>
      </c>
      <c r="E51" s="45">
        <v>1630.4</v>
      </c>
      <c r="F51" s="45">
        <v>0</v>
      </c>
      <c r="G51" s="46">
        <f t="shared" si="0"/>
        <v>0</v>
      </c>
    </row>
    <row r="52" spans="1:7" x14ac:dyDescent="0.25">
      <c r="A52" s="178" t="s">
        <v>450</v>
      </c>
      <c r="B52" s="179" t="s">
        <v>466</v>
      </c>
      <c r="C52" s="181" t="s">
        <v>451</v>
      </c>
      <c r="D52" s="181"/>
      <c r="E52" s="45">
        <v>439275.89299999992</v>
      </c>
      <c r="F52" s="45">
        <f>F53+F54+F55+F56+F57</f>
        <v>93854.863310000001</v>
      </c>
      <c r="G52" s="46">
        <f t="shared" si="0"/>
        <v>0.2136581242121566</v>
      </c>
    </row>
    <row r="53" spans="1:7" x14ac:dyDescent="0.25">
      <c r="A53" s="44" t="s">
        <v>275</v>
      </c>
      <c r="B53" s="40" t="s">
        <v>466</v>
      </c>
      <c r="C53" s="42" t="s">
        <v>451</v>
      </c>
      <c r="D53" s="42" t="s">
        <v>437</v>
      </c>
      <c r="E53" s="45">
        <v>128976.8</v>
      </c>
      <c r="F53" s="45">
        <v>27348.205760000001</v>
      </c>
      <c r="G53" s="46">
        <f t="shared" si="0"/>
        <v>0.21203972931565987</v>
      </c>
    </row>
    <row r="54" spans="1:7" x14ac:dyDescent="0.25">
      <c r="A54" s="44" t="s">
        <v>68</v>
      </c>
      <c r="B54" s="40" t="s">
        <v>466</v>
      </c>
      <c r="C54" s="42" t="s">
        <v>451</v>
      </c>
      <c r="D54" s="42" t="s">
        <v>438</v>
      </c>
      <c r="E54" s="45">
        <v>263191.09299999999</v>
      </c>
      <c r="F54" s="45">
        <v>59089.643490000002</v>
      </c>
      <c r="G54" s="46">
        <f t="shared" si="0"/>
        <v>0.22451232226920387</v>
      </c>
    </row>
    <row r="55" spans="1:7" x14ac:dyDescent="0.25">
      <c r="A55" s="44" t="s">
        <v>336</v>
      </c>
      <c r="B55" s="40" t="s">
        <v>466</v>
      </c>
      <c r="C55" s="42" t="s">
        <v>451</v>
      </c>
      <c r="D55" s="42" t="s">
        <v>443</v>
      </c>
      <c r="E55" s="45">
        <v>15543.8</v>
      </c>
      <c r="F55" s="45">
        <v>3303.2467799999999</v>
      </c>
      <c r="G55" s="46">
        <f t="shared" si="0"/>
        <v>0.21251217720248589</v>
      </c>
    </row>
    <row r="56" spans="1:7" x14ac:dyDescent="0.25">
      <c r="A56" s="44" t="s">
        <v>342</v>
      </c>
      <c r="B56" s="40" t="s">
        <v>466</v>
      </c>
      <c r="C56" s="42" t="s">
        <v>451</v>
      </c>
      <c r="D56" s="42" t="s">
        <v>451</v>
      </c>
      <c r="E56" s="45">
        <v>10470.1</v>
      </c>
      <c r="F56" s="45">
        <v>121.92</v>
      </c>
      <c r="G56" s="46">
        <f t="shared" si="0"/>
        <v>1.1644587921796352E-2</v>
      </c>
    </row>
    <row r="57" spans="1:7" x14ac:dyDescent="0.25">
      <c r="A57" s="44" t="s">
        <v>322</v>
      </c>
      <c r="B57" s="40" t="s">
        <v>466</v>
      </c>
      <c r="C57" s="42" t="s">
        <v>451</v>
      </c>
      <c r="D57" s="42" t="s">
        <v>444</v>
      </c>
      <c r="E57" s="45">
        <v>21094.1</v>
      </c>
      <c r="F57" s="45">
        <v>3991.84728</v>
      </c>
      <c r="G57" s="46">
        <f t="shared" si="0"/>
        <v>0.18923999032904937</v>
      </c>
    </row>
    <row r="58" spans="1:7" x14ac:dyDescent="0.25">
      <c r="A58" s="41" t="s">
        <v>452</v>
      </c>
      <c r="B58" s="40" t="s">
        <v>466</v>
      </c>
      <c r="C58" s="42" t="s">
        <v>453</v>
      </c>
      <c r="D58" s="42"/>
      <c r="E58" s="45">
        <v>3727.5</v>
      </c>
      <c r="F58" s="45">
        <f>F59</f>
        <v>532.76</v>
      </c>
      <c r="G58" s="46">
        <f t="shared" si="0"/>
        <v>0.14292689470154257</v>
      </c>
    </row>
    <row r="59" spans="1:7" x14ac:dyDescent="0.25">
      <c r="A59" s="44" t="s">
        <v>113</v>
      </c>
      <c r="B59" s="40" t="s">
        <v>466</v>
      </c>
      <c r="C59" s="42" t="s">
        <v>453</v>
      </c>
      <c r="D59" s="42" t="s">
        <v>448</v>
      </c>
      <c r="E59" s="45">
        <v>3727.5</v>
      </c>
      <c r="F59" s="45">
        <v>532.76</v>
      </c>
      <c r="G59" s="46">
        <f t="shared" si="0"/>
        <v>0.14292689470154257</v>
      </c>
    </row>
    <row r="60" spans="1:7" ht="30" x14ac:dyDescent="0.25">
      <c r="A60" s="39" t="s">
        <v>467</v>
      </c>
      <c r="B60" s="40" t="s">
        <v>468</v>
      </c>
      <c r="C60" s="42"/>
      <c r="D60" s="42"/>
      <c r="E60" s="45">
        <v>112029.2686</v>
      </c>
      <c r="F60" s="45">
        <f>F61+F64</f>
        <v>21727.108189999999</v>
      </c>
      <c r="G60" s="46">
        <f t="shared" si="0"/>
        <v>0.19394135533970627</v>
      </c>
    </row>
    <row r="61" spans="1:7" s="180" customFormat="1" ht="12.75" x14ac:dyDescent="0.2">
      <c r="A61" s="178" t="s">
        <v>450</v>
      </c>
      <c r="B61" s="179" t="s">
        <v>468</v>
      </c>
      <c r="C61" s="181" t="s">
        <v>451</v>
      </c>
      <c r="D61" s="181"/>
      <c r="E61" s="45">
        <v>28037</v>
      </c>
      <c r="F61" s="45">
        <f>F62+F63</f>
        <v>4785.3659200000002</v>
      </c>
      <c r="G61" s="46">
        <f t="shared" si="0"/>
        <v>0.1706803837785783</v>
      </c>
    </row>
    <row r="62" spans="1:7" x14ac:dyDescent="0.25">
      <c r="A62" s="44" t="s">
        <v>336</v>
      </c>
      <c r="B62" s="40" t="s">
        <v>468</v>
      </c>
      <c r="C62" s="42" t="s">
        <v>451</v>
      </c>
      <c r="D62" s="42" t="s">
        <v>443</v>
      </c>
      <c r="E62" s="45">
        <v>27908.1</v>
      </c>
      <c r="F62" s="45">
        <v>4775.56592</v>
      </c>
      <c r="G62" s="46">
        <f t="shared" si="0"/>
        <v>0.17111755798495779</v>
      </c>
    </row>
    <row r="63" spans="1:7" x14ac:dyDescent="0.25">
      <c r="A63" s="44" t="s">
        <v>342</v>
      </c>
      <c r="B63" s="40" t="s">
        <v>468</v>
      </c>
      <c r="C63" s="42" t="s">
        <v>451</v>
      </c>
      <c r="D63" s="42" t="s">
        <v>451</v>
      </c>
      <c r="E63" s="45">
        <v>128.9</v>
      </c>
      <c r="F63" s="45">
        <v>9.8000000000000007</v>
      </c>
      <c r="G63" s="46">
        <f t="shared" si="0"/>
        <v>7.6027928626842517E-2</v>
      </c>
    </row>
    <row r="64" spans="1:7" s="81" customFormat="1" x14ac:dyDescent="0.25">
      <c r="A64" s="41" t="s">
        <v>469</v>
      </c>
      <c r="B64" s="40" t="s">
        <v>468</v>
      </c>
      <c r="C64" s="42" t="s">
        <v>463</v>
      </c>
      <c r="D64" s="42"/>
      <c r="E64" s="45">
        <v>83992.268599999996</v>
      </c>
      <c r="F64" s="45">
        <f>F65+F66</f>
        <v>16941.742269999999</v>
      </c>
      <c r="G64" s="46">
        <f t="shared" si="0"/>
        <v>0.20170597309000413</v>
      </c>
    </row>
    <row r="65" spans="1:7" x14ac:dyDescent="0.25">
      <c r="A65" s="44" t="s">
        <v>92</v>
      </c>
      <c r="B65" s="40" t="s">
        <v>468</v>
      </c>
      <c r="C65" s="42" t="s">
        <v>463</v>
      </c>
      <c r="D65" s="42" t="s">
        <v>437</v>
      </c>
      <c r="E65" s="45">
        <v>74368.728600000002</v>
      </c>
      <c r="F65" s="45">
        <v>14877.71638</v>
      </c>
      <c r="G65" s="46">
        <f t="shared" si="0"/>
        <v>0.20005339152725543</v>
      </c>
    </row>
    <row r="66" spans="1:7" x14ac:dyDescent="0.25">
      <c r="A66" s="44" t="s">
        <v>114</v>
      </c>
      <c r="B66" s="40" t="s">
        <v>468</v>
      </c>
      <c r="C66" s="42" t="s">
        <v>463</v>
      </c>
      <c r="D66" s="42" t="s">
        <v>439</v>
      </c>
      <c r="E66" s="45">
        <v>9623.5399999999972</v>
      </c>
      <c r="F66" s="45">
        <v>2064.0258899999999</v>
      </c>
      <c r="G66" s="46">
        <f t="shared" si="0"/>
        <v>0.21447678193263606</v>
      </c>
    </row>
    <row r="67" spans="1:7" ht="30" x14ac:dyDescent="0.25">
      <c r="A67" s="39" t="s">
        <v>470</v>
      </c>
      <c r="B67" s="40" t="s">
        <v>471</v>
      </c>
      <c r="C67" s="42"/>
      <c r="D67" s="42"/>
      <c r="E67" s="45">
        <v>101383.00000000001</v>
      </c>
      <c r="F67" s="45">
        <f>F68+F71</f>
        <v>21364.718639999999</v>
      </c>
      <c r="G67" s="46">
        <f t="shared" si="0"/>
        <v>0.21073275243383996</v>
      </c>
    </row>
    <row r="68" spans="1:7" s="81" customFormat="1" x14ac:dyDescent="0.25">
      <c r="A68" s="178" t="s">
        <v>450</v>
      </c>
      <c r="B68" s="179" t="s">
        <v>471</v>
      </c>
      <c r="C68" s="181" t="s">
        <v>451</v>
      </c>
      <c r="D68" s="181"/>
      <c r="E68" s="45">
        <v>4183.3</v>
      </c>
      <c r="F68" s="45">
        <f>F69+F70</f>
        <v>2214.2394100000001</v>
      </c>
      <c r="G68" s="46">
        <f t="shared" si="0"/>
        <v>0.52930447493605526</v>
      </c>
    </row>
    <row r="69" spans="1:7" x14ac:dyDescent="0.25">
      <c r="A69" s="44" t="s">
        <v>336</v>
      </c>
      <c r="B69" s="40" t="s">
        <v>471</v>
      </c>
      <c r="C69" s="42" t="s">
        <v>451</v>
      </c>
      <c r="D69" s="42" t="s">
        <v>443</v>
      </c>
      <c r="E69" s="45">
        <v>2549</v>
      </c>
      <c r="F69" s="45">
        <v>2114.2394100000001</v>
      </c>
      <c r="G69" s="46">
        <f t="shared" si="0"/>
        <v>0.82943876422126328</v>
      </c>
    </row>
    <row r="70" spans="1:7" x14ac:dyDescent="0.25">
      <c r="A70" s="44" t="s">
        <v>342</v>
      </c>
      <c r="B70" s="40" t="s">
        <v>471</v>
      </c>
      <c r="C70" s="42" t="s">
        <v>451</v>
      </c>
      <c r="D70" s="42" t="s">
        <v>451</v>
      </c>
      <c r="E70" s="45">
        <v>1634.3</v>
      </c>
      <c r="F70" s="45">
        <v>100</v>
      </c>
      <c r="G70" s="46">
        <f t="shared" si="0"/>
        <v>6.118827632625589E-2</v>
      </c>
    </row>
    <row r="71" spans="1:7" s="81" customFormat="1" x14ac:dyDescent="0.25">
      <c r="A71" s="41" t="s">
        <v>472</v>
      </c>
      <c r="B71" s="40" t="s">
        <v>471</v>
      </c>
      <c r="C71" s="42" t="s">
        <v>459</v>
      </c>
      <c r="D71" s="42"/>
      <c r="E71" s="45">
        <v>97199.700000000012</v>
      </c>
      <c r="F71" s="45">
        <f>F72+F73</f>
        <v>19150.479230000001</v>
      </c>
      <c r="G71" s="46">
        <f t="shared" si="0"/>
        <v>0.19702199934773459</v>
      </c>
    </row>
    <row r="72" spans="1:7" x14ac:dyDescent="0.25">
      <c r="A72" s="44" t="s">
        <v>172</v>
      </c>
      <c r="B72" s="40" t="s">
        <v>471</v>
      </c>
      <c r="C72" s="42" t="s">
        <v>459</v>
      </c>
      <c r="D72" s="42" t="s">
        <v>437</v>
      </c>
      <c r="E72" s="45">
        <v>87527.1</v>
      </c>
      <c r="F72" s="45">
        <v>15784.491959999999</v>
      </c>
      <c r="G72" s="46">
        <f t="shared" si="0"/>
        <v>0.18033834046826638</v>
      </c>
    </row>
    <row r="73" spans="1:7" x14ac:dyDescent="0.25">
      <c r="A73" s="44" t="s">
        <v>94</v>
      </c>
      <c r="B73" s="40" t="s">
        <v>471</v>
      </c>
      <c r="C73" s="42" t="s">
        <v>459</v>
      </c>
      <c r="D73" s="42" t="s">
        <v>449</v>
      </c>
      <c r="E73" s="45">
        <v>9672.6</v>
      </c>
      <c r="F73" s="45">
        <v>3365.9872700000001</v>
      </c>
      <c r="G73" s="46">
        <f t="shared" si="0"/>
        <v>0.34799198457498498</v>
      </c>
    </row>
    <row r="74" spans="1:7" ht="30" x14ac:dyDescent="0.25">
      <c r="A74" s="39" t="s">
        <v>473</v>
      </c>
      <c r="B74" s="40" t="s">
        <v>474</v>
      </c>
      <c r="C74" s="42"/>
      <c r="D74" s="42"/>
      <c r="E74" s="45">
        <v>80662.938399999999</v>
      </c>
      <c r="F74" s="45">
        <f>F75+F77+F82</f>
        <v>12279.31084</v>
      </c>
      <c r="G74" s="46">
        <f t="shared" si="0"/>
        <v>0.15222989744197071</v>
      </c>
    </row>
    <row r="75" spans="1:7" s="180" customFormat="1" ht="12.75" x14ac:dyDescent="0.2">
      <c r="A75" s="41" t="s">
        <v>445</v>
      </c>
      <c r="B75" s="179" t="s">
        <v>474</v>
      </c>
      <c r="C75" s="181" t="s">
        <v>439</v>
      </c>
      <c r="D75" s="181"/>
      <c r="E75" s="45">
        <v>13740.900000000001</v>
      </c>
      <c r="F75" s="45">
        <f>F76</f>
        <v>0</v>
      </c>
      <c r="G75" s="46">
        <f t="shared" ref="G75:G83" si="1">F75/E75</f>
        <v>0</v>
      </c>
    </row>
    <row r="76" spans="1:7" x14ac:dyDescent="0.25">
      <c r="A76" s="44" t="s">
        <v>12</v>
      </c>
      <c r="B76" s="40" t="s">
        <v>474</v>
      </c>
      <c r="C76" s="42" t="s">
        <v>439</v>
      </c>
      <c r="D76" s="42" t="s">
        <v>444</v>
      </c>
      <c r="E76" s="45">
        <v>13740.900000000001</v>
      </c>
      <c r="F76" s="45">
        <v>0</v>
      </c>
      <c r="G76" s="46">
        <f t="shared" si="1"/>
        <v>0</v>
      </c>
    </row>
    <row r="77" spans="1:7" s="81" customFormat="1" x14ac:dyDescent="0.25">
      <c r="A77" s="41" t="s">
        <v>464</v>
      </c>
      <c r="B77" s="40" t="s">
        <v>474</v>
      </c>
      <c r="C77" s="42" t="s">
        <v>449</v>
      </c>
      <c r="D77" s="42"/>
      <c r="E77" s="45">
        <v>66312.738400000002</v>
      </c>
      <c r="F77" s="45">
        <f>F78+F79+F80+F81</f>
        <v>12214.31084</v>
      </c>
      <c r="G77" s="46">
        <f t="shared" si="1"/>
        <v>0.18419252672575501</v>
      </c>
    </row>
    <row r="78" spans="1:7" x14ac:dyDescent="0.25">
      <c r="A78" s="44" t="s">
        <v>165</v>
      </c>
      <c r="B78" s="40" t="s">
        <v>474</v>
      </c>
      <c r="C78" s="42" t="s">
        <v>449</v>
      </c>
      <c r="D78" s="42" t="s">
        <v>437</v>
      </c>
      <c r="E78" s="45">
        <v>5209.0999999999995</v>
      </c>
      <c r="F78" s="45">
        <v>2995.2982400000001</v>
      </c>
      <c r="G78" s="46">
        <f t="shared" si="1"/>
        <v>0.57501262022230337</v>
      </c>
    </row>
    <row r="79" spans="1:7" x14ac:dyDescent="0.25">
      <c r="A79" s="44" t="s">
        <v>78</v>
      </c>
      <c r="B79" s="40" t="s">
        <v>474</v>
      </c>
      <c r="C79" s="42" t="s">
        <v>449</v>
      </c>
      <c r="D79" s="42" t="s">
        <v>438</v>
      </c>
      <c r="E79" s="45">
        <v>35130.300000000003</v>
      </c>
      <c r="F79" s="45">
        <v>5169.4701699999996</v>
      </c>
      <c r="G79" s="46">
        <f t="shared" si="1"/>
        <v>0.14715132435532857</v>
      </c>
    </row>
    <row r="80" spans="1:7" x14ac:dyDescent="0.25">
      <c r="A80" s="44" t="s">
        <v>142</v>
      </c>
      <c r="B80" s="40" t="s">
        <v>474</v>
      </c>
      <c r="C80" s="42" t="s">
        <v>449</v>
      </c>
      <c r="D80" s="42" t="s">
        <v>443</v>
      </c>
      <c r="E80" s="45">
        <v>8931.3384000000005</v>
      </c>
      <c r="F80" s="45">
        <v>751.68673999999999</v>
      </c>
      <c r="G80" s="46">
        <f t="shared" si="1"/>
        <v>8.4162832750800248E-2</v>
      </c>
    </row>
    <row r="81" spans="1:7" x14ac:dyDescent="0.25">
      <c r="A81" s="44" t="s">
        <v>350</v>
      </c>
      <c r="B81" s="40" t="s">
        <v>474</v>
      </c>
      <c r="C81" s="42" t="s">
        <v>449</v>
      </c>
      <c r="D81" s="42" t="s">
        <v>449</v>
      </c>
      <c r="E81" s="45">
        <v>17041.999999999996</v>
      </c>
      <c r="F81" s="45">
        <v>3297.8556899999999</v>
      </c>
      <c r="G81" s="46">
        <f t="shared" si="1"/>
        <v>0.1935134191996245</v>
      </c>
    </row>
    <row r="82" spans="1:7" s="81" customFormat="1" x14ac:dyDescent="0.25">
      <c r="A82" s="41" t="s">
        <v>447</v>
      </c>
      <c r="B82" s="40" t="s">
        <v>474</v>
      </c>
      <c r="C82" s="42" t="s">
        <v>448</v>
      </c>
      <c r="D82" s="42"/>
      <c r="E82" s="45">
        <v>609.29999999999995</v>
      </c>
      <c r="F82" s="45">
        <f>F83</f>
        <v>65</v>
      </c>
      <c r="G82" s="46">
        <f t="shared" si="1"/>
        <v>0.10667979648777286</v>
      </c>
    </row>
    <row r="83" spans="1:7" x14ac:dyDescent="0.25">
      <c r="A83" s="44" t="s">
        <v>89</v>
      </c>
      <c r="B83" s="40" t="s">
        <v>474</v>
      </c>
      <c r="C83" s="42" t="s">
        <v>448</v>
      </c>
      <c r="D83" s="42" t="s">
        <v>438</v>
      </c>
      <c r="E83" s="45">
        <v>609.29999999999995</v>
      </c>
      <c r="F83" s="45">
        <v>65</v>
      </c>
      <c r="G83" s="46">
        <f t="shared" si="1"/>
        <v>0.10667979648777286</v>
      </c>
    </row>
  </sheetData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70866141732283472" right="0.15748031496062992" top="0.19685039370078741" bottom="0.15748031496062992" header="0.31496062992125984" footer="0.31496062992125984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0"/>
  <sheetViews>
    <sheetView zoomScaleNormal="100" workbookViewId="0">
      <selection activeCell="A13" sqref="A13"/>
    </sheetView>
  </sheetViews>
  <sheetFormatPr defaultRowHeight="15" x14ac:dyDescent="0.25"/>
  <cols>
    <col min="1" max="1" width="68.140625" style="57" customWidth="1"/>
    <col min="2" max="2" width="9.140625" style="57" customWidth="1"/>
    <col min="3" max="3" width="6.7109375" style="57" bestFit="1" customWidth="1"/>
    <col min="4" max="4" width="16.42578125" style="57" customWidth="1"/>
    <col min="5" max="5" width="11.7109375" style="161" bestFit="1" customWidth="1"/>
    <col min="6" max="6" width="13" style="57" customWidth="1"/>
    <col min="7" max="16384" width="9.140625" style="57"/>
  </cols>
  <sheetData>
    <row r="1" spans="1:6" ht="18.75" x14ac:dyDescent="0.3">
      <c r="A1" s="248" t="s">
        <v>578</v>
      </c>
      <c r="B1" s="248"/>
      <c r="C1" s="248"/>
      <c r="D1" s="248"/>
      <c r="E1" s="248"/>
      <c r="F1" s="248"/>
    </row>
    <row r="2" spans="1:6" ht="18.75" x14ac:dyDescent="0.3">
      <c r="A2" s="248" t="s">
        <v>481</v>
      </c>
      <c r="B2" s="248"/>
      <c r="C2" s="248"/>
      <c r="D2" s="248"/>
      <c r="E2" s="248"/>
      <c r="F2" s="248"/>
    </row>
    <row r="3" spans="1:6" ht="18.75" x14ac:dyDescent="0.3">
      <c r="A3" s="248" t="s">
        <v>985</v>
      </c>
      <c r="B3" s="248"/>
      <c r="C3" s="248"/>
      <c r="D3" s="248"/>
      <c r="E3" s="248"/>
      <c r="F3" s="248"/>
    </row>
    <row r="4" spans="1:6" x14ac:dyDescent="0.25">
      <c r="A4" s="51"/>
      <c r="B4" s="52"/>
      <c r="C4" s="53"/>
      <c r="D4" s="54"/>
      <c r="E4" s="170"/>
      <c r="F4" s="55" t="s">
        <v>482</v>
      </c>
    </row>
    <row r="5" spans="1:6" ht="42.75" x14ac:dyDescent="0.25">
      <c r="A5" s="58" t="s">
        <v>476</v>
      </c>
      <c r="B5" s="249" t="s">
        <v>327</v>
      </c>
      <c r="C5" s="249"/>
      <c r="D5" s="59" t="s">
        <v>480</v>
      </c>
      <c r="E5" s="119" t="s">
        <v>410</v>
      </c>
      <c r="F5" s="60" t="s">
        <v>412</v>
      </c>
    </row>
    <row r="6" spans="1:6" x14ac:dyDescent="0.25">
      <c r="A6" s="56">
        <v>1</v>
      </c>
      <c r="B6" s="250">
        <v>2</v>
      </c>
      <c r="C6" s="251"/>
      <c r="D6" s="56">
        <v>3</v>
      </c>
      <c r="E6" s="56">
        <v>4</v>
      </c>
      <c r="F6" s="56">
        <v>5</v>
      </c>
    </row>
    <row r="7" spans="1:6" x14ac:dyDescent="0.25">
      <c r="A7" s="50" t="s">
        <v>433</v>
      </c>
      <c r="B7" s="153"/>
      <c r="C7" s="154"/>
      <c r="D7" s="155">
        <v>947384.8</v>
      </c>
      <c r="E7" s="171">
        <f>E8+E61+E69+E73+E77+E111+E136+E166+E178+E186+E194+E204+E235+E241+E249+E276+E273</f>
        <v>193937.24488999997</v>
      </c>
      <c r="F7" s="61">
        <f>E7/D7</f>
        <v>0.20470799709896123</v>
      </c>
    </row>
    <row r="8" spans="1:6" ht="30" x14ac:dyDescent="0.25">
      <c r="A8" s="111" t="s">
        <v>692</v>
      </c>
      <c r="B8" s="206" t="s">
        <v>693</v>
      </c>
      <c r="C8" s="162" t="s">
        <v>484</v>
      </c>
      <c r="D8" s="157">
        <v>432463.29300000001</v>
      </c>
      <c r="E8" s="172">
        <f>E9+E21+E39+E47+E52+E55+E58</f>
        <v>94315.658309999999</v>
      </c>
      <c r="F8" s="62">
        <f t="shared" ref="F8:F70" si="0">E8/D8</f>
        <v>0.21808939587850754</v>
      </c>
    </row>
    <row r="9" spans="1:6" x14ac:dyDescent="0.25">
      <c r="A9" s="111" t="s">
        <v>694</v>
      </c>
      <c r="B9" s="206" t="s">
        <v>695</v>
      </c>
      <c r="C9" s="162" t="s">
        <v>484</v>
      </c>
      <c r="D9" s="157">
        <v>128976.8</v>
      </c>
      <c r="E9" s="172">
        <f>E10+E11+E12+E13+E14+E15+E16+E17+E18+E19+E20</f>
        <v>27348.160760000002</v>
      </c>
      <c r="F9" s="62">
        <f t="shared" si="0"/>
        <v>0.21203938041570269</v>
      </c>
    </row>
    <row r="10" spans="1:6" ht="63.75" x14ac:dyDescent="0.25">
      <c r="A10" s="113" t="s">
        <v>696</v>
      </c>
      <c r="B10" s="207" t="s">
        <v>695</v>
      </c>
      <c r="C10" s="164" t="s">
        <v>697</v>
      </c>
      <c r="D10" s="158">
        <v>3191.9</v>
      </c>
      <c r="E10" s="173">
        <v>456.52105</v>
      </c>
      <c r="F10" s="63">
        <f t="shared" si="0"/>
        <v>0.14302485980137222</v>
      </c>
    </row>
    <row r="11" spans="1:6" ht="38.25" x14ac:dyDescent="0.25">
      <c r="A11" s="112" t="s">
        <v>698</v>
      </c>
      <c r="B11" s="208" t="s">
        <v>695</v>
      </c>
      <c r="C11" s="156" t="s">
        <v>699</v>
      </c>
      <c r="D11" s="159">
        <v>10425.5</v>
      </c>
      <c r="E11" s="173">
        <v>1022.46045</v>
      </c>
      <c r="F11" s="63">
        <f t="shared" si="0"/>
        <v>9.8073037264399796E-2</v>
      </c>
    </row>
    <row r="12" spans="1:6" ht="25.5" x14ac:dyDescent="0.25">
      <c r="A12" s="112" t="s">
        <v>700</v>
      </c>
      <c r="B12" s="208" t="s">
        <v>695</v>
      </c>
      <c r="C12" s="156" t="s">
        <v>701</v>
      </c>
      <c r="D12" s="159">
        <v>5210.2000000000007</v>
      </c>
      <c r="E12" s="173">
        <v>1176.96569</v>
      </c>
      <c r="F12" s="63">
        <f t="shared" si="0"/>
        <v>0.22589645119189281</v>
      </c>
    </row>
    <row r="13" spans="1:6" ht="76.5" x14ac:dyDescent="0.25">
      <c r="A13" s="112" t="s">
        <v>501</v>
      </c>
      <c r="B13" s="208" t="s">
        <v>695</v>
      </c>
      <c r="C13" s="156" t="s">
        <v>502</v>
      </c>
      <c r="D13" s="159">
        <v>88.8</v>
      </c>
      <c r="E13" s="173">
        <v>9.4</v>
      </c>
      <c r="F13" s="63">
        <f t="shared" si="0"/>
        <v>0.10585585585585586</v>
      </c>
    </row>
    <row r="14" spans="1:6" ht="63.75" x14ac:dyDescent="0.25">
      <c r="A14" s="112" t="s">
        <v>702</v>
      </c>
      <c r="B14" s="208" t="s">
        <v>695</v>
      </c>
      <c r="C14" s="156" t="s">
        <v>703</v>
      </c>
      <c r="D14" s="159">
        <v>2409.1</v>
      </c>
      <c r="E14" s="173">
        <v>0</v>
      </c>
      <c r="F14" s="63">
        <f t="shared" si="0"/>
        <v>0</v>
      </c>
    </row>
    <row r="15" spans="1:6" ht="38.25" x14ac:dyDescent="0.25">
      <c r="A15" s="112" t="s">
        <v>704</v>
      </c>
      <c r="B15" s="208" t="s">
        <v>695</v>
      </c>
      <c r="C15" s="156" t="s">
        <v>705</v>
      </c>
      <c r="D15" s="159">
        <v>235.4</v>
      </c>
      <c r="E15" s="173">
        <v>10.580730000000001</v>
      </c>
      <c r="F15" s="63">
        <f t="shared" si="0"/>
        <v>4.4947875955819887E-2</v>
      </c>
    </row>
    <row r="16" spans="1:6" ht="51" x14ac:dyDescent="0.25">
      <c r="A16" s="112" t="s">
        <v>706</v>
      </c>
      <c r="B16" s="208" t="s">
        <v>695</v>
      </c>
      <c r="C16" s="156" t="s">
        <v>707</v>
      </c>
      <c r="D16" s="159">
        <v>1717.6</v>
      </c>
      <c r="E16" s="173">
        <v>162.25823</v>
      </c>
      <c r="F16" s="63">
        <f t="shared" si="0"/>
        <v>9.4467996040987434E-2</v>
      </c>
    </row>
    <row r="17" spans="1:6" ht="51" x14ac:dyDescent="0.25">
      <c r="A17" s="112" t="s">
        <v>708</v>
      </c>
      <c r="B17" s="208" t="s">
        <v>695</v>
      </c>
      <c r="C17" s="156" t="s">
        <v>709</v>
      </c>
      <c r="D17" s="159">
        <v>103735.6</v>
      </c>
      <c r="E17" s="173">
        <v>24203.404999999999</v>
      </c>
      <c r="F17" s="63">
        <f t="shared" si="0"/>
        <v>0.23331821476908599</v>
      </c>
    </row>
    <row r="18" spans="1:6" ht="63.75" x14ac:dyDescent="0.25">
      <c r="A18" s="112" t="s">
        <v>702</v>
      </c>
      <c r="B18" s="208" t="s">
        <v>695</v>
      </c>
      <c r="C18" s="156" t="s">
        <v>710</v>
      </c>
      <c r="D18" s="159">
        <v>520.9</v>
      </c>
      <c r="E18" s="173">
        <v>220.4</v>
      </c>
      <c r="F18" s="63">
        <f t="shared" si="0"/>
        <v>0.42311384142829722</v>
      </c>
    </row>
    <row r="19" spans="1:6" ht="25.5" x14ac:dyDescent="0.25">
      <c r="A19" s="112" t="s">
        <v>503</v>
      </c>
      <c r="B19" s="208" t="s">
        <v>695</v>
      </c>
      <c r="C19" s="156" t="s">
        <v>504</v>
      </c>
      <c r="D19" s="159">
        <v>1270.4000000000001</v>
      </c>
      <c r="E19" s="173">
        <v>83.064310000000006</v>
      </c>
      <c r="F19" s="63">
        <f t="shared" si="0"/>
        <v>6.5384374999999995E-2</v>
      </c>
    </row>
    <row r="20" spans="1:6" ht="51" x14ac:dyDescent="0.25">
      <c r="A20" s="112" t="s">
        <v>587</v>
      </c>
      <c r="B20" s="208" t="s">
        <v>695</v>
      </c>
      <c r="C20" s="156" t="s">
        <v>507</v>
      </c>
      <c r="D20" s="159">
        <v>171.4</v>
      </c>
      <c r="E20" s="173">
        <v>3.1053000000000002</v>
      </c>
      <c r="F20" s="63">
        <f t="shared" si="0"/>
        <v>1.8117269544924153E-2</v>
      </c>
    </row>
    <row r="21" spans="1:6" x14ac:dyDescent="0.25">
      <c r="A21" s="111" t="s">
        <v>711</v>
      </c>
      <c r="B21" s="206" t="s">
        <v>712</v>
      </c>
      <c r="C21" s="162" t="s">
        <v>484</v>
      </c>
      <c r="D21" s="160">
        <v>256484.4</v>
      </c>
      <c r="E21" s="172">
        <f>E22+E23+E24+E25+E26+E27+E28+E29+E30+E31+E32+E33+E34+E35+E36+E37+E38</f>
        <v>59089.643489999995</v>
      </c>
      <c r="F21" s="43">
        <f t="shared" si="0"/>
        <v>0.23038299206501447</v>
      </c>
    </row>
    <row r="22" spans="1:6" ht="63.75" x14ac:dyDescent="0.25">
      <c r="A22" s="112" t="s">
        <v>696</v>
      </c>
      <c r="B22" s="208" t="s">
        <v>712</v>
      </c>
      <c r="C22" s="156" t="s">
        <v>697</v>
      </c>
      <c r="D22" s="159">
        <v>3008.6</v>
      </c>
      <c r="E22" s="173">
        <v>857.476</v>
      </c>
      <c r="F22" s="46">
        <f t="shared" si="0"/>
        <v>0.28500830951273021</v>
      </c>
    </row>
    <row r="23" spans="1:6" ht="38.25" x14ac:dyDescent="0.25">
      <c r="A23" s="112" t="s">
        <v>698</v>
      </c>
      <c r="B23" s="208" t="s">
        <v>712</v>
      </c>
      <c r="C23" s="156" t="s">
        <v>699</v>
      </c>
      <c r="D23" s="159">
        <v>36257.9</v>
      </c>
      <c r="E23" s="173">
        <v>5312.1105699999998</v>
      </c>
      <c r="F23" s="167">
        <f t="shared" si="0"/>
        <v>0.14650905237203476</v>
      </c>
    </row>
    <row r="24" spans="1:6" ht="25.5" x14ac:dyDescent="0.25">
      <c r="A24" s="112" t="s">
        <v>700</v>
      </c>
      <c r="B24" s="208" t="s">
        <v>712</v>
      </c>
      <c r="C24" s="156" t="s">
        <v>701</v>
      </c>
      <c r="D24" s="159">
        <v>13914.900000000005</v>
      </c>
      <c r="E24" s="173">
        <v>1966.7299700000001</v>
      </c>
      <c r="F24" s="63">
        <f t="shared" si="0"/>
        <v>0.14133985655664069</v>
      </c>
    </row>
    <row r="25" spans="1:6" ht="25.5" x14ac:dyDescent="0.25">
      <c r="A25" s="113" t="s">
        <v>497</v>
      </c>
      <c r="B25" s="208" t="s">
        <v>712</v>
      </c>
      <c r="C25" s="156" t="s">
        <v>498</v>
      </c>
      <c r="D25" s="159">
        <v>2026.8999999999999</v>
      </c>
      <c r="E25" s="173">
        <v>449.8</v>
      </c>
      <c r="F25" s="63">
        <f t="shared" si="0"/>
        <v>0.22191524002170804</v>
      </c>
    </row>
    <row r="26" spans="1:6" ht="25.5" x14ac:dyDescent="0.25">
      <c r="A26" s="113" t="s">
        <v>713</v>
      </c>
      <c r="B26" s="208" t="s">
        <v>712</v>
      </c>
      <c r="C26" s="156" t="s">
        <v>714</v>
      </c>
      <c r="D26" s="159">
        <v>369.1</v>
      </c>
      <c r="E26" s="173">
        <v>0</v>
      </c>
      <c r="F26" s="63">
        <f t="shared" si="0"/>
        <v>0</v>
      </c>
    </row>
    <row r="27" spans="1:6" ht="38.25" x14ac:dyDescent="0.25">
      <c r="A27" s="113" t="s">
        <v>715</v>
      </c>
      <c r="B27" s="208" t="s">
        <v>712</v>
      </c>
      <c r="C27" s="156" t="s">
        <v>716</v>
      </c>
      <c r="D27" s="159">
        <v>15.8</v>
      </c>
      <c r="E27" s="173">
        <v>0</v>
      </c>
      <c r="F27" s="63">
        <f t="shared" si="0"/>
        <v>0</v>
      </c>
    </row>
    <row r="28" spans="1:6" ht="25.5" x14ac:dyDescent="0.25">
      <c r="A28" s="113" t="s">
        <v>499</v>
      </c>
      <c r="B28" s="208" t="s">
        <v>712</v>
      </c>
      <c r="C28" s="156" t="s">
        <v>500</v>
      </c>
      <c r="D28" s="159">
        <v>369.90000000000003</v>
      </c>
      <c r="E28" s="173">
        <v>80.459999999999994</v>
      </c>
      <c r="F28" s="63">
        <f t="shared" si="0"/>
        <v>0.21751824817518245</v>
      </c>
    </row>
    <row r="29" spans="1:6" ht="63.75" x14ac:dyDescent="0.25">
      <c r="A29" s="115" t="s">
        <v>702</v>
      </c>
      <c r="B29" s="207" t="s">
        <v>712</v>
      </c>
      <c r="C29" s="164" t="s">
        <v>703</v>
      </c>
      <c r="D29" s="159">
        <v>6781.8000000000011</v>
      </c>
      <c r="E29" s="173">
        <v>0</v>
      </c>
      <c r="F29" s="63">
        <f t="shared" si="0"/>
        <v>0</v>
      </c>
    </row>
    <row r="30" spans="1:6" ht="38.25" x14ac:dyDescent="0.25">
      <c r="A30" s="115" t="s">
        <v>717</v>
      </c>
      <c r="B30" s="207" t="s">
        <v>712</v>
      </c>
      <c r="C30" s="164" t="s">
        <v>718</v>
      </c>
      <c r="D30" s="159">
        <v>164838.90000000002</v>
      </c>
      <c r="E30" s="173">
        <v>48427.02</v>
      </c>
      <c r="F30" s="63">
        <f t="shared" si="0"/>
        <v>0.29378393085612675</v>
      </c>
    </row>
    <row r="31" spans="1:6" ht="38.25" x14ac:dyDescent="0.25">
      <c r="A31" s="115" t="s">
        <v>704</v>
      </c>
      <c r="B31" s="207" t="s">
        <v>712</v>
      </c>
      <c r="C31" s="164" t="s">
        <v>705</v>
      </c>
      <c r="D31" s="159">
        <v>1098.5</v>
      </c>
      <c r="E31" s="173">
        <v>198.74386999999999</v>
      </c>
      <c r="F31" s="63">
        <f t="shared" si="0"/>
        <v>0.18092295857988164</v>
      </c>
    </row>
    <row r="32" spans="1:6" ht="51" x14ac:dyDescent="0.25">
      <c r="A32" s="113" t="s">
        <v>706</v>
      </c>
      <c r="B32" s="208" t="s">
        <v>712</v>
      </c>
      <c r="C32" s="156" t="s">
        <v>707</v>
      </c>
      <c r="D32" s="159">
        <v>3677.7</v>
      </c>
      <c r="E32" s="173">
        <v>614.34307999999999</v>
      </c>
      <c r="F32" s="63">
        <f t="shared" si="0"/>
        <v>0.16704545775892543</v>
      </c>
    </row>
    <row r="33" spans="1:6" ht="25.5" x14ac:dyDescent="0.25">
      <c r="A33" s="113" t="s">
        <v>719</v>
      </c>
      <c r="B33" s="208" t="s">
        <v>712</v>
      </c>
      <c r="C33" s="156" t="s">
        <v>720</v>
      </c>
      <c r="D33" s="159">
        <v>1351.5</v>
      </c>
      <c r="E33" s="173">
        <v>242.36</v>
      </c>
      <c r="F33" s="63">
        <f t="shared" si="0"/>
        <v>0.17932667406585276</v>
      </c>
    </row>
    <row r="34" spans="1:6" ht="63.75" x14ac:dyDescent="0.25">
      <c r="A34" s="113" t="s">
        <v>702</v>
      </c>
      <c r="B34" s="208" t="s">
        <v>712</v>
      </c>
      <c r="C34" s="156" t="s">
        <v>710</v>
      </c>
      <c r="D34" s="159">
        <v>876.60000000000036</v>
      </c>
      <c r="E34" s="173">
        <v>876.6</v>
      </c>
      <c r="F34" s="63">
        <f t="shared" si="0"/>
        <v>0.99999999999999956</v>
      </c>
    </row>
    <row r="35" spans="1:6" ht="25.5" x14ac:dyDescent="0.25">
      <c r="A35" s="113" t="s">
        <v>721</v>
      </c>
      <c r="B35" s="208" t="s">
        <v>712</v>
      </c>
      <c r="C35" s="156" t="s">
        <v>505</v>
      </c>
      <c r="D35" s="159">
        <v>1768.3999999999999</v>
      </c>
      <c r="E35" s="173">
        <v>54</v>
      </c>
      <c r="F35" s="63">
        <f t="shared" si="0"/>
        <v>3.0536077810450125E-2</v>
      </c>
    </row>
    <row r="36" spans="1:6" ht="38.25" x14ac:dyDescent="0.25">
      <c r="A36" s="112" t="s">
        <v>586</v>
      </c>
      <c r="B36" s="208" t="s">
        <v>712</v>
      </c>
      <c r="C36" s="156" t="s">
        <v>506</v>
      </c>
      <c r="D36" s="159">
        <v>303.2</v>
      </c>
      <c r="E36" s="173">
        <v>10</v>
      </c>
      <c r="F36" s="63">
        <f t="shared" si="0"/>
        <v>3.2981530343007916E-2</v>
      </c>
    </row>
    <row r="37" spans="1:6" ht="51" x14ac:dyDescent="0.25">
      <c r="A37" s="112" t="s">
        <v>722</v>
      </c>
      <c r="B37" s="208" t="s">
        <v>712</v>
      </c>
      <c r="C37" s="156" t="s">
        <v>723</v>
      </c>
      <c r="D37" s="159">
        <v>19011.8</v>
      </c>
      <c r="E37" s="173">
        <v>0</v>
      </c>
      <c r="F37" s="63">
        <f t="shared" si="0"/>
        <v>0</v>
      </c>
    </row>
    <row r="38" spans="1:6" ht="51" x14ac:dyDescent="0.25">
      <c r="A38" s="112" t="s">
        <v>724</v>
      </c>
      <c r="B38" s="208" t="s">
        <v>712</v>
      </c>
      <c r="C38" s="156" t="s">
        <v>725</v>
      </c>
      <c r="D38" s="159">
        <v>812.9</v>
      </c>
      <c r="E38" s="173">
        <v>0</v>
      </c>
      <c r="F38" s="63">
        <f t="shared" si="0"/>
        <v>0</v>
      </c>
    </row>
    <row r="39" spans="1:6" ht="30" x14ac:dyDescent="0.25">
      <c r="A39" s="111" t="s">
        <v>726</v>
      </c>
      <c r="B39" s="206" t="s">
        <v>727</v>
      </c>
      <c r="C39" s="162" t="s">
        <v>484</v>
      </c>
      <c r="D39" s="160">
        <v>15543.8</v>
      </c>
      <c r="E39" s="172">
        <f>E40+E41+E42+E43+E44+E45+E46</f>
        <v>3303.2467799999999</v>
      </c>
      <c r="F39" s="62">
        <f t="shared" si="0"/>
        <v>0.21251217720248589</v>
      </c>
    </row>
    <row r="40" spans="1:6" ht="63.75" x14ac:dyDescent="0.25">
      <c r="A40" s="112" t="s">
        <v>696</v>
      </c>
      <c r="B40" s="208" t="s">
        <v>727</v>
      </c>
      <c r="C40" s="156" t="s">
        <v>697</v>
      </c>
      <c r="D40" s="159">
        <v>363.3</v>
      </c>
      <c r="E40" s="173">
        <v>144.62036000000001</v>
      </c>
      <c r="F40" s="63">
        <f t="shared" si="0"/>
        <v>0.39807420864299475</v>
      </c>
    </row>
    <row r="41" spans="1:6" ht="38.25" x14ac:dyDescent="0.25">
      <c r="A41" s="112" t="s">
        <v>698</v>
      </c>
      <c r="B41" s="208" t="s">
        <v>727</v>
      </c>
      <c r="C41" s="156" t="s">
        <v>699</v>
      </c>
      <c r="D41" s="159">
        <v>330.7</v>
      </c>
      <c r="E41" s="173">
        <v>132.4</v>
      </c>
      <c r="F41" s="63">
        <f t="shared" si="0"/>
        <v>0.40036286664650744</v>
      </c>
    </row>
    <row r="42" spans="1:6" ht="25.5" x14ac:dyDescent="0.25">
      <c r="A42" s="112" t="s">
        <v>700</v>
      </c>
      <c r="B42" s="208" t="s">
        <v>727</v>
      </c>
      <c r="C42" s="156" t="s">
        <v>701</v>
      </c>
      <c r="D42" s="159">
        <v>13625.699999999999</v>
      </c>
      <c r="E42" s="173">
        <v>2889.9542700000002</v>
      </c>
      <c r="F42" s="63">
        <f t="shared" si="0"/>
        <v>0.21209583874589932</v>
      </c>
    </row>
    <row r="43" spans="1:6" ht="63.75" x14ac:dyDescent="0.25">
      <c r="A43" s="112" t="s">
        <v>702</v>
      </c>
      <c r="B43" s="208" t="s">
        <v>727</v>
      </c>
      <c r="C43" s="156" t="s">
        <v>703</v>
      </c>
      <c r="D43" s="159">
        <v>688.6</v>
      </c>
      <c r="E43" s="173">
        <v>0</v>
      </c>
      <c r="F43" s="63">
        <f t="shared" si="0"/>
        <v>0</v>
      </c>
    </row>
    <row r="44" spans="1:6" ht="38.25" x14ac:dyDescent="0.25">
      <c r="A44" s="112" t="s">
        <v>704</v>
      </c>
      <c r="B44" s="208" t="s">
        <v>727</v>
      </c>
      <c r="C44" s="156" t="s">
        <v>705</v>
      </c>
      <c r="D44" s="159">
        <v>63.8</v>
      </c>
      <c r="E44" s="173">
        <v>6.7638499999999997</v>
      </c>
      <c r="F44" s="63">
        <f t="shared" si="0"/>
        <v>0.10601645768025078</v>
      </c>
    </row>
    <row r="45" spans="1:6" ht="51" x14ac:dyDescent="0.25">
      <c r="A45" s="112" t="s">
        <v>706</v>
      </c>
      <c r="B45" s="208" t="s">
        <v>727</v>
      </c>
      <c r="C45" s="156" t="s">
        <v>707</v>
      </c>
      <c r="D45" s="159">
        <v>409</v>
      </c>
      <c r="E45" s="173">
        <v>66.900000000000006</v>
      </c>
      <c r="F45" s="63">
        <f t="shared" si="0"/>
        <v>0.16356968215158926</v>
      </c>
    </row>
    <row r="46" spans="1:6" ht="63.75" x14ac:dyDescent="0.25">
      <c r="A46" s="112" t="s">
        <v>702</v>
      </c>
      <c r="B46" s="208" t="s">
        <v>727</v>
      </c>
      <c r="C46" s="156" t="s">
        <v>710</v>
      </c>
      <c r="D46" s="159">
        <v>62.699999999999932</v>
      </c>
      <c r="E46" s="173">
        <v>62.6083</v>
      </c>
      <c r="F46" s="63">
        <f t="shared" si="0"/>
        <v>0.99853748006379695</v>
      </c>
    </row>
    <row r="47" spans="1:6" ht="45" x14ac:dyDescent="0.25">
      <c r="A47" s="111" t="s">
        <v>728</v>
      </c>
      <c r="B47" s="206" t="s">
        <v>729</v>
      </c>
      <c r="C47" s="162" t="s">
        <v>484</v>
      </c>
      <c r="D47" s="160">
        <v>24821.599999999999</v>
      </c>
      <c r="E47" s="172">
        <f>E48+E49+E50+E51</f>
        <v>4524.6072800000002</v>
      </c>
      <c r="F47" s="62">
        <f t="shared" si="0"/>
        <v>0.18228507751313375</v>
      </c>
    </row>
    <row r="48" spans="1:6" ht="25.5" x14ac:dyDescent="0.25">
      <c r="A48" s="112" t="s">
        <v>730</v>
      </c>
      <c r="B48" s="208" t="s">
        <v>729</v>
      </c>
      <c r="C48" s="156" t="s">
        <v>731</v>
      </c>
      <c r="D48" s="159">
        <v>19278.5</v>
      </c>
      <c r="E48" s="173">
        <v>3739.7</v>
      </c>
      <c r="F48" s="63">
        <f t="shared" si="0"/>
        <v>0.1939829343569261</v>
      </c>
    </row>
    <row r="49" spans="1:6" x14ac:dyDescent="0.25">
      <c r="A49" s="113" t="s">
        <v>732</v>
      </c>
      <c r="B49" s="207" t="s">
        <v>729</v>
      </c>
      <c r="C49" s="164" t="s">
        <v>733</v>
      </c>
      <c r="D49" s="159">
        <v>1036.5</v>
      </c>
      <c r="E49" s="173">
        <v>138.89528000000001</v>
      </c>
      <c r="F49" s="63">
        <f t="shared" si="0"/>
        <v>0.13400412928123495</v>
      </c>
    </row>
    <row r="50" spans="1:6" ht="63.75" x14ac:dyDescent="0.25">
      <c r="A50" s="112" t="s">
        <v>696</v>
      </c>
      <c r="B50" s="208" t="s">
        <v>729</v>
      </c>
      <c r="C50" s="156" t="s">
        <v>697</v>
      </c>
      <c r="D50" s="159">
        <v>779.09999999999991</v>
      </c>
      <c r="E50" s="173">
        <v>113.252</v>
      </c>
      <c r="F50" s="63">
        <f t="shared" si="0"/>
        <v>0.14536259786933642</v>
      </c>
    </row>
    <row r="51" spans="1:6" ht="25.5" x14ac:dyDescent="0.25">
      <c r="A51" s="112" t="s">
        <v>734</v>
      </c>
      <c r="B51" s="208" t="s">
        <v>729</v>
      </c>
      <c r="C51" s="156" t="s">
        <v>735</v>
      </c>
      <c r="D51" s="159">
        <v>3727.5</v>
      </c>
      <c r="E51" s="173">
        <v>532.76</v>
      </c>
      <c r="F51" s="63">
        <f t="shared" si="0"/>
        <v>0.14292689470154257</v>
      </c>
    </row>
    <row r="52" spans="1:6" ht="30" x14ac:dyDescent="0.25">
      <c r="A52" s="111" t="s">
        <v>736</v>
      </c>
      <c r="B52" s="206" t="s">
        <v>737</v>
      </c>
      <c r="C52" s="162" t="s">
        <v>484</v>
      </c>
      <c r="D52" s="160">
        <v>683.2</v>
      </c>
      <c r="E52" s="172">
        <f>E53+E54</f>
        <v>50</v>
      </c>
      <c r="F52" s="62">
        <f t="shared" si="0"/>
        <v>7.3185011709601872E-2</v>
      </c>
    </row>
    <row r="53" spans="1:6" x14ac:dyDescent="0.25">
      <c r="A53" s="112" t="s">
        <v>738</v>
      </c>
      <c r="B53" s="208" t="s">
        <v>737</v>
      </c>
      <c r="C53" s="156" t="s">
        <v>496</v>
      </c>
      <c r="D53" s="159">
        <v>633.20000000000005</v>
      </c>
      <c r="E53" s="173">
        <v>0</v>
      </c>
      <c r="F53" s="63">
        <f t="shared" si="0"/>
        <v>0</v>
      </c>
    </row>
    <row r="54" spans="1:6" x14ac:dyDescent="0.25">
      <c r="A54" s="112" t="s">
        <v>739</v>
      </c>
      <c r="B54" s="208" t="s">
        <v>737</v>
      </c>
      <c r="C54" s="156" t="s">
        <v>511</v>
      </c>
      <c r="D54" s="159">
        <v>50</v>
      </c>
      <c r="E54" s="173">
        <v>50</v>
      </c>
      <c r="F54" s="63">
        <f t="shared" si="0"/>
        <v>1</v>
      </c>
    </row>
    <row r="55" spans="1:6" ht="45" x14ac:dyDescent="0.25">
      <c r="A55" s="111" t="s">
        <v>740</v>
      </c>
      <c r="B55" s="206" t="s">
        <v>741</v>
      </c>
      <c r="C55" s="162" t="s">
        <v>484</v>
      </c>
      <c r="D55" s="160">
        <v>1164.8589999999999</v>
      </c>
      <c r="E55" s="172">
        <f>E56+E57</f>
        <v>0</v>
      </c>
      <c r="F55" s="62">
        <f t="shared" si="0"/>
        <v>0</v>
      </c>
    </row>
    <row r="56" spans="1:6" ht="38.25" x14ac:dyDescent="0.25">
      <c r="A56" s="112" t="s">
        <v>742</v>
      </c>
      <c r="B56" s="208" t="s">
        <v>741</v>
      </c>
      <c r="C56" s="156" t="s">
        <v>743</v>
      </c>
      <c r="D56" s="159">
        <v>1117.0999999999999</v>
      </c>
      <c r="E56" s="173">
        <v>0</v>
      </c>
      <c r="F56" s="63">
        <f t="shared" si="0"/>
        <v>0</v>
      </c>
    </row>
    <row r="57" spans="1:6" ht="38.25" x14ac:dyDescent="0.25">
      <c r="A57" s="116" t="s">
        <v>744</v>
      </c>
      <c r="B57" s="208" t="s">
        <v>741</v>
      </c>
      <c r="C57" s="156" t="s">
        <v>745</v>
      </c>
      <c r="D57" s="159">
        <v>47.759</v>
      </c>
      <c r="E57" s="173">
        <v>0</v>
      </c>
      <c r="F57" s="63">
        <f t="shared" si="0"/>
        <v>0</v>
      </c>
    </row>
    <row r="58" spans="1:6" ht="45" x14ac:dyDescent="0.25">
      <c r="A58" s="111" t="s">
        <v>746</v>
      </c>
      <c r="B58" s="206" t="s">
        <v>747</v>
      </c>
      <c r="C58" s="162" t="s">
        <v>484</v>
      </c>
      <c r="D58" s="160">
        <v>4788.634</v>
      </c>
      <c r="E58" s="172">
        <f>E59+E60</f>
        <v>0</v>
      </c>
      <c r="F58" s="62">
        <f t="shared" si="0"/>
        <v>0</v>
      </c>
    </row>
    <row r="59" spans="1:6" ht="38.25" x14ac:dyDescent="0.25">
      <c r="A59" s="112" t="s">
        <v>748</v>
      </c>
      <c r="B59" s="208" t="s">
        <v>747</v>
      </c>
      <c r="C59" s="156" t="s">
        <v>749</v>
      </c>
      <c r="D59" s="159">
        <v>4592.3</v>
      </c>
      <c r="E59" s="173">
        <v>0</v>
      </c>
      <c r="F59" s="63">
        <f t="shared" si="0"/>
        <v>0</v>
      </c>
    </row>
    <row r="60" spans="1:6" ht="38.25" x14ac:dyDescent="0.25">
      <c r="A60" s="113" t="s">
        <v>750</v>
      </c>
      <c r="B60" s="207" t="s">
        <v>747</v>
      </c>
      <c r="C60" s="164" t="s">
        <v>751</v>
      </c>
      <c r="D60" s="159">
        <v>196.334</v>
      </c>
      <c r="E60" s="173">
        <v>0</v>
      </c>
      <c r="F60" s="63">
        <f t="shared" si="0"/>
        <v>0</v>
      </c>
    </row>
    <row r="61" spans="1:6" ht="30" x14ac:dyDescent="0.25">
      <c r="A61" s="111" t="s">
        <v>752</v>
      </c>
      <c r="B61" s="206" t="s">
        <v>753</v>
      </c>
      <c r="C61" s="162" t="s">
        <v>484</v>
      </c>
      <c r="D61" s="160">
        <v>19906.400000000001</v>
      </c>
      <c r="E61" s="172">
        <f>E62+E64+E68</f>
        <v>5642.4078399999999</v>
      </c>
      <c r="F61" s="62">
        <f t="shared" si="0"/>
        <v>0.28344692360245949</v>
      </c>
    </row>
    <row r="62" spans="1:6" ht="45" x14ac:dyDescent="0.25">
      <c r="A62" s="111" t="s">
        <v>754</v>
      </c>
      <c r="B62" s="206" t="s">
        <v>755</v>
      </c>
      <c r="C62" s="162" t="s">
        <v>484</v>
      </c>
      <c r="D62" s="160">
        <v>200</v>
      </c>
      <c r="E62" s="172">
        <f>E63</f>
        <v>0</v>
      </c>
      <c r="F62" s="62">
        <f t="shared" si="0"/>
        <v>0</v>
      </c>
    </row>
    <row r="63" spans="1:6" x14ac:dyDescent="0.25">
      <c r="A63" s="112" t="s">
        <v>756</v>
      </c>
      <c r="B63" s="208" t="s">
        <v>755</v>
      </c>
      <c r="C63" s="156" t="s">
        <v>757</v>
      </c>
      <c r="D63" s="159">
        <v>200</v>
      </c>
      <c r="E63" s="173">
        <v>0</v>
      </c>
      <c r="F63" s="63">
        <f t="shared" si="0"/>
        <v>0</v>
      </c>
    </row>
    <row r="64" spans="1:6" ht="45" x14ac:dyDescent="0.25">
      <c r="A64" s="111" t="s">
        <v>758</v>
      </c>
      <c r="B64" s="206" t="s">
        <v>759</v>
      </c>
      <c r="C64" s="162" t="s">
        <v>484</v>
      </c>
      <c r="D64" s="160">
        <v>19702.600000000002</v>
      </c>
      <c r="E64" s="172">
        <f>E65+E66+E67</f>
        <v>5642.4078399999999</v>
      </c>
      <c r="F64" s="43">
        <f t="shared" si="0"/>
        <v>0.28637884543156739</v>
      </c>
    </row>
    <row r="65" spans="1:6" ht="25.5" x14ac:dyDescent="0.25">
      <c r="A65" s="112" t="s">
        <v>730</v>
      </c>
      <c r="B65" s="208" t="s">
        <v>759</v>
      </c>
      <c r="C65" s="156" t="s">
        <v>731</v>
      </c>
      <c r="D65" s="159">
        <v>16810.100000000002</v>
      </c>
      <c r="E65" s="173">
        <v>5154.1002900000003</v>
      </c>
      <c r="F65" s="63">
        <f t="shared" si="0"/>
        <v>0.3066073545071118</v>
      </c>
    </row>
    <row r="66" spans="1:6" x14ac:dyDescent="0.25">
      <c r="A66" s="112" t="s">
        <v>732</v>
      </c>
      <c r="B66" s="208" t="s">
        <v>759</v>
      </c>
      <c r="C66" s="156" t="s">
        <v>733</v>
      </c>
      <c r="D66" s="159">
        <v>2106.1</v>
      </c>
      <c r="E66" s="173">
        <v>471.80754999999999</v>
      </c>
      <c r="F66" s="63">
        <f t="shared" si="0"/>
        <v>0.22401953848345282</v>
      </c>
    </row>
    <row r="67" spans="1:6" ht="63.75" x14ac:dyDescent="0.25">
      <c r="A67" s="112" t="s">
        <v>696</v>
      </c>
      <c r="B67" s="208" t="s">
        <v>759</v>
      </c>
      <c r="C67" s="156" t="s">
        <v>697</v>
      </c>
      <c r="D67" s="159">
        <v>786.4</v>
      </c>
      <c r="E67" s="173">
        <v>16.5</v>
      </c>
      <c r="F67" s="63">
        <f t="shared" si="0"/>
        <v>2.0981688708036624E-2</v>
      </c>
    </row>
    <row r="68" spans="1:6" ht="30" x14ac:dyDescent="0.25">
      <c r="A68" s="111" t="s">
        <v>760</v>
      </c>
      <c r="B68" s="206" t="s">
        <v>761</v>
      </c>
      <c r="C68" s="162" t="s">
        <v>484</v>
      </c>
      <c r="D68" s="160">
        <v>3.8</v>
      </c>
      <c r="E68" s="172">
        <v>0</v>
      </c>
      <c r="F68" s="62">
        <f t="shared" si="0"/>
        <v>0</v>
      </c>
    </row>
    <row r="69" spans="1:6" ht="30" x14ac:dyDescent="0.25">
      <c r="A69" s="111" t="s">
        <v>762</v>
      </c>
      <c r="B69" s="206" t="s">
        <v>483</v>
      </c>
      <c r="C69" s="162" t="s">
        <v>484</v>
      </c>
      <c r="D69" s="160">
        <v>3859.2</v>
      </c>
      <c r="E69" s="172">
        <f>E70</f>
        <v>0</v>
      </c>
      <c r="F69" s="62">
        <f t="shared" si="0"/>
        <v>0</v>
      </c>
    </row>
    <row r="70" spans="1:6" ht="45" x14ac:dyDescent="0.25">
      <c r="A70" s="111" t="s">
        <v>485</v>
      </c>
      <c r="B70" s="206" t="s">
        <v>486</v>
      </c>
      <c r="C70" s="162" t="s">
        <v>484</v>
      </c>
      <c r="D70" s="160">
        <v>3859.2</v>
      </c>
      <c r="E70" s="172">
        <f>E71+E72</f>
        <v>0</v>
      </c>
      <c r="F70" s="62">
        <f t="shared" si="0"/>
        <v>0</v>
      </c>
    </row>
    <row r="71" spans="1:6" ht="38.25" x14ac:dyDescent="0.25">
      <c r="A71" s="112" t="s">
        <v>487</v>
      </c>
      <c r="B71" s="208" t="s">
        <v>486</v>
      </c>
      <c r="C71" s="156" t="s">
        <v>584</v>
      </c>
      <c r="D71" s="159">
        <v>3800</v>
      </c>
      <c r="E71" s="173">
        <v>0</v>
      </c>
      <c r="F71" s="63">
        <f t="shared" ref="F71:F134" si="1">E71/D71</f>
        <v>0</v>
      </c>
    </row>
    <row r="72" spans="1:6" x14ac:dyDescent="0.25">
      <c r="A72" s="115" t="s">
        <v>763</v>
      </c>
      <c r="B72" s="207" t="s">
        <v>486</v>
      </c>
      <c r="C72" s="164" t="s">
        <v>764</v>
      </c>
      <c r="D72" s="159">
        <v>59.2</v>
      </c>
      <c r="E72" s="173">
        <v>0</v>
      </c>
      <c r="F72" s="63">
        <f t="shared" si="1"/>
        <v>0</v>
      </c>
    </row>
    <row r="73" spans="1:6" ht="30" x14ac:dyDescent="0.25">
      <c r="A73" s="111" t="s">
        <v>765</v>
      </c>
      <c r="B73" s="206" t="s">
        <v>766</v>
      </c>
      <c r="C73" s="162" t="s">
        <v>484</v>
      </c>
      <c r="D73" s="160">
        <v>16162.4</v>
      </c>
      <c r="E73" s="172">
        <f>E74</f>
        <v>2721.0598</v>
      </c>
      <c r="F73" s="62">
        <f t="shared" si="1"/>
        <v>0.16835740979062516</v>
      </c>
    </row>
    <row r="74" spans="1:6" ht="60" x14ac:dyDescent="0.25">
      <c r="A74" s="111" t="s">
        <v>767</v>
      </c>
      <c r="B74" s="206" t="s">
        <v>768</v>
      </c>
      <c r="C74" s="162" t="s">
        <v>484</v>
      </c>
      <c r="D74" s="160">
        <v>16162.4</v>
      </c>
      <c r="E74" s="172">
        <f>E75+E76</f>
        <v>2721.0598</v>
      </c>
      <c r="F74" s="62">
        <f t="shared" si="1"/>
        <v>0.16835740979062516</v>
      </c>
    </row>
    <row r="75" spans="1:6" ht="25.5" x14ac:dyDescent="0.25">
      <c r="A75" s="112" t="s">
        <v>769</v>
      </c>
      <c r="B75" s="208" t="s">
        <v>768</v>
      </c>
      <c r="C75" s="156" t="s">
        <v>770</v>
      </c>
      <c r="D75" s="159">
        <v>767.39999999999986</v>
      </c>
      <c r="E75" s="173">
        <v>152.63399999999999</v>
      </c>
      <c r="F75" s="63">
        <f t="shared" si="1"/>
        <v>0.19889757623143081</v>
      </c>
    </row>
    <row r="76" spans="1:6" ht="25.5" x14ac:dyDescent="0.25">
      <c r="A76" s="112" t="s">
        <v>771</v>
      </c>
      <c r="B76" s="208" t="s">
        <v>768</v>
      </c>
      <c r="C76" s="156" t="s">
        <v>772</v>
      </c>
      <c r="D76" s="159">
        <v>15395</v>
      </c>
      <c r="E76" s="173">
        <v>2568.4258</v>
      </c>
      <c r="F76" s="63">
        <f t="shared" si="1"/>
        <v>0.16683506333225073</v>
      </c>
    </row>
    <row r="77" spans="1:6" ht="30" x14ac:dyDescent="0.25">
      <c r="A77" s="111" t="s">
        <v>773</v>
      </c>
      <c r="B77" s="206" t="s">
        <v>774</v>
      </c>
      <c r="C77" s="162" t="s">
        <v>484</v>
      </c>
      <c r="D77" s="160">
        <v>45863.106999999996</v>
      </c>
      <c r="E77" s="172">
        <f>E78+E94+E105+E108</f>
        <v>12214.310809999999</v>
      </c>
      <c r="F77" s="62">
        <f t="shared" si="1"/>
        <v>0.2663210499454387</v>
      </c>
    </row>
    <row r="78" spans="1:6" ht="45" x14ac:dyDescent="0.25">
      <c r="A78" s="111" t="s">
        <v>775</v>
      </c>
      <c r="B78" s="206" t="s">
        <v>776</v>
      </c>
      <c r="C78" s="162" t="s">
        <v>484</v>
      </c>
      <c r="D78" s="160">
        <v>37922.399999999994</v>
      </c>
      <c r="E78" s="172">
        <f>E79+E83+E89</f>
        <v>11462.62407</v>
      </c>
      <c r="F78" s="62">
        <f t="shared" si="1"/>
        <v>0.30226525931903048</v>
      </c>
    </row>
    <row r="79" spans="1:6" ht="30" x14ac:dyDescent="0.25">
      <c r="A79" s="111" t="s">
        <v>777</v>
      </c>
      <c r="B79" s="206" t="s">
        <v>778</v>
      </c>
      <c r="C79" s="162" t="s">
        <v>484</v>
      </c>
      <c r="D79" s="160">
        <v>5164.0999999999995</v>
      </c>
      <c r="E79" s="172">
        <f>E80+E81+E82</f>
        <v>2995.2982400000001</v>
      </c>
      <c r="F79" s="62">
        <f t="shared" si="1"/>
        <v>0.5800232838248679</v>
      </c>
    </row>
    <row r="80" spans="1:6" x14ac:dyDescent="0.25">
      <c r="A80" s="112" t="s">
        <v>779</v>
      </c>
      <c r="B80" s="208" t="s">
        <v>778</v>
      </c>
      <c r="C80" s="156" t="s">
        <v>780</v>
      </c>
      <c r="D80" s="159">
        <v>1751.4999999999995</v>
      </c>
      <c r="E80" s="173">
        <v>0</v>
      </c>
      <c r="F80" s="63">
        <f t="shared" si="1"/>
        <v>0</v>
      </c>
    </row>
    <row r="81" spans="1:6" x14ac:dyDescent="0.25">
      <c r="A81" s="112" t="s">
        <v>781</v>
      </c>
      <c r="B81" s="208" t="s">
        <v>778</v>
      </c>
      <c r="C81" s="156" t="s">
        <v>782</v>
      </c>
      <c r="D81" s="159">
        <v>3163.5</v>
      </c>
      <c r="E81" s="173">
        <v>2925.2982400000001</v>
      </c>
      <c r="F81" s="63">
        <f t="shared" si="1"/>
        <v>0.924703094673621</v>
      </c>
    </row>
    <row r="82" spans="1:6" x14ac:dyDescent="0.25">
      <c r="A82" s="112" t="s">
        <v>783</v>
      </c>
      <c r="B82" s="208" t="s">
        <v>778</v>
      </c>
      <c r="C82" s="156" t="s">
        <v>784</v>
      </c>
      <c r="D82" s="159">
        <v>249.1</v>
      </c>
      <c r="E82" s="173">
        <v>70</v>
      </c>
      <c r="F82" s="63">
        <f t="shared" si="1"/>
        <v>0.28101164191087918</v>
      </c>
    </row>
    <row r="83" spans="1:6" ht="30" x14ac:dyDescent="0.25">
      <c r="A83" s="114" t="s">
        <v>785</v>
      </c>
      <c r="B83" s="209" t="s">
        <v>786</v>
      </c>
      <c r="C83" s="163" t="s">
        <v>484</v>
      </c>
      <c r="D83" s="160">
        <v>15716.3</v>
      </c>
      <c r="E83" s="172">
        <f>E84+E85+E86+E87+E88</f>
        <v>5169.4701700000005</v>
      </c>
      <c r="F83" s="62">
        <f t="shared" si="1"/>
        <v>0.32892412145352284</v>
      </c>
    </row>
    <row r="84" spans="1:6" ht="38.25" x14ac:dyDescent="0.25">
      <c r="A84" s="112" t="s">
        <v>787</v>
      </c>
      <c r="B84" s="208" t="s">
        <v>786</v>
      </c>
      <c r="C84" s="156" t="s">
        <v>788</v>
      </c>
      <c r="D84" s="159">
        <v>12599.400000000001</v>
      </c>
      <c r="E84" s="173">
        <v>4880.01782</v>
      </c>
      <c r="F84" s="63">
        <f t="shared" si="1"/>
        <v>0.38732144546565705</v>
      </c>
    </row>
    <row r="85" spans="1:6" ht="51" x14ac:dyDescent="0.25">
      <c r="A85" s="112" t="s">
        <v>789</v>
      </c>
      <c r="B85" s="208" t="s">
        <v>786</v>
      </c>
      <c r="C85" s="156" t="s">
        <v>790</v>
      </c>
      <c r="D85" s="159">
        <v>2343.9</v>
      </c>
      <c r="E85" s="173">
        <v>214.95984000000001</v>
      </c>
      <c r="F85" s="63">
        <f t="shared" si="1"/>
        <v>9.1710328938947913E-2</v>
      </c>
    </row>
    <row r="86" spans="1:6" ht="38.25" x14ac:dyDescent="0.25">
      <c r="A86" s="112" t="s">
        <v>791</v>
      </c>
      <c r="B86" s="208" t="s">
        <v>786</v>
      </c>
      <c r="C86" s="156" t="s">
        <v>792</v>
      </c>
      <c r="D86" s="159">
        <v>272.3</v>
      </c>
      <c r="E86" s="173">
        <v>0</v>
      </c>
      <c r="F86" s="63">
        <f t="shared" si="1"/>
        <v>0</v>
      </c>
    </row>
    <row r="87" spans="1:6" x14ac:dyDescent="0.25">
      <c r="A87" s="112" t="s">
        <v>793</v>
      </c>
      <c r="B87" s="208" t="s">
        <v>786</v>
      </c>
      <c r="C87" s="156" t="s">
        <v>794</v>
      </c>
      <c r="D87" s="159">
        <v>452.9</v>
      </c>
      <c r="E87" s="173">
        <v>74.492509999999996</v>
      </c>
      <c r="F87" s="63">
        <f t="shared" si="1"/>
        <v>0.1644789357474056</v>
      </c>
    </row>
    <row r="88" spans="1:6" ht="51" x14ac:dyDescent="0.25">
      <c r="A88" s="112" t="s">
        <v>795</v>
      </c>
      <c r="B88" s="208" t="s">
        <v>786</v>
      </c>
      <c r="C88" s="156" t="s">
        <v>796</v>
      </c>
      <c r="D88" s="159">
        <v>47.8</v>
      </c>
      <c r="E88" s="173">
        <v>0</v>
      </c>
      <c r="F88" s="63">
        <f t="shared" si="1"/>
        <v>0</v>
      </c>
    </row>
    <row r="89" spans="1:6" ht="45" x14ac:dyDescent="0.25">
      <c r="A89" s="111" t="s">
        <v>797</v>
      </c>
      <c r="B89" s="206" t="s">
        <v>798</v>
      </c>
      <c r="C89" s="162" t="s">
        <v>484</v>
      </c>
      <c r="D89" s="160">
        <v>17041.999999999996</v>
      </c>
      <c r="E89" s="172">
        <f>E90+E91+E92+E93</f>
        <v>3297.8556599999997</v>
      </c>
      <c r="F89" s="62">
        <f t="shared" si="1"/>
        <v>0.19351341743926773</v>
      </c>
    </row>
    <row r="90" spans="1:6" ht="25.5" x14ac:dyDescent="0.25">
      <c r="A90" s="113" t="s">
        <v>730</v>
      </c>
      <c r="B90" s="207" t="s">
        <v>798</v>
      </c>
      <c r="C90" s="164" t="s">
        <v>731</v>
      </c>
      <c r="D90" s="159">
        <v>15353.999999999998</v>
      </c>
      <c r="E90" s="173">
        <v>2877.0815600000001</v>
      </c>
      <c r="F90" s="63">
        <f t="shared" si="1"/>
        <v>0.18738319395597242</v>
      </c>
    </row>
    <row r="91" spans="1:6" x14ac:dyDescent="0.25">
      <c r="A91" s="112" t="s">
        <v>799</v>
      </c>
      <c r="B91" s="208" t="s">
        <v>798</v>
      </c>
      <c r="C91" s="156" t="s">
        <v>800</v>
      </c>
      <c r="D91" s="159">
        <v>310.60000000000002</v>
      </c>
      <c r="E91" s="173">
        <v>0</v>
      </c>
      <c r="F91" s="63">
        <f t="shared" si="1"/>
        <v>0</v>
      </c>
    </row>
    <row r="92" spans="1:6" x14ac:dyDescent="0.25">
      <c r="A92" s="112" t="s">
        <v>732</v>
      </c>
      <c r="B92" s="208" t="s">
        <v>798</v>
      </c>
      <c r="C92" s="156" t="s">
        <v>733</v>
      </c>
      <c r="D92" s="159">
        <v>859.30000000000007</v>
      </c>
      <c r="E92" s="173">
        <v>65.142200000000003</v>
      </c>
      <c r="F92" s="63">
        <f t="shared" si="1"/>
        <v>7.5808448737344353E-2</v>
      </c>
    </row>
    <row r="93" spans="1:6" ht="63.75" x14ac:dyDescent="0.25">
      <c r="A93" s="113" t="s">
        <v>696</v>
      </c>
      <c r="B93" s="207" t="s">
        <v>798</v>
      </c>
      <c r="C93" s="164" t="s">
        <v>697</v>
      </c>
      <c r="D93" s="159">
        <v>518.1</v>
      </c>
      <c r="E93" s="173">
        <v>355.63189999999997</v>
      </c>
      <c r="F93" s="63">
        <f t="shared" si="1"/>
        <v>0.68641555684230837</v>
      </c>
    </row>
    <row r="94" spans="1:6" ht="30" x14ac:dyDescent="0.25">
      <c r="A94" s="111" t="s">
        <v>801</v>
      </c>
      <c r="B94" s="206" t="s">
        <v>802</v>
      </c>
      <c r="C94" s="162" t="s">
        <v>484</v>
      </c>
      <c r="D94" s="160">
        <v>7900.7070000000003</v>
      </c>
      <c r="E94" s="172">
        <f>E95+E102</f>
        <v>751.68673999999999</v>
      </c>
      <c r="F94" s="62">
        <f t="shared" si="1"/>
        <v>9.5141705672669538E-2</v>
      </c>
    </row>
    <row r="95" spans="1:6" ht="30" x14ac:dyDescent="0.25">
      <c r="A95" s="111" t="s">
        <v>803</v>
      </c>
      <c r="B95" s="206" t="s">
        <v>804</v>
      </c>
      <c r="C95" s="162" t="s">
        <v>484</v>
      </c>
      <c r="D95" s="160">
        <v>5072.1383999999998</v>
      </c>
      <c r="E95" s="172">
        <f>E96+E97+E98+E99+E100+E101</f>
        <v>751.68673999999999</v>
      </c>
      <c r="F95" s="62">
        <f t="shared" si="1"/>
        <v>0.14819917768805363</v>
      </c>
    </row>
    <row r="96" spans="1:6" x14ac:dyDescent="0.25">
      <c r="A96" s="112" t="s">
        <v>805</v>
      </c>
      <c r="B96" s="208" t="s">
        <v>804</v>
      </c>
      <c r="C96" s="156" t="s">
        <v>806</v>
      </c>
      <c r="D96" s="159">
        <v>2439.8000000000002</v>
      </c>
      <c r="E96" s="173">
        <v>751.68673999999999</v>
      </c>
      <c r="F96" s="63">
        <f t="shared" si="1"/>
        <v>0.30809358963849492</v>
      </c>
    </row>
    <row r="97" spans="1:6" x14ac:dyDescent="0.25">
      <c r="A97" s="112" t="s">
        <v>807</v>
      </c>
      <c r="B97" s="208" t="s">
        <v>804</v>
      </c>
      <c r="C97" s="156" t="s">
        <v>808</v>
      </c>
      <c r="D97" s="159">
        <v>150</v>
      </c>
      <c r="E97" s="173">
        <v>0</v>
      </c>
      <c r="F97" s="63">
        <f t="shared" si="1"/>
        <v>0</v>
      </c>
    </row>
    <row r="98" spans="1:6" ht="25.5" x14ac:dyDescent="0.25">
      <c r="A98" s="112" t="s">
        <v>809</v>
      </c>
      <c r="B98" s="208" t="s">
        <v>804</v>
      </c>
      <c r="C98" s="156" t="s">
        <v>810</v>
      </c>
      <c r="D98" s="159">
        <v>380.2</v>
      </c>
      <c r="E98" s="173">
        <v>0</v>
      </c>
      <c r="F98" s="63">
        <f t="shared" si="1"/>
        <v>0</v>
      </c>
    </row>
    <row r="99" spans="1:6" ht="25.5" x14ac:dyDescent="0.25">
      <c r="A99" s="113" t="s">
        <v>811</v>
      </c>
      <c r="B99" s="208" t="s">
        <v>804</v>
      </c>
      <c r="C99" s="156" t="s">
        <v>812</v>
      </c>
      <c r="D99" s="159">
        <v>155.73840000000018</v>
      </c>
      <c r="E99" s="173">
        <v>0</v>
      </c>
      <c r="F99" s="63">
        <f t="shared" si="1"/>
        <v>0</v>
      </c>
    </row>
    <row r="100" spans="1:6" ht="25.5" x14ac:dyDescent="0.25">
      <c r="A100" s="112" t="s">
        <v>813</v>
      </c>
      <c r="B100" s="208" t="s">
        <v>804</v>
      </c>
      <c r="C100" s="156" t="s">
        <v>814</v>
      </c>
      <c r="D100" s="159">
        <v>356.6</v>
      </c>
      <c r="E100" s="173">
        <v>0</v>
      </c>
      <c r="F100" s="63">
        <f t="shared" si="1"/>
        <v>0</v>
      </c>
    </row>
    <row r="101" spans="1:6" ht="38.25" x14ac:dyDescent="0.25">
      <c r="A101" s="112" t="s">
        <v>815</v>
      </c>
      <c r="B101" s="208" t="s">
        <v>804</v>
      </c>
      <c r="C101" s="156" t="s">
        <v>816</v>
      </c>
      <c r="D101" s="159">
        <v>1589.8</v>
      </c>
      <c r="E101" s="173">
        <v>0</v>
      </c>
      <c r="F101" s="63">
        <f t="shared" si="1"/>
        <v>0</v>
      </c>
    </row>
    <row r="102" spans="1:6" ht="90" x14ac:dyDescent="0.25">
      <c r="A102" s="114" t="s">
        <v>817</v>
      </c>
      <c r="B102" s="206" t="s">
        <v>818</v>
      </c>
      <c r="C102" s="162" t="s">
        <v>484</v>
      </c>
      <c r="D102" s="160">
        <v>2828.5686000000001</v>
      </c>
      <c r="E102" s="172">
        <f>E103+E104</f>
        <v>0</v>
      </c>
      <c r="F102" s="62">
        <f t="shared" si="1"/>
        <v>0</v>
      </c>
    </row>
    <row r="103" spans="1:6" x14ac:dyDescent="0.25">
      <c r="A103" s="113" t="s">
        <v>819</v>
      </c>
      <c r="B103" s="208" t="s">
        <v>818</v>
      </c>
      <c r="C103" s="156" t="s">
        <v>820</v>
      </c>
      <c r="D103" s="159">
        <v>1873.2</v>
      </c>
      <c r="E103" s="173">
        <v>0</v>
      </c>
      <c r="F103" s="63">
        <f t="shared" si="1"/>
        <v>0</v>
      </c>
    </row>
    <row r="104" spans="1:6" ht="25.5" x14ac:dyDescent="0.25">
      <c r="A104" s="112" t="s">
        <v>821</v>
      </c>
      <c r="B104" s="208" t="s">
        <v>818</v>
      </c>
      <c r="C104" s="156" t="s">
        <v>822</v>
      </c>
      <c r="D104" s="159">
        <v>955.36860000000001</v>
      </c>
      <c r="E104" s="173">
        <v>0</v>
      </c>
      <c r="F104" s="63">
        <f t="shared" si="1"/>
        <v>0</v>
      </c>
    </row>
    <row r="105" spans="1:6" ht="45" x14ac:dyDescent="0.25">
      <c r="A105" s="111" t="s">
        <v>823</v>
      </c>
      <c r="B105" s="206" t="s">
        <v>824</v>
      </c>
      <c r="C105" s="162" t="s">
        <v>484</v>
      </c>
      <c r="D105" s="160">
        <v>20</v>
      </c>
      <c r="E105" s="172">
        <f>E106</f>
        <v>0</v>
      </c>
      <c r="F105" s="62">
        <f t="shared" si="1"/>
        <v>0</v>
      </c>
    </row>
    <row r="106" spans="1:6" ht="45" x14ac:dyDescent="0.25">
      <c r="A106" s="111" t="s">
        <v>825</v>
      </c>
      <c r="B106" s="206" t="s">
        <v>826</v>
      </c>
      <c r="C106" s="162" t="s">
        <v>484</v>
      </c>
      <c r="D106" s="160">
        <v>20</v>
      </c>
      <c r="E106" s="172">
        <f>E107</f>
        <v>0</v>
      </c>
      <c r="F106" s="62">
        <f t="shared" si="1"/>
        <v>0</v>
      </c>
    </row>
    <row r="107" spans="1:6" ht="25.5" x14ac:dyDescent="0.25">
      <c r="A107" s="112" t="s">
        <v>827</v>
      </c>
      <c r="B107" s="208" t="s">
        <v>826</v>
      </c>
      <c r="C107" s="156" t="s">
        <v>828</v>
      </c>
      <c r="D107" s="159">
        <v>20</v>
      </c>
      <c r="E107" s="173">
        <v>0</v>
      </c>
      <c r="F107" s="63">
        <f t="shared" si="1"/>
        <v>0</v>
      </c>
    </row>
    <row r="108" spans="1:6" ht="60" x14ac:dyDescent="0.25">
      <c r="A108" s="111" t="s">
        <v>829</v>
      </c>
      <c r="B108" s="206" t="s">
        <v>830</v>
      </c>
      <c r="C108" s="162" t="s">
        <v>484</v>
      </c>
      <c r="D108" s="160">
        <v>20</v>
      </c>
      <c r="E108" s="172">
        <f>E109</f>
        <v>0</v>
      </c>
      <c r="F108" s="62">
        <f t="shared" si="1"/>
        <v>0</v>
      </c>
    </row>
    <row r="109" spans="1:6" ht="30" x14ac:dyDescent="0.25">
      <c r="A109" s="111" t="s">
        <v>831</v>
      </c>
      <c r="B109" s="206" t="s">
        <v>832</v>
      </c>
      <c r="C109" s="162" t="s">
        <v>484</v>
      </c>
      <c r="D109" s="160">
        <v>20</v>
      </c>
      <c r="E109" s="172">
        <f>E110</f>
        <v>0</v>
      </c>
      <c r="F109" s="62">
        <f t="shared" si="1"/>
        <v>0</v>
      </c>
    </row>
    <row r="110" spans="1:6" ht="38.25" x14ac:dyDescent="0.25">
      <c r="A110" s="112" t="s">
        <v>563</v>
      </c>
      <c r="B110" s="208" t="s">
        <v>832</v>
      </c>
      <c r="C110" s="156" t="s">
        <v>564</v>
      </c>
      <c r="D110" s="159">
        <v>20</v>
      </c>
      <c r="E110" s="173">
        <v>0</v>
      </c>
      <c r="F110" s="63">
        <f t="shared" si="1"/>
        <v>0</v>
      </c>
    </row>
    <row r="111" spans="1:6" ht="30" x14ac:dyDescent="0.25">
      <c r="A111" s="111" t="s">
        <v>833</v>
      </c>
      <c r="B111" s="206" t="s">
        <v>834</v>
      </c>
      <c r="C111" s="162" t="s">
        <v>484</v>
      </c>
      <c r="D111" s="160">
        <v>1624.4</v>
      </c>
      <c r="E111" s="172">
        <f>E112+E117+E122+E125+E129+E133</f>
        <v>0</v>
      </c>
      <c r="F111" s="62">
        <f t="shared" si="1"/>
        <v>0</v>
      </c>
    </row>
    <row r="112" spans="1:6" ht="47.25" customHeight="1" x14ac:dyDescent="0.25">
      <c r="A112" s="111" t="s">
        <v>835</v>
      </c>
      <c r="B112" s="206" t="s">
        <v>836</v>
      </c>
      <c r="C112" s="162" t="s">
        <v>484</v>
      </c>
      <c r="D112" s="160">
        <v>627</v>
      </c>
      <c r="E112" s="172">
        <f>E113</f>
        <v>0</v>
      </c>
      <c r="F112" s="62">
        <f t="shared" si="1"/>
        <v>0</v>
      </c>
    </row>
    <row r="113" spans="1:6" ht="30" x14ac:dyDescent="0.25">
      <c r="A113" s="111" t="s">
        <v>837</v>
      </c>
      <c r="B113" s="206" t="s">
        <v>838</v>
      </c>
      <c r="C113" s="162" t="s">
        <v>484</v>
      </c>
      <c r="D113" s="160">
        <v>627</v>
      </c>
      <c r="E113" s="172">
        <f>E114+E115+E116</f>
        <v>0</v>
      </c>
      <c r="F113" s="62">
        <f t="shared" si="1"/>
        <v>0</v>
      </c>
    </row>
    <row r="114" spans="1:6" ht="25.5" x14ac:dyDescent="0.25">
      <c r="A114" s="112" t="s">
        <v>555</v>
      </c>
      <c r="B114" s="208" t="s">
        <v>838</v>
      </c>
      <c r="C114" s="156" t="s">
        <v>556</v>
      </c>
      <c r="D114" s="159">
        <v>527</v>
      </c>
      <c r="E114" s="173">
        <v>0</v>
      </c>
      <c r="F114" s="63">
        <f t="shared" si="1"/>
        <v>0</v>
      </c>
    </row>
    <row r="115" spans="1:6" ht="25.5" x14ac:dyDescent="0.25">
      <c r="A115" s="112" t="s">
        <v>557</v>
      </c>
      <c r="B115" s="208" t="s">
        <v>838</v>
      </c>
      <c r="C115" s="156" t="s">
        <v>558</v>
      </c>
      <c r="D115" s="159">
        <v>78.400000000000006</v>
      </c>
      <c r="E115" s="173">
        <v>0</v>
      </c>
      <c r="F115" s="63">
        <f t="shared" si="1"/>
        <v>0</v>
      </c>
    </row>
    <row r="116" spans="1:6" ht="25.5" x14ac:dyDescent="0.25">
      <c r="A116" s="112" t="s">
        <v>591</v>
      </c>
      <c r="B116" s="208" t="s">
        <v>838</v>
      </c>
      <c r="C116" s="156" t="s">
        <v>559</v>
      </c>
      <c r="D116" s="159">
        <v>21.6</v>
      </c>
      <c r="E116" s="173">
        <v>0</v>
      </c>
      <c r="F116" s="63">
        <f t="shared" si="1"/>
        <v>0</v>
      </c>
    </row>
    <row r="117" spans="1:6" ht="30" x14ac:dyDescent="0.25">
      <c r="A117" s="111" t="s">
        <v>839</v>
      </c>
      <c r="B117" s="206" t="s">
        <v>840</v>
      </c>
      <c r="C117" s="162" t="s">
        <v>484</v>
      </c>
      <c r="D117" s="160">
        <v>195</v>
      </c>
      <c r="E117" s="172">
        <f>E118</f>
        <v>0</v>
      </c>
      <c r="F117" s="62">
        <f t="shared" si="1"/>
        <v>0</v>
      </c>
    </row>
    <row r="118" spans="1:6" ht="45" x14ac:dyDescent="0.25">
      <c r="A118" s="111" t="s">
        <v>841</v>
      </c>
      <c r="B118" s="206" t="s">
        <v>842</v>
      </c>
      <c r="C118" s="162" t="s">
        <v>484</v>
      </c>
      <c r="D118" s="160">
        <v>195</v>
      </c>
      <c r="E118" s="172">
        <f>E119+E120+E121</f>
        <v>0</v>
      </c>
      <c r="F118" s="62">
        <f t="shared" si="1"/>
        <v>0</v>
      </c>
    </row>
    <row r="119" spans="1:6" ht="25.5" x14ac:dyDescent="0.25">
      <c r="A119" s="112" t="s">
        <v>843</v>
      </c>
      <c r="B119" s="208" t="s">
        <v>842</v>
      </c>
      <c r="C119" s="156" t="s">
        <v>565</v>
      </c>
      <c r="D119" s="159">
        <v>120</v>
      </c>
      <c r="E119" s="173">
        <v>0</v>
      </c>
      <c r="F119" s="63">
        <f t="shared" si="1"/>
        <v>0</v>
      </c>
    </row>
    <row r="120" spans="1:6" x14ac:dyDescent="0.25">
      <c r="A120" s="112" t="s">
        <v>844</v>
      </c>
      <c r="B120" s="208" t="s">
        <v>842</v>
      </c>
      <c r="C120" s="156" t="s">
        <v>566</v>
      </c>
      <c r="D120" s="159">
        <v>15</v>
      </c>
      <c r="E120" s="173">
        <v>0</v>
      </c>
      <c r="F120" s="63">
        <f t="shared" si="1"/>
        <v>0</v>
      </c>
    </row>
    <row r="121" spans="1:6" ht="38.25" x14ac:dyDescent="0.25">
      <c r="A121" s="112" t="s">
        <v>567</v>
      </c>
      <c r="B121" s="208" t="s">
        <v>842</v>
      </c>
      <c r="C121" s="156" t="s">
        <v>568</v>
      </c>
      <c r="D121" s="159">
        <v>60</v>
      </c>
      <c r="E121" s="173">
        <v>0</v>
      </c>
      <c r="F121" s="63">
        <f t="shared" si="1"/>
        <v>0</v>
      </c>
    </row>
    <row r="122" spans="1:6" ht="45" x14ac:dyDescent="0.25">
      <c r="A122" s="111" t="s">
        <v>845</v>
      </c>
      <c r="B122" s="206" t="s">
        <v>846</v>
      </c>
      <c r="C122" s="162" t="s">
        <v>484</v>
      </c>
      <c r="D122" s="160">
        <v>200</v>
      </c>
      <c r="E122" s="172">
        <f>E123</f>
        <v>0</v>
      </c>
      <c r="F122" s="62">
        <f t="shared" si="1"/>
        <v>0</v>
      </c>
    </row>
    <row r="123" spans="1:6" ht="45" x14ac:dyDescent="0.25">
      <c r="A123" s="111" t="s">
        <v>847</v>
      </c>
      <c r="B123" s="206" t="s">
        <v>848</v>
      </c>
      <c r="C123" s="162" t="s">
        <v>484</v>
      </c>
      <c r="D123" s="160">
        <v>200</v>
      </c>
      <c r="E123" s="172">
        <f>E124</f>
        <v>0</v>
      </c>
      <c r="F123" s="62">
        <f t="shared" si="1"/>
        <v>0</v>
      </c>
    </row>
    <row r="124" spans="1:6" ht="38.25" x14ac:dyDescent="0.25">
      <c r="A124" s="112" t="s">
        <v>849</v>
      </c>
      <c r="B124" s="208" t="s">
        <v>848</v>
      </c>
      <c r="C124" s="156" t="s">
        <v>539</v>
      </c>
      <c r="D124" s="159">
        <v>200</v>
      </c>
      <c r="E124" s="173">
        <v>0</v>
      </c>
      <c r="F124" s="63">
        <f t="shared" si="1"/>
        <v>0</v>
      </c>
    </row>
    <row r="125" spans="1:6" ht="45" x14ac:dyDescent="0.25">
      <c r="A125" s="111" t="s">
        <v>850</v>
      </c>
      <c r="B125" s="206" t="s">
        <v>851</v>
      </c>
      <c r="C125" s="162" t="s">
        <v>484</v>
      </c>
      <c r="D125" s="160">
        <v>140</v>
      </c>
      <c r="E125" s="172">
        <f>E126</f>
        <v>0</v>
      </c>
      <c r="F125" s="62">
        <f t="shared" si="1"/>
        <v>0</v>
      </c>
    </row>
    <row r="126" spans="1:6" ht="45" x14ac:dyDescent="0.25">
      <c r="A126" s="111" t="s">
        <v>852</v>
      </c>
      <c r="B126" s="206" t="s">
        <v>853</v>
      </c>
      <c r="C126" s="162" t="s">
        <v>484</v>
      </c>
      <c r="D126" s="160">
        <v>140</v>
      </c>
      <c r="E126" s="172">
        <f>E127+E128</f>
        <v>0</v>
      </c>
      <c r="F126" s="62">
        <f t="shared" si="1"/>
        <v>0</v>
      </c>
    </row>
    <row r="127" spans="1:6" x14ac:dyDescent="0.25">
      <c r="A127" s="112" t="s">
        <v>544</v>
      </c>
      <c r="B127" s="208" t="s">
        <v>853</v>
      </c>
      <c r="C127" s="156" t="s">
        <v>545</v>
      </c>
      <c r="D127" s="159">
        <v>100</v>
      </c>
      <c r="E127" s="173">
        <v>0</v>
      </c>
      <c r="F127" s="63">
        <f t="shared" si="1"/>
        <v>0</v>
      </c>
    </row>
    <row r="128" spans="1:6" x14ac:dyDescent="0.25">
      <c r="A128" s="112" t="s">
        <v>546</v>
      </c>
      <c r="B128" s="208" t="s">
        <v>853</v>
      </c>
      <c r="C128" s="156" t="s">
        <v>547</v>
      </c>
      <c r="D128" s="159">
        <v>40</v>
      </c>
      <c r="E128" s="173">
        <v>0</v>
      </c>
      <c r="F128" s="63">
        <f t="shared" si="1"/>
        <v>0</v>
      </c>
    </row>
    <row r="129" spans="1:6" ht="45" x14ac:dyDescent="0.25">
      <c r="A129" s="114" t="s">
        <v>854</v>
      </c>
      <c r="B129" s="209" t="s">
        <v>855</v>
      </c>
      <c r="C129" s="163" t="s">
        <v>484</v>
      </c>
      <c r="D129" s="160">
        <v>382.4</v>
      </c>
      <c r="E129" s="172">
        <f>E130</f>
        <v>0</v>
      </c>
      <c r="F129" s="62">
        <f t="shared" si="1"/>
        <v>0</v>
      </c>
    </row>
    <row r="130" spans="1:6" ht="45" x14ac:dyDescent="0.25">
      <c r="A130" s="111" t="s">
        <v>856</v>
      </c>
      <c r="B130" s="206" t="s">
        <v>857</v>
      </c>
      <c r="C130" s="162" t="s">
        <v>484</v>
      </c>
      <c r="D130" s="160">
        <v>382.4</v>
      </c>
      <c r="E130" s="172">
        <f>E131+E132</f>
        <v>0</v>
      </c>
      <c r="F130" s="62">
        <f t="shared" si="1"/>
        <v>0</v>
      </c>
    </row>
    <row r="131" spans="1:6" ht="25.5" x14ac:dyDescent="0.25">
      <c r="A131" s="112" t="s">
        <v>588</v>
      </c>
      <c r="B131" s="208" t="s">
        <v>857</v>
      </c>
      <c r="C131" s="156" t="s">
        <v>589</v>
      </c>
      <c r="D131" s="159">
        <v>122.4</v>
      </c>
      <c r="E131" s="173">
        <v>0</v>
      </c>
      <c r="F131" s="63">
        <f t="shared" si="1"/>
        <v>0</v>
      </c>
    </row>
    <row r="132" spans="1:6" ht="25.5" x14ac:dyDescent="0.25">
      <c r="A132" s="112" t="s">
        <v>858</v>
      </c>
      <c r="B132" s="208" t="s">
        <v>857</v>
      </c>
      <c r="C132" s="156" t="s">
        <v>590</v>
      </c>
      <c r="D132" s="159">
        <v>260</v>
      </c>
      <c r="E132" s="173">
        <v>0</v>
      </c>
      <c r="F132" s="63">
        <f t="shared" si="1"/>
        <v>0</v>
      </c>
    </row>
    <row r="133" spans="1:6" ht="30" x14ac:dyDescent="0.25">
      <c r="A133" s="111" t="s">
        <v>859</v>
      </c>
      <c r="B133" s="206" t="s">
        <v>860</v>
      </c>
      <c r="C133" s="162" t="s">
        <v>484</v>
      </c>
      <c r="D133" s="160">
        <v>80</v>
      </c>
      <c r="E133" s="172">
        <f>E134</f>
        <v>0</v>
      </c>
      <c r="F133" s="62">
        <f t="shared" si="1"/>
        <v>0</v>
      </c>
    </row>
    <row r="134" spans="1:6" ht="45" x14ac:dyDescent="0.25">
      <c r="A134" s="111" t="s">
        <v>861</v>
      </c>
      <c r="B134" s="206" t="s">
        <v>862</v>
      </c>
      <c r="C134" s="162" t="s">
        <v>484</v>
      </c>
      <c r="D134" s="160">
        <v>80</v>
      </c>
      <c r="E134" s="172">
        <f>E135</f>
        <v>0</v>
      </c>
      <c r="F134" s="62">
        <f t="shared" si="1"/>
        <v>0</v>
      </c>
    </row>
    <row r="135" spans="1:6" ht="25.5" x14ac:dyDescent="0.25">
      <c r="A135" s="112" t="s">
        <v>522</v>
      </c>
      <c r="B135" s="208" t="s">
        <v>862</v>
      </c>
      <c r="C135" s="156" t="s">
        <v>523</v>
      </c>
      <c r="D135" s="158">
        <v>80</v>
      </c>
      <c r="E135" s="173">
        <v>0</v>
      </c>
      <c r="F135" s="63">
        <f t="shared" ref="F135:F141" si="2">E135/D135</f>
        <v>0</v>
      </c>
    </row>
    <row r="136" spans="1:6" ht="45" x14ac:dyDescent="0.25">
      <c r="A136" s="111" t="s">
        <v>863</v>
      </c>
      <c r="B136" s="206" t="s">
        <v>864</v>
      </c>
      <c r="C136" s="162" t="s">
        <v>484</v>
      </c>
      <c r="D136" s="157">
        <v>174971.39999999997</v>
      </c>
      <c r="E136" s="172">
        <f>E137+E153+E155+E160+E162</f>
        <v>34175.495319999995</v>
      </c>
      <c r="F136" s="62">
        <f t="shared" si="2"/>
        <v>0.19532046563038302</v>
      </c>
    </row>
    <row r="137" spans="1:6" ht="45" x14ac:dyDescent="0.25">
      <c r="A137" s="114" t="s">
        <v>865</v>
      </c>
      <c r="B137" s="209" t="s">
        <v>866</v>
      </c>
      <c r="C137" s="163" t="s">
        <v>484</v>
      </c>
      <c r="D137" s="157">
        <v>158492.49999999997</v>
      </c>
      <c r="E137" s="172">
        <f>E138+E139+E140+E141+E142+E143+E144+E145+E146+E147+E148+E149+E150+E151+E152</f>
        <v>30422.724279999999</v>
      </c>
      <c r="F137" s="62">
        <f t="shared" si="2"/>
        <v>0.1919505609413695</v>
      </c>
    </row>
    <row r="138" spans="1:6" ht="25.5" x14ac:dyDescent="0.25">
      <c r="A138" s="112" t="s">
        <v>730</v>
      </c>
      <c r="B138" s="208" t="s">
        <v>866</v>
      </c>
      <c r="C138" s="156" t="s">
        <v>731</v>
      </c>
      <c r="D138" s="159">
        <v>57780.5</v>
      </c>
      <c r="E138" s="173">
        <v>11089.60332</v>
      </c>
      <c r="F138" s="63">
        <f t="shared" si="2"/>
        <v>0.19192639939079795</v>
      </c>
    </row>
    <row r="139" spans="1:6" x14ac:dyDescent="0.25">
      <c r="A139" s="112" t="s">
        <v>799</v>
      </c>
      <c r="B139" s="208" t="s">
        <v>866</v>
      </c>
      <c r="C139" s="156" t="s">
        <v>800</v>
      </c>
      <c r="D139" s="159">
        <v>4821.8</v>
      </c>
      <c r="E139" s="173">
        <v>316.55997000000002</v>
      </c>
      <c r="F139" s="63">
        <f t="shared" si="2"/>
        <v>6.5651825044589163E-2</v>
      </c>
    </row>
    <row r="140" spans="1:6" x14ac:dyDescent="0.25">
      <c r="A140" s="112" t="s">
        <v>732</v>
      </c>
      <c r="B140" s="208" t="s">
        <v>866</v>
      </c>
      <c r="C140" s="156" t="s">
        <v>733</v>
      </c>
      <c r="D140" s="159">
        <v>3539.9000000000005</v>
      </c>
      <c r="E140" s="173">
        <v>1275.2083399999999</v>
      </c>
      <c r="F140" s="63">
        <f t="shared" si="2"/>
        <v>0.36023852086217117</v>
      </c>
    </row>
    <row r="141" spans="1:6" ht="63.75" x14ac:dyDescent="0.25">
      <c r="A141" s="112" t="s">
        <v>696</v>
      </c>
      <c r="B141" s="208" t="s">
        <v>866</v>
      </c>
      <c r="C141" s="156" t="s">
        <v>697</v>
      </c>
      <c r="D141" s="159">
        <v>2878</v>
      </c>
      <c r="E141" s="173">
        <f>1549.536+413.122</f>
        <v>1962.6580000000001</v>
      </c>
      <c r="F141" s="63">
        <f t="shared" si="2"/>
        <v>0.68195205003474635</v>
      </c>
    </row>
    <row r="142" spans="1:6" ht="25.5" x14ac:dyDescent="0.25">
      <c r="A142" s="112" t="s">
        <v>867</v>
      </c>
      <c r="B142" s="208" t="s">
        <v>866</v>
      </c>
      <c r="C142" s="156" t="s">
        <v>868</v>
      </c>
      <c r="D142" s="159">
        <v>1057.5</v>
      </c>
      <c r="E142" s="173">
        <v>205.14193</v>
      </c>
      <c r="F142" s="63">
        <f t="shared" ref="F142:F205" si="3">E142/D142</f>
        <v>0.19398764066193855</v>
      </c>
    </row>
    <row r="143" spans="1:6" ht="38.25" x14ac:dyDescent="0.25">
      <c r="A143" s="112" t="s">
        <v>869</v>
      </c>
      <c r="B143" s="208" t="s">
        <v>866</v>
      </c>
      <c r="C143" s="156" t="s">
        <v>870</v>
      </c>
      <c r="D143" s="159">
        <v>79501</v>
      </c>
      <c r="E143" s="173">
        <v>14756.270469999999</v>
      </c>
      <c r="F143" s="63">
        <f t="shared" si="3"/>
        <v>0.18561113030024778</v>
      </c>
    </row>
    <row r="144" spans="1:6" ht="38.25" x14ac:dyDescent="0.25">
      <c r="A144" s="112" t="s">
        <v>698</v>
      </c>
      <c r="B144" s="208" t="s">
        <v>866</v>
      </c>
      <c r="C144" s="156" t="s">
        <v>699</v>
      </c>
      <c r="D144" s="159">
        <v>1711.4</v>
      </c>
      <c r="E144" s="173">
        <v>0</v>
      </c>
      <c r="F144" s="63">
        <f t="shared" si="3"/>
        <v>0</v>
      </c>
    </row>
    <row r="145" spans="1:6" x14ac:dyDescent="0.25">
      <c r="A145" s="112" t="s">
        <v>871</v>
      </c>
      <c r="B145" s="208" t="s">
        <v>866</v>
      </c>
      <c r="C145" s="156" t="s">
        <v>872</v>
      </c>
      <c r="D145" s="159">
        <v>131.19999999999999</v>
      </c>
      <c r="E145" s="173">
        <v>50</v>
      </c>
      <c r="F145" s="63">
        <f t="shared" si="3"/>
        <v>0.38109756097560976</v>
      </c>
    </row>
    <row r="146" spans="1:6" ht="38.25" x14ac:dyDescent="0.25">
      <c r="A146" s="113" t="s">
        <v>873</v>
      </c>
      <c r="B146" s="207" t="s">
        <v>866</v>
      </c>
      <c r="C146" s="164" t="s">
        <v>874</v>
      </c>
      <c r="D146" s="159">
        <v>16.399999999999999</v>
      </c>
      <c r="E146" s="173">
        <v>0</v>
      </c>
      <c r="F146" s="63">
        <f t="shared" si="3"/>
        <v>0</v>
      </c>
    </row>
    <row r="147" spans="1:6" ht="25.5" x14ac:dyDescent="0.25">
      <c r="A147" s="112" t="s">
        <v>875</v>
      </c>
      <c r="B147" s="208" t="s">
        <v>866</v>
      </c>
      <c r="C147" s="156" t="s">
        <v>876</v>
      </c>
      <c r="D147" s="159">
        <v>130.4</v>
      </c>
      <c r="E147" s="173">
        <v>0</v>
      </c>
      <c r="F147" s="63">
        <f t="shared" si="3"/>
        <v>0</v>
      </c>
    </row>
    <row r="148" spans="1:6" ht="63.75" x14ac:dyDescent="0.25">
      <c r="A148" s="112" t="s">
        <v>877</v>
      </c>
      <c r="B148" s="208" t="s">
        <v>866</v>
      </c>
      <c r="C148" s="156" t="s">
        <v>878</v>
      </c>
      <c r="D148" s="159">
        <v>1233.8</v>
      </c>
      <c r="E148" s="173">
        <v>0</v>
      </c>
      <c r="F148" s="63">
        <f t="shared" si="3"/>
        <v>0</v>
      </c>
    </row>
    <row r="149" spans="1:6" ht="38.25" x14ac:dyDescent="0.25">
      <c r="A149" s="112" t="s">
        <v>879</v>
      </c>
      <c r="B149" s="208" t="s">
        <v>866</v>
      </c>
      <c r="C149" s="156" t="s">
        <v>880</v>
      </c>
      <c r="D149" s="159">
        <v>2654.2999999999997</v>
      </c>
      <c r="E149" s="173">
        <v>375.09658999999999</v>
      </c>
      <c r="F149" s="63">
        <f t="shared" si="3"/>
        <v>0.14131657687525903</v>
      </c>
    </row>
    <row r="150" spans="1:6" ht="38.25" x14ac:dyDescent="0.25">
      <c r="A150" s="112" t="s">
        <v>879</v>
      </c>
      <c r="B150" s="208" t="s">
        <v>866</v>
      </c>
      <c r="C150" s="156" t="s">
        <v>881</v>
      </c>
      <c r="D150" s="159">
        <v>1194.8</v>
      </c>
      <c r="E150" s="173">
        <v>177.2</v>
      </c>
      <c r="F150" s="63">
        <f t="shared" si="3"/>
        <v>0.14830934047539338</v>
      </c>
    </row>
    <row r="151" spans="1:6" ht="114.75" x14ac:dyDescent="0.25">
      <c r="A151" s="113" t="s">
        <v>882</v>
      </c>
      <c r="B151" s="207" t="s">
        <v>866</v>
      </c>
      <c r="C151" s="164" t="s">
        <v>883</v>
      </c>
      <c r="D151" s="159">
        <v>409.29999999999995</v>
      </c>
      <c r="E151" s="173">
        <v>53.00365</v>
      </c>
      <c r="F151" s="63">
        <f t="shared" si="3"/>
        <v>0.12949828976301003</v>
      </c>
    </row>
    <row r="152" spans="1:6" ht="26.25" x14ac:dyDescent="0.25">
      <c r="A152" s="168" t="s">
        <v>734</v>
      </c>
      <c r="B152" s="207" t="s">
        <v>866</v>
      </c>
      <c r="C152" s="164" t="s">
        <v>735</v>
      </c>
      <c r="D152" s="169">
        <v>1432.1999999999998</v>
      </c>
      <c r="E152" s="174">
        <v>161.98201</v>
      </c>
      <c r="F152" s="63">
        <f t="shared" si="3"/>
        <v>0.11310013266303591</v>
      </c>
    </row>
    <row r="153" spans="1:6" ht="26.25" x14ac:dyDescent="0.25">
      <c r="A153" s="168" t="s">
        <v>560</v>
      </c>
      <c r="B153" s="207" t="s">
        <v>884</v>
      </c>
      <c r="C153" s="164" t="s">
        <v>484</v>
      </c>
      <c r="D153" s="169">
        <v>1439</v>
      </c>
      <c r="E153" s="174">
        <f>E154</f>
        <v>0</v>
      </c>
      <c r="F153" s="63">
        <f t="shared" si="3"/>
        <v>0</v>
      </c>
    </row>
    <row r="154" spans="1:6" ht="26.25" x14ac:dyDescent="0.25">
      <c r="A154" s="168" t="s">
        <v>561</v>
      </c>
      <c r="B154" s="207" t="s">
        <v>884</v>
      </c>
      <c r="C154" s="164" t="s">
        <v>562</v>
      </c>
      <c r="D154" s="169">
        <v>1439</v>
      </c>
      <c r="E154" s="174">
        <v>0</v>
      </c>
      <c r="F154" s="63">
        <f t="shared" si="3"/>
        <v>0</v>
      </c>
    </row>
    <row r="155" spans="1:6" ht="30" x14ac:dyDescent="0.25">
      <c r="A155" s="165" t="s">
        <v>885</v>
      </c>
      <c r="B155" s="209" t="s">
        <v>886</v>
      </c>
      <c r="C155" s="163" t="s">
        <v>484</v>
      </c>
      <c r="D155" s="166">
        <v>183.6</v>
      </c>
      <c r="E155" s="175">
        <f>E156+E157++E158+E159</f>
        <v>16.600000000000001</v>
      </c>
      <c r="F155" s="62">
        <f t="shared" si="3"/>
        <v>9.0413943355119833E-2</v>
      </c>
    </row>
    <row r="156" spans="1:6" ht="39" x14ac:dyDescent="0.25">
      <c r="A156" s="168" t="s">
        <v>526</v>
      </c>
      <c r="B156" s="207" t="s">
        <v>886</v>
      </c>
      <c r="C156" s="164" t="s">
        <v>527</v>
      </c>
      <c r="D156" s="169">
        <v>50</v>
      </c>
      <c r="E156" s="174">
        <v>0</v>
      </c>
      <c r="F156" s="63">
        <f t="shared" si="3"/>
        <v>0</v>
      </c>
    </row>
    <row r="157" spans="1:6" ht="26.25" x14ac:dyDescent="0.25">
      <c r="A157" s="168" t="s">
        <v>524</v>
      </c>
      <c r="B157" s="207" t="s">
        <v>886</v>
      </c>
      <c r="C157" s="164" t="s">
        <v>525</v>
      </c>
      <c r="D157" s="169">
        <v>132.6</v>
      </c>
      <c r="E157" s="174">
        <v>16.600000000000001</v>
      </c>
      <c r="F157" s="63">
        <f t="shared" si="3"/>
        <v>0.12518853695324286</v>
      </c>
    </row>
    <row r="158" spans="1:6" ht="26.25" x14ac:dyDescent="0.25">
      <c r="A158" s="168" t="s">
        <v>887</v>
      </c>
      <c r="B158" s="207" t="s">
        <v>886</v>
      </c>
      <c r="C158" s="164" t="s">
        <v>888</v>
      </c>
      <c r="D158" s="169">
        <v>0.5</v>
      </c>
      <c r="E158" s="174">
        <v>0</v>
      </c>
      <c r="F158" s="63">
        <f t="shared" si="3"/>
        <v>0</v>
      </c>
    </row>
    <row r="159" spans="1:6" ht="39" x14ac:dyDescent="0.25">
      <c r="A159" s="168" t="s">
        <v>528</v>
      </c>
      <c r="B159" s="207" t="s">
        <v>886</v>
      </c>
      <c r="C159" s="164" t="s">
        <v>529</v>
      </c>
      <c r="D159" s="169">
        <v>0.5</v>
      </c>
      <c r="E159" s="174">
        <v>0</v>
      </c>
      <c r="F159" s="63">
        <f t="shared" si="3"/>
        <v>0</v>
      </c>
    </row>
    <row r="160" spans="1:6" ht="45" x14ac:dyDescent="0.25">
      <c r="A160" s="165" t="s">
        <v>889</v>
      </c>
      <c r="B160" s="209" t="s">
        <v>890</v>
      </c>
      <c r="C160" s="163" t="s">
        <v>484</v>
      </c>
      <c r="D160" s="166">
        <v>7126.8</v>
      </c>
      <c r="E160" s="175">
        <f>E161</f>
        <v>2200.5191799999998</v>
      </c>
      <c r="F160" s="62">
        <f t="shared" si="3"/>
        <v>0.30876679295055282</v>
      </c>
    </row>
    <row r="161" spans="1:6" x14ac:dyDescent="0.25">
      <c r="A161" s="168" t="s">
        <v>891</v>
      </c>
      <c r="B161" s="207" t="s">
        <v>890</v>
      </c>
      <c r="C161" s="164" t="s">
        <v>892</v>
      </c>
      <c r="D161" s="169">
        <v>7126.8</v>
      </c>
      <c r="E161" s="174">
        <v>2200.5191799999998</v>
      </c>
      <c r="F161" s="63">
        <f t="shared" si="3"/>
        <v>0.30876679295055282</v>
      </c>
    </row>
    <row r="162" spans="1:6" ht="30" x14ac:dyDescent="0.25">
      <c r="A162" s="165" t="s">
        <v>893</v>
      </c>
      <c r="B162" s="209" t="s">
        <v>894</v>
      </c>
      <c r="C162" s="163" t="s">
        <v>484</v>
      </c>
      <c r="D162" s="166">
        <v>7729.5000000000009</v>
      </c>
      <c r="E162" s="175">
        <f>E163+E164+E165</f>
        <v>1535.6518599999999</v>
      </c>
      <c r="F162" s="62">
        <f t="shared" si="3"/>
        <v>0.19867415227375634</v>
      </c>
    </row>
    <row r="163" spans="1:6" ht="64.5" x14ac:dyDescent="0.25">
      <c r="A163" s="168" t="s">
        <v>696</v>
      </c>
      <c r="B163" s="207" t="s">
        <v>894</v>
      </c>
      <c r="C163" s="164" t="s">
        <v>697</v>
      </c>
      <c r="D163" s="169">
        <v>165.3</v>
      </c>
      <c r="E163" s="174">
        <v>0</v>
      </c>
      <c r="F163" s="63">
        <f t="shared" si="3"/>
        <v>0</v>
      </c>
    </row>
    <row r="164" spans="1:6" ht="39" x14ac:dyDescent="0.25">
      <c r="A164" s="168" t="s">
        <v>698</v>
      </c>
      <c r="B164" s="207" t="s">
        <v>894</v>
      </c>
      <c r="C164" s="164" t="s">
        <v>699</v>
      </c>
      <c r="D164" s="169">
        <v>214.9</v>
      </c>
      <c r="E164" s="174">
        <v>0</v>
      </c>
      <c r="F164" s="63">
        <f t="shared" si="3"/>
        <v>0</v>
      </c>
    </row>
    <row r="165" spans="1:6" ht="26.25" x14ac:dyDescent="0.25">
      <c r="A165" s="168" t="s">
        <v>700</v>
      </c>
      <c r="B165" s="207" t="s">
        <v>894</v>
      </c>
      <c r="C165" s="164" t="s">
        <v>701</v>
      </c>
      <c r="D165" s="169">
        <v>7349.3000000000011</v>
      </c>
      <c r="E165" s="174">
        <v>1535.6518599999999</v>
      </c>
      <c r="F165" s="63">
        <f t="shared" si="3"/>
        <v>0.20895212605282132</v>
      </c>
    </row>
    <row r="166" spans="1:6" ht="30" x14ac:dyDescent="0.25">
      <c r="A166" s="165" t="s">
        <v>895</v>
      </c>
      <c r="B166" s="209" t="s">
        <v>896</v>
      </c>
      <c r="C166" s="163" t="s">
        <v>484</v>
      </c>
      <c r="D166" s="166">
        <v>2085.8000000000002</v>
      </c>
      <c r="E166" s="175">
        <f>E167+E172</f>
        <v>298.02</v>
      </c>
      <c r="F166" s="62">
        <f t="shared" si="3"/>
        <v>0.14288042957138747</v>
      </c>
    </row>
    <row r="167" spans="1:6" ht="30" x14ac:dyDescent="0.25">
      <c r="A167" s="165" t="s">
        <v>897</v>
      </c>
      <c r="B167" s="209" t="s">
        <v>898</v>
      </c>
      <c r="C167" s="163" t="s">
        <v>484</v>
      </c>
      <c r="D167" s="166">
        <v>1181.8</v>
      </c>
      <c r="E167" s="175">
        <f>E168+E170</f>
        <v>213.01999999999998</v>
      </c>
      <c r="F167" s="62">
        <f t="shared" si="3"/>
        <v>0.18025046539177525</v>
      </c>
    </row>
    <row r="168" spans="1:6" ht="45" x14ac:dyDescent="0.25">
      <c r="A168" s="165" t="s">
        <v>549</v>
      </c>
      <c r="B168" s="209" t="s">
        <v>899</v>
      </c>
      <c r="C168" s="163" t="s">
        <v>484</v>
      </c>
      <c r="D168" s="166">
        <v>635.79999999999995</v>
      </c>
      <c r="E168" s="175">
        <f>E169</f>
        <v>93.1</v>
      </c>
      <c r="F168" s="62">
        <f t="shared" si="3"/>
        <v>0.14642969487260143</v>
      </c>
    </row>
    <row r="169" spans="1:6" x14ac:dyDescent="0.25">
      <c r="A169" s="168" t="s">
        <v>550</v>
      </c>
      <c r="B169" s="207" t="s">
        <v>899</v>
      </c>
      <c r="C169" s="164" t="s">
        <v>551</v>
      </c>
      <c r="D169" s="169">
        <v>635.79999999999995</v>
      </c>
      <c r="E169" s="174">
        <f>25+9.8+6.4+51.9</f>
        <v>93.1</v>
      </c>
      <c r="F169" s="63">
        <f t="shared" si="3"/>
        <v>0.14642969487260143</v>
      </c>
    </row>
    <row r="170" spans="1:6" ht="45" x14ac:dyDescent="0.25">
      <c r="A170" s="165" t="s">
        <v>552</v>
      </c>
      <c r="B170" s="209" t="s">
        <v>900</v>
      </c>
      <c r="C170" s="163" t="s">
        <v>484</v>
      </c>
      <c r="D170" s="166">
        <v>546</v>
      </c>
      <c r="E170" s="175">
        <f>E171</f>
        <v>119.92</v>
      </c>
      <c r="F170" s="62">
        <f t="shared" si="3"/>
        <v>0.21963369963369964</v>
      </c>
    </row>
    <row r="171" spans="1:6" x14ac:dyDescent="0.25">
      <c r="A171" s="168" t="s">
        <v>739</v>
      </c>
      <c r="B171" s="207" t="s">
        <v>900</v>
      </c>
      <c r="C171" s="164" t="s">
        <v>511</v>
      </c>
      <c r="D171" s="169">
        <v>546</v>
      </c>
      <c r="E171" s="174">
        <v>119.92</v>
      </c>
      <c r="F171" s="63">
        <f t="shared" si="3"/>
        <v>0.21963369963369964</v>
      </c>
    </row>
    <row r="172" spans="1:6" ht="30" x14ac:dyDescent="0.25">
      <c r="A172" s="165" t="s">
        <v>901</v>
      </c>
      <c r="B172" s="209" t="s">
        <v>902</v>
      </c>
      <c r="C172" s="163" t="s">
        <v>484</v>
      </c>
      <c r="D172" s="166">
        <v>904</v>
      </c>
      <c r="E172" s="175">
        <f>E173+E176</f>
        <v>85</v>
      </c>
      <c r="F172" s="62">
        <f t="shared" si="3"/>
        <v>9.4026548672566365E-2</v>
      </c>
    </row>
    <row r="173" spans="1:6" ht="30" x14ac:dyDescent="0.25">
      <c r="A173" s="165" t="s">
        <v>508</v>
      </c>
      <c r="B173" s="209" t="s">
        <v>903</v>
      </c>
      <c r="C173" s="163" t="s">
        <v>484</v>
      </c>
      <c r="D173" s="166">
        <v>679</v>
      </c>
      <c r="E173" s="175">
        <f>+E174+E175</f>
        <v>60</v>
      </c>
      <c r="F173" s="62">
        <f t="shared" si="3"/>
        <v>8.8365243004418267E-2</v>
      </c>
    </row>
    <row r="174" spans="1:6" ht="39" x14ac:dyDescent="0.25">
      <c r="A174" s="168" t="s">
        <v>509</v>
      </c>
      <c r="B174" s="207" t="s">
        <v>903</v>
      </c>
      <c r="C174" s="164" t="s">
        <v>510</v>
      </c>
      <c r="D174" s="169">
        <v>295</v>
      </c>
      <c r="E174" s="174">
        <v>60</v>
      </c>
      <c r="F174" s="63">
        <f t="shared" si="3"/>
        <v>0.20338983050847459</v>
      </c>
    </row>
    <row r="175" spans="1:6" x14ac:dyDescent="0.25">
      <c r="A175" s="168" t="s">
        <v>739</v>
      </c>
      <c r="B175" s="207" t="s">
        <v>903</v>
      </c>
      <c r="C175" s="164" t="s">
        <v>511</v>
      </c>
      <c r="D175" s="169">
        <v>384</v>
      </c>
      <c r="E175" s="174">
        <v>0</v>
      </c>
      <c r="F175" s="63">
        <f t="shared" si="3"/>
        <v>0</v>
      </c>
    </row>
    <row r="176" spans="1:6" ht="60" x14ac:dyDescent="0.25">
      <c r="A176" s="165" t="s">
        <v>512</v>
      </c>
      <c r="B176" s="209" t="s">
        <v>904</v>
      </c>
      <c r="C176" s="163" t="s">
        <v>484</v>
      </c>
      <c r="D176" s="166">
        <v>225</v>
      </c>
      <c r="E176" s="175">
        <f>E177</f>
        <v>25</v>
      </c>
      <c r="F176" s="62">
        <f t="shared" si="3"/>
        <v>0.1111111111111111</v>
      </c>
    </row>
    <row r="177" spans="1:6" x14ac:dyDescent="0.25">
      <c r="A177" s="168" t="s">
        <v>513</v>
      </c>
      <c r="B177" s="207" t="s">
        <v>904</v>
      </c>
      <c r="C177" s="164" t="s">
        <v>514</v>
      </c>
      <c r="D177" s="169">
        <v>225</v>
      </c>
      <c r="E177" s="174">
        <v>25</v>
      </c>
      <c r="F177" s="63">
        <f t="shared" si="3"/>
        <v>0.1111111111111111</v>
      </c>
    </row>
    <row r="178" spans="1:6" ht="60" x14ac:dyDescent="0.25">
      <c r="A178" s="165" t="s">
        <v>905</v>
      </c>
      <c r="B178" s="209" t="s">
        <v>906</v>
      </c>
      <c r="C178" s="163" t="s">
        <v>484</v>
      </c>
      <c r="D178" s="166">
        <v>6383.1999999999989</v>
      </c>
      <c r="E178" s="175">
        <f>E179+E182</f>
        <v>1221.62509</v>
      </c>
      <c r="F178" s="62">
        <f t="shared" si="3"/>
        <v>0.19138129621506458</v>
      </c>
    </row>
    <row r="179" spans="1:6" ht="30" x14ac:dyDescent="0.25">
      <c r="A179" s="165" t="s">
        <v>907</v>
      </c>
      <c r="B179" s="209" t="s">
        <v>908</v>
      </c>
      <c r="C179" s="163" t="s">
        <v>484</v>
      </c>
      <c r="D179" s="166">
        <v>1830.4</v>
      </c>
      <c r="E179" s="175">
        <f>E180+E181</f>
        <v>0</v>
      </c>
      <c r="F179" s="62">
        <f t="shared" si="3"/>
        <v>0</v>
      </c>
    </row>
    <row r="180" spans="1:6" ht="26.25" x14ac:dyDescent="0.25">
      <c r="A180" s="168" t="s">
        <v>909</v>
      </c>
      <c r="B180" s="207" t="s">
        <v>908</v>
      </c>
      <c r="C180" s="164" t="s">
        <v>910</v>
      </c>
      <c r="D180" s="169">
        <v>200</v>
      </c>
      <c r="E180" s="174">
        <v>0</v>
      </c>
      <c r="F180" s="63">
        <f t="shared" si="3"/>
        <v>0</v>
      </c>
    </row>
    <row r="181" spans="1:6" ht="64.5" x14ac:dyDescent="0.25">
      <c r="A181" s="168" t="s">
        <v>982</v>
      </c>
      <c r="B181" s="207" t="s">
        <v>908</v>
      </c>
      <c r="C181" s="164" t="s">
        <v>911</v>
      </c>
      <c r="D181" s="169">
        <v>1630.4</v>
      </c>
      <c r="E181" s="174">
        <v>0</v>
      </c>
      <c r="F181" s="63">
        <f t="shared" si="3"/>
        <v>0</v>
      </c>
    </row>
    <row r="182" spans="1:6" ht="45" x14ac:dyDescent="0.25">
      <c r="A182" s="165" t="s">
        <v>912</v>
      </c>
      <c r="B182" s="209" t="s">
        <v>913</v>
      </c>
      <c r="C182" s="163" t="s">
        <v>484</v>
      </c>
      <c r="D182" s="166">
        <v>4552.7999999999993</v>
      </c>
      <c r="E182" s="175">
        <f>E183+E184+E185</f>
        <v>1221.62509</v>
      </c>
      <c r="F182" s="62">
        <f t="shared" si="3"/>
        <v>0.26832390836408371</v>
      </c>
    </row>
    <row r="183" spans="1:6" ht="64.5" x14ac:dyDescent="0.25">
      <c r="A183" s="168" t="s">
        <v>696</v>
      </c>
      <c r="B183" s="207" t="s">
        <v>913</v>
      </c>
      <c r="C183" s="164" t="s">
        <v>697</v>
      </c>
      <c r="D183" s="169">
        <v>255.3</v>
      </c>
      <c r="E183" s="174">
        <v>244.756</v>
      </c>
      <c r="F183" s="63">
        <f t="shared" si="3"/>
        <v>0.95869956913435173</v>
      </c>
    </row>
    <row r="184" spans="1:6" ht="39" x14ac:dyDescent="0.25">
      <c r="A184" s="168" t="s">
        <v>914</v>
      </c>
      <c r="B184" s="207" t="s">
        <v>913</v>
      </c>
      <c r="C184" s="164" t="s">
        <v>915</v>
      </c>
      <c r="D184" s="169">
        <v>48.1</v>
      </c>
      <c r="E184" s="174">
        <v>0</v>
      </c>
      <c r="F184" s="63">
        <f t="shared" si="3"/>
        <v>0</v>
      </c>
    </row>
    <row r="185" spans="1:6" ht="26.25" x14ac:dyDescent="0.25">
      <c r="A185" s="168" t="s">
        <v>916</v>
      </c>
      <c r="B185" s="207" t="s">
        <v>913</v>
      </c>
      <c r="C185" s="164" t="s">
        <v>917</v>
      </c>
      <c r="D185" s="169">
        <v>4249.3999999999996</v>
      </c>
      <c r="E185" s="174">
        <v>976.86909000000003</v>
      </c>
      <c r="F185" s="63">
        <f t="shared" si="3"/>
        <v>0.22988400480067778</v>
      </c>
    </row>
    <row r="186" spans="1:6" ht="45" x14ac:dyDescent="0.25">
      <c r="A186" s="165" t="s">
        <v>918</v>
      </c>
      <c r="B186" s="209" t="s">
        <v>488</v>
      </c>
      <c r="C186" s="163" t="s">
        <v>484</v>
      </c>
      <c r="D186" s="166">
        <v>14759</v>
      </c>
      <c r="E186" s="175">
        <f>E187</f>
        <v>0</v>
      </c>
      <c r="F186" s="62">
        <f t="shared" si="3"/>
        <v>0</v>
      </c>
    </row>
    <row r="187" spans="1:6" ht="60" x14ac:dyDescent="0.25">
      <c r="A187" s="165" t="s">
        <v>919</v>
      </c>
      <c r="B187" s="209" t="s">
        <v>489</v>
      </c>
      <c r="C187" s="163" t="s">
        <v>484</v>
      </c>
      <c r="D187" s="166">
        <v>14759</v>
      </c>
      <c r="E187" s="175">
        <f>E188+E189+E190+E191+E192+E193</f>
        <v>0</v>
      </c>
      <c r="F187" s="62">
        <f t="shared" si="3"/>
        <v>0</v>
      </c>
    </row>
    <row r="188" spans="1:6" x14ac:dyDescent="0.25">
      <c r="A188" s="168" t="s">
        <v>490</v>
      </c>
      <c r="B188" s="207" t="s">
        <v>489</v>
      </c>
      <c r="C188" s="164" t="s">
        <v>491</v>
      </c>
      <c r="D188" s="169">
        <v>9651</v>
      </c>
      <c r="E188" s="174">
        <v>0</v>
      </c>
      <c r="F188" s="63">
        <f t="shared" si="3"/>
        <v>0</v>
      </c>
    </row>
    <row r="189" spans="1:6" ht="26.25" x14ac:dyDescent="0.25">
      <c r="A189" s="168" t="s">
        <v>517</v>
      </c>
      <c r="B189" s="207" t="s">
        <v>489</v>
      </c>
      <c r="C189" s="164" t="s">
        <v>518</v>
      </c>
      <c r="D189" s="169">
        <v>508.7</v>
      </c>
      <c r="E189" s="174">
        <v>0</v>
      </c>
      <c r="F189" s="63">
        <f t="shared" si="3"/>
        <v>0</v>
      </c>
    </row>
    <row r="190" spans="1:6" x14ac:dyDescent="0.25">
      <c r="A190" s="168" t="s">
        <v>520</v>
      </c>
      <c r="B190" s="207" t="s">
        <v>489</v>
      </c>
      <c r="C190" s="164" t="s">
        <v>521</v>
      </c>
      <c r="D190" s="169">
        <v>509.40000000000003</v>
      </c>
      <c r="E190" s="174">
        <v>0</v>
      </c>
      <c r="F190" s="63">
        <f t="shared" si="3"/>
        <v>0</v>
      </c>
    </row>
    <row r="191" spans="1:6" ht="26.25" x14ac:dyDescent="0.25">
      <c r="A191" s="168" t="s">
        <v>492</v>
      </c>
      <c r="B191" s="207" t="s">
        <v>489</v>
      </c>
      <c r="C191" s="164" t="s">
        <v>493</v>
      </c>
      <c r="D191" s="169">
        <v>3579.9000000000005</v>
      </c>
      <c r="E191" s="174">
        <v>0</v>
      </c>
      <c r="F191" s="63">
        <f t="shared" si="3"/>
        <v>0</v>
      </c>
    </row>
    <row r="192" spans="1:6" x14ac:dyDescent="0.25">
      <c r="A192" s="168" t="s">
        <v>494</v>
      </c>
      <c r="B192" s="207" t="s">
        <v>489</v>
      </c>
      <c r="C192" s="164" t="s">
        <v>495</v>
      </c>
      <c r="D192" s="169">
        <v>500</v>
      </c>
      <c r="E192" s="174">
        <v>0</v>
      </c>
      <c r="F192" s="63">
        <f t="shared" si="3"/>
        <v>0</v>
      </c>
    </row>
    <row r="193" spans="1:6" x14ac:dyDescent="0.25">
      <c r="A193" s="168" t="s">
        <v>585</v>
      </c>
      <c r="B193" s="207" t="s">
        <v>489</v>
      </c>
      <c r="C193" s="164" t="s">
        <v>920</v>
      </c>
      <c r="D193" s="169">
        <v>10</v>
      </c>
      <c r="E193" s="174">
        <v>0</v>
      </c>
      <c r="F193" s="63">
        <f t="shared" si="3"/>
        <v>0</v>
      </c>
    </row>
    <row r="194" spans="1:6" ht="45" x14ac:dyDescent="0.25">
      <c r="A194" s="165" t="s">
        <v>921</v>
      </c>
      <c r="B194" s="209" t="s">
        <v>515</v>
      </c>
      <c r="C194" s="163" t="s">
        <v>484</v>
      </c>
      <c r="D194" s="166">
        <v>5721.1</v>
      </c>
      <c r="E194" s="175">
        <f>E195+E202</f>
        <v>417.94088999999997</v>
      </c>
      <c r="F194" s="62">
        <f t="shared" si="3"/>
        <v>7.305254059534004E-2</v>
      </c>
    </row>
    <row r="195" spans="1:6" ht="60" x14ac:dyDescent="0.25">
      <c r="A195" s="165" t="s">
        <v>922</v>
      </c>
      <c r="B195" s="209" t="s">
        <v>516</v>
      </c>
      <c r="C195" s="163" t="s">
        <v>484</v>
      </c>
      <c r="D195" s="166">
        <v>5582.7000000000007</v>
      </c>
      <c r="E195" s="175">
        <f>E196+E197+E198+E199+E200+E201</f>
        <v>417.94088999999997</v>
      </c>
      <c r="F195" s="62">
        <f t="shared" si="3"/>
        <v>7.4863576763931419E-2</v>
      </c>
    </row>
    <row r="196" spans="1:6" x14ac:dyDescent="0.25">
      <c r="A196" s="168" t="s">
        <v>779</v>
      </c>
      <c r="B196" s="207" t="s">
        <v>516</v>
      </c>
      <c r="C196" s="164" t="s">
        <v>780</v>
      </c>
      <c r="D196" s="169">
        <v>200</v>
      </c>
      <c r="E196" s="174">
        <v>0</v>
      </c>
      <c r="F196" s="63">
        <f t="shared" si="3"/>
        <v>0</v>
      </c>
    </row>
    <row r="197" spans="1:6" x14ac:dyDescent="0.25">
      <c r="A197" s="168" t="s">
        <v>781</v>
      </c>
      <c r="B197" s="207" t="s">
        <v>516</v>
      </c>
      <c r="C197" s="164" t="s">
        <v>782</v>
      </c>
      <c r="D197" s="169">
        <v>180</v>
      </c>
      <c r="E197" s="174">
        <v>0</v>
      </c>
      <c r="F197" s="63">
        <f t="shared" si="3"/>
        <v>0</v>
      </c>
    </row>
    <row r="198" spans="1:6" ht="39" x14ac:dyDescent="0.25">
      <c r="A198" s="168" t="s">
        <v>787</v>
      </c>
      <c r="B198" s="207" t="s">
        <v>516</v>
      </c>
      <c r="C198" s="164" t="s">
        <v>788</v>
      </c>
      <c r="D198" s="169">
        <v>1326</v>
      </c>
      <c r="E198" s="174">
        <v>400.24088999999998</v>
      </c>
      <c r="F198" s="63">
        <f t="shared" si="3"/>
        <v>0.30184079185520363</v>
      </c>
    </row>
    <row r="199" spans="1:6" ht="26.25" x14ac:dyDescent="0.25">
      <c r="A199" s="168" t="s">
        <v>923</v>
      </c>
      <c r="B199" s="207" t="s">
        <v>516</v>
      </c>
      <c r="C199" s="164" t="s">
        <v>924</v>
      </c>
      <c r="D199" s="169">
        <v>3317.6000000000004</v>
      </c>
      <c r="E199" s="174">
        <v>0</v>
      </c>
      <c r="F199" s="63">
        <f t="shared" si="3"/>
        <v>0</v>
      </c>
    </row>
    <row r="200" spans="1:6" ht="26.25" x14ac:dyDescent="0.25">
      <c r="A200" s="168" t="s">
        <v>925</v>
      </c>
      <c r="B200" s="207" t="s">
        <v>516</v>
      </c>
      <c r="C200" s="164" t="s">
        <v>926</v>
      </c>
      <c r="D200" s="169">
        <v>354</v>
      </c>
      <c r="E200" s="174">
        <v>17.7</v>
      </c>
      <c r="F200" s="63">
        <f t="shared" si="3"/>
        <v>4.9999999999999996E-2</v>
      </c>
    </row>
    <row r="201" spans="1:6" ht="26.25" x14ac:dyDescent="0.25">
      <c r="A201" s="168" t="s">
        <v>927</v>
      </c>
      <c r="B201" s="207" t="s">
        <v>516</v>
      </c>
      <c r="C201" s="164" t="s">
        <v>928</v>
      </c>
      <c r="D201" s="169">
        <v>205.1</v>
      </c>
      <c r="E201" s="174">
        <v>0</v>
      </c>
      <c r="F201" s="63">
        <f t="shared" si="3"/>
        <v>0</v>
      </c>
    </row>
    <row r="202" spans="1:6" ht="75" x14ac:dyDescent="0.25">
      <c r="A202" s="165" t="s">
        <v>929</v>
      </c>
      <c r="B202" s="209" t="s">
        <v>519</v>
      </c>
      <c r="C202" s="163" t="s">
        <v>484</v>
      </c>
      <c r="D202" s="166">
        <v>138.4</v>
      </c>
      <c r="E202" s="175">
        <f>E203</f>
        <v>0</v>
      </c>
      <c r="F202" s="62">
        <f t="shared" si="3"/>
        <v>0</v>
      </c>
    </row>
    <row r="203" spans="1:6" ht="26.25" x14ac:dyDescent="0.25">
      <c r="A203" s="168" t="s">
        <v>930</v>
      </c>
      <c r="B203" s="207" t="s">
        <v>519</v>
      </c>
      <c r="C203" s="164" t="s">
        <v>521</v>
      </c>
      <c r="D203" s="169">
        <v>138.4</v>
      </c>
      <c r="E203" s="174">
        <v>0</v>
      </c>
      <c r="F203" s="63">
        <f t="shared" si="3"/>
        <v>0</v>
      </c>
    </row>
    <row r="204" spans="1:6" ht="30" x14ac:dyDescent="0.25">
      <c r="A204" s="165" t="s">
        <v>931</v>
      </c>
      <c r="B204" s="209" t="s">
        <v>530</v>
      </c>
      <c r="C204" s="163" t="s">
        <v>484</v>
      </c>
      <c r="D204" s="166">
        <v>107969.99999999999</v>
      </c>
      <c r="E204" s="175">
        <f>E205+E214+E222+E228+E233</f>
        <v>21625.908189999998</v>
      </c>
      <c r="F204" s="62">
        <f t="shared" si="3"/>
        <v>0.20029552829489675</v>
      </c>
    </row>
    <row r="205" spans="1:6" ht="30" x14ac:dyDescent="0.25">
      <c r="A205" s="165" t="s">
        <v>932</v>
      </c>
      <c r="B205" s="209" t="s">
        <v>531</v>
      </c>
      <c r="C205" s="163" t="s">
        <v>484</v>
      </c>
      <c r="D205" s="166">
        <v>27828.1</v>
      </c>
      <c r="E205" s="175">
        <f>E206+E207+E208+E209+E210+E211+E212+E213</f>
        <v>4775.56592</v>
      </c>
      <c r="F205" s="62">
        <f t="shared" si="3"/>
        <v>0.17160948537629231</v>
      </c>
    </row>
    <row r="206" spans="1:6" ht="64.5" x14ac:dyDescent="0.25">
      <c r="A206" s="168" t="s">
        <v>696</v>
      </c>
      <c r="B206" s="207" t="s">
        <v>531</v>
      </c>
      <c r="C206" s="164" t="s">
        <v>697</v>
      </c>
      <c r="D206" s="169">
        <v>427.4</v>
      </c>
      <c r="E206" s="174">
        <v>0</v>
      </c>
      <c r="F206" s="63">
        <f t="shared" ref="F206:F269" si="4">E206/D206</f>
        <v>0</v>
      </c>
    </row>
    <row r="207" spans="1:6" ht="39" x14ac:dyDescent="0.25">
      <c r="A207" s="168" t="s">
        <v>698</v>
      </c>
      <c r="B207" s="207" t="s">
        <v>531</v>
      </c>
      <c r="C207" s="164" t="s">
        <v>699</v>
      </c>
      <c r="D207" s="169">
        <v>2481.9</v>
      </c>
      <c r="E207" s="174">
        <v>20</v>
      </c>
      <c r="F207" s="63">
        <f t="shared" si="4"/>
        <v>8.0583423989685314E-3</v>
      </c>
    </row>
    <row r="208" spans="1:6" ht="26.25" x14ac:dyDescent="0.25">
      <c r="A208" s="168" t="s">
        <v>700</v>
      </c>
      <c r="B208" s="207" t="s">
        <v>531</v>
      </c>
      <c r="C208" s="164" t="s">
        <v>701</v>
      </c>
      <c r="D208" s="169">
        <v>22738.5</v>
      </c>
      <c r="E208" s="174">
        <v>4566.6661000000004</v>
      </c>
      <c r="F208" s="63">
        <f t="shared" si="4"/>
        <v>0.20083409635639995</v>
      </c>
    </row>
    <row r="209" spans="1:6" ht="64.5" x14ac:dyDescent="0.25">
      <c r="A209" s="168" t="s">
        <v>702</v>
      </c>
      <c r="B209" s="207" t="s">
        <v>531</v>
      </c>
      <c r="C209" s="164" t="s">
        <v>703</v>
      </c>
      <c r="D209" s="169">
        <v>955.8</v>
      </c>
      <c r="E209" s="174">
        <v>0</v>
      </c>
      <c r="F209" s="63">
        <f t="shared" si="4"/>
        <v>0</v>
      </c>
    </row>
    <row r="210" spans="1:6" ht="39" x14ac:dyDescent="0.25">
      <c r="A210" s="168" t="s">
        <v>704</v>
      </c>
      <c r="B210" s="207" t="s">
        <v>531</v>
      </c>
      <c r="C210" s="164" t="s">
        <v>705</v>
      </c>
      <c r="D210" s="169">
        <v>223.6</v>
      </c>
      <c r="E210" s="174">
        <v>20.061229999999998</v>
      </c>
      <c r="F210" s="63">
        <f t="shared" si="4"/>
        <v>8.9719275491949899E-2</v>
      </c>
    </row>
    <row r="211" spans="1:6" ht="51.75" x14ac:dyDescent="0.25">
      <c r="A211" s="168" t="s">
        <v>706</v>
      </c>
      <c r="B211" s="207" t="s">
        <v>531</v>
      </c>
      <c r="C211" s="164" t="s">
        <v>707</v>
      </c>
      <c r="D211" s="169">
        <v>724.80000000000007</v>
      </c>
      <c r="E211" s="174">
        <v>81.938590000000005</v>
      </c>
      <c r="F211" s="63">
        <f t="shared" si="4"/>
        <v>0.11304993101545253</v>
      </c>
    </row>
    <row r="212" spans="1:6" ht="51.75" x14ac:dyDescent="0.25">
      <c r="A212" s="168" t="s">
        <v>933</v>
      </c>
      <c r="B212" s="207" t="s">
        <v>531</v>
      </c>
      <c r="C212" s="164" t="s">
        <v>934</v>
      </c>
      <c r="D212" s="169">
        <v>189.20000000000002</v>
      </c>
      <c r="E212" s="174">
        <v>0</v>
      </c>
      <c r="F212" s="63">
        <f t="shared" si="4"/>
        <v>0</v>
      </c>
    </row>
    <row r="213" spans="1:6" ht="64.5" x14ac:dyDescent="0.25">
      <c r="A213" s="168" t="s">
        <v>702</v>
      </c>
      <c r="B213" s="207" t="s">
        <v>531</v>
      </c>
      <c r="C213" s="164" t="s">
        <v>710</v>
      </c>
      <c r="D213" s="169">
        <v>86.900000000000091</v>
      </c>
      <c r="E213" s="174">
        <v>86.9</v>
      </c>
      <c r="F213" s="63">
        <f t="shared" si="4"/>
        <v>0.999999999999999</v>
      </c>
    </row>
    <row r="214" spans="1:6" ht="30" x14ac:dyDescent="0.25">
      <c r="A214" s="165" t="s">
        <v>935</v>
      </c>
      <c r="B214" s="209" t="s">
        <v>532</v>
      </c>
      <c r="C214" s="163" t="s">
        <v>484</v>
      </c>
      <c r="D214" s="166">
        <v>17082.260000000002</v>
      </c>
      <c r="E214" s="175">
        <f>E215+E216+E217+E218+E219+E220+E221</f>
        <v>2341.65578</v>
      </c>
      <c r="F214" s="62">
        <f t="shared" si="4"/>
        <v>0.13708114617152531</v>
      </c>
    </row>
    <row r="215" spans="1:6" ht="64.5" x14ac:dyDescent="0.25">
      <c r="A215" s="168" t="s">
        <v>696</v>
      </c>
      <c r="B215" s="207" t="s">
        <v>532</v>
      </c>
      <c r="C215" s="164" t="s">
        <v>697</v>
      </c>
      <c r="D215" s="169">
        <v>90</v>
      </c>
      <c r="E215" s="174">
        <v>31.3</v>
      </c>
      <c r="F215" s="63">
        <f t="shared" si="4"/>
        <v>0.3477777777777778</v>
      </c>
    </row>
    <row r="216" spans="1:6" ht="39" x14ac:dyDescent="0.25">
      <c r="A216" s="168" t="s">
        <v>698</v>
      </c>
      <c r="B216" s="207" t="s">
        <v>532</v>
      </c>
      <c r="C216" s="164" t="s">
        <v>699</v>
      </c>
      <c r="D216" s="169">
        <v>4736.16</v>
      </c>
      <c r="E216" s="174">
        <v>36</v>
      </c>
      <c r="F216" s="63">
        <f t="shared" si="4"/>
        <v>7.601094557616297E-3</v>
      </c>
    </row>
    <row r="217" spans="1:6" ht="26.25" x14ac:dyDescent="0.25">
      <c r="A217" s="168" t="s">
        <v>700</v>
      </c>
      <c r="B217" s="207" t="s">
        <v>532</v>
      </c>
      <c r="C217" s="164" t="s">
        <v>701</v>
      </c>
      <c r="D217" s="169">
        <v>11612.2</v>
      </c>
      <c r="E217" s="174">
        <v>2220.4557799999998</v>
      </c>
      <c r="F217" s="63">
        <f t="shared" si="4"/>
        <v>0.19121749367045002</v>
      </c>
    </row>
    <row r="218" spans="1:6" ht="26.25" x14ac:dyDescent="0.25">
      <c r="A218" s="168" t="s">
        <v>936</v>
      </c>
      <c r="B218" s="207" t="s">
        <v>532</v>
      </c>
      <c r="C218" s="164" t="s">
        <v>937</v>
      </c>
      <c r="D218" s="169">
        <v>46.5</v>
      </c>
      <c r="E218" s="174">
        <v>0</v>
      </c>
      <c r="F218" s="63">
        <f t="shared" si="4"/>
        <v>0</v>
      </c>
    </row>
    <row r="219" spans="1:6" ht="26.25" x14ac:dyDescent="0.25">
      <c r="A219" s="168" t="s">
        <v>938</v>
      </c>
      <c r="B219" s="207" t="s">
        <v>532</v>
      </c>
      <c r="C219" s="164" t="s">
        <v>533</v>
      </c>
      <c r="D219" s="169">
        <v>10</v>
      </c>
      <c r="E219" s="174">
        <v>0</v>
      </c>
      <c r="F219" s="63">
        <f t="shared" si="4"/>
        <v>0</v>
      </c>
    </row>
    <row r="220" spans="1:6" ht="64.5" x14ac:dyDescent="0.25">
      <c r="A220" s="168" t="s">
        <v>702</v>
      </c>
      <c r="B220" s="207" t="s">
        <v>532</v>
      </c>
      <c r="C220" s="164" t="s">
        <v>703</v>
      </c>
      <c r="D220" s="169">
        <v>533.5</v>
      </c>
      <c r="E220" s="174">
        <v>0</v>
      </c>
      <c r="F220" s="63">
        <f t="shared" si="4"/>
        <v>0</v>
      </c>
    </row>
    <row r="221" spans="1:6" ht="64.5" x14ac:dyDescent="0.25">
      <c r="A221" s="168" t="s">
        <v>702</v>
      </c>
      <c r="B221" s="207" t="s">
        <v>532</v>
      </c>
      <c r="C221" s="164" t="s">
        <v>710</v>
      </c>
      <c r="D221" s="169">
        <v>53.899999999999977</v>
      </c>
      <c r="E221" s="174">
        <v>53.9</v>
      </c>
      <c r="F221" s="63">
        <f t="shared" si="4"/>
        <v>1.0000000000000004</v>
      </c>
    </row>
    <row r="222" spans="1:6" ht="30" x14ac:dyDescent="0.25">
      <c r="A222" s="165" t="s">
        <v>939</v>
      </c>
      <c r="B222" s="209" t="s">
        <v>534</v>
      </c>
      <c r="C222" s="163" t="s">
        <v>484</v>
      </c>
      <c r="D222" s="166">
        <v>52369.2</v>
      </c>
      <c r="E222" s="175">
        <f>E223+E224+E225+E226+E227</f>
        <v>11849.099909999999</v>
      </c>
      <c r="F222" s="62">
        <f t="shared" si="4"/>
        <v>0.22626085389885658</v>
      </c>
    </row>
    <row r="223" spans="1:6" ht="64.5" x14ac:dyDescent="0.25">
      <c r="A223" s="168" t="s">
        <v>696</v>
      </c>
      <c r="B223" s="207" t="s">
        <v>534</v>
      </c>
      <c r="C223" s="164" t="s">
        <v>697</v>
      </c>
      <c r="D223" s="169">
        <v>845.59999999999991</v>
      </c>
      <c r="E223" s="174">
        <v>400</v>
      </c>
      <c r="F223" s="63">
        <f t="shared" si="4"/>
        <v>0.47303689687795653</v>
      </c>
    </row>
    <row r="224" spans="1:6" ht="39" x14ac:dyDescent="0.25">
      <c r="A224" s="168" t="s">
        <v>698</v>
      </c>
      <c r="B224" s="207" t="s">
        <v>534</v>
      </c>
      <c r="C224" s="164" t="s">
        <v>699</v>
      </c>
      <c r="D224" s="169">
        <v>8418.7000000000007</v>
      </c>
      <c r="E224" s="174">
        <v>2198.4772400000002</v>
      </c>
      <c r="F224" s="63">
        <f t="shared" si="4"/>
        <v>0.26114212883224253</v>
      </c>
    </row>
    <row r="225" spans="1:6" ht="26.25" x14ac:dyDescent="0.25">
      <c r="A225" s="168" t="s">
        <v>700</v>
      </c>
      <c r="B225" s="207" t="s">
        <v>534</v>
      </c>
      <c r="C225" s="164" t="s">
        <v>701</v>
      </c>
      <c r="D225" s="169">
        <v>41891.099999999991</v>
      </c>
      <c r="E225" s="174">
        <v>9139.2226699999992</v>
      </c>
      <c r="F225" s="63">
        <f t="shared" si="4"/>
        <v>0.21816621358713428</v>
      </c>
    </row>
    <row r="226" spans="1:6" ht="64.5" x14ac:dyDescent="0.25">
      <c r="A226" s="168" t="s">
        <v>702</v>
      </c>
      <c r="B226" s="207" t="s">
        <v>534</v>
      </c>
      <c r="C226" s="164" t="s">
        <v>703</v>
      </c>
      <c r="D226" s="169">
        <v>1102.4000000000001</v>
      </c>
      <c r="E226" s="174">
        <v>0</v>
      </c>
      <c r="F226" s="63">
        <f t="shared" si="4"/>
        <v>0</v>
      </c>
    </row>
    <row r="227" spans="1:6" ht="64.5" x14ac:dyDescent="0.25">
      <c r="A227" s="168" t="s">
        <v>702</v>
      </c>
      <c r="B227" s="207" t="s">
        <v>534</v>
      </c>
      <c r="C227" s="164" t="s">
        <v>710</v>
      </c>
      <c r="D227" s="169">
        <v>111.39999999999981</v>
      </c>
      <c r="E227" s="174">
        <v>111.4</v>
      </c>
      <c r="F227" s="63">
        <f t="shared" si="4"/>
        <v>1.0000000000000018</v>
      </c>
    </row>
    <row r="228" spans="1:6" ht="45" x14ac:dyDescent="0.25">
      <c r="A228" s="165" t="s">
        <v>940</v>
      </c>
      <c r="B228" s="209" t="s">
        <v>941</v>
      </c>
      <c r="C228" s="163" t="s">
        <v>484</v>
      </c>
      <c r="D228" s="166">
        <v>9448.5399999999972</v>
      </c>
      <c r="E228" s="175">
        <f>E229+E230+E231+E232</f>
        <v>2064.0258899999999</v>
      </c>
      <c r="F228" s="62">
        <f t="shared" si="4"/>
        <v>0.21844918791686341</v>
      </c>
    </row>
    <row r="229" spans="1:6" ht="26.25" x14ac:dyDescent="0.25">
      <c r="A229" s="168" t="s">
        <v>730</v>
      </c>
      <c r="B229" s="207" t="s">
        <v>941</v>
      </c>
      <c r="C229" s="164" t="s">
        <v>731</v>
      </c>
      <c r="D229" s="169">
        <v>9001.9399999999987</v>
      </c>
      <c r="E229" s="174">
        <v>1884.30089</v>
      </c>
      <c r="F229" s="63">
        <f t="shared" si="4"/>
        <v>0.20932164511205364</v>
      </c>
    </row>
    <row r="230" spans="1:6" x14ac:dyDescent="0.25">
      <c r="A230" s="168" t="s">
        <v>799</v>
      </c>
      <c r="B230" s="207" t="s">
        <v>941</v>
      </c>
      <c r="C230" s="164" t="s">
        <v>800</v>
      </c>
      <c r="D230" s="169">
        <v>33.9</v>
      </c>
      <c r="E230" s="174">
        <v>12.824999999999999</v>
      </c>
      <c r="F230" s="63">
        <f t="shared" si="4"/>
        <v>0.37831858407079644</v>
      </c>
    </row>
    <row r="231" spans="1:6" x14ac:dyDescent="0.25">
      <c r="A231" s="168" t="s">
        <v>732</v>
      </c>
      <c r="B231" s="207" t="s">
        <v>941</v>
      </c>
      <c r="C231" s="164" t="s">
        <v>733</v>
      </c>
      <c r="D231" s="169">
        <v>233.29999999999998</v>
      </c>
      <c r="E231" s="174">
        <v>37.5</v>
      </c>
      <c r="F231" s="63">
        <f t="shared" si="4"/>
        <v>0.1607372481783112</v>
      </c>
    </row>
    <row r="232" spans="1:6" ht="64.5" x14ac:dyDescent="0.25">
      <c r="A232" s="168" t="s">
        <v>696</v>
      </c>
      <c r="B232" s="207" t="s">
        <v>941</v>
      </c>
      <c r="C232" s="164" t="s">
        <v>697</v>
      </c>
      <c r="D232" s="169">
        <v>179.4</v>
      </c>
      <c r="E232" s="174">
        <v>129.4</v>
      </c>
      <c r="F232" s="63">
        <f t="shared" si="4"/>
        <v>0.72129319955406912</v>
      </c>
    </row>
    <row r="233" spans="1:6" ht="30" x14ac:dyDescent="0.25">
      <c r="A233" s="165" t="s">
        <v>942</v>
      </c>
      <c r="B233" s="209" t="s">
        <v>943</v>
      </c>
      <c r="C233" s="163" t="s">
        <v>484</v>
      </c>
      <c r="D233" s="166">
        <v>1241.9000000000001</v>
      </c>
      <c r="E233" s="175">
        <f>E234</f>
        <v>595.56069000000002</v>
      </c>
      <c r="F233" s="62">
        <f t="shared" si="4"/>
        <v>0.47955607536838712</v>
      </c>
    </row>
    <row r="234" spans="1:6" x14ac:dyDescent="0.25">
      <c r="A234" s="168" t="s">
        <v>739</v>
      </c>
      <c r="B234" s="207" t="s">
        <v>943</v>
      </c>
      <c r="C234" s="164" t="s">
        <v>511</v>
      </c>
      <c r="D234" s="169">
        <v>1241.9000000000001</v>
      </c>
      <c r="E234" s="174">
        <v>595.56069000000002</v>
      </c>
      <c r="F234" s="63">
        <f t="shared" si="4"/>
        <v>0.47955607536838712</v>
      </c>
    </row>
    <row r="235" spans="1:6" ht="45" x14ac:dyDescent="0.25">
      <c r="A235" s="165" t="s">
        <v>944</v>
      </c>
      <c r="B235" s="209" t="s">
        <v>535</v>
      </c>
      <c r="C235" s="163" t="s">
        <v>484</v>
      </c>
      <c r="D235" s="166">
        <v>10671.5</v>
      </c>
      <c r="E235" s="175">
        <f>E236+E239</f>
        <v>0</v>
      </c>
      <c r="F235" s="62">
        <f t="shared" si="4"/>
        <v>0</v>
      </c>
    </row>
    <row r="236" spans="1:6" ht="30" x14ac:dyDescent="0.25">
      <c r="A236" s="165" t="s">
        <v>536</v>
      </c>
      <c r="B236" s="209" t="s">
        <v>537</v>
      </c>
      <c r="C236" s="163" t="s">
        <v>484</v>
      </c>
      <c r="D236" s="166">
        <v>8724.7000000000007</v>
      </c>
      <c r="E236" s="175">
        <f>E237+E238</f>
        <v>0</v>
      </c>
      <c r="F236" s="62">
        <f t="shared" si="4"/>
        <v>0</v>
      </c>
    </row>
    <row r="237" spans="1:6" ht="26.25" x14ac:dyDescent="0.25">
      <c r="A237" s="168" t="s">
        <v>945</v>
      </c>
      <c r="B237" s="207" t="s">
        <v>537</v>
      </c>
      <c r="C237" s="164" t="s">
        <v>538</v>
      </c>
      <c r="D237" s="169">
        <v>5256.4000000000005</v>
      </c>
      <c r="E237" s="174">
        <v>0</v>
      </c>
      <c r="F237" s="63">
        <f t="shared" si="4"/>
        <v>0</v>
      </c>
    </row>
    <row r="238" spans="1:6" ht="26.25" x14ac:dyDescent="0.25">
      <c r="A238" s="168" t="s">
        <v>946</v>
      </c>
      <c r="B238" s="207" t="s">
        <v>537</v>
      </c>
      <c r="C238" s="164" t="s">
        <v>540</v>
      </c>
      <c r="D238" s="169">
        <v>3468.3</v>
      </c>
      <c r="E238" s="174">
        <v>0</v>
      </c>
      <c r="F238" s="63">
        <f t="shared" si="4"/>
        <v>0</v>
      </c>
    </row>
    <row r="239" spans="1:6" ht="30" x14ac:dyDescent="0.25">
      <c r="A239" s="165" t="s">
        <v>541</v>
      </c>
      <c r="B239" s="209" t="s">
        <v>542</v>
      </c>
      <c r="C239" s="163" t="s">
        <v>484</v>
      </c>
      <c r="D239" s="166">
        <v>1946.8</v>
      </c>
      <c r="E239" s="175">
        <f>E240</f>
        <v>0</v>
      </c>
      <c r="F239" s="62">
        <f t="shared" si="4"/>
        <v>0</v>
      </c>
    </row>
    <row r="240" spans="1:6" ht="39" x14ac:dyDescent="0.25">
      <c r="A240" s="168" t="s">
        <v>947</v>
      </c>
      <c r="B240" s="207" t="s">
        <v>542</v>
      </c>
      <c r="C240" s="164" t="s">
        <v>543</v>
      </c>
      <c r="D240" s="169">
        <v>1946.8</v>
      </c>
      <c r="E240" s="174">
        <v>0</v>
      </c>
      <c r="F240" s="63">
        <f t="shared" si="4"/>
        <v>0</v>
      </c>
    </row>
    <row r="241" spans="1:6" ht="60" x14ac:dyDescent="0.25">
      <c r="A241" s="165" t="s">
        <v>948</v>
      </c>
      <c r="B241" s="209" t="s">
        <v>548</v>
      </c>
      <c r="C241" s="163" t="s">
        <v>484</v>
      </c>
      <c r="D241" s="166">
        <v>407</v>
      </c>
      <c r="E241" s="175">
        <f>E242+E245+E247</f>
        <v>27</v>
      </c>
      <c r="F241" s="62">
        <f t="shared" si="4"/>
        <v>6.6339066339066333E-2</v>
      </c>
    </row>
    <row r="242" spans="1:6" ht="45" x14ac:dyDescent="0.25">
      <c r="A242" s="165" t="s">
        <v>949</v>
      </c>
      <c r="B242" s="209" t="s">
        <v>950</v>
      </c>
      <c r="C242" s="163" t="s">
        <v>484</v>
      </c>
      <c r="D242" s="166">
        <v>150</v>
      </c>
      <c r="E242" s="175">
        <f>E243+E244</f>
        <v>0</v>
      </c>
      <c r="F242" s="62">
        <f t="shared" si="4"/>
        <v>0</v>
      </c>
    </row>
    <row r="243" spans="1:6" x14ac:dyDescent="0.25">
      <c r="A243" s="168" t="s">
        <v>739</v>
      </c>
      <c r="B243" s="207" t="s">
        <v>950</v>
      </c>
      <c r="C243" s="164" t="s">
        <v>511</v>
      </c>
      <c r="D243" s="169">
        <v>100</v>
      </c>
      <c r="E243" s="174">
        <v>0</v>
      </c>
      <c r="F243" s="63">
        <f t="shared" si="4"/>
        <v>0</v>
      </c>
    </row>
    <row r="244" spans="1:6" ht="26.25" x14ac:dyDescent="0.25">
      <c r="A244" s="168" t="s">
        <v>951</v>
      </c>
      <c r="B244" s="207" t="s">
        <v>950</v>
      </c>
      <c r="C244" s="164" t="s">
        <v>952</v>
      </c>
      <c r="D244" s="169">
        <v>50</v>
      </c>
      <c r="E244" s="174">
        <v>0</v>
      </c>
      <c r="F244" s="63">
        <f t="shared" si="4"/>
        <v>0</v>
      </c>
    </row>
    <row r="245" spans="1:6" ht="45" x14ac:dyDescent="0.25">
      <c r="A245" s="165" t="s">
        <v>953</v>
      </c>
      <c r="B245" s="209" t="s">
        <v>954</v>
      </c>
      <c r="C245" s="163" t="s">
        <v>484</v>
      </c>
      <c r="D245" s="166">
        <v>73</v>
      </c>
      <c r="E245" s="175">
        <f>E246</f>
        <v>0</v>
      </c>
      <c r="F245" s="62">
        <f t="shared" si="4"/>
        <v>0</v>
      </c>
    </row>
    <row r="246" spans="1:6" x14ac:dyDescent="0.25">
      <c r="A246" s="168" t="s">
        <v>739</v>
      </c>
      <c r="B246" s="207" t="s">
        <v>954</v>
      </c>
      <c r="C246" s="164" t="s">
        <v>511</v>
      </c>
      <c r="D246" s="169">
        <v>73</v>
      </c>
      <c r="E246" s="174">
        <v>0</v>
      </c>
      <c r="F246" s="63">
        <f t="shared" si="4"/>
        <v>0</v>
      </c>
    </row>
    <row r="247" spans="1:6" ht="60" x14ac:dyDescent="0.25">
      <c r="A247" s="165" t="s">
        <v>955</v>
      </c>
      <c r="B247" s="209" t="s">
        <v>956</v>
      </c>
      <c r="C247" s="163" t="s">
        <v>484</v>
      </c>
      <c r="D247" s="166">
        <v>184</v>
      </c>
      <c r="E247" s="175">
        <f>E248</f>
        <v>27</v>
      </c>
      <c r="F247" s="62">
        <f t="shared" si="4"/>
        <v>0.14673913043478262</v>
      </c>
    </row>
    <row r="248" spans="1:6" x14ac:dyDescent="0.25">
      <c r="A248" s="168" t="s">
        <v>739</v>
      </c>
      <c r="B248" s="207" t="s">
        <v>956</v>
      </c>
      <c r="C248" s="164" t="s">
        <v>511</v>
      </c>
      <c r="D248" s="169">
        <v>184</v>
      </c>
      <c r="E248" s="174">
        <v>27</v>
      </c>
      <c r="F248" s="63">
        <f t="shared" si="4"/>
        <v>0.14673913043478262</v>
      </c>
    </row>
    <row r="249" spans="1:6" ht="30" x14ac:dyDescent="0.25">
      <c r="A249" s="165" t="s">
        <v>957</v>
      </c>
      <c r="B249" s="209" t="s">
        <v>553</v>
      </c>
      <c r="C249" s="163" t="s">
        <v>484</v>
      </c>
      <c r="D249" s="166">
        <v>99406.1</v>
      </c>
      <c r="E249" s="175">
        <f>E250+E254+E260+E264+E268+E271</f>
        <v>21212.818640000005</v>
      </c>
      <c r="F249" s="62">
        <f t="shared" si="4"/>
        <v>0.2133955425270683</v>
      </c>
    </row>
    <row r="250" spans="1:6" ht="30" x14ac:dyDescent="0.25">
      <c r="A250" s="165" t="s">
        <v>958</v>
      </c>
      <c r="B250" s="209" t="s">
        <v>554</v>
      </c>
      <c r="C250" s="163" t="s">
        <v>484</v>
      </c>
      <c r="D250" s="166">
        <v>2549</v>
      </c>
      <c r="E250" s="175">
        <f>E251+E252+E253</f>
        <v>2114.2394100000001</v>
      </c>
      <c r="F250" s="62">
        <f t="shared" si="4"/>
        <v>0.82943876422126328</v>
      </c>
    </row>
    <row r="251" spans="1:6" ht="26.25" x14ac:dyDescent="0.25">
      <c r="A251" s="168" t="s">
        <v>700</v>
      </c>
      <c r="B251" s="207" t="s">
        <v>554</v>
      </c>
      <c r="C251" s="164" t="s">
        <v>701</v>
      </c>
      <c r="D251" s="169">
        <v>2081.4</v>
      </c>
      <c r="E251" s="174">
        <v>2081.4</v>
      </c>
      <c r="F251" s="63">
        <f t="shared" si="4"/>
        <v>1</v>
      </c>
    </row>
    <row r="252" spans="1:6" ht="39" x14ac:dyDescent="0.25">
      <c r="A252" s="168" t="s">
        <v>704</v>
      </c>
      <c r="B252" s="207" t="s">
        <v>554</v>
      </c>
      <c r="C252" s="164" t="s">
        <v>705</v>
      </c>
      <c r="D252" s="169">
        <v>85.300000000000011</v>
      </c>
      <c r="E252" s="174">
        <v>5.7542099999999996</v>
      </c>
      <c r="F252" s="63">
        <f t="shared" si="4"/>
        <v>6.7458499413833514E-2</v>
      </c>
    </row>
    <row r="253" spans="1:6" ht="51.75" x14ac:dyDescent="0.25">
      <c r="A253" s="168" t="s">
        <v>706</v>
      </c>
      <c r="B253" s="207" t="s">
        <v>554</v>
      </c>
      <c r="C253" s="164" t="s">
        <v>707</v>
      </c>
      <c r="D253" s="169">
        <v>382.29999999999995</v>
      </c>
      <c r="E253" s="174">
        <v>27.0852</v>
      </c>
      <c r="F253" s="63">
        <f t="shared" si="4"/>
        <v>7.0848025111169249E-2</v>
      </c>
    </row>
    <row r="254" spans="1:6" ht="45" x14ac:dyDescent="0.25">
      <c r="A254" s="165" t="s">
        <v>959</v>
      </c>
      <c r="B254" s="209" t="s">
        <v>960</v>
      </c>
      <c r="C254" s="163" t="s">
        <v>484</v>
      </c>
      <c r="D254" s="166">
        <v>28442.200000000004</v>
      </c>
      <c r="E254" s="175">
        <f>E255+E256+E257+E258+E259</f>
        <v>3276.6684</v>
      </c>
      <c r="F254" s="62">
        <f t="shared" si="4"/>
        <v>0.11520446378972089</v>
      </c>
    </row>
    <row r="255" spans="1:6" ht="64.5" x14ac:dyDescent="0.25">
      <c r="A255" s="168" t="s">
        <v>696</v>
      </c>
      <c r="B255" s="207" t="s">
        <v>960</v>
      </c>
      <c r="C255" s="164" t="s">
        <v>697</v>
      </c>
      <c r="D255" s="169">
        <v>500.5</v>
      </c>
      <c r="E255" s="174">
        <v>80</v>
      </c>
      <c r="F255" s="63">
        <f t="shared" si="4"/>
        <v>0.15984015984015984</v>
      </c>
    </row>
    <row r="256" spans="1:6" ht="39" x14ac:dyDescent="0.25">
      <c r="A256" s="168" t="s">
        <v>698</v>
      </c>
      <c r="B256" s="207" t="s">
        <v>960</v>
      </c>
      <c r="C256" s="164" t="s">
        <v>699</v>
      </c>
      <c r="D256" s="169">
        <v>3337.8999999999996</v>
      </c>
      <c r="E256" s="174">
        <v>92.952860000000001</v>
      </c>
      <c r="F256" s="63">
        <f t="shared" si="4"/>
        <v>2.7847706641900598E-2</v>
      </c>
    </row>
    <row r="257" spans="1:6" ht="26.25" x14ac:dyDescent="0.25">
      <c r="A257" s="168" t="s">
        <v>700</v>
      </c>
      <c r="B257" s="207" t="s">
        <v>960</v>
      </c>
      <c r="C257" s="164" t="s">
        <v>701</v>
      </c>
      <c r="D257" s="169">
        <v>23952</v>
      </c>
      <c r="E257" s="174">
        <v>3103.7155400000001</v>
      </c>
      <c r="F257" s="63">
        <f t="shared" si="4"/>
        <v>0.12958064211756848</v>
      </c>
    </row>
    <row r="258" spans="1:6" ht="64.5" x14ac:dyDescent="0.25">
      <c r="A258" s="168" t="s">
        <v>702</v>
      </c>
      <c r="B258" s="207" t="s">
        <v>960</v>
      </c>
      <c r="C258" s="164" t="s">
        <v>703</v>
      </c>
      <c r="D258" s="169">
        <v>597.4</v>
      </c>
      <c r="E258" s="174">
        <v>0</v>
      </c>
      <c r="F258" s="63">
        <f t="shared" si="4"/>
        <v>0</v>
      </c>
    </row>
    <row r="259" spans="1:6" ht="64.5" x14ac:dyDescent="0.25">
      <c r="A259" s="168" t="s">
        <v>702</v>
      </c>
      <c r="B259" s="207" t="s">
        <v>960</v>
      </c>
      <c r="C259" s="164" t="s">
        <v>710</v>
      </c>
      <c r="D259" s="169">
        <v>54.400000000000034</v>
      </c>
      <c r="E259" s="174">
        <v>0</v>
      </c>
      <c r="F259" s="63">
        <f t="shared" si="4"/>
        <v>0</v>
      </c>
    </row>
    <row r="260" spans="1:6" ht="60" x14ac:dyDescent="0.25">
      <c r="A260" s="165" t="s">
        <v>961</v>
      </c>
      <c r="B260" s="209" t="s">
        <v>962</v>
      </c>
      <c r="C260" s="163" t="s">
        <v>484</v>
      </c>
      <c r="D260" s="166">
        <v>55981.899999999994</v>
      </c>
      <c r="E260" s="175">
        <f>E261+E262+E263</f>
        <v>11154.63529</v>
      </c>
      <c r="F260" s="62">
        <f t="shared" si="4"/>
        <v>0.19925431773483931</v>
      </c>
    </row>
    <row r="261" spans="1:6" ht="64.5" x14ac:dyDescent="0.25">
      <c r="A261" s="168" t="s">
        <v>696</v>
      </c>
      <c r="B261" s="207" t="s">
        <v>962</v>
      </c>
      <c r="C261" s="164" t="s">
        <v>697</v>
      </c>
      <c r="D261" s="169">
        <v>701.9</v>
      </c>
      <c r="E261" s="174">
        <v>525.42448000000002</v>
      </c>
      <c r="F261" s="63">
        <f t="shared" si="4"/>
        <v>0.74857455477988322</v>
      </c>
    </row>
    <row r="262" spans="1:6" ht="39" x14ac:dyDescent="0.25">
      <c r="A262" s="168" t="s">
        <v>698</v>
      </c>
      <c r="B262" s="207" t="s">
        <v>962</v>
      </c>
      <c r="C262" s="164" t="s">
        <v>699</v>
      </c>
      <c r="D262" s="169">
        <v>11757.9</v>
      </c>
      <c r="E262" s="174">
        <v>1887.1346100000001</v>
      </c>
      <c r="F262" s="63">
        <f t="shared" si="4"/>
        <v>0.16049929068966398</v>
      </c>
    </row>
    <row r="263" spans="1:6" ht="26.25" x14ac:dyDescent="0.25">
      <c r="A263" s="168" t="s">
        <v>700</v>
      </c>
      <c r="B263" s="207" t="s">
        <v>962</v>
      </c>
      <c r="C263" s="164" t="s">
        <v>701</v>
      </c>
      <c r="D263" s="169">
        <v>43522.1</v>
      </c>
      <c r="E263" s="174">
        <v>8742.0761999999995</v>
      </c>
      <c r="F263" s="63">
        <f t="shared" si="4"/>
        <v>0.20086522019847389</v>
      </c>
    </row>
    <row r="264" spans="1:6" ht="45" x14ac:dyDescent="0.25">
      <c r="A264" s="165" t="s">
        <v>963</v>
      </c>
      <c r="B264" s="209" t="s">
        <v>964</v>
      </c>
      <c r="C264" s="163" t="s">
        <v>484</v>
      </c>
      <c r="D264" s="166">
        <v>6280</v>
      </c>
      <c r="E264" s="175">
        <f>E265+E266+E267</f>
        <v>1412.75972</v>
      </c>
      <c r="F264" s="62">
        <f t="shared" si="4"/>
        <v>0.22496173885350318</v>
      </c>
    </row>
    <row r="265" spans="1:6" ht="26.25" x14ac:dyDescent="0.25">
      <c r="A265" s="168" t="s">
        <v>730</v>
      </c>
      <c r="B265" s="207" t="s">
        <v>964</v>
      </c>
      <c r="C265" s="164" t="s">
        <v>731</v>
      </c>
      <c r="D265" s="169">
        <v>5705.9</v>
      </c>
      <c r="E265" s="174">
        <v>1219</v>
      </c>
      <c r="F265" s="63">
        <f t="shared" si="4"/>
        <v>0.21363851452005819</v>
      </c>
    </row>
    <row r="266" spans="1:6" x14ac:dyDescent="0.25">
      <c r="A266" s="168" t="s">
        <v>732</v>
      </c>
      <c r="B266" s="207" t="s">
        <v>964</v>
      </c>
      <c r="C266" s="164" t="s">
        <v>733</v>
      </c>
      <c r="D266" s="169">
        <v>455</v>
      </c>
      <c r="E266" s="174">
        <v>107.31972</v>
      </c>
      <c r="F266" s="63">
        <f t="shared" si="4"/>
        <v>0.2358675164835165</v>
      </c>
    </row>
    <row r="267" spans="1:6" ht="64.5" x14ac:dyDescent="0.25">
      <c r="A267" s="168" t="s">
        <v>696</v>
      </c>
      <c r="B267" s="207" t="s">
        <v>964</v>
      </c>
      <c r="C267" s="164" t="s">
        <v>697</v>
      </c>
      <c r="D267" s="169">
        <v>119.1</v>
      </c>
      <c r="E267" s="174">
        <v>86.44</v>
      </c>
      <c r="F267" s="63">
        <f t="shared" si="4"/>
        <v>0.72577665827036109</v>
      </c>
    </row>
    <row r="268" spans="1:6" ht="45" x14ac:dyDescent="0.25">
      <c r="A268" s="165" t="s">
        <v>965</v>
      </c>
      <c r="B268" s="209" t="s">
        <v>966</v>
      </c>
      <c r="C268" s="163" t="s">
        <v>484</v>
      </c>
      <c r="D268" s="166">
        <v>5753</v>
      </c>
      <c r="E268" s="175">
        <f>E269+E270</f>
        <v>3254.5158200000001</v>
      </c>
      <c r="F268" s="62">
        <f t="shared" si="4"/>
        <v>0.56570759951329741</v>
      </c>
    </row>
    <row r="269" spans="1:6" ht="64.5" x14ac:dyDescent="0.25">
      <c r="A269" s="168" t="s">
        <v>967</v>
      </c>
      <c r="B269" s="207" t="s">
        <v>966</v>
      </c>
      <c r="C269" s="164" t="s">
        <v>968</v>
      </c>
      <c r="D269" s="169">
        <v>2933</v>
      </c>
      <c r="E269" s="174">
        <f>426.374+320.122</f>
        <v>746.49600000000009</v>
      </c>
      <c r="F269" s="63">
        <f t="shared" si="4"/>
        <v>0.25451619502216166</v>
      </c>
    </row>
    <row r="270" spans="1:6" ht="51.75" x14ac:dyDescent="0.25">
      <c r="A270" s="168" t="s">
        <v>969</v>
      </c>
      <c r="B270" s="207" t="s">
        <v>966</v>
      </c>
      <c r="C270" s="164" t="s">
        <v>970</v>
      </c>
      <c r="D270" s="169">
        <v>2820</v>
      </c>
      <c r="E270" s="174">
        <f>926.81427+1581.20555</f>
        <v>2508.01982</v>
      </c>
      <c r="F270" s="63">
        <f t="shared" ref="F270:F280" si="5">E270/D270</f>
        <v>0.88936873049645393</v>
      </c>
    </row>
    <row r="271" spans="1:6" ht="45" x14ac:dyDescent="0.25">
      <c r="A271" s="165" t="s">
        <v>971</v>
      </c>
      <c r="B271" s="209" t="s">
        <v>972</v>
      </c>
      <c r="C271" s="163" t="s">
        <v>484</v>
      </c>
      <c r="D271" s="166">
        <v>400</v>
      </c>
      <c r="E271" s="175">
        <f>E272</f>
        <v>0</v>
      </c>
      <c r="F271" s="62">
        <f t="shared" si="5"/>
        <v>0</v>
      </c>
    </row>
    <row r="272" spans="1:6" ht="39" x14ac:dyDescent="0.25">
      <c r="A272" s="168" t="s">
        <v>973</v>
      </c>
      <c r="B272" s="207" t="s">
        <v>972</v>
      </c>
      <c r="C272" s="164" t="s">
        <v>974</v>
      </c>
      <c r="D272" s="169">
        <v>400</v>
      </c>
      <c r="E272" s="174">
        <v>0</v>
      </c>
      <c r="F272" s="63">
        <f t="shared" si="5"/>
        <v>0</v>
      </c>
    </row>
    <row r="273" spans="1:6" ht="45" x14ac:dyDescent="0.25">
      <c r="A273" s="165" t="s">
        <v>975</v>
      </c>
      <c r="B273" s="209" t="s">
        <v>569</v>
      </c>
      <c r="C273" s="163" t="s">
        <v>484</v>
      </c>
      <c r="D273" s="166">
        <v>609.29999999999995</v>
      </c>
      <c r="E273" s="175">
        <f>E274</f>
        <v>65</v>
      </c>
      <c r="F273" s="62">
        <f t="shared" si="5"/>
        <v>0.10667979648777286</v>
      </c>
    </row>
    <row r="274" spans="1:6" ht="60" x14ac:dyDescent="0.25">
      <c r="A274" s="165" t="s">
        <v>976</v>
      </c>
      <c r="B274" s="209" t="s">
        <v>570</v>
      </c>
      <c r="C274" s="163" t="s">
        <v>484</v>
      </c>
      <c r="D274" s="166">
        <v>609.29999999999995</v>
      </c>
      <c r="E274" s="175">
        <f>E275</f>
        <v>65</v>
      </c>
      <c r="F274" s="62">
        <f t="shared" si="5"/>
        <v>0.10667979648777286</v>
      </c>
    </row>
    <row r="275" spans="1:6" ht="26.25" x14ac:dyDescent="0.25">
      <c r="A275" s="168" t="s">
        <v>977</v>
      </c>
      <c r="B275" s="207" t="s">
        <v>570</v>
      </c>
      <c r="C275" s="164" t="s">
        <v>978</v>
      </c>
      <c r="D275" s="169">
        <v>609.29999999999995</v>
      </c>
      <c r="E275" s="174">
        <v>65</v>
      </c>
      <c r="F275" s="63">
        <f t="shared" si="5"/>
        <v>0.10667979648777286</v>
      </c>
    </row>
    <row r="276" spans="1:6" ht="30" x14ac:dyDescent="0.25">
      <c r="A276" s="165" t="s">
        <v>979</v>
      </c>
      <c r="B276" s="209" t="s">
        <v>571</v>
      </c>
      <c r="C276" s="163" t="s">
        <v>484</v>
      </c>
      <c r="D276" s="166">
        <v>4521.5999999999995</v>
      </c>
      <c r="E276" s="175">
        <f>E277</f>
        <v>0</v>
      </c>
      <c r="F276" s="62">
        <f t="shared" si="5"/>
        <v>0</v>
      </c>
    </row>
    <row r="277" spans="1:6" ht="30" x14ac:dyDescent="0.25">
      <c r="A277" s="165" t="s">
        <v>572</v>
      </c>
      <c r="B277" s="209" t="s">
        <v>573</v>
      </c>
      <c r="C277" s="163" t="s">
        <v>484</v>
      </c>
      <c r="D277" s="166">
        <v>4521.5999999999995</v>
      </c>
      <c r="E277" s="175">
        <f>E278+E279+E280</f>
        <v>0</v>
      </c>
      <c r="F277" s="62">
        <f t="shared" si="5"/>
        <v>0</v>
      </c>
    </row>
    <row r="278" spans="1:6" ht="26.25" x14ac:dyDescent="0.25">
      <c r="A278" s="168" t="s">
        <v>980</v>
      </c>
      <c r="B278" s="207" t="s">
        <v>573</v>
      </c>
      <c r="C278" s="164" t="s">
        <v>981</v>
      </c>
      <c r="D278" s="169">
        <v>89.5</v>
      </c>
      <c r="E278" s="174">
        <v>0</v>
      </c>
      <c r="F278" s="63">
        <f t="shared" si="5"/>
        <v>0</v>
      </c>
    </row>
    <row r="279" spans="1:6" ht="26.25" x14ac:dyDescent="0.25">
      <c r="A279" s="168" t="s">
        <v>574</v>
      </c>
      <c r="B279" s="207" t="s">
        <v>573</v>
      </c>
      <c r="C279" s="164" t="s">
        <v>575</v>
      </c>
      <c r="D279" s="169">
        <v>795.4</v>
      </c>
      <c r="E279" s="174">
        <v>0</v>
      </c>
      <c r="F279" s="63">
        <f t="shared" si="5"/>
        <v>0</v>
      </c>
    </row>
    <row r="280" spans="1:6" x14ac:dyDescent="0.25">
      <c r="A280" s="168" t="s">
        <v>576</v>
      </c>
      <c r="B280" s="207" t="s">
        <v>573</v>
      </c>
      <c r="C280" s="164" t="s">
        <v>577</v>
      </c>
      <c r="D280" s="169">
        <v>3636.7</v>
      </c>
      <c r="E280" s="174">
        <v>0</v>
      </c>
      <c r="F280" s="63">
        <f t="shared" si="5"/>
        <v>0</v>
      </c>
    </row>
  </sheetData>
  <mergeCells count="5">
    <mergeCell ref="A1:F1"/>
    <mergeCell ref="A2:F2"/>
    <mergeCell ref="A3:F3"/>
    <mergeCell ref="B5:C5"/>
    <mergeCell ref="B6:C6"/>
  </mergeCells>
  <pageMargins left="0.70866141732283472" right="0.15748031496062992" top="0.27559055118110237" bottom="0.15748031496062992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SheetLayoutView="100" workbookViewId="0">
      <selection activeCell="D41" sqref="D41"/>
    </sheetView>
  </sheetViews>
  <sheetFormatPr defaultRowHeight="15" x14ac:dyDescent="0.25"/>
  <cols>
    <col min="1" max="1" width="19" style="8" customWidth="1"/>
    <col min="2" max="2" width="17.140625" style="8" customWidth="1"/>
    <col min="3" max="3" width="20.5703125" style="8" customWidth="1"/>
    <col min="4" max="4" width="68.85546875" style="8" customWidth="1"/>
    <col min="5" max="16384" width="9.140625" style="8"/>
  </cols>
  <sheetData>
    <row r="1" spans="1:5" ht="18.75" x14ac:dyDescent="0.3">
      <c r="A1" s="253"/>
      <c r="B1" s="254"/>
      <c r="C1" s="253"/>
    </row>
    <row r="2" spans="1:5" ht="18.75" x14ac:dyDescent="0.3">
      <c r="A2" s="253"/>
      <c r="B2" s="254"/>
      <c r="C2" s="253"/>
      <c r="D2" s="254"/>
    </row>
    <row r="3" spans="1:5" ht="18.75" x14ac:dyDescent="0.3">
      <c r="A3" s="255" t="s">
        <v>423</v>
      </c>
      <c r="B3" s="253"/>
      <c r="C3" s="255"/>
      <c r="D3" s="255"/>
    </row>
    <row r="4" spans="1:5" ht="18.75" x14ac:dyDescent="0.3">
      <c r="A4" s="256" t="s">
        <v>424</v>
      </c>
      <c r="B4" s="256"/>
      <c r="C4" s="256"/>
      <c r="D4" s="256"/>
    </row>
    <row r="5" spans="1:5" ht="18.75" x14ac:dyDescent="0.3">
      <c r="A5" s="256" t="s">
        <v>425</v>
      </c>
      <c r="B5" s="256"/>
      <c r="C5" s="256"/>
      <c r="D5" s="256"/>
    </row>
    <row r="6" spans="1:5" ht="18.75" x14ac:dyDescent="0.3">
      <c r="A6" s="256" t="s">
        <v>983</v>
      </c>
      <c r="B6" s="256"/>
      <c r="C6" s="256"/>
      <c r="D6" s="256"/>
      <c r="E6" s="9"/>
    </row>
    <row r="7" spans="1:5" ht="18.75" x14ac:dyDescent="0.3">
      <c r="A7" s="10"/>
      <c r="C7" s="11"/>
      <c r="D7" s="12"/>
    </row>
    <row r="8" spans="1:5" ht="18.75" x14ac:dyDescent="0.25">
      <c r="A8" s="13" t="s">
        <v>426</v>
      </c>
      <c r="B8" s="13" t="s">
        <v>427</v>
      </c>
      <c r="C8" s="252" t="s">
        <v>428</v>
      </c>
      <c r="D8" s="252" t="s">
        <v>429</v>
      </c>
    </row>
    <row r="9" spans="1:5" ht="18.75" x14ac:dyDescent="0.25">
      <c r="A9" s="14" t="s">
        <v>432</v>
      </c>
      <c r="B9" s="14" t="s">
        <v>430</v>
      </c>
      <c r="C9" s="252"/>
      <c r="D9" s="252"/>
    </row>
    <row r="10" spans="1:5" ht="18.75" x14ac:dyDescent="0.25">
      <c r="A10" s="15"/>
      <c r="B10" s="16"/>
      <c r="C10" s="17"/>
      <c r="D10" s="18"/>
    </row>
    <row r="11" spans="1:5" ht="34.5" x14ac:dyDescent="0.3">
      <c r="A11" s="19" t="s">
        <v>986</v>
      </c>
      <c r="B11" s="20">
        <v>0</v>
      </c>
      <c r="C11" s="21"/>
      <c r="D11" s="22"/>
    </row>
    <row r="12" spans="1:5" s="27" customFormat="1" ht="18.75" x14ac:dyDescent="0.3">
      <c r="A12" s="23"/>
      <c r="B12" s="24"/>
      <c r="C12" s="25"/>
      <c r="D12" s="26"/>
    </row>
    <row r="13" spans="1:5" s="27" customFormat="1" ht="18.75" x14ac:dyDescent="0.3">
      <c r="A13" s="23"/>
      <c r="B13" s="24"/>
      <c r="C13" s="25"/>
      <c r="D13" s="26"/>
    </row>
    <row r="14" spans="1:5" s="27" customFormat="1" ht="18.75" x14ac:dyDescent="0.3">
      <c r="A14" s="23"/>
      <c r="B14" s="24"/>
      <c r="C14" s="25"/>
      <c r="D14" s="26"/>
    </row>
    <row r="15" spans="1:5" x14ac:dyDescent="0.25">
      <c r="A15" s="28" t="s">
        <v>431</v>
      </c>
      <c r="C15" s="11"/>
      <c r="D15" s="12"/>
    </row>
    <row r="16" spans="1:5" x14ac:dyDescent="0.25">
      <c r="A16" s="28" t="s">
        <v>579</v>
      </c>
      <c r="C16" s="11"/>
      <c r="D16" s="12"/>
    </row>
    <row r="17" spans="1:4" ht="18.75" x14ac:dyDescent="0.3">
      <c r="A17" s="29"/>
      <c r="B17" s="30"/>
      <c r="C17" s="31"/>
      <c r="D17" s="32"/>
    </row>
    <row r="18" spans="1:4" ht="18.75" x14ac:dyDescent="0.3">
      <c r="A18" s="29"/>
      <c r="B18" s="30"/>
      <c r="C18" s="31"/>
      <c r="D18" s="32"/>
    </row>
    <row r="19" spans="1:4" ht="18.75" x14ac:dyDescent="0.3">
      <c r="A19" s="29"/>
      <c r="B19" s="30"/>
      <c r="C19" s="31"/>
      <c r="D19" s="32"/>
    </row>
    <row r="20" spans="1:4" ht="18.75" x14ac:dyDescent="0.3">
      <c r="A20" s="29"/>
      <c r="B20" s="30"/>
      <c r="C20" s="31"/>
      <c r="D20" s="32"/>
    </row>
    <row r="21" spans="1:4" ht="18.75" x14ac:dyDescent="0.3">
      <c r="A21" s="29"/>
      <c r="B21" s="30"/>
      <c r="C21" s="31"/>
      <c r="D21" s="32"/>
    </row>
    <row r="22" spans="1:4" ht="18.75" x14ac:dyDescent="0.3">
      <c r="A22" s="29"/>
      <c r="B22" s="30"/>
      <c r="C22" s="31"/>
      <c r="D22" s="32"/>
    </row>
    <row r="23" spans="1:4" ht="18.75" x14ac:dyDescent="0.3">
      <c r="A23" s="29"/>
      <c r="B23" s="30"/>
      <c r="C23" s="31"/>
      <c r="D23" s="32"/>
    </row>
    <row r="24" spans="1:4" ht="18.75" x14ac:dyDescent="0.3">
      <c r="A24" s="29"/>
      <c r="B24" s="30"/>
      <c r="C24" s="31"/>
      <c r="D24" s="32"/>
    </row>
    <row r="25" spans="1:4" ht="18.75" x14ac:dyDescent="0.3">
      <c r="A25" s="29"/>
      <c r="B25" s="30"/>
      <c r="C25" s="31"/>
      <c r="D25" s="32"/>
    </row>
    <row r="26" spans="1:4" ht="18.75" x14ac:dyDescent="0.3">
      <c r="A26" s="29"/>
      <c r="B26" s="30"/>
      <c r="C26" s="31"/>
      <c r="D26" s="32"/>
    </row>
    <row r="27" spans="1:4" ht="18.75" x14ac:dyDescent="0.25">
      <c r="A27" s="33"/>
      <c r="B27" s="34"/>
      <c r="C27" s="33"/>
      <c r="D27" s="33"/>
    </row>
  </sheetData>
  <mergeCells count="8">
    <mergeCell ref="C8:C9"/>
    <mergeCell ref="D8:D9"/>
    <mergeCell ref="A1:C1"/>
    <mergeCell ref="A2:D2"/>
    <mergeCell ref="A3:D3"/>
    <mergeCell ref="A4:D4"/>
    <mergeCell ref="A5:D5"/>
    <mergeCell ref="A6:D6"/>
  </mergeCells>
  <pageMargins left="0.70866141732283472" right="0.19685039370078741" top="0.74803149606299213" bottom="0.74803149606299213" header="0.31496062992125984" footer="0.31496062992125984"/>
  <pageSetup paperSize="9" scale="7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Доходы</vt:lpstr>
      <vt:lpstr>Расходы</vt:lpstr>
      <vt:lpstr>Источники</vt:lpstr>
      <vt:lpstr>Исп.по ГРБС</vt:lpstr>
      <vt:lpstr>МП</vt:lpstr>
      <vt:lpstr>БРФ</vt:lpstr>
      <vt:lpstr>Доходы!Заголовки_для_печати</vt:lpstr>
      <vt:lpstr>'Исп.по ГРБС'!Заголовки_для_печати</vt:lpstr>
      <vt:lpstr>МП!Заголовки_для_печати</vt:lpstr>
      <vt:lpstr>Расходы!Заголовки_для_печати</vt:lpstr>
      <vt:lpstr>БРФ!Область_печати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 М</dc:creator>
  <cp:lastModifiedBy>Katya</cp:lastModifiedBy>
  <cp:lastPrinted>2020-04-15T07:47:55Z</cp:lastPrinted>
  <dcterms:created xsi:type="dcterms:W3CDTF">2019-04-10T05:30:05Z</dcterms:created>
  <dcterms:modified xsi:type="dcterms:W3CDTF">2020-04-21T03:22:24Z</dcterms:modified>
</cp:coreProperties>
</file>