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 квартал 2020 отчет\"/>
    </mc:Choice>
  </mc:AlternateContent>
  <bookViews>
    <workbookView xWindow="18180" yWindow="75" windowWidth="18675" windowHeight="18090" activeTab="5"/>
  </bookViews>
  <sheets>
    <sheet name="Доходы" sheetId="1" r:id="rId1"/>
    <sheet name="Расходы" sheetId="2" r:id="rId2"/>
    <sheet name="Источники" sheetId="3" r:id="rId3"/>
    <sheet name="Исп.по ГРБС" sheetId="6" r:id="rId4"/>
    <sheet name="МП" sheetId="7" r:id="rId5"/>
    <sheet name="БРФ" sheetId="5" r:id="rId6"/>
  </sheets>
  <definedNames>
    <definedName name="_col1" localSheetId="5">#REF!</definedName>
    <definedName name="_col1">#REF!</definedName>
    <definedName name="_col10" localSheetId="5">#REF!</definedName>
    <definedName name="_col10">#REF!</definedName>
    <definedName name="_col11" localSheetId="5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Доходы!$A$15:$H$162</definedName>
    <definedName name="_xlnm._FilterDatabase" localSheetId="4" hidden="1">МП!$A$8:$F$291</definedName>
    <definedName name="_xlnm._FilterDatabase" localSheetId="1" hidden="1">Расходы!$A$7:$K$284</definedName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nn10">#REF!</definedName>
    <definedName name="colnn11">#REF!</definedName>
    <definedName name="colnn12">#REF!</definedName>
    <definedName name="colnn13">#REF!</definedName>
    <definedName name="colnn14">#REF!</definedName>
    <definedName name="colnn15">#REF!</definedName>
    <definedName name="colnn16">#REF!</definedName>
    <definedName name="colnn17">#REF!</definedName>
    <definedName name="colnn18">#REF!</definedName>
    <definedName name="colnn19">#REF!</definedName>
    <definedName name="colnn20">#REF!</definedName>
    <definedName name="colnn21">#REF!</definedName>
    <definedName name="colnn22">#REF!</definedName>
    <definedName name="colnn23">#REF!</definedName>
    <definedName name="colnn24">#REF!</definedName>
    <definedName name="colnn25">#REF!</definedName>
    <definedName name="colnn26">#REF!</definedName>
    <definedName name="colnn27">#REF!</definedName>
    <definedName name="colnn4">#REF!</definedName>
    <definedName name="colnn5">#REF!</definedName>
    <definedName name="colnn6">#REF!</definedName>
    <definedName name="colnn7">#REF!</definedName>
    <definedName name="colnn8">#REF!</definedName>
    <definedName name="colnn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  <definedName name="а">#REF!</definedName>
    <definedName name="ап">#REF!</definedName>
    <definedName name="в">#REF!</definedName>
    <definedName name="_xlnm.Print_Titles" localSheetId="0">Доходы!$12:$14</definedName>
    <definedName name="_xlnm.Print_Titles" localSheetId="3">'Исп.по ГРБС'!$4:$6</definedName>
    <definedName name="_xlnm.Print_Titles" localSheetId="4">МП!$5:$7</definedName>
    <definedName name="_xlnm.Print_Titles" localSheetId="1">Расходы!$4:$6</definedName>
    <definedName name="нет">#REF!</definedName>
    <definedName name="_xlnm.Print_Area" localSheetId="5">БРФ!$A$1:$D$16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E48" i="7" l="1"/>
  <c r="D48" i="7"/>
  <c r="E9" i="7"/>
  <c r="E121" i="7"/>
  <c r="E120" i="7" s="1"/>
  <c r="E59" i="7"/>
  <c r="E287" i="7"/>
  <c r="E286" i="7" s="1"/>
  <c r="D287" i="7"/>
  <c r="D286" i="7"/>
  <c r="E282" i="7"/>
  <c r="E281" i="7" s="1"/>
  <c r="D282" i="7"/>
  <c r="D281" i="7" s="1"/>
  <c r="E278" i="7"/>
  <c r="D278" i="7"/>
  <c r="E275" i="7"/>
  <c r="D275" i="7"/>
  <c r="E271" i="7"/>
  <c r="D271" i="7"/>
  <c r="E267" i="7"/>
  <c r="D267" i="7"/>
  <c r="E262" i="7"/>
  <c r="D262" i="7"/>
  <c r="E258" i="7"/>
  <c r="D258" i="7"/>
  <c r="E255" i="7"/>
  <c r="E253" i="7"/>
  <c r="E250" i="7"/>
  <c r="D255" i="7"/>
  <c r="D253" i="7"/>
  <c r="D250" i="7"/>
  <c r="E247" i="7"/>
  <c r="E244" i="7"/>
  <c r="D247" i="7"/>
  <c r="D244" i="7"/>
  <c r="E241" i="7"/>
  <c r="D241" i="7"/>
  <c r="E236" i="7"/>
  <c r="D236" i="7"/>
  <c r="E230" i="7"/>
  <c r="D230" i="7"/>
  <c r="E222" i="7"/>
  <c r="D222" i="7"/>
  <c r="E213" i="7"/>
  <c r="D213" i="7"/>
  <c r="E210" i="7"/>
  <c r="D210" i="7"/>
  <c r="D202" i="7" s="1"/>
  <c r="E203" i="7"/>
  <c r="D203" i="7"/>
  <c r="E195" i="7"/>
  <c r="E194" i="7" s="1"/>
  <c r="D195" i="7"/>
  <c r="D194" i="7" s="1"/>
  <c r="E190" i="7"/>
  <c r="E187" i="7"/>
  <c r="D190" i="7"/>
  <c r="D187" i="7"/>
  <c r="E184" i="7"/>
  <c r="E181" i="7"/>
  <c r="D184" i="7"/>
  <c r="D181" i="7"/>
  <c r="E178" i="7"/>
  <c r="D178" i="7"/>
  <c r="E176" i="7"/>
  <c r="D176" i="7"/>
  <c r="E170" i="7"/>
  <c r="D170" i="7"/>
  <c r="E168" i="7"/>
  <c r="D168" i="7"/>
  <c r="E163" i="7"/>
  <c r="D163" i="7"/>
  <c r="E161" i="7"/>
  <c r="D161" i="7"/>
  <c r="E145" i="7"/>
  <c r="D145" i="7"/>
  <c r="E142" i="7"/>
  <c r="E141" i="7" s="1"/>
  <c r="D142" i="7"/>
  <c r="D141" i="7" s="1"/>
  <c r="E138" i="7"/>
  <c r="E137" i="7" s="1"/>
  <c r="D138" i="7"/>
  <c r="D137" i="7" s="1"/>
  <c r="E134" i="7"/>
  <c r="E133" i="7" s="1"/>
  <c r="D134" i="7"/>
  <c r="D133" i="7" s="1"/>
  <c r="E131" i="7"/>
  <c r="E130" i="7" s="1"/>
  <c r="D131" i="7"/>
  <c r="D130" i="7" s="1"/>
  <c r="E126" i="7"/>
  <c r="E125" i="7" s="1"/>
  <c r="D126" i="7"/>
  <c r="D125" i="7" s="1"/>
  <c r="D121" i="7"/>
  <c r="D120" i="7" s="1"/>
  <c r="E116" i="7"/>
  <c r="E115" i="7" s="1"/>
  <c r="D116" i="7"/>
  <c r="D115" i="7" s="1"/>
  <c r="E113" i="7"/>
  <c r="E112" i="7" s="1"/>
  <c r="D113" i="7"/>
  <c r="D112" i="7"/>
  <c r="E108" i="7"/>
  <c r="E107" i="7" s="1"/>
  <c r="D108" i="7"/>
  <c r="D107" i="7" s="1"/>
  <c r="E104" i="7"/>
  <c r="D104" i="7"/>
  <c r="E97" i="7"/>
  <c r="D97" i="7"/>
  <c r="E91" i="7"/>
  <c r="D91" i="7"/>
  <c r="E85" i="7"/>
  <c r="D85" i="7"/>
  <c r="E82" i="7"/>
  <c r="D82" i="7"/>
  <c r="E77" i="7"/>
  <c r="E76" i="7" s="1"/>
  <c r="D77" i="7"/>
  <c r="D76" i="7" s="1"/>
  <c r="E73" i="7"/>
  <c r="E72" i="7" s="1"/>
  <c r="D73" i="7"/>
  <c r="D72" i="7" s="1"/>
  <c r="E70" i="7"/>
  <c r="D70" i="7"/>
  <c r="F71" i="7"/>
  <c r="E65" i="7"/>
  <c r="D65" i="7"/>
  <c r="E63" i="7"/>
  <c r="D63" i="7"/>
  <c r="D59" i="7"/>
  <c r="E56" i="7"/>
  <c r="D56" i="7"/>
  <c r="E53" i="7"/>
  <c r="D53" i="7"/>
  <c r="E40" i="7"/>
  <c r="D40" i="7"/>
  <c r="E21" i="7"/>
  <c r="D21" i="7"/>
  <c r="D9" i="7"/>
  <c r="D62" i="7" l="1"/>
  <c r="D96" i="7"/>
  <c r="D212" i="7"/>
  <c r="D8" i="7"/>
  <c r="D175" i="7"/>
  <c r="D180" i="7"/>
  <c r="D243" i="7"/>
  <c r="E8" i="7"/>
  <c r="E212" i="7"/>
  <c r="E186" i="7"/>
  <c r="E180" i="7"/>
  <c r="E175" i="7"/>
  <c r="E174" i="7" s="1"/>
  <c r="E144" i="7"/>
  <c r="E62" i="7"/>
  <c r="D257" i="7"/>
  <c r="E257" i="7"/>
  <c r="E249" i="7"/>
  <c r="D249" i="7"/>
  <c r="E243" i="7"/>
  <c r="E202" i="7"/>
  <c r="D186" i="7"/>
  <c r="D144" i="7"/>
  <c r="E119" i="7"/>
  <c r="D119" i="7"/>
  <c r="E96" i="7"/>
  <c r="E81" i="7"/>
  <c r="D81" i="7"/>
  <c r="D80" i="7" s="1"/>
  <c r="D174" i="7" l="1"/>
  <c r="D7" i="7"/>
  <c r="E80" i="7"/>
  <c r="F291" i="7" l="1"/>
  <c r="F290" i="7"/>
  <c r="F289" i="7"/>
  <c r="F288" i="7"/>
  <c r="F287" i="7"/>
  <c r="F286" i="7"/>
  <c r="F285" i="7"/>
  <c r="F284" i="7"/>
  <c r="F283" i="7"/>
  <c r="F282" i="7"/>
  <c r="F75" i="6"/>
  <c r="E75" i="6"/>
  <c r="E74" i="6" s="1"/>
  <c r="F77" i="6"/>
  <c r="F74" i="6" s="1"/>
  <c r="E77" i="6"/>
  <c r="F82" i="6"/>
  <c r="E82" i="6"/>
  <c r="G84" i="6"/>
  <c r="F71" i="6"/>
  <c r="E71" i="6"/>
  <c r="F68" i="6"/>
  <c r="F67" i="6" s="1"/>
  <c r="E68" i="6"/>
  <c r="E67" i="6" s="1"/>
  <c r="F64" i="6"/>
  <c r="F60" i="6" s="1"/>
  <c r="E64" i="6"/>
  <c r="F61" i="6"/>
  <c r="E61" i="6"/>
  <c r="E60" i="6" s="1"/>
  <c r="F58" i="6"/>
  <c r="E58" i="6"/>
  <c r="F52" i="6"/>
  <c r="G52" i="6" s="1"/>
  <c r="E52" i="6"/>
  <c r="E51" i="6" s="1"/>
  <c r="F49" i="6"/>
  <c r="E49" i="6"/>
  <c r="F46" i="6"/>
  <c r="E46" i="6"/>
  <c r="F42" i="6"/>
  <c r="E42" i="6"/>
  <c r="F40" i="6"/>
  <c r="F39" i="6" s="1"/>
  <c r="E40" i="6"/>
  <c r="E39" i="6" s="1"/>
  <c r="F32" i="6"/>
  <c r="E32" i="6"/>
  <c r="G36" i="6"/>
  <c r="F37" i="6"/>
  <c r="E37" i="6"/>
  <c r="F27" i="6"/>
  <c r="F26" i="6" s="1"/>
  <c r="E26" i="6"/>
  <c r="E27" i="6"/>
  <c r="G30" i="6"/>
  <c r="F24" i="6"/>
  <c r="E24" i="6"/>
  <c r="F20" i="6"/>
  <c r="E20" i="6"/>
  <c r="F18" i="6"/>
  <c r="E18" i="6"/>
  <c r="F16" i="6"/>
  <c r="E16" i="6"/>
  <c r="F14" i="6"/>
  <c r="E14" i="6"/>
  <c r="F9" i="6"/>
  <c r="F8" i="6" s="1"/>
  <c r="E9" i="6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J284" i="2"/>
  <c r="I284" i="2"/>
  <c r="J283" i="2"/>
  <c r="I283" i="2"/>
  <c r="J282" i="2"/>
  <c r="I282" i="2"/>
  <c r="J281" i="2"/>
  <c r="I281" i="2"/>
  <c r="J280" i="2"/>
  <c r="I280" i="2"/>
  <c r="J279" i="2"/>
  <c r="I279" i="2"/>
  <c r="J278" i="2"/>
  <c r="I278" i="2"/>
  <c r="J277" i="2"/>
  <c r="I277" i="2"/>
  <c r="J276" i="2"/>
  <c r="I276" i="2"/>
  <c r="J275" i="2"/>
  <c r="I275" i="2"/>
  <c r="J274" i="2"/>
  <c r="I274" i="2"/>
  <c r="J273" i="2"/>
  <c r="I273" i="2"/>
  <c r="J272" i="2"/>
  <c r="I272" i="2"/>
  <c r="J271" i="2"/>
  <c r="I271" i="2"/>
  <c r="J270" i="2"/>
  <c r="I270" i="2"/>
  <c r="J269" i="2"/>
  <c r="I269" i="2"/>
  <c r="J268" i="2"/>
  <c r="I268" i="2"/>
  <c r="J267" i="2"/>
  <c r="I267" i="2"/>
  <c r="J266" i="2"/>
  <c r="I266" i="2"/>
  <c r="J265" i="2"/>
  <c r="I265" i="2"/>
  <c r="J264" i="2"/>
  <c r="I264" i="2"/>
  <c r="J263" i="2"/>
  <c r="I263" i="2"/>
  <c r="J262" i="2"/>
  <c r="I262" i="2"/>
  <c r="J261" i="2"/>
  <c r="I261" i="2"/>
  <c r="J260" i="2"/>
  <c r="I260" i="2"/>
  <c r="J259" i="2"/>
  <c r="I259" i="2"/>
  <c r="J258" i="2"/>
  <c r="I258" i="2"/>
  <c r="J257" i="2"/>
  <c r="I257" i="2"/>
  <c r="J256" i="2"/>
  <c r="I256" i="2"/>
  <c r="J255" i="2"/>
  <c r="I255" i="2"/>
  <c r="J254" i="2"/>
  <c r="I254" i="2"/>
  <c r="J253" i="2"/>
  <c r="I253" i="2"/>
  <c r="J252" i="2"/>
  <c r="I252" i="2"/>
  <c r="J251" i="2"/>
  <c r="I251" i="2"/>
  <c r="J250" i="2"/>
  <c r="I250" i="2"/>
  <c r="J249" i="2"/>
  <c r="I249" i="2"/>
  <c r="J248" i="2"/>
  <c r="I248" i="2"/>
  <c r="J247" i="2"/>
  <c r="I247" i="2"/>
  <c r="J246" i="2"/>
  <c r="I246" i="2"/>
  <c r="J245" i="2"/>
  <c r="I245" i="2"/>
  <c r="J244" i="2"/>
  <c r="I244" i="2"/>
  <c r="J243" i="2"/>
  <c r="I243" i="2"/>
  <c r="J242" i="2"/>
  <c r="I242" i="2"/>
  <c r="J241" i="2"/>
  <c r="I241" i="2"/>
  <c r="J240" i="2"/>
  <c r="I240" i="2"/>
  <c r="J239" i="2"/>
  <c r="I239" i="2"/>
  <c r="J238" i="2"/>
  <c r="I238" i="2"/>
  <c r="J237" i="2"/>
  <c r="I237" i="2"/>
  <c r="J236" i="2"/>
  <c r="I236" i="2"/>
  <c r="J235" i="2"/>
  <c r="I235" i="2"/>
  <c r="J234" i="2"/>
  <c r="I234" i="2"/>
  <c r="J233" i="2"/>
  <c r="I233" i="2"/>
  <c r="J232" i="2"/>
  <c r="I232" i="2"/>
  <c r="J231" i="2"/>
  <c r="I231" i="2"/>
  <c r="J230" i="2"/>
  <c r="I230" i="2"/>
  <c r="J229" i="2"/>
  <c r="I229" i="2"/>
  <c r="J228" i="2"/>
  <c r="I228" i="2"/>
  <c r="J227" i="2"/>
  <c r="I227" i="2"/>
  <c r="J226" i="2"/>
  <c r="I226" i="2"/>
  <c r="J225" i="2"/>
  <c r="I225" i="2"/>
  <c r="J224" i="2"/>
  <c r="I224" i="2"/>
  <c r="J223" i="2"/>
  <c r="I223" i="2"/>
  <c r="J222" i="2"/>
  <c r="I222" i="2"/>
  <c r="J221" i="2"/>
  <c r="I221" i="2"/>
  <c r="J220" i="2"/>
  <c r="I220" i="2"/>
  <c r="J219" i="2"/>
  <c r="I219" i="2"/>
  <c r="J218" i="2"/>
  <c r="I218" i="2"/>
  <c r="J217" i="2"/>
  <c r="I217" i="2"/>
  <c r="J216" i="2"/>
  <c r="I216" i="2"/>
  <c r="J215" i="2"/>
  <c r="I215" i="2"/>
  <c r="J214" i="2"/>
  <c r="I214" i="2"/>
  <c r="J213" i="2"/>
  <c r="I213" i="2"/>
  <c r="J212" i="2"/>
  <c r="I212" i="2"/>
  <c r="J211" i="2"/>
  <c r="I211" i="2"/>
  <c r="J210" i="2"/>
  <c r="I210" i="2"/>
  <c r="J209" i="2"/>
  <c r="I209" i="2"/>
  <c r="J208" i="2"/>
  <c r="I208" i="2"/>
  <c r="J207" i="2"/>
  <c r="I207" i="2"/>
  <c r="J206" i="2"/>
  <c r="I206" i="2"/>
  <c r="J205" i="2"/>
  <c r="I205" i="2"/>
  <c r="J204" i="2"/>
  <c r="I204" i="2"/>
  <c r="J203" i="2"/>
  <c r="I203" i="2"/>
  <c r="J202" i="2"/>
  <c r="I202" i="2"/>
  <c r="J201" i="2"/>
  <c r="I201" i="2"/>
  <c r="J200" i="2"/>
  <c r="I200" i="2"/>
  <c r="J199" i="2"/>
  <c r="I199" i="2"/>
  <c r="J198" i="2"/>
  <c r="I198" i="2"/>
  <c r="J197" i="2"/>
  <c r="I197" i="2"/>
  <c r="J196" i="2"/>
  <c r="I196" i="2"/>
  <c r="J195" i="2"/>
  <c r="I195" i="2"/>
  <c r="J194" i="2"/>
  <c r="I194" i="2"/>
  <c r="J193" i="2"/>
  <c r="I193" i="2"/>
  <c r="J192" i="2"/>
  <c r="I192" i="2"/>
  <c r="J191" i="2"/>
  <c r="I191" i="2"/>
  <c r="J190" i="2"/>
  <c r="I190" i="2"/>
  <c r="J189" i="2"/>
  <c r="I189" i="2"/>
  <c r="J188" i="2"/>
  <c r="I188" i="2"/>
  <c r="J187" i="2"/>
  <c r="I187" i="2"/>
  <c r="J186" i="2"/>
  <c r="I186" i="2"/>
  <c r="J185" i="2"/>
  <c r="I185" i="2"/>
  <c r="J184" i="2"/>
  <c r="I184" i="2"/>
  <c r="J183" i="2"/>
  <c r="I183" i="2"/>
  <c r="J182" i="2"/>
  <c r="I182" i="2"/>
  <c r="J181" i="2"/>
  <c r="I181" i="2"/>
  <c r="J180" i="2"/>
  <c r="I180" i="2"/>
  <c r="J179" i="2"/>
  <c r="I179" i="2"/>
  <c r="J178" i="2"/>
  <c r="I178" i="2"/>
  <c r="J177" i="2"/>
  <c r="I177" i="2"/>
  <c r="J176" i="2"/>
  <c r="I176" i="2"/>
  <c r="J175" i="2"/>
  <c r="I175" i="2"/>
  <c r="J174" i="2"/>
  <c r="I174" i="2"/>
  <c r="J173" i="2"/>
  <c r="I173" i="2"/>
  <c r="J172" i="2"/>
  <c r="I172" i="2"/>
  <c r="J171" i="2"/>
  <c r="I171" i="2"/>
  <c r="J170" i="2"/>
  <c r="I170" i="2"/>
  <c r="J169" i="2"/>
  <c r="I169" i="2"/>
  <c r="J168" i="2"/>
  <c r="I168" i="2"/>
  <c r="J167" i="2"/>
  <c r="I167" i="2"/>
  <c r="J166" i="2"/>
  <c r="I166" i="2"/>
  <c r="J165" i="2"/>
  <c r="I165" i="2"/>
  <c r="J164" i="2"/>
  <c r="I164" i="2"/>
  <c r="J163" i="2"/>
  <c r="I163" i="2"/>
  <c r="J162" i="2"/>
  <c r="I162" i="2"/>
  <c r="J161" i="2"/>
  <c r="I161" i="2"/>
  <c r="J160" i="2"/>
  <c r="I160" i="2"/>
  <c r="J159" i="2"/>
  <c r="I159" i="2"/>
  <c r="J158" i="2"/>
  <c r="I158" i="2"/>
  <c r="J157" i="2"/>
  <c r="I157" i="2"/>
  <c r="J156" i="2"/>
  <c r="I156" i="2"/>
  <c r="J155" i="2"/>
  <c r="I155" i="2"/>
  <c r="J154" i="2"/>
  <c r="I154" i="2"/>
  <c r="J153" i="2"/>
  <c r="I153" i="2"/>
  <c r="J152" i="2"/>
  <c r="I152" i="2"/>
  <c r="J151" i="2"/>
  <c r="I151" i="2"/>
  <c r="J150" i="2"/>
  <c r="I150" i="2"/>
  <c r="J149" i="2"/>
  <c r="I149" i="2"/>
  <c r="J148" i="2"/>
  <c r="I148" i="2"/>
  <c r="J147" i="2"/>
  <c r="I147" i="2"/>
  <c r="J146" i="2"/>
  <c r="I146" i="2"/>
  <c r="J145" i="2"/>
  <c r="I145" i="2"/>
  <c r="J144" i="2"/>
  <c r="I144" i="2"/>
  <c r="J143" i="2"/>
  <c r="I143" i="2"/>
  <c r="J142" i="2"/>
  <c r="I142" i="2"/>
  <c r="J141" i="2"/>
  <c r="I141" i="2"/>
  <c r="J140" i="2"/>
  <c r="I140" i="2"/>
  <c r="J139" i="2"/>
  <c r="I139" i="2"/>
  <c r="J138" i="2"/>
  <c r="I138" i="2"/>
  <c r="J137" i="2"/>
  <c r="I137" i="2"/>
  <c r="J136" i="2"/>
  <c r="I136" i="2"/>
  <c r="J135" i="2"/>
  <c r="I135" i="2"/>
  <c r="J134" i="2"/>
  <c r="I134" i="2"/>
  <c r="J133" i="2"/>
  <c r="I133" i="2"/>
  <c r="J132" i="2"/>
  <c r="I132" i="2"/>
  <c r="J131" i="2"/>
  <c r="I131" i="2"/>
  <c r="J130" i="2"/>
  <c r="I130" i="2"/>
  <c r="J129" i="2"/>
  <c r="I129" i="2"/>
  <c r="J128" i="2"/>
  <c r="I128" i="2"/>
  <c r="J127" i="2"/>
  <c r="I127" i="2"/>
  <c r="J126" i="2"/>
  <c r="I126" i="2"/>
  <c r="J125" i="2"/>
  <c r="I125" i="2"/>
  <c r="J124" i="2"/>
  <c r="I124" i="2"/>
  <c r="J123" i="2"/>
  <c r="I123" i="2"/>
  <c r="J122" i="2"/>
  <c r="I122" i="2"/>
  <c r="J121" i="2"/>
  <c r="I121" i="2"/>
  <c r="J120" i="2"/>
  <c r="I120" i="2"/>
  <c r="J119" i="2"/>
  <c r="I119" i="2"/>
  <c r="J118" i="2"/>
  <c r="I118" i="2"/>
  <c r="J117" i="2"/>
  <c r="I117" i="2"/>
  <c r="J116" i="2"/>
  <c r="I116" i="2"/>
  <c r="J115" i="2"/>
  <c r="I115" i="2"/>
  <c r="J114" i="2"/>
  <c r="I114" i="2"/>
  <c r="J113" i="2"/>
  <c r="I113" i="2"/>
  <c r="J112" i="2"/>
  <c r="I112" i="2"/>
  <c r="J111" i="2"/>
  <c r="I111" i="2"/>
  <c r="J110" i="2"/>
  <c r="I110" i="2"/>
  <c r="J109" i="2"/>
  <c r="I109" i="2"/>
  <c r="J108" i="2"/>
  <c r="I108" i="2"/>
  <c r="J107" i="2"/>
  <c r="I107" i="2"/>
  <c r="J106" i="2"/>
  <c r="I106" i="2"/>
  <c r="J105" i="2"/>
  <c r="I105" i="2"/>
  <c r="J104" i="2"/>
  <c r="I104" i="2"/>
  <c r="J103" i="2"/>
  <c r="I103" i="2"/>
  <c r="J102" i="2"/>
  <c r="I102" i="2"/>
  <c r="J101" i="2"/>
  <c r="I101" i="2"/>
  <c r="J100" i="2"/>
  <c r="I100" i="2"/>
  <c r="J99" i="2"/>
  <c r="I99" i="2"/>
  <c r="J98" i="2"/>
  <c r="I98" i="2"/>
  <c r="J97" i="2"/>
  <c r="I97" i="2"/>
  <c r="J96" i="2"/>
  <c r="I96" i="2"/>
  <c r="J95" i="2"/>
  <c r="I95" i="2"/>
  <c r="J94" i="2"/>
  <c r="I94" i="2"/>
  <c r="J93" i="2"/>
  <c r="I93" i="2"/>
  <c r="J92" i="2"/>
  <c r="I92" i="2"/>
  <c r="J91" i="2"/>
  <c r="I91" i="2"/>
  <c r="J90" i="2"/>
  <c r="I90" i="2"/>
  <c r="J89" i="2"/>
  <c r="I89" i="2"/>
  <c r="J88" i="2"/>
  <c r="I88" i="2"/>
  <c r="J87" i="2"/>
  <c r="I87" i="2"/>
  <c r="J86" i="2"/>
  <c r="I86" i="2"/>
  <c r="J85" i="2"/>
  <c r="I85" i="2"/>
  <c r="J84" i="2"/>
  <c r="I84" i="2"/>
  <c r="J83" i="2"/>
  <c r="I83" i="2"/>
  <c r="J82" i="2"/>
  <c r="I82" i="2"/>
  <c r="J81" i="2"/>
  <c r="I81" i="2"/>
  <c r="J80" i="2"/>
  <c r="I80" i="2"/>
  <c r="J79" i="2"/>
  <c r="I79" i="2"/>
  <c r="J78" i="2"/>
  <c r="I78" i="2"/>
  <c r="J77" i="2"/>
  <c r="I77" i="2"/>
  <c r="J76" i="2"/>
  <c r="I76" i="2"/>
  <c r="J75" i="2"/>
  <c r="I75" i="2"/>
  <c r="J74" i="2"/>
  <c r="I74" i="2"/>
  <c r="J73" i="2"/>
  <c r="I73" i="2"/>
  <c r="J72" i="2"/>
  <c r="I72" i="2"/>
  <c r="J71" i="2"/>
  <c r="I71" i="2"/>
  <c r="J70" i="2"/>
  <c r="I70" i="2"/>
  <c r="J69" i="2"/>
  <c r="I69" i="2"/>
  <c r="J68" i="2"/>
  <c r="I68" i="2"/>
  <c r="J67" i="2"/>
  <c r="I67" i="2"/>
  <c r="J66" i="2"/>
  <c r="I66" i="2"/>
  <c r="J65" i="2"/>
  <c r="I65" i="2"/>
  <c r="J64" i="2"/>
  <c r="I64" i="2"/>
  <c r="J63" i="2"/>
  <c r="I63" i="2"/>
  <c r="J62" i="2"/>
  <c r="I62" i="2"/>
  <c r="J61" i="2"/>
  <c r="I61" i="2"/>
  <c r="J60" i="2"/>
  <c r="I60" i="2"/>
  <c r="J59" i="2"/>
  <c r="I59" i="2"/>
  <c r="J58" i="2"/>
  <c r="I58" i="2"/>
  <c r="J57" i="2"/>
  <c r="I57" i="2"/>
  <c r="J56" i="2"/>
  <c r="I56" i="2"/>
  <c r="J55" i="2"/>
  <c r="I55" i="2"/>
  <c r="J54" i="2"/>
  <c r="I54" i="2"/>
  <c r="J53" i="2"/>
  <c r="I53" i="2"/>
  <c r="J52" i="2"/>
  <c r="I52" i="2"/>
  <c r="J51" i="2"/>
  <c r="I51" i="2"/>
  <c r="J50" i="2"/>
  <c r="I50" i="2"/>
  <c r="J49" i="2"/>
  <c r="I49" i="2"/>
  <c r="J48" i="2"/>
  <c r="I48" i="2"/>
  <c r="J47" i="2"/>
  <c r="I47" i="2"/>
  <c r="J46" i="2"/>
  <c r="I46" i="2"/>
  <c r="J45" i="2"/>
  <c r="I45" i="2"/>
  <c r="J44" i="2"/>
  <c r="I44" i="2"/>
  <c r="J43" i="2"/>
  <c r="I43" i="2"/>
  <c r="J42" i="2"/>
  <c r="I42" i="2"/>
  <c r="J41" i="2"/>
  <c r="I41" i="2"/>
  <c r="J40" i="2"/>
  <c r="I40" i="2"/>
  <c r="J39" i="2"/>
  <c r="I39" i="2"/>
  <c r="J38" i="2"/>
  <c r="I38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F51" i="6" l="1"/>
  <c r="G51" i="6" s="1"/>
  <c r="E8" i="6"/>
  <c r="E31" i="6"/>
  <c r="F31" i="6"/>
  <c r="F7" i="6" s="1"/>
  <c r="E7" i="6" l="1"/>
  <c r="F277" i="7"/>
  <c r="F274" i="7"/>
  <c r="F265" i="7"/>
  <c r="F261" i="7"/>
  <c r="F246" i="7"/>
  <c r="F236" i="7"/>
  <c r="F234" i="7"/>
  <c r="F195" i="7"/>
  <c r="F188" i="7"/>
  <c r="F179" i="7"/>
  <c r="F174" i="7"/>
  <c r="F173" i="7"/>
  <c r="F171" i="7"/>
  <c r="F134" i="7"/>
  <c r="F131" i="7"/>
  <c r="F123" i="7"/>
  <c r="F113" i="7"/>
  <c r="F96" i="7"/>
  <c r="F75" i="7"/>
  <c r="F70" i="7"/>
  <c r="F69" i="7"/>
  <c r="F61" i="7"/>
  <c r="F58" i="7"/>
  <c r="F270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70" i="7"/>
  <c r="F172" i="7"/>
  <c r="F175" i="7"/>
  <c r="F176" i="7"/>
  <c r="F177" i="7"/>
  <c r="F178" i="7"/>
  <c r="F180" i="7"/>
  <c r="F181" i="7"/>
  <c r="F182" i="7"/>
  <c r="F184" i="7"/>
  <c r="F185" i="7"/>
  <c r="F186" i="7"/>
  <c r="F189" i="7"/>
  <c r="F190" i="7"/>
  <c r="F191" i="7"/>
  <c r="F192" i="7"/>
  <c r="F193" i="7"/>
  <c r="F194" i="7"/>
  <c r="F196" i="7"/>
  <c r="F197" i="7"/>
  <c r="F198" i="7"/>
  <c r="F199" i="7"/>
  <c r="F200" i="7"/>
  <c r="F201" i="7"/>
  <c r="F202" i="7"/>
  <c r="F203" i="7"/>
  <c r="F204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5" i="7"/>
  <c r="F238" i="7"/>
  <c r="F239" i="7"/>
  <c r="F240" i="7"/>
  <c r="F241" i="7"/>
  <c r="F243" i="7"/>
  <c r="F244" i="7"/>
  <c r="F245" i="7"/>
  <c r="F247" i="7"/>
  <c r="F249" i="7"/>
  <c r="F251" i="7"/>
  <c r="F252" i="7"/>
  <c r="F253" i="7"/>
  <c r="F254" i="7"/>
  <c r="F255" i="7"/>
  <c r="F256" i="7"/>
  <c r="F257" i="7"/>
  <c r="F258" i="7"/>
  <c r="F259" i="7"/>
  <c r="F260" i="7"/>
  <c r="F262" i="7"/>
  <c r="F263" i="7"/>
  <c r="F264" i="7"/>
  <c r="F266" i="7"/>
  <c r="F267" i="7"/>
  <c r="F268" i="7"/>
  <c r="F271" i="7"/>
  <c r="F272" i="7"/>
  <c r="F273" i="7"/>
  <c r="F275" i="7"/>
  <c r="F276" i="7"/>
  <c r="F278" i="7"/>
  <c r="F279" i="7"/>
  <c r="F280" i="7"/>
  <c r="F281" i="7"/>
  <c r="F138" i="7"/>
  <c r="F12" i="7"/>
  <c r="F17" i="7"/>
  <c r="F26" i="7"/>
  <c r="F36" i="7"/>
  <c r="F42" i="7"/>
  <c r="F50" i="7"/>
  <c r="F65" i="7"/>
  <c r="F76" i="7"/>
  <c r="F89" i="7"/>
  <c r="F93" i="7"/>
  <c r="F99" i="7"/>
  <c r="F114" i="7"/>
  <c r="F117" i="7"/>
  <c r="F122" i="7"/>
  <c r="F128" i="7"/>
  <c r="F136" i="7"/>
  <c r="F140" i="7"/>
  <c r="F145" i="7"/>
  <c r="F10" i="7"/>
  <c r="F11" i="7"/>
  <c r="F14" i="7"/>
  <c r="F15" i="7"/>
  <c r="F16" i="7"/>
  <c r="F18" i="7"/>
  <c r="F19" i="7"/>
  <c r="F20" i="7"/>
  <c r="F21" i="7"/>
  <c r="F22" i="7"/>
  <c r="F23" i="7"/>
  <c r="F24" i="7"/>
  <c r="F27" i="7"/>
  <c r="F29" i="7"/>
  <c r="F30" i="7"/>
  <c r="F31" i="7"/>
  <c r="F32" i="7"/>
  <c r="F33" i="7"/>
  <c r="F34" i="7"/>
  <c r="F35" i="7"/>
  <c r="F37" i="7"/>
  <c r="F38" i="7"/>
  <c r="F40" i="7"/>
  <c r="F41" i="7"/>
  <c r="F43" i="7"/>
  <c r="F44" i="7"/>
  <c r="F45" i="7"/>
  <c r="F46" i="7"/>
  <c r="F47" i="7"/>
  <c r="F48" i="7"/>
  <c r="F49" i="7"/>
  <c r="F51" i="7"/>
  <c r="F52" i="7"/>
  <c r="F53" i="7"/>
  <c r="F57" i="7"/>
  <c r="F59" i="7"/>
  <c r="F60" i="7"/>
  <c r="F63" i="7"/>
  <c r="F64" i="7"/>
  <c r="F66" i="7"/>
  <c r="F67" i="7"/>
  <c r="F68" i="7"/>
  <c r="F72" i="7"/>
  <c r="F73" i="7"/>
  <c r="F77" i="7"/>
  <c r="F81" i="7"/>
  <c r="F84" i="7"/>
  <c r="F85" i="7"/>
  <c r="F86" i="7"/>
  <c r="F87" i="7"/>
  <c r="F88" i="7"/>
  <c r="F90" i="7"/>
  <c r="F91" i="7"/>
  <c r="F92" i="7"/>
  <c r="F94" i="7"/>
  <c r="F97" i="7"/>
  <c r="F98" i="7"/>
  <c r="F100" i="7"/>
  <c r="F101" i="7"/>
  <c r="F102" i="7"/>
  <c r="F103" i="7"/>
  <c r="F104" i="7"/>
  <c r="F107" i="7"/>
  <c r="F108" i="7"/>
  <c r="F110" i="7"/>
  <c r="F111" i="7"/>
  <c r="F115" i="7"/>
  <c r="F116" i="7"/>
  <c r="F120" i="7"/>
  <c r="F121" i="7"/>
  <c r="F124" i="7"/>
  <c r="F127" i="7"/>
  <c r="F129" i="7"/>
  <c r="F130" i="7"/>
  <c r="F132" i="7"/>
  <c r="F135" i="7"/>
  <c r="F139" i="7"/>
  <c r="F142" i="7"/>
  <c r="F143" i="7"/>
  <c r="F144" i="7"/>
  <c r="F146" i="7"/>
  <c r="F147" i="7"/>
  <c r="F148" i="7"/>
  <c r="F151" i="7"/>
  <c r="F152" i="7"/>
  <c r="F169" i="7" l="1"/>
  <c r="F168" i="7"/>
  <c r="F74" i="7"/>
  <c r="F187" i="7"/>
  <c r="F95" i="7"/>
  <c r="F242" i="7"/>
  <c r="F205" i="7"/>
  <c r="F269" i="7"/>
  <c r="F248" i="7"/>
  <c r="F237" i="7"/>
  <c r="F183" i="7"/>
  <c r="F167" i="7"/>
  <c r="F137" i="7"/>
  <c r="F118" i="7"/>
  <c r="F112" i="7"/>
  <c r="F119" i="7"/>
  <c r="F78" i="7"/>
  <c r="F80" i="7"/>
  <c r="F39" i="7"/>
  <c r="F141" i="7"/>
  <c r="F126" i="7"/>
  <c r="F109" i="7"/>
  <c r="F83" i="7"/>
  <c r="F56" i="7"/>
  <c r="F13" i="7"/>
  <c r="F9" i="7"/>
  <c r="F150" i="7"/>
  <c r="F28" i="7"/>
  <c r="F106" i="7"/>
  <c r="F105" i="7"/>
  <c r="F55" i="7"/>
  <c r="F54" i="7"/>
  <c r="F82" i="7"/>
  <c r="F62" i="7"/>
  <c r="F149" i="7"/>
  <c r="F133" i="7"/>
  <c r="F125" i="7"/>
  <c r="F25" i="7"/>
  <c r="F8" i="7" l="1"/>
  <c r="E7" i="7"/>
  <c r="F250" i="7"/>
  <c r="F79" i="7"/>
  <c r="G83" i="6" l="1"/>
  <c r="G78" i="6"/>
  <c r="G72" i="6"/>
  <c r="G68" i="6"/>
  <c r="G65" i="6"/>
  <c r="G62" i="6"/>
  <c r="G53" i="6"/>
  <c r="G49" i="6"/>
  <c r="G45" i="6"/>
  <c r="G40" i="6"/>
  <c r="G28" i="6"/>
  <c r="G22" i="6"/>
  <c r="G20" i="6"/>
  <c r="G18" i="6"/>
  <c r="G16" i="6"/>
  <c r="G82" i="6"/>
  <c r="G81" i="6"/>
  <c r="G80" i="6"/>
  <c r="G79" i="6"/>
  <c r="G77" i="6"/>
  <c r="G74" i="6"/>
  <c r="G73" i="6"/>
  <c r="G71" i="6"/>
  <c r="G70" i="6"/>
  <c r="G67" i="6"/>
  <c r="G66" i="6"/>
  <c r="G64" i="6"/>
  <c r="G63" i="6"/>
  <c r="G60" i="6"/>
  <c r="G58" i="6"/>
  <c r="G57" i="6"/>
  <c r="G56" i="6"/>
  <c r="G55" i="6"/>
  <c r="G54" i="6"/>
  <c r="G50" i="6"/>
  <c r="G48" i="6"/>
  <c r="G46" i="6"/>
  <c r="G44" i="6"/>
  <c r="G43" i="6"/>
  <c r="G41" i="6"/>
  <c r="G39" i="6"/>
  <c r="G38" i="6"/>
  <c r="G37" i="6"/>
  <c r="G33" i="6"/>
  <c r="G32" i="6"/>
  <c r="G31" i="6"/>
  <c r="G27" i="6"/>
  <c r="G26" i="6"/>
  <c r="G25" i="6"/>
  <c r="G24" i="6"/>
  <c r="G23" i="6"/>
  <c r="G21" i="6"/>
  <c r="G19" i="6"/>
  <c r="G17" i="6"/>
  <c r="G15" i="6"/>
  <c r="G14" i="6"/>
  <c r="G12" i="6"/>
  <c r="G11" i="6"/>
  <c r="G10" i="6"/>
  <c r="G75" i="6" l="1"/>
  <c r="G9" i="6"/>
  <c r="G69" i="6"/>
  <c r="G42" i="6"/>
  <c r="G29" i="6"/>
  <c r="G61" i="6"/>
  <c r="G8" i="6"/>
  <c r="G34" i="6"/>
  <c r="G59" i="6"/>
  <c r="G13" i="6"/>
  <c r="G35" i="6"/>
  <c r="G76" i="6"/>
  <c r="G7" i="6" l="1"/>
  <c r="F7" i="7" l="1"/>
</calcChain>
</file>

<file path=xl/sharedStrings.xml><?xml version="1.0" encoding="utf-8"?>
<sst xmlns="http://schemas.openxmlformats.org/spreadsheetml/2006/main" count="3386" uniqueCount="1028">
  <si>
    <t>Социальное обеспечение населения</t>
  </si>
  <si>
    <t>Земельный налог с организаций</t>
  </si>
  <si>
    <t>Фонд оплаты труда государственных (муниципальных) органов</t>
  </si>
  <si>
    <t>00020230000000000150</t>
  </si>
  <si>
    <t>Функционирование высшего должностного лица субъекта Российской Федерации и муниципального образования</t>
  </si>
  <si>
    <t>0106</t>
  </si>
  <si>
    <t>Субсидии гражданам на приобретение жилья</t>
  </si>
  <si>
    <t>Увеличение прочих остатков денежных средств бюджетов</t>
  </si>
  <si>
    <t>00010504000020000110</t>
  </si>
  <si>
    <t>00020210000000000150</t>
  </si>
  <si>
    <t>БЕЗВОЗМЕЗДНЫЕ ПОСТУПЛЕНИЯ ОТ ДРУГИХ БЮДЖЕТОВ БЮДЖЕТНОЙ СИСТЕМЫ РОССИЙСКОЙ ФЕДЕРАЦИИ</t>
  </si>
  <si>
    <t>00010302231010000110</t>
  </si>
  <si>
    <t>Дорожное хозяйство (дорожные фонды)</t>
  </si>
  <si>
    <t>00010302250010000110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</si>
  <si>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</si>
  <si>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Иные закупки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</si>
  <si>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</si>
  <si>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Субсидии бюджетам на реализацию программ формирования современной городской среды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</si>
  <si>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</si>
  <si>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</si>
  <si>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Плата за размещение отходов производства</t>
  </si>
  <si>
    <t>Налог на имущество физических лиц</t>
  </si>
  <si>
    <t>0702</t>
  </si>
  <si>
    <t>610</t>
  </si>
  <si>
    <t>0709</t>
  </si>
  <si>
    <t>120</t>
  </si>
  <si>
    <t>450</t>
  </si>
  <si>
    <t>Исполнение судебных актов Российской Федерации и мировых соглашений по возмещению причиненного вреда</t>
  </si>
  <si>
    <t>100</t>
  </si>
  <si>
    <t>Бюджетные инвестиции</t>
  </si>
  <si>
    <t>00021960010040000150</t>
  </si>
  <si>
    <t>0408</t>
  </si>
  <si>
    <t>1300</t>
  </si>
  <si>
    <t>00010302230010000110</t>
  </si>
  <si>
    <t>Субсидии бюджетам бюджетной системы Российской Федерации (межбюджетные субсидии)</t>
  </si>
  <si>
    <t>НАЛОГИ НА ПРИБЫЛЬ,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</si>
  <si>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</si>
  <si>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00010601000000000110</t>
  </si>
  <si>
    <t>Обслуживание государственного (муниципального) долга</t>
  </si>
  <si>
    <t>Налог, взимаемый в связи с применением патентной системы налогообложения, зачисляемый в бюджеты городских округов</t>
  </si>
  <si>
    <t>Расходы на выплаты персоналу казенных учреждений</t>
  </si>
  <si>
    <t>Другие общегосударственные вопросы</t>
  </si>
  <si>
    <t>1006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</si>
  <si>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</si>
  <si>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</si>
  <si>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</si>
  <si>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00001050201040000510</t>
  </si>
  <si>
    <t>00010502010020000110</t>
  </si>
  <si>
    <t>Обслуживание государственного внутреннего и муниципального долга</t>
  </si>
  <si>
    <t>НАЦИОНАЛЬНАЯ БЕЗОПАСНОСТЬ И ПРАВООХРАНИТЕЛЬНАЯ ДЕЯТЕЛЬНОСТЬ</t>
  </si>
  <si>
    <t>00001050200000000600</t>
  </si>
  <si>
    <t>00020235930000000150</t>
  </si>
  <si>
    <t>Субвенции бюджетам на государственную регистрацию актов гражданского состояния</t>
  </si>
  <si>
    <t>НАЛОГИ НА СОВОКУПНЫЙ ДОХОД</t>
  </si>
  <si>
    <t>00010501000000000110</t>
  </si>
  <si>
    <t>ДОХОДЫ ОТ ИСПОЛЬЗОВАНИЯ ИМУЩЕСТВА, НАХОДЯЩЕГОСЯ В ГОСУДАРСТВЕННОЙ И МУНИЦИПАЛЬНОЙ СОБСТВЕННОСТИ</t>
  </si>
  <si>
    <t>611</t>
  </si>
  <si>
    <t>800</t>
  </si>
  <si>
    <t>Акцизы по подакцизным товарам (продукции), производимым на территории Российской Федерации</t>
  </si>
  <si>
    <t>0503</t>
  </si>
  <si>
    <t>00020225497040000150</t>
  </si>
  <si>
    <t>1301</t>
  </si>
  <si>
    <t>00010302240010000110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</si>
  <si>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</si>
  <si>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00001050201000000610</t>
  </si>
  <si>
    <t>110</t>
  </si>
  <si>
    <t>1000</t>
  </si>
  <si>
    <t>00011105012040000120</t>
  </si>
  <si>
    <t>Общее образование</t>
  </si>
  <si>
    <t>Плата за негативное воздействие на окружающую среду</t>
  </si>
  <si>
    <t>Уплата налогов, сборов и иных платежей</t>
  </si>
  <si>
    <t>НАЦИОНАЛЬНАЯ ЭКОНОМИКА</t>
  </si>
  <si>
    <t>0600</t>
  </si>
  <si>
    <t>НАЛОГОВЫЕ И НЕНАЛОГОВЫЕ ДОХОДЫ</t>
  </si>
  <si>
    <t>КУЛЬТУРА, КИНЕМАТОГРАФИЯ</t>
  </si>
  <si>
    <t>Пенсионное обеспечение</t>
  </si>
  <si>
    <t>00020230024040000150</t>
  </si>
  <si>
    <t>Прочие межбюджетные трансферты, передаваемые бюджетам городских округов</t>
  </si>
  <si>
    <t>Коммунальное хозяйство</t>
  </si>
  <si>
    <t>Социальные выплаты гражданам, кроме публичных нормативных социальных выплат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</si>
  <si>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</si>
  <si>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Резервные средства</t>
  </si>
  <si>
    <t>00011302000000000130</t>
  </si>
  <si>
    <t>БЕЗВОЗМЕЗДНЫЕ ПОСТУПЛЕНИЯ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</si>
  <si>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</si>
  <si>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Иные пенсии, социальные доплаты к пенсиям</t>
  </si>
  <si>
    <t>00010502000020000110</t>
  </si>
  <si>
    <t>Плата за сбросы загрязняющих веществ в водные объекты</t>
  </si>
  <si>
    <t>412</t>
  </si>
  <si>
    <t>Сбор, удаление отходов и очистка сточных вод</t>
  </si>
  <si>
    <t>00011109040000000120</t>
  </si>
  <si>
    <t>00021900000040000150</t>
  </si>
  <si>
    <t>Культура</t>
  </si>
  <si>
    <t>00020225555040000150</t>
  </si>
  <si>
    <t>Другие вопросы в области физической культуры и спорта</t>
  </si>
  <si>
    <t>Иные бюджетные ассигнования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</si>
  <si>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</si>
  <si>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ОБЩЕГОСУДАРСТВЕННЫЕ ВОПРОСЫ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</si>
  <si>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</si>
  <si>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111</t>
  </si>
  <si>
    <t>810</t>
  </si>
  <si>
    <t>320</t>
  </si>
  <si>
    <t>Результат исполнения бюджета (дефицит / профицит)</t>
  </si>
  <si>
    <t>Земельный налог с физических лиц, обладающих земельным участком, расположенным в границах городских округов</t>
  </si>
  <si>
    <t>300</t>
  </si>
  <si>
    <t>630</t>
  </si>
  <si>
    <t>00010606030000000110</t>
  </si>
  <si>
    <t>Уменьшение прочих остатков денежных средств бюджетов</t>
  </si>
  <si>
    <t>Дотации бюджетам бюджетной системы Российской Федерации</t>
  </si>
  <si>
    <t>Доходы бюджета - Всего</t>
  </si>
  <si>
    <t>0100</t>
  </si>
  <si>
    <t>244</t>
  </si>
  <si>
    <t>Субсидии бюджетным учреждениям</t>
  </si>
  <si>
    <t>Другие вопросы в области социальной политики</t>
  </si>
  <si>
    <t>Другие вопросы в области культуры, кинематографии</t>
  </si>
  <si>
    <t>0505</t>
  </si>
  <si>
    <t>00011109000000000120</t>
  </si>
  <si>
    <t>00010803010010000110</t>
  </si>
  <si>
    <t>Дотации бюджетам городских округов на поддержку мер по обеспечению сбалансированности бюджетов</t>
  </si>
  <si>
    <t>112</t>
  </si>
  <si>
    <t>811</t>
  </si>
  <si>
    <t>119</t>
  </si>
  <si>
    <t>00010102030010000110</t>
  </si>
  <si>
    <t>631</t>
  </si>
  <si>
    <t>0703</t>
  </si>
  <si>
    <t>Доходы от компенсации затрат государства</t>
  </si>
  <si>
    <t>00010606040000000110</t>
  </si>
  <si>
    <t>121</t>
  </si>
  <si>
    <t>00001000000000000000</t>
  </si>
  <si>
    <t>Транспорт</t>
  </si>
  <si>
    <t>00010503000010000110</t>
  </si>
  <si>
    <t>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</si>
  <si>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</si>
  <si>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</si>
  <si>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310</t>
  </si>
  <si>
    <t>ПЛАТЕЖИ ПРИ ПОЛЬЗОВАНИИ ПРИРОДНЫМИ РЕСУРСАМИ</t>
  </si>
  <si>
    <t>0409</t>
  </si>
  <si>
    <t>1200</t>
  </si>
  <si>
    <t>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</si>
  <si>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</si>
  <si>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Субвенции бюджетам бюджетной системы Российской Федерации</t>
  </si>
  <si>
    <t>00010300000000000000</t>
  </si>
  <si>
    <t>Благоустройство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</si>
  <si>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</si>
  <si>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Прочие безвозмездные поступления в бюджеты городских округов</t>
  </si>
  <si>
    <t>ДОХОДЫ ОТ ОКАЗАНИЯ ПЛАТНЫХ УСЛУГ И КОМПЕНСАЦИИ ЗАТРАТ ГОСУДАРСТВА</t>
  </si>
  <si>
    <t>Платежи от государственных и муниципальных унитарных предприятий</t>
  </si>
  <si>
    <t>00010800000000000000</t>
  </si>
  <si>
    <t>00001030100000000800</t>
  </si>
  <si>
    <t>Уменьшение остатков средств бюджетов</t>
  </si>
  <si>
    <t>9600</t>
  </si>
  <si>
    <t>00010102040010000110</t>
  </si>
  <si>
    <t>00020704050040000150</t>
  </si>
  <si>
    <t>Публичные нормативные социальные выплаты гражданам</t>
  </si>
  <si>
    <t>612</t>
  </si>
  <si>
    <t>00011302990000000130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</si>
  <si>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</si>
  <si>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122</t>
  </si>
  <si>
    <t>00010606000000000110</t>
  </si>
  <si>
    <t>129</t>
  </si>
  <si>
    <t>00010503010010000110</t>
  </si>
  <si>
    <t>ВОЗВРАТ ОСТАТКОВ СУБСИДИЙ, СУБВЕНЦИЙ И ИНЫХ МЕЖБЮДЖЕТНЫХ ТРАНСФЕРТОВ, ИМЕЮЩИХ ЦЕЛЕВОЕ НАЗНАЧЕНИЕ, ПРОШЛЫХ ЛЕТ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</si>
  <si>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</si>
  <si>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00010803000010000110</t>
  </si>
  <si>
    <t>520</t>
  </si>
  <si>
    <t>Жилищное хозяйство</t>
  </si>
  <si>
    <t>850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</si>
  <si>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</si>
  <si>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</si>
  <si>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500</t>
  </si>
  <si>
    <t>830</t>
  </si>
  <si>
    <t>0102</t>
  </si>
  <si>
    <t>Физическая культура</t>
  </si>
  <si>
    <t>00001050201000000510</t>
  </si>
  <si>
    <t>010</t>
  </si>
  <si>
    <t>340</t>
  </si>
  <si>
    <t>0412</t>
  </si>
  <si>
    <t>1001</t>
  </si>
  <si>
    <t>00010102020010000110</t>
  </si>
  <si>
    <t>00011201041010000120</t>
  </si>
  <si>
    <t>00011109044040000120</t>
  </si>
  <si>
    <t>00010100000000000000</t>
  </si>
  <si>
    <t>00010601020040000110</t>
  </si>
  <si>
    <t>00020215002000000150</t>
  </si>
  <si>
    <t>00011700000000000000</t>
  </si>
  <si>
    <t>0111</t>
  </si>
  <si>
    <t>00010501021010000110</t>
  </si>
  <si>
    <t>ГОСУДАРСТВЕННАЯ ПОШЛИНА</t>
  </si>
  <si>
    <t>Иные выплаты персоналу учреждений, за исключением фонда оплаты труда</t>
  </si>
  <si>
    <t>00020249999000000150</t>
  </si>
  <si>
    <t>0300</t>
  </si>
  <si>
    <t>Капитальные вложения в объекты государственной (муниципальной) собственности</t>
  </si>
  <si>
    <t>00010600000000000000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</si>
  <si>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</si>
  <si>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00011100000000000000</t>
  </si>
  <si>
    <t>1105</t>
  </si>
  <si>
    <t>00020229999000000150</t>
  </si>
  <si>
    <t>00011105070000000120</t>
  </si>
  <si>
    <t>Прочие доходы от компенсации затрат государства</t>
  </si>
  <si>
    <t>00010000000000000000</t>
  </si>
  <si>
    <t>00010102000010000110</t>
  </si>
  <si>
    <t>Расходы на выплаты персоналу государственных (муниципальных) органов</t>
  </si>
  <si>
    <t>00001050000000000600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</si>
  <si>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</si>
  <si>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ЖИЛИЩНО-КОММУНАЛЬНОЕ ХОЗЯЙСТВО</t>
  </si>
  <si>
    <t>00011600000000000000</t>
  </si>
  <si>
    <t>123</t>
  </si>
  <si>
    <t>00011201040010000120</t>
  </si>
  <si>
    <t>00020215001000000150</t>
  </si>
  <si>
    <t>Налог, взимаемый в связи с применением упрощенной системы налогообложения</t>
  </si>
  <si>
    <t>312</t>
  </si>
  <si>
    <t>00010500000000000000</t>
  </si>
  <si>
    <t>00010501020010000110</t>
  </si>
  <si>
    <t>851</t>
  </si>
  <si>
    <t>Изменение остатков средств на счетах по учету средств бюджетов</t>
  </si>
  <si>
    <t>831</t>
  </si>
  <si>
    <t>00011107000000000120</t>
  </si>
  <si>
    <t>Доходы от сдачи в аренду имущества, составляющего казну городских округов (за исключением земельных участков)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</si>
  <si>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</si>
  <si>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200</t>
  </si>
  <si>
    <t>ОХРАНА ОКРУЖАЮЩЕЙ СРЕДЫ</t>
  </si>
  <si>
    <t>Периодическая печать и издательства</t>
  </si>
  <si>
    <t>Иные выплаты персоналу государственных (муниципальных) органов, за исключением фонда оплаты труда</t>
  </si>
  <si>
    <t>0602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</si>
  <si>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</si>
  <si>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Фонд оплаты труда учреждений</t>
  </si>
  <si>
    <t>Земельный налог</t>
  </si>
  <si>
    <t>Субсидии на возмещение недополученных доходов и (или) возмещение фактически понесенных затрат</t>
  </si>
  <si>
    <t>Адм</t>
  </si>
  <si>
    <t>Социальное обеспечение и иные выплаты населению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</si>
  <si>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</si>
  <si>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ИСТОЧНИКИ ВНУТРЕННЕГО ФИНАНСИРОВАНИЯ ДЕФИЦИТОВ БЮДЖЕТОВ</t>
  </si>
  <si>
    <t>ВР</t>
  </si>
  <si>
    <t>Увеличение остатков средств бюджетов</t>
  </si>
  <si>
    <t>00011701000000000180</t>
  </si>
  <si>
    <t>00011105030000000120</t>
  </si>
  <si>
    <t>Уменьшение прочих остатков денежных средств бюджетов городских округов</t>
  </si>
  <si>
    <t>00001050201040000610</t>
  </si>
  <si>
    <t>00010102010010000110</t>
  </si>
  <si>
    <t>00020240000000000150</t>
  </si>
  <si>
    <t>Государственная пошлина по делам, рассматриваемым в судах общей юрисдикции, мировыми судьями</t>
  </si>
  <si>
    <t>00010501011010000110</t>
  </si>
  <si>
    <t>00090000000000000000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</si>
  <si>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</si>
  <si>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00020220000000000150</t>
  </si>
  <si>
    <t>Уплата прочих налогов, сборов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</si>
  <si>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</si>
  <si>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00001050200000000500</t>
  </si>
  <si>
    <t>Единый налог на вмененный доход для отдельных видов деятельности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</si>
  <si>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</si>
  <si>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00011107010000000120</t>
  </si>
  <si>
    <t>00001030100000000000</t>
  </si>
  <si>
    <t>1003</t>
  </si>
  <si>
    <t>00011300000000000000</t>
  </si>
  <si>
    <t>322</t>
  </si>
  <si>
    <t>00020700000000000000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</si>
  <si>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</si>
  <si>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</si>
  <si>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ОБРАЗОВАНИЕ</t>
  </si>
  <si>
    <t>00020704000040000150</t>
  </si>
  <si>
    <t>0113</t>
  </si>
  <si>
    <t>00010302000010000110</t>
  </si>
  <si>
    <t>00011201030010000120</t>
  </si>
  <si>
    <t>720</t>
  </si>
  <si>
    <t>Субсидии бюджетам городских округов на реализацию мероприятий по обеспечению жильем молодых семей</t>
  </si>
  <si>
    <t>700</t>
  </si>
  <si>
    <t>Изменение остатков средств</t>
  </si>
  <si>
    <t>00010501010010000110</t>
  </si>
  <si>
    <t>0309</t>
  </si>
  <si>
    <t>870</t>
  </si>
  <si>
    <t>СОЦИАЛЬНАЯ ПОЛИТИКА</t>
  </si>
  <si>
    <t>00011302994040000130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</si>
  <si>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</si>
  <si>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00011200000000000000</t>
  </si>
  <si>
    <t>0801</t>
  </si>
  <si>
    <t>Дошкольное образование</t>
  </si>
  <si>
    <t>Субвенции местным бюджетам на выполнение передаваемых полномочий субъектов Российской Федерации</t>
  </si>
  <si>
    <t>ПРОЧИЕ НЕНАЛОГОВЫЕ ДОХОДЫ</t>
  </si>
  <si>
    <t>00010606042040000110</t>
  </si>
  <si>
    <t>0500</t>
  </si>
  <si>
    <t>00011201010010000120</t>
  </si>
  <si>
    <t>00020000000000000000</t>
  </si>
  <si>
    <t>Дотации бюджетам на поддержку мер по обеспечению сбалансированности бюджетов</t>
  </si>
  <si>
    <t>Субсидии бюджетам на реализацию мероприятий по обеспечению жильем молодых семей</t>
  </si>
  <si>
    <t>Прочие доходы от компенсации затрат бюджетов городских округов</t>
  </si>
  <si>
    <t>Прочие субсидии бюджетам городских округов</t>
  </si>
  <si>
    <t>Расходы - всего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</si>
  <si>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</si>
  <si>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00001050000000000000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</si>
  <si>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</si>
  <si>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Налог на доходы физических лиц</t>
  </si>
  <si>
    <t>00011105020000000120</t>
  </si>
  <si>
    <t>00011701040040000180</t>
  </si>
  <si>
    <t>00001030000000000000</t>
  </si>
  <si>
    <t>Увеличение прочих остатков средств бюджетов</t>
  </si>
  <si>
    <t>00020225497000000150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</si>
  <si>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</si>
  <si>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</si>
  <si>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00011105074040000120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</si>
  <si>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</si>
  <si>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1202</t>
  </si>
  <si>
    <t>Прочая закупка товаров, работ и услуг</t>
  </si>
  <si>
    <t>400</t>
  </si>
  <si>
    <t>Уплата налога на имущество организаций и земельного налога</t>
  </si>
  <si>
    <t>730</t>
  </si>
  <si>
    <t>0103</t>
  </si>
  <si>
    <t>Уменьшение прочих остатков средств бюджетов</t>
  </si>
  <si>
    <t>ШТРАФЫ, САНКЦИИ, ВОЗМЕЩЕНИЕ УЩЕРБА</t>
  </si>
  <si>
    <t>00020230024000000150</t>
  </si>
  <si>
    <t>00020235930040000150</t>
  </si>
  <si>
    <t>240</t>
  </si>
  <si>
    <t>710</t>
  </si>
  <si>
    <t>00011105000000000120</t>
  </si>
  <si>
    <t>00085000000000000000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</si>
  <si>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</si>
  <si>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</t>
  </si>
  <si>
    <t>ПРОЧИЕ БЕЗВОЗМЕЗДНЫЕ ПОСТУПЛЕНИЯ</t>
  </si>
  <si>
    <t>Другие вопросы в области национальной экономики</t>
  </si>
  <si>
    <t>СРЕДСТВА МАССОВОЙ ИНФОРМАЦИИ</t>
  </si>
  <si>
    <t>Обслуживание муниципального долга</t>
  </si>
  <si>
    <t>Налог, взимаемый в связи с применением патентной системы налогообложения</t>
  </si>
  <si>
    <t>ФИЗИЧЕСКАЯ КУЛЬТУРА И СПОРТ</t>
  </si>
  <si>
    <t>Другие вопросы в области образования</t>
  </si>
  <si>
    <t>00021900000000000000</t>
  </si>
  <si>
    <t>Закупка товаров, работ и услуг для обеспечения государственных (муниципальных) нужд</t>
  </si>
  <si>
    <t>00001050000000000500</t>
  </si>
  <si>
    <t>00010606032040000110</t>
  </si>
  <si>
    <t>ЦСР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</si>
  <si>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</si>
  <si>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00020225555000000150</t>
  </si>
  <si>
    <t>00011201000010000120</t>
  </si>
  <si>
    <t>Земельный налог с организаций, обладающих земельным участком, расположенным в границах городских округов</t>
  </si>
  <si>
    <t>00011105034040000120</t>
  </si>
  <si>
    <t>Предоставление субсидий бюджетным, автономным учреждениям и иным некоммерческим организациям</t>
  </si>
  <si>
    <t>00020200000000000000</t>
  </si>
  <si>
    <t>Субсидии бюджетам городских округов на реализацию программ формирования современной городской среды</t>
  </si>
  <si>
    <t>Дополнительное образование детей</t>
  </si>
  <si>
    <t>852</t>
  </si>
  <si>
    <t>0104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</si>
  <si>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</si>
  <si>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</si>
  <si>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00011105010000000120</t>
  </si>
  <si>
    <t>Молодежная политика</t>
  </si>
  <si>
    <t>Увеличение прочих остатков денежных средств бюджетов городских округов</t>
  </si>
  <si>
    <t>НАЛОГИ НА ИМУЩЕСТВО</t>
  </si>
  <si>
    <t>0502</t>
  </si>
  <si>
    <t>00010302261010000110</t>
  </si>
  <si>
    <t>410</t>
  </si>
  <si>
    <t>00011107014040000120</t>
  </si>
  <si>
    <t>Стипендии</t>
  </si>
  <si>
    <t>Другие вопросы в области жилищно-коммунального хозяйства</t>
  </si>
  <si>
    <t>Субвенции бюджетам городских округов на государственную регистрацию актов гражданского состояния</t>
  </si>
  <si>
    <t>Дотации на выравнивание бюджетной обеспеченности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</si>
  <si>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</si>
  <si>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1100</t>
  </si>
  <si>
    <t>Единый сельскохозяйственный налог</t>
  </si>
  <si>
    <t>0700</t>
  </si>
  <si>
    <t>00010504010020000110</t>
  </si>
  <si>
    <t>ИТОГО</t>
  </si>
  <si>
    <t>0707</t>
  </si>
  <si>
    <t>00010302241010000110</t>
  </si>
  <si>
    <t>00010302260010000110</t>
  </si>
  <si>
    <t>00020215002040000150</t>
  </si>
  <si>
    <t>853</t>
  </si>
  <si>
    <t>Иные межбюджетные трансферты</t>
  </si>
  <si>
    <t>00020249999040000150</t>
  </si>
  <si>
    <t>0804</t>
  </si>
  <si>
    <t>00020229999040000150</t>
  </si>
  <si>
    <t>Невыясненные поступления, зачисляемые в бюджеты городских округов</t>
  </si>
  <si>
    <t>Невыясненные поступления</t>
  </si>
  <si>
    <t>Субсидии бюджетным учреждениям на иные цели</t>
  </si>
  <si>
    <t>Земельный налог с физических лиц</t>
  </si>
  <si>
    <t>00011105024040000120</t>
  </si>
  <si>
    <t>600</t>
  </si>
  <si>
    <t>7900</t>
  </si>
  <si>
    <t>00001030100040000810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</si>
  <si>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</si>
  <si>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Уплата иных платежей</t>
  </si>
  <si>
    <t>00020215001040000150</t>
  </si>
  <si>
    <t>1101</t>
  </si>
  <si>
    <t>Плата за размещение отходов производства и потребления</t>
  </si>
  <si>
    <t>0701</t>
  </si>
  <si>
    <t>Налог, взимаемый с налогоплательщиков, выбравших в качестве объекта налогообложения доходы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</si>
  <si>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</si>
  <si>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РзПр</t>
  </si>
  <si>
    <t>Исполнение судебных актов</t>
  </si>
  <si>
    <t>00010302251010000110</t>
  </si>
  <si>
    <t>0400</t>
  </si>
  <si>
    <t>Прочие субсидии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</si>
  <si>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</si>
  <si>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Резервные фонды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</si>
  <si>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</si>
  <si>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</si>
  <si>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</si>
  <si>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</si>
  <si>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 xml:space="preserve">                   Дата  </t>
  </si>
  <si>
    <t xml:space="preserve">Наименование финансового органа </t>
  </si>
  <si>
    <t>Ягоднинский городской округ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</si>
  <si>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</si>
  <si>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</si>
  <si>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</si>
  <si>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</si>
  <si>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</si>
  <si>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</si>
  <si>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</si>
  <si>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</si>
  <si>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</si>
  <si>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</si>
  <si>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</si>
  <si>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Утверждено</t>
  </si>
  <si>
    <t>Исполнено</t>
  </si>
  <si>
    <t>отклонения</t>
  </si>
  <si>
    <t>% исполнения бюджета</t>
  </si>
  <si>
    <t>бюджеты городских округов</t>
  </si>
  <si>
    <t>1</t>
  </si>
  <si>
    <t>2</t>
  </si>
  <si>
    <t>3</t>
  </si>
  <si>
    <t>4</t>
  </si>
  <si>
    <t>5</t>
  </si>
  <si>
    <t>Бюджет городских округов</t>
  </si>
  <si>
    <t xml:space="preserve">                                                            2. Расходы бюджета</t>
  </si>
  <si>
    <t>Код расхода по бюджетной классификации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</si>
  <si>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</si>
  <si>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</si>
  <si>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Отчет о расходовании средств</t>
  </si>
  <si>
    <t>бюджетного резервного фонда Администрации муниципального образования</t>
  </si>
  <si>
    <t>"Ягоднинский городской округ"</t>
  </si>
  <si>
    <t>Распоряжение</t>
  </si>
  <si>
    <t>Сумма</t>
  </si>
  <si>
    <t>Кому выделено</t>
  </si>
  <si>
    <t>На какие цели</t>
  </si>
  <si>
    <t>(руб.коп.)</t>
  </si>
  <si>
    <t xml:space="preserve">Исполнитель: </t>
  </si>
  <si>
    <t>главы округа</t>
  </si>
  <si>
    <t>ВСЕГО</t>
  </si>
  <si>
    <t>Администрация Ягоднинского городского округа</t>
  </si>
  <si>
    <t>701</t>
  </si>
  <si>
    <t>Общегосударственные вопросы</t>
  </si>
  <si>
    <t>01</t>
  </si>
  <si>
    <t>02</t>
  </si>
  <si>
    <t>04</t>
  </si>
  <si>
    <t xml:space="preserve">Другие общегосударственные вопросы </t>
  </si>
  <si>
    <t>13</t>
  </si>
  <si>
    <t>Национальная безопасность и правоохранительная деятельность</t>
  </si>
  <si>
    <t>03</t>
  </si>
  <si>
    <t>09</t>
  </si>
  <si>
    <t>Национальная экономика</t>
  </si>
  <si>
    <t>12</t>
  </si>
  <si>
    <t>Охрана окружающей среды</t>
  </si>
  <si>
    <t>06</t>
  </si>
  <si>
    <t>05</t>
  </si>
  <si>
    <t>Образование</t>
  </si>
  <si>
    <t>07</t>
  </si>
  <si>
    <t>Социальная политика</t>
  </si>
  <si>
    <t>10</t>
  </si>
  <si>
    <t>Средства массовой информации</t>
  </si>
  <si>
    <t>Собрание представителей Ягоднинского городского округа</t>
  </si>
  <si>
    <t>702</t>
  </si>
  <si>
    <t>Комитет по финансам администрации Ягоднинского городского округа</t>
  </si>
  <si>
    <t>703</t>
  </si>
  <si>
    <t>11</t>
  </si>
  <si>
    <t>Обслуживание государственного и муниципального долга</t>
  </si>
  <si>
    <t>Комитет по управлению муниципальным имуществом администрации Ягоднинского городского округа</t>
  </si>
  <si>
    <t>704</t>
  </si>
  <si>
    <t>08</t>
  </si>
  <si>
    <t>Жилищно-коммунальное хозяйство</t>
  </si>
  <si>
    <t>Комитет образования администрации Ягоднинского городского округа</t>
  </si>
  <si>
    <t>705</t>
  </si>
  <si>
    <t>Комитет культуры администрации Ягоднинского городского округа</t>
  </si>
  <si>
    <t>706</t>
  </si>
  <si>
    <t>Культура и кинематография</t>
  </si>
  <si>
    <t>Комитет по физической культуре, спорту и туризму администрации Ягоднинского городского округа</t>
  </si>
  <si>
    <t>707</t>
  </si>
  <si>
    <t>Физическая культура и спорт</t>
  </si>
  <si>
    <t>Управление жилищного коммунального хозяйства администрации Ягоднинского городского округа</t>
  </si>
  <si>
    <t>708</t>
  </si>
  <si>
    <t xml:space="preserve">Исполнение ведомственной структуры расходов бюджета муниципального образования </t>
  </si>
  <si>
    <t>Наименование показателей</t>
  </si>
  <si>
    <t>ГР</t>
  </si>
  <si>
    <t>Рз</t>
  </si>
  <si>
    <t>ПР</t>
  </si>
  <si>
    <t>Утвержденные бюджетные назначения</t>
  </si>
  <si>
    <t xml:space="preserve">муниципальных программ муниципального образования </t>
  </si>
  <si>
    <t>(тыс.руб.)</t>
  </si>
  <si>
    <t>9G 0 00</t>
  </si>
  <si>
    <t>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</si>
  <si>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</si>
  <si>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9А 0 00</t>
  </si>
  <si>
    <t>9А 0 01</t>
  </si>
  <si>
    <t>Ремонт и содержание дороги Ягодное-Эльген-Таскан</t>
  </si>
  <si>
    <t>91100</t>
  </si>
  <si>
    <t>Содержание автомобильных дорог и мостов в границах населенных пунктов</t>
  </si>
  <si>
    <t>94300</t>
  </si>
  <si>
    <t>Установка дорожных знаков</t>
  </si>
  <si>
    <t>97500</t>
  </si>
  <si>
    <t>91500</t>
  </si>
  <si>
    <t>Совершенствование питания учащихся в общеобразовательных организациях</t>
  </si>
  <si>
    <t>73440</t>
  </si>
  <si>
    <t>Питание (завтрак или полдник) детей из многодетных семей, обучающихся в общеобразовательных организациях</t>
  </si>
  <si>
    <t>73950</t>
  </si>
  <si>
    <t>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</si>
  <si>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73С20</t>
  </si>
  <si>
    <t>Организация питания воспитанников в дошкольных образовательных организациях</t>
  </si>
  <si>
    <t>94900</t>
  </si>
  <si>
    <t>S3440</t>
  </si>
  <si>
    <t>S3950</t>
  </si>
  <si>
    <t>S3С20</t>
  </si>
  <si>
    <t>Основное мероприятие "Совершенствование процесса патриотического воспитания"</t>
  </si>
  <si>
    <t>Организация и проведение мероприятий в связи с памятными и знаменательными датами истории России, Магаданской области, Ягоднинского городского округа</t>
  </si>
  <si>
    <t>92100</t>
  </si>
  <si>
    <t>92200</t>
  </si>
  <si>
    <t>Основное мероприятие "Укрепление материально-технической базы библиотек, объединений военно-патриотической направленности, школьных музеев, уголков боевой славы"</t>
  </si>
  <si>
    <t>Укрепление материально-технической базы</t>
  </si>
  <si>
    <t>91800</t>
  </si>
  <si>
    <t>9Г 0 00</t>
  </si>
  <si>
    <t>9Г 0 01</t>
  </si>
  <si>
    <t>Изготовление технической документации, постановка на кадастровый учет объектов недвижимости</t>
  </si>
  <si>
    <t>92300</t>
  </si>
  <si>
    <t>9Г 0 02</t>
  </si>
  <si>
    <t>Постановка на кадастровый учет земельных участков</t>
  </si>
  <si>
    <t>92500</t>
  </si>
  <si>
    <t>Организация работы по предупреждению детского дорожно-транспортного травматизма</t>
  </si>
  <si>
    <t>92600</t>
  </si>
  <si>
    <t>Организация дополнительного профессионального образования муниципальных служащих</t>
  </si>
  <si>
    <t>97700</t>
  </si>
  <si>
    <t>Организация дополнительного профессионального образования для лиц, замещающих муниципальные должности в Магаданской области</t>
  </si>
  <si>
    <t>73260</t>
  </si>
  <si>
    <t>Софинансирование организации дополнительного профессионального образования для лиц, замещающих муниципальные должности в Магаданской области</t>
  </si>
  <si>
    <t>S3260</t>
  </si>
  <si>
    <t>9К 0 00</t>
  </si>
  <si>
    <t>9К 0 01</t>
  </si>
  <si>
    <t>9К 0 02</t>
  </si>
  <si>
    <t>S3160</t>
  </si>
  <si>
    <t>9К 0 03</t>
  </si>
  <si>
    <t>9Л 0 00</t>
  </si>
  <si>
    <t>Основное мероприятие "Организация и обеспечение отдыха и оздоровления детей и подростков"</t>
  </si>
  <si>
    <t>9Л 0 01</t>
  </si>
  <si>
    <t>73210</t>
  </si>
  <si>
    <t>93200</t>
  </si>
  <si>
    <t>S3210</t>
  </si>
  <si>
    <t>Основное мероприятие "Организация занятости детей в период летних каникул"</t>
  </si>
  <si>
    <t>9Л 0 02</t>
  </si>
  <si>
    <t>93300</t>
  </si>
  <si>
    <t>Финансовая поддержка малого и среднего предпринимательства</t>
  </si>
  <si>
    <t>93400</t>
  </si>
  <si>
    <t>Информационная поддержка малого предпринимательства</t>
  </si>
  <si>
    <t>93500</t>
  </si>
  <si>
    <t>9П 0 00</t>
  </si>
  <si>
    <t>Основное мероприятие "Стимулирование социальной активности детей и молодежи, специалистов, работающих с детьми"</t>
  </si>
  <si>
    <t>Организация назначения и выплаты стипендий</t>
  </si>
  <si>
    <t>93900</t>
  </si>
  <si>
    <t>Основное мероприятие "Создание условий для повышения гражданской активности и ответственности молодежи городского округа"</t>
  </si>
  <si>
    <t>9Ф 0 00</t>
  </si>
  <si>
    <t>9Ф 0 01</t>
  </si>
  <si>
    <t>Организация и проведение областных универсальных совместных ярмарок</t>
  </si>
  <si>
    <t>73900</t>
  </si>
  <si>
    <t>Обеспечение экономической и территориальной доступности товаров и услуг торговли для населения городского округа</t>
  </si>
  <si>
    <t>95100</t>
  </si>
  <si>
    <t>S3900</t>
  </si>
  <si>
    <t>Основное мероприятие "Выполнение услуг по защите муниципальных информационных систем"</t>
  </si>
  <si>
    <t>Выполнение услуг по защите муниципальных информационных систем</t>
  </si>
  <si>
    <t>95500</t>
  </si>
  <si>
    <t>Переселение граждан из аварийного жилищного фонда и (или) непригодных для проживания жилых помещений на территории Ягоднинского городского округа Магаданской области</t>
  </si>
  <si>
    <t>95600</t>
  </si>
  <si>
    <t>96100</t>
  </si>
  <si>
    <t>96200</t>
  </si>
  <si>
    <t>Мероприятия по обеспечению беспрепятственного доступа инвалидов к информации, полноценного образования и досуга, развития из творческого и профессионального потенциала</t>
  </si>
  <si>
    <t>96300</t>
  </si>
  <si>
    <t>9Ю 0 00</t>
  </si>
  <si>
    <t>9Ю 0 01</t>
  </si>
  <si>
    <t>9Я 0 00</t>
  </si>
  <si>
    <t>Основное мероприятие "Поддержка молодых семей в решении жилищной проблемы"</t>
  </si>
  <si>
    <t>9Я 0 01</t>
  </si>
  <si>
    <t>Софинансирование реализации мероприятий по обеспечению жильем молодых семей</t>
  </si>
  <si>
    <t>L4970</t>
  </si>
  <si>
    <t>Реализация мероприятий по обеспечению жильем молодых семей</t>
  </si>
  <si>
    <t>R4970</t>
  </si>
  <si>
    <t>Исполнение бюджетных ассигнований на реализацию</t>
  </si>
  <si>
    <t>И.А. Несенюк, 2-22-82</t>
  </si>
  <si>
    <t>Пособия, компенсации и иные социальные выплаты гражданам, кроме публичных нормативных обязательств</t>
  </si>
  <si>
    <t>321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</si>
  <si>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</si>
  <si>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</si>
  <si>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55550</t>
  </si>
  <si>
    <t>Ремонт асфальтобетонных покрытий дорог и улиц</t>
  </si>
  <si>
    <t>Софинансирование частичного возмещения расходов по питанию (завтрак или полдник) детей из многодетных семей, обучающихся в общеобразовательных организациях</t>
  </si>
  <si>
    <t>Софинансирование компенсации расходов дошкольным образовательным организациям за присмотр и уход за детьми-инвалидами, детьми-сиротами и детьми, оставшихся без попечения родителей, а также детьми с туберкулезной интоксикацией</t>
  </si>
  <si>
    <t>Реализация мероприятий по поддержке социально ориентированных некоммерческих организаций</t>
  </si>
  <si>
    <t>73280</t>
  </si>
  <si>
    <t>S3280</t>
  </si>
  <si>
    <t>Софинансирование расходов по организации и проведению областных универсальных совместных ярмарок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</si>
  <si>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</si>
  <si>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</si>
  <si>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Плата за выбросы загрязняющих веществ в атмосферный воздух стационарными объектами 7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</si>
  <si>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</si>
  <si>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</si>
  <si>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00011601060010000140</t>
  </si>
  <si>
    <t>00011601061010000140</t>
  </si>
  <si>
    <t>00011601070010000140</t>
  </si>
  <si>
    <t>00011601071010000140</t>
  </si>
  <si>
    <t>00011601080010000140</t>
  </si>
  <si>
    <t>00011601081010000140</t>
  </si>
  <si>
    <t>00011601110010000140</t>
  </si>
  <si>
    <t>00011601111010000140</t>
  </si>
  <si>
    <t>00011601120010000140</t>
  </si>
  <si>
    <t>00011601121010000140</t>
  </si>
  <si>
    <t>00011601200010000140</t>
  </si>
  <si>
    <t>00011601201010000140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</si>
  <si>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</si>
  <si>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</si>
  <si>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</si>
  <si>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</si>
  <si>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</si>
  <si>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</si>
  <si>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</si>
  <si>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</si>
  <si>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</si>
  <si>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</si>
  <si>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</si>
  <si>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</si>
  <si>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</si>
  <si>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</si>
  <si>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</si>
  <si>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</si>
  <si>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</si>
  <si>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</si>
  <si>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</si>
  <si>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</si>
  <si>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</si>
  <si>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</si>
  <si>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</si>
  <si>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</si>
  <si>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00020225081000000150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</si>
  <si>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</si>
  <si>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00020225081040000150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</si>
  <si>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</si>
  <si>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00020225097000000150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</si>
  <si>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</si>
  <si>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00020225097040000150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</si>
  <si>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</si>
  <si>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00020225169000000150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</si>
  <si>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</si>
  <si>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00020225169040000150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</si>
  <si>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</si>
  <si>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00020225255000000150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</si>
  <si>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</si>
  <si>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00020225255040000150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</si>
  <si>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</si>
  <si>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</si>
  <si>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городских округов на обеспечение комплексного развития сельских территорий</t>
  </si>
  <si>
    <t>00020225576040000150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</si>
  <si>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</si>
  <si>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</si>
  <si>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</si>
  <si>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</si>
  <si>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</si>
  <si>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</si>
  <si>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городских округов на проведение Всероссийской переписи населения 2020 года</t>
  </si>
  <si>
    <t>00020235469040000150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</si>
  <si>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</si>
  <si>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</si>
  <si>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городских округов</t>
  </si>
  <si>
    <t>00020304000040000150</t>
  </si>
  <si>
    <t>Прочие безвозмездные поступления от государственных (муниципальных) организаций в бюджеты городских округов</t>
  </si>
  <si>
    <t>00020304099040000150</t>
  </si>
  <si>
    <t>Судебная система</t>
  </si>
  <si>
    <t>0105</t>
  </si>
  <si>
    <t>Обеспечение проведения выборов и референдумов</t>
  </si>
  <si>
    <t>0107</t>
  </si>
  <si>
    <t>Специальные расходы</t>
  </si>
  <si>
    <t>880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</si>
  <si>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</si>
  <si>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</si>
  <si>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</si>
  <si>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</si>
  <si>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</si>
  <si>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</si>
  <si>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</si>
  <si>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Муниципальная программа «Развитие образования в Ягоднинском городском округе»</t>
  </si>
  <si>
    <t>9D 0 00</t>
  </si>
  <si>
    <t>Основное мероприятие "Дошкольное образование"</t>
  </si>
  <si>
    <t>9D 0 01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</si>
  <si>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 округа, расположенных в районах Крайнего Севера и приравненных к ним местностях</t>
  </si>
  <si>
    <t>00801</t>
  </si>
  <si>
    <t>Расходы на оплату коммунальных услуг муниципальных учреждений (организаций), структурных подразделений и подведомственных учреждений городского округа</t>
  </si>
  <si>
    <t>00980</t>
  </si>
  <si>
    <t>Финансовое обеспечение деятельности (оказание услуг) подведомственных учреждений</t>
  </si>
  <si>
    <t>00990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</si>
  <si>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</si>
  <si>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74010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</si>
  <si>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t>
  </si>
  <si>
    <t>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</si>
  <si>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(Закон Магаданской области от 30 декабря 2004 года № 542-ОЗ)</t>
  </si>
  <si>
    <t>74070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</si>
  <si>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</si>
  <si>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74120</t>
  </si>
  <si>
    <t>75010</t>
  </si>
  <si>
    <t>Основное мероприятие "Общее образование"</t>
  </si>
  <si>
    <t>9D 0 02</t>
  </si>
  <si>
    <t>Питание детей-инвалидов обучающихся в общеобразовательных организациях</t>
  </si>
  <si>
    <t>73443</t>
  </si>
  <si>
    <t>S3443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</si>
  <si>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</si>
  <si>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74050</t>
  </si>
  <si>
    <t>Обеспечение ежемесячного денежного вознаграждения за классное руководство</t>
  </si>
  <si>
    <t>74130</t>
  </si>
  <si>
    <t>Софинансирование совершенствования питания учащихся и воспитанников в общеобразовательных организациях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</si>
  <si>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</si>
  <si>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R2550</t>
  </si>
  <si>
    <t>Софинансирование благоустройства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</si>
  <si>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L2550</t>
  </si>
  <si>
    <t>Основное мероприятие "Дополнительное образование в сфере образования"</t>
  </si>
  <si>
    <t>9D 0 03</t>
  </si>
  <si>
    <t xml:space="preserve">Основное мероприятие «Обеспечение выполнения функций Комитетом образования администрации Ягоднинского городского округа» </t>
  </si>
  <si>
    <t>9D 0 04</t>
  </si>
  <si>
    <t>Расходы на выплаты по оплате труда работников муниципальных органов</t>
  </si>
  <si>
    <t>00210</t>
  </si>
  <si>
    <t>Расходы на обеспечение функций муниципальных органов</t>
  </si>
  <si>
    <t>00290</t>
  </si>
  <si>
    <t>Осуществление государственных полномочий по организации и осуществлению деятельности органов опеки и попечительства</t>
  </si>
  <si>
    <t>74090</t>
  </si>
  <si>
    <t>Основное мероприятие "Обеспечение, организация и проведение мероприятий"</t>
  </si>
  <si>
    <t>9D 0 05</t>
  </si>
  <si>
    <t>Мероприятия по установке ограждений</t>
  </si>
  <si>
    <t>Обеспечение, организация и проведение мероприятий</t>
  </si>
  <si>
    <t>Основное мероприятие «Отдельные мероприятия в рамках реализации федерального проекта «Современная школа» национального проекта «Образование»</t>
  </si>
  <si>
    <t>9D 0 Е1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</si>
  <si>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</si>
  <si>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51690</t>
  </si>
  <si>
    <t>Софинансирование обновления материально-технической базы для формирования у обучающихся современных технологических и гуманитарных навыков</t>
  </si>
  <si>
    <t>5169Я</t>
  </si>
  <si>
    <t>Основное мероприятие «Отдельные мероприятия в рамках реализации федерального проекта «Успех каждого ребенка» национального проекта «Образование»</t>
  </si>
  <si>
    <t>9D 0 Е2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</si>
  <si>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</si>
  <si>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50970</t>
  </si>
  <si>
    <t>Софинансирование создания в общеобразовательных организациях, расположенных в сельской местности, условий для занятий физической культурой и спортом</t>
  </si>
  <si>
    <t>5097Я</t>
  </si>
  <si>
    <t xml:space="preserve">Муниципальная программа «Управление муниципальными финансами Ягоднинского городского округа» </t>
  </si>
  <si>
    <t>9F 0 00</t>
  </si>
  <si>
    <t>Основное мероприятие «Управление резервным фондом Администрации муниципального образования «Ягоднинский городской округ»</t>
  </si>
  <si>
    <t>9F 0 02</t>
  </si>
  <si>
    <t>Резервные фонды местных администраций</t>
  </si>
  <si>
    <t>07050</t>
  </si>
  <si>
    <t>9F 0 04</t>
  </si>
  <si>
    <t>Основное мероприятие «Управление муниципальным долгом Ягоднинского городского округа»</t>
  </si>
  <si>
    <t>9F 0 05</t>
  </si>
  <si>
    <t>Муниципальная программа «Формирование современной городской среды Ягоднинского городского округа»</t>
  </si>
  <si>
    <t>Муниципальная подпрограмма «Обеспечение транспортной доступности на территории Ягоднинского городского округа»</t>
  </si>
  <si>
    <t>9Q 0 00</t>
  </si>
  <si>
    <t>Основное мероприятие "Организация регулярных перевозок пассажиров автобусным транспортом на территории муниципального образования «Ягоднинский городской округ» по муниципальным маршрутам"</t>
  </si>
  <si>
    <t>9Q 0 01</t>
  </si>
  <si>
    <t>Создание условий для предоставления транспортных услуг населению и организация транспортного обслуживания</t>
  </si>
  <si>
    <t>03150</t>
  </si>
  <si>
    <t>Предоставление транспортных услуг населению и организация транспортного обслуживания населения</t>
  </si>
  <si>
    <t>03160</t>
  </si>
  <si>
    <t>Муниципальная программа "Развитие городского хозяйства Ягоднинского городского округа"</t>
  </si>
  <si>
    <t>9R 0 00</t>
  </si>
  <si>
    <t>Подпрограмма "Содержание и развитие жилищно-коммунального хозяйства на территории Ягоднинского городского округа»</t>
  </si>
  <si>
    <t>9R 1 00</t>
  </si>
  <si>
    <t>Основное мероприятие "Поддержка жилищного хозяйства на территории Ягоднинского городского округа"</t>
  </si>
  <si>
    <t>9R 1 01</t>
  </si>
  <si>
    <t>Взносы на капитальный ремонт муниципального жилищного фонда</t>
  </si>
  <si>
    <t>08020</t>
  </si>
  <si>
    <t>Содержание пустующего муниципального жилищного фонда</t>
  </si>
  <si>
    <t>08025</t>
  </si>
  <si>
    <t>Прочие мероприятия в области жилищного хозяйства</t>
  </si>
  <si>
    <t>08030</t>
  </si>
  <si>
    <t>Основное мероприятие "Поддержка коммунального хозяйства на территории Ягоднинского городского округа"</t>
  </si>
  <si>
    <t>9R 1 02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</si>
  <si>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</si>
  <si>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08040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</si>
  <si>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</si>
  <si>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08050</t>
  </si>
  <si>
    <t>Частичное возмещение недополученных доходов от оказания населению услуг общественными банями на территории Ягоднинского городского округа</t>
  </si>
  <si>
    <t>08055</t>
  </si>
  <si>
    <t xml:space="preserve">Прочие мероприятия в области коммунального хозяйства </t>
  </si>
  <si>
    <t>08060</t>
  </si>
  <si>
    <t>Расходы на реализацию концессионного соглашения в отношении объектов централизованной системы отопления, горячего, холодного водоснабжения и водоотведения поселков Ягоднинского района Магаданской области</t>
  </si>
  <si>
    <t>08065</t>
  </si>
  <si>
    <t>Основное мероприятие "Обеспечение деятельности Управления жилищного коммунального хозяйства администрации Ягоднинского городского округа"</t>
  </si>
  <si>
    <t>9R 1 03</t>
  </si>
  <si>
    <t>Расходы на оплату коммунальных услуг муниципальных органов</t>
  </si>
  <si>
    <t>00280</t>
  </si>
  <si>
    <t>Подпрограмма "Благоустройство на территории Ягоднинского городского округа"</t>
  </si>
  <si>
    <t>9R 2 00</t>
  </si>
  <si>
    <t>Основное мероприятие "Проведение мероприятий по благоустройству территорий городских округов"</t>
  </si>
  <si>
    <t>9R 2 01</t>
  </si>
  <si>
    <t>Уличное освещение</t>
  </si>
  <si>
    <t>08070</t>
  </si>
  <si>
    <t>Организация и содержание мест захоронения</t>
  </si>
  <si>
    <t>08100</t>
  </si>
  <si>
    <t>Возмещение затрат по захоронению невостребованных умерших на территории Ягоднинского городского округа</t>
  </si>
  <si>
    <t>08103</t>
  </si>
  <si>
    <t>Уборка территорий поселений, не относящихся к придомовой территории многоквартирных жилых домов</t>
  </si>
  <si>
    <t>08105</t>
  </si>
  <si>
    <t>Прочие мероприятия по благоустройству городских округов и поселений</t>
  </si>
  <si>
    <t>08110</t>
  </si>
  <si>
    <t>Осуществление государственных полномочий Магаданской области по организации мероприятий при осуществлении деятельности по обращению с животными без владельцев</t>
  </si>
  <si>
    <t>74190</t>
  </si>
  <si>
    <t>9R 2 02</t>
  </si>
  <si>
    <t>Обеспечение комплексного развития сельских территорий</t>
  </si>
  <si>
    <t>R5760</t>
  </si>
  <si>
    <t>Софинансирование обеспечения комплексного развития сельских территорий</t>
  </si>
  <si>
    <t>L5760</t>
  </si>
  <si>
    <t>Подпрограмма «Оптимизация системы расселения в Магаданской области на территории Ягоднинского городского округа»</t>
  </si>
  <si>
    <t>9R 3 00</t>
  </si>
  <si>
    <t>Основное мероприятие "Реализация мероприятий  в рамках подпрограммы "Оптимизация системы расселения в Ягоднинском городском округе"</t>
  </si>
  <si>
    <t>9R 3 01</t>
  </si>
  <si>
    <t>Подпрограмма "Переселение граждан из аварийного жилищного фонда и (или) непригодных для проживания жилых помещений на территории Ягоднинского городского округа"</t>
  </si>
  <si>
    <t>9R 4 00</t>
  </si>
  <si>
    <t>Основное мероприятие "Осуществление мероприятий по переселению граждан"</t>
  </si>
  <si>
    <t>9R 4 01</t>
  </si>
  <si>
    <t>Муниципальная программа "Социально-экономическое развитие Ягоднинского городского округа"</t>
  </si>
  <si>
    <t>9S 0 00</t>
  </si>
  <si>
    <t>Подпрограмма "Развитие торговли на территории Ягоднинского городского округа"</t>
  </si>
  <si>
    <t>9S 1 00</t>
  </si>
  <si>
    <t>Основное мероприятие «Реализация развития торговли на территории Ягоднинского городского округа»</t>
  </si>
  <si>
    <t>9S 1 01</t>
  </si>
  <si>
    <t xml:space="preserve">Подпрограмма "Формирование доступной среды в Ягоднинском городском округе" </t>
  </si>
  <si>
    <t>9S 2 00</t>
  </si>
  <si>
    <t>Основное мероприятие «Реализация мероприятий по формированию доступной среды в Ягоднинском городском округе»</t>
  </si>
  <si>
    <t>9S 2 01</t>
  </si>
  <si>
    <t>Адаптация учреждений социальной сферы для доступности инвалидам и маломобильным группам населения</t>
  </si>
  <si>
    <t>Мероприятия по улучшению жилищных условий инвалидов</t>
  </si>
  <si>
    <t>Подпрограмма "Реализация государственной национальной политики и укрепление гражданского общества в Ягоднинском городском округе"</t>
  </si>
  <si>
    <t>9S 3 00</t>
  </si>
  <si>
    <t>Основное мероприятие «Реализация государственной национальной политики и укрепление гражданского общества в Ягоднинском городском округе»</t>
  </si>
  <si>
    <t>9S 3 01</t>
  </si>
  <si>
    <t>Мероприятия в сфере укрепления гражданского единства, гармонизации межнациональных отношений, профилактики экстремизма</t>
  </si>
  <si>
    <t>Подпрограмма "Поддержка малого и среднего предпринимательства на территории Ягоднинского городского округа"</t>
  </si>
  <si>
    <t>9S 4 00</t>
  </si>
  <si>
    <t>Основное мероприятие «Реализация мероприятий по поддержке малого и среднего предпринимательства на территории Ягоднинского городского округа»</t>
  </si>
  <si>
    <t>9S 4 01</t>
  </si>
  <si>
    <t>Подпрограмма "Поддержка социально ориентированных некоммерческих организаций в Ягоднинском городском округе"</t>
  </si>
  <si>
    <t>9S 5 00</t>
  </si>
  <si>
    <t>Основное мероприятие "Реализация мероприятий по поддержке социально ориентированных некоммерческих организаций в Ягоднинском городском округе"</t>
  </si>
  <si>
    <t>9S 5 01</t>
  </si>
  <si>
    <t xml:space="preserve">Софинансирование мероприятий по поддержке социально ориентированных некоммерческих организаций </t>
  </si>
  <si>
    <t>Подпрограмма "Повышение безопасности дорожного движения на территории Ягоднинского городского округа"</t>
  </si>
  <si>
    <t>9S 6 00</t>
  </si>
  <si>
    <t>Основное мероприятие "Реализация мероприятий по повышению безопасности дорожного движения на территории Ягоднинского городского округа»</t>
  </si>
  <si>
    <t>9S 6 01</t>
  </si>
  <si>
    <t>Муниципальная программа «Развитие муниципального управления в муниципальном образовании «Ягоднинский городской округ»</t>
  </si>
  <si>
    <t>9U 0 00</t>
  </si>
  <si>
    <t>Основное мероприятие "Обеспечение деятельности администрации Ягоднинского городского округа и находящимся в его ведении муниципальным учреждением"</t>
  </si>
  <si>
    <t>9U 0 01</t>
  </si>
  <si>
    <t>Финансовое обеспечение деятельности отдела Записей актов гражданского состояния</t>
  </si>
  <si>
    <t>00870</t>
  </si>
  <si>
    <t>Финансовое обеспечение деятельности (оказание услуг) администраций, структурных подразделений и подведомственных учреждений городского округа</t>
  </si>
  <si>
    <t>00880</t>
  </si>
  <si>
    <t>Выполнение других обязательств муниципальных образований</t>
  </si>
  <si>
    <t>06010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</si>
  <si>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</si>
  <si>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51200</t>
  </si>
  <si>
    <t>Расходы на проведение Всероссийской переписи населения 2020 года</t>
  </si>
  <si>
    <t>54690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</si>
  <si>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</si>
  <si>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59300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</si>
  <si>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</si>
  <si>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74020</t>
  </si>
  <si>
    <t>74030</t>
  </si>
  <si>
    <t>Реализация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местностей"</t>
  </si>
  <si>
    <t>74040</t>
  </si>
  <si>
    <t>9U 0 02</t>
  </si>
  <si>
    <t>Основное мероприятие "Развитие системы муниципального управления в муниципальном органе"</t>
  </si>
  <si>
    <t>9U 0 03</t>
  </si>
  <si>
    <t>Формирование, подготовка, повышение профессионального уровня резерва управленческих кадров муниципального органа</t>
  </si>
  <si>
    <t>97800</t>
  </si>
  <si>
    <t>Основное мероприятие "Пенсионное обеспечение за выслугу лет муниципальных служащих и лиц, замещающих муниципальные должности в муниципальном образовании"</t>
  </si>
  <si>
    <t>9U 0 04</t>
  </si>
  <si>
    <t>Расходы на доплату к пенсиям муниципальных служащих</t>
  </si>
  <si>
    <t>08610</t>
  </si>
  <si>
    <t>Основное мероприятие "Финансовая поддержка печатных изданий, учрежденных муниципальным органом"</t>
  </si>
  <si>
    <t>9U 0 05</t>
  </si>
  <si>
    <t xml:space="preserve">Муниципальная программа «Молодежь Ягоднинского городского округа» </t>
  </si>
  <si>
    <t>9W 0 00</t>
  </si>
  <si>
    <t xml:space="preserve">Подпрограмма "Поддержка инициативной и талантливой молодежи в Ягоднинском городском округе" </t>
  </si>
  <si>
    <t>9W 1 00</t>
  </si>
  <si>
    <t>9W 1 01</t>
  </si>
  <si>
    <t>9W 1 02</t>
  </si>
  <si>
    <t xml:space="preserve">Подпрограмма "Патриотическое воспитание детей и молодежи Ягоднинского городского округа" </t>
  </si>
  <si>
    <t xml:space="preserve">9W 2 00 </t>
  </si>
  <si>
    <t>9W 2 01</t>
  </si>
  <si>
    <t>9W 2 02</t>
  </si>
  <si>
    <t>Муниципальная программа «Защита населения и территории от чрезвычайных ситуаций и обеспечение пожарной безопасности на территории Ягоднинского городского округа»</t>
  </si>
  <si>
    <t>9Z 0 00</t>
  </si>
  <si>
    <t>Основное мероприятие "Обеспечение первичных мер пожарной безопасности"</t>
  </si>
  <si>
    <t>9Z 0 01</t>
  </si>
  <si>
    <t>Обеспечение первичных мер пожарной безопасности на территории Ягоднинского городского округа</t>
  </si>
  <si>
    <t>09030</t>
  </si>
  <si>
    <t>09040</t>
  </si>
  <si>
    <t>Основное мероприятие "Защита населения и территории от чрезвычайных ситуаций природного и техногенного характера"</t>
  </si>
  <si>
    <t>9Z 0 02</t>
  </si>
  <si>
    <t>Содержание и восполнение материальных резервов для обеспечения выполнения мероприятий по ликвидации чрезвычайных ситуаций</t>
  </si>
  <si>
    <t>07060</t>
  </si>
  <si>
    <t>Финансовое обеспечение деятельности Единой дежурно-диспетчерской службы</t>
  </si>
  <si>
    <t>08190</t>
  </si>
  <si>
    <t>Муниципальная программа "Содержание и ремонт автомобильных дорог общего пользования местного значения Ягоднинского городского округа"</t>
  </si>
  <si>
    <t>Основное мероприятие "Реализация мероприятий  по содержанию и ремонту автомобильных дорог общего пользования местного значения Ягоднинского городского округа»</t>
  </si>
  <si>
    <t>97650</t>
  </si>
  <si>
    <t>Муниципальная программа "Совершенствование управления муниципальным имуществом муниципального образования "Ягоднинский городской округ"</t>
  </si>
  <si>
    <t>Основное мероприятие «Совершенствование системы учета объектов муниципальной собственности в казне и реестре имущества муниципального образования «Ягоднинский городской округ»</t>
  </si>
  <si>
    <t>Учет муниципального имущества муниципального образования "Ягоднинский городской округ"</t>
  </si>
  <si>
    <t>92310</t>
  </si>
  <si>
    <t>Оптимизация состава муниципального имущества муниципального образования «Ягоднинский городской округ»</t>
  </si>
  <si>
    <t>92320</t>
  </si>
  <si>
    <t>Обеспечение содержания муниципального имущества, проведение работ по улучшению имущества</t>
  </si>
  <si>
    <t>92330</t>
  </si>
  <si>
    <t xml:space="preserve">Основное мероприятие «Обеспечение рационального и эффективного использования земель, находящихся в муниципальной собственности Ягоднинского городского округа и на территории муниципального образования «Ягоднинский городской округ»   </t>
  </si>
  <si>
    <t>Оформление прав на земельные участки на территории муниципального образования «Ягоднинский городской округ»</t>
  </si>
  <si>
    <t>Муниципальная программа «Развитие культуры в Ягоднинском городском округе»</t>
  </si>
  <si>
    <t>Основное мероприятие "Дополнительное образование в сфере культуры и искусства"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</si>
  <si>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</t>
  </si>
  <si>
    <t>74110</t>
  </si>
  <si>
    <t>Основное мероприятие "Организация библиотечного обслуживания населения"</t>
  </si>
  <si>
    <t xml:space="preserve">Подпрограмма "Развитие библиотечного дела Магаданской области" </t>
  </si>
  <si>
    <t>73160</t>
  </si>
  <si>
    <t xml:space="preserve">Софинансирование мероприятий подпрограммы "Развитие библиотечного дела Магаданской области" </t>
  </si>
  <si>
    <t>Основное мероприятие "Организация культурного досуга населения, развитие творческого потенциала населения"</t>
  </si>
  <si>
    <t xml:space="preserve">Основное мероприятие «Обеспечение выполнения функций Комитетом культуры администрации Ягоднинского городского округа» </t>
  </si>
  <si>
    <t>9К 0 04</t>
  </si>
  <si>
    <t>Основное мероприятие "Обеспечение, организация и проведение мероприятий в сфере культуры"</t>
  </si>
  <si>
    <t>9К 0 05</t>
  </si>
  <si>
    <t>Муниципальная программа "Организация и обеспечение отдыха, оздоровления и занятости детей в Ягоднинском городском округе"</t>
  </si>
  <si>
    <t>Организация отдыха и оздоровление детей в лагерях дневного пребывания</t>
  </si>
  <si>
    <t>Софинансирование организации отдыха и оздоровление детей в лагерях дневного пребывания</t>
  </si>
  <si>
    <t>Трудоустройство несовершеннолетних, воспитанников муниципальных образовательных организаций, в период летних каникул</t>
  </si>
  <si>
    <t xml:space="preserve">Муниципальная программа "Обеспечение безопасности, профилактика правонарушений и противодействие незаконному обороту наркотических средств в Ягоднинском городском округе" </t>
  </si>
  <si>
    <t xml:space="preserve">Основное мероприятие «Профилактика правонарушений и обеспечение общественной безопасности в Ягоднинском городском округе» </t>
  </si>
  <si>
    <t>9П 0 01</t>
  </si>
  <si>
    <t>Софинансирование мероприятий по поддержке граждан и их объединений, участвующих в охране  общественного порядка</t>
  </si>
  <si>
    <t>S3202</t>
  </si>
  <si>
    <t>Основное мероприятие «Профилактика социального сиротства и детской безнадзорности в Ягоднинском городском округе»</t>
  </si>
  <si>
    <t>9П 0 02</t>
  </si>
  <si>
    <t xml:space="preserve">Основное мероприятие «Комплексные меры противодействия злоупотреблению наркотическими средствами и их незаконному обороту на территории Ягоднинского городского округа» </t>
  </si>
  <si>
    <t>9П 0 03</t>
  </si>
  <si>
    <t>Муниципальная программа «Развитие физической культуры и спорта в Ягоднинском городском округе»</t>
  </si>
  <si>
    <t>Основное мероприятие «Дополнительное образование в сфере физической культуры и спорта»</t>
  </si>
  <si>
    <t>Основное мероприятие «Реализация программ спортивной подготовки в соответствии с федеральными стандартами по видам спорта»</t>
  </si>
  <si>
    <t>9Ф 0 02</t>
  </si>
  <si>
    <t>Основное мероприятие «Реализация подведомственными физкультурно-спортивными учреждениями (организациями) мероприятий (оказание муниципальных услуг (работ)) в сфере физической культуры и спорта»</t>
  </si>
  <si>
    <t>9Ф 0 03</t>
  </si>
  <si>
    <t>Основное мероприятие «Обеспечение выполнения функций Комитетом по физической культуре, спорту и туризму администрации Ягоднинского городского округа»</t>
  </si>
  <si>
    <t>9Ф 0 04</t>
  </si>
  <si>
    <t>Основное мероприятие "Обеспечение, организация и проведение физкультурных и массовых спортивных мероприятий"</t>
  </si>
  <si>
    <t>9Ф 0 05</t>
  </si>
  <si>
    <t>Организация и проведение спортивно-массовых и физкультурно-оздоровительных мероприятий. Обеспечение участия спортсменов и сборных команд округа в районных, межрайонных, областных, региональных, всероссийских, международных соревнованиях по различным видам спорта</t>
  </si>
  <si>
    <t>92210</t>
  </si>
  <si>
    <t>Проведение открытого соревнования по боксу класса «Б», посвященных памяти героя французского «Сопротивления» кавалера ордена «Почетного легиона» Я.А. Высоцкого с приглашением иностранных команд</t>
  </si>
  <si>
    <t>92220</t>
  </si>
  <si>
    <t>Основное мероприятие «Отдельные мероприятия в рамках федерального проекта «Спорт - норма жизни» национального проекта «Демография»</t>
  </si>
  <si>
    <t>9Ф 0 Р5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</si>
  <si>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</si>
  <si>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50810</t>
  </si>
  <si>
    <t>Муниципальная программа «Развитие системы обращения с отходами производства и потребления на территории Ягоднинского городского округа»</t>
  </si>
  <si>
    <t xml:space="preserve">Основное мероприятие: «Развитие системы обращения с отходами производства и потребления на территории муниципального образования «Ягоднинский городской округ» </t>
  </si>
  <si>
    <t>Организация сбора, вывоза, утилизации и переработки бытовых и промышленных отходов</t>
  </si>
  <si>
    <t>08300</t>
  </si>
  <si>
    <t>Муниципальная программа "Дом для молодой семьи" в Ягоднинском городском округе"</t>
  </si>
  <si>
    <t>Дополнительная социальная выплата молодым семьям при рождении (усыновлении) каждого ребенка</t>
  </si>
  <si>
    <t>73070</t>
  </si>
  <si>
    <t>Создание условий, обеспечивающих пожарную безопасность муниципальных учреждений и защиту жизни и здоровья граждан, снижение рисков возникновения пожаров, укрепление и совершенствование материально-технической базы, повышение уровня пожарной безопасности</t>
  </si>
  <si>
    <t>Центральный аппарат</t>
  </si>
  <si>
    <t>Другие вопросы в области охраны окружающей среды</t>
  </si>
  <si>
    <t>0605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</si>
  <si>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</si>
  <si>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</si>
  <si>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Плата за размещение твердых коммунальных отходов</t>
  </si>
  <si>
    <t>00011201042010000120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</si>
  <si>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</si>
  <si>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</si>
  <si>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</si>
  <si>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</si>
  <si>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</si>
  <si>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</si>
  <si>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</si>
  <si>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</si>
  <si>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</si>
  <si>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судьями федеральных судов, должностными лицами федеральных государственных органов, учреждений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</si>
  <si>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</si>
  <si>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</si>
  <si>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</si>
  <si>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</si>
  <si>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</si>
  <si>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</si>
  <si>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</si>
  <si>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</si>
  <si>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</si>
  <si>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</si>
  <si>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</si>
  <si>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00020245303000000150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</si>
  <si>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</si>
  <si>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00020245303040000150</t>
  </si>
  <si>
    <t>на  1 июля 2020 г.</t>
  </si>
  <si>
    <r>
      <t xml:space="preserve">ИТОГО          </t>
    </r>
    <r>
      <rPr>
        <b/>
        <sz val="12"/>
        <rFont val="Times New Roman"/>
        <family val="1"/>
      </rPr>
      <t xml:space="preserve">                          6 месяцев 2020 г.</t>
    </r>
  </si>
  <si>
    <t>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</si>
  <si>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</si>
  <si>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Софинансирование частичного возмещения расходов по питанию детей-инвалидов обучающихся в общеобразовательных организациях</t>
  </si>
  <si>
    <t xml:space="preserve">Основное мероприятие «Обеспечение выполнения функций Комитетом по финансам администрации Ягоднинского городского округа и находящимся в его ведении муниципальным учреждением» </t>
  </si>
  <si>
    <t>Основное мероприятие "Отдельное мероприятие в рамках федерального проекта "Формирование комфортной городской среды" национального проекта "Жилье и городская среда"</t>
  </si>
  <si>
    <t>9G 0 F2</t>
  </si>
  <si>
    <t>Поддержка государственных программ субъектов Российской Федерации и муниципальных программ формирования современной городской среды (софинансирование)</t>
  </si>
  <si>
    <t>5555Я</t>
  </si>
  <si>
    <t>Основное мероприятие «Предоставление государственной поддержки органам местного самоуправления или органу территориального общественного самоуправления, расположенным на сельской территории Магаданской области, на реализацию общественно значимых проектов по благоустройству сельских территорий»</t>
  </si>
  <si>
    <t>Восстановление и модернизация муниципального имущества в городских округах Магаданской области</t>
  </si>
  <si>
    <t>61110</t>
  </si>
  <si>
    <t>Проведение мероприятий по оптимизации расселения граждан</t>
  </si>
  <si>
    <t>94400</t>
  </si>
  <si>
    <t>Софинансирование восстановления и модернизации муниципального имущества в городских округах Магаданской области</t>
  </si>
  <si>
    <t>S1110</t>
  </si>
  <si>
    <t>Подпрограмма «Комплексное развитие системы коммунальной инфраструктуры Ягоднинского городского округа»</t>
  </si>
  <si>
    <t>9R 5 00</t>
  </si>
  <si>
    <t>Основное мероприятие «Подготовка коммунальной инфраструктуры населенных пунктов Магаданской области к отопительным периодам»</t>
  </si>
  <si>
    <t>9R 5 01</t>
  </si>
  <si>
    <t>Осуществление мероприятий по подготовке к осенне-зимнему отопительному периоду</t>
  </si>
  <si>
    <t>62110</t>
  </si>
  <si>
    <t>Софинансирование мероприятий по подготовке к осенне-зимнему отопительному периоду</t>
  </si>
  <si>
    <t>S2110</t>
  </si>
  <si>
    <t>Софинансирование государственной поддержки спортивных организаций, осуществляющих подготовку спортивного резерва для сборных команд Российской Федерации</t>
  </si>
  <si>
    <t>Разработка проектно-сметной документации и выполнение инженерных изысканий по объекту: «Реконструкция свалки ТКО в поселке Ягодное в межпоселенческий полигон ТКО»</t>
  </si>
  <si>
    <t>73700</t>
  </si>
  <si>
    <t>Софинансирование разработки проектно-сметной документации и инженерных изысканий по объектам</t>
  </si>
  <si>
    <t>S3700</t>
  </si>
  <si>
    <t>Софинансирование дополнительной социальной выплаты молодым семьям при рождении (усыновлении) каждого ребенка</t>
  </si>
  <si>
    <t>S3070</t>
  </si>
  <si>
    <t>05030</t>
  </si>
  <si>
    <t>"Ягоднинский городской округ" за 1 полугодие 2020 года</t>
  </si>
  <si>
    <t>за 1 полугодие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</si>
</sst>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_р_._-;\-* #,##0_р_._-;_-* &quot;-&quot;_р_._-;_-@_-"/>
    <numFmt numFmtId="165" formatCode="_-* #,##0.00_р_._-;\-* #,##0.00_р_._-;_-* &quot;-&quot;??_р_._-;_-@_-"/>
    <numFmt numFmtId="166" formatCode="#,##0.00_ ;[Red]\-#,##0.00\ "/>
    <numFmt numFmtId="167" formatCode="dd\.mm\.yyyy"/>
    <numFmt numFmtId="168" formatCode="#,##0_ ;[Red]\-#,##0\ "/>
    <numFmt numFmtId="169" formatCode="0.0%"/>
    <numFmt numFmtId="170" formatCode="_-* #,##0.00[$€-1]_-;\-* #,##0.00[$€-1]_-;_-* &quot;-&quot;??[$€-1]_-"/>
    <numFmt numFmtId="171" formatCode="#,##0.0_ ;[Red]\-#,##0.0\ "/>
    <numFmt numFmtId="172" formatCode="0.0"/>
  </numFmts>
  <fonts count="4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  <font>
      <b/>
      <sz val="12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  <fill>
      <patternFill patternType="solid">
        <fgColor indexed="45"/>
        <bgColor indexed="64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9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77">
    <xf numFmtId="0" fontId="0" fillId="0" borderId="0"/>
    <xf numFmtId="9" fontId="2" fillId="0" borderId="0" applyFont="0" applyFill="0" applyBorder="0" applyAlignment="0" applyProtection="0"/>
    <xf numFmtId="0" fontId="3" fillId="0" borderId="0">
      <alignment horizontal="center" wrapText="1"/>
    </xf>
    <xf numFmtId="0" fontId="4" fillId="0" borderId="0"/>
    <xf numFmtId="0" fontId="5" fillId="0" borderId="0"/>
    <xf numFmtId="167" fontId="6" fillId="0" borderId="2">
      <alignment horizontal="center"/>
    </xf>
    <xf numFmtId="0" fontId="6" fillId="0" borderId="2">
      <alignment horizontal="center"/>
    </xf>
    <xf numFmtId="0" fontId="6" fillId="0" borderId="0">
      <alignment horizontal="left"/>
    </xf>
    <xf numFmtId="0" fontId="7" fillId="0" borderId="0">
      <alignment horizontal="center" vertical="top"/>
    </xf>
    <xf numFmtId="0" fontId="6" fillId="0" borderId="6">
      <alignment horizontal="center"/>
    </xf>
    <xf numFmtId="49" fontId="6" fillId="0" borderId="7">
      <alignment horizontal="center"/>
    </xf>
    <xf numFmtId="0" fontId="6" fillId="0" borderId="0"/>
    <xf numFmtId="0" fontId="6" fillId="0" borderId="0">
      <alignment horizontal="center"/>
    </xf>
    <xf numFmtId="49" fontId="6" fillId="0" borderId="10">
      <alignment horizontal="center"/>
    </xf>
    <xf numFmtId="0" fontId="8" fillId="0" borderId="0"/>
    <xf numFmtId="49" fontId="6" fillId="0" borderId="0"/>
    <xf numFmtId="0" fontId="4" fillId="0" borderId="13"/>
    <xf numFmtId="0" fontId="6" fillId="0" borderId="16">
      <alignment wrapText="1"/>
    </xf>
    <xf numFmtId="0" fontId="4" fillId="0" borderId="17"/>
    <xf numFmtId="0" fontId="6" fillId="0" borderId="20">
      <alignment wrapText="1"/>
    </xf>
    <xf numFmtId="4" fontId="6" fillId="0" borderId="21">
      <alignment horizontal="right"/>
    </xf>
    <xf numFmtId="0" fontId="6" fillId="0" borderId="22">
      <alignment horizontal="left"/>
    </xf>
    <xf numFmtId="49" fontId="6" fillId="0" borderId="22"/>
    <xf numFmtId="49" fontId="6" fillId="0" borderId="23">
      <alignment horizontal="center"/>
    </xf>
    <xf numFmtId="0" fontId="6" fillId="0" borderId="24">
      <alignment horizontal="left" wrapText="1"/>
    </xf>
    <xf numFmtId="0" fontId="5" fillId="0" borderId="0"/>
    <xf numFmtId="0" fontId="9" fillId="0" borderId="0"/>
    <xf numFmtId="49" fontId="6" fillId="0" borderId="1">
      <alignment horizontal="center" vertical="center" wrapText="1"/>
    </xf>
    <xf numFmtId="49" fontId="10" fillId="0" borderId="3">
      <alignment horizontal="right"/>
    </xf>
    <xf numFmtId="0" fontId="6" fillId="3" borderId="28"/>
    <xf numFmtId="0" fontId="6" fillId="0" borderId="29">
      <alignment horizontal="left" wrapText="1" indent="1"/>
    </xf>
    <xf numFmtId="49" fontId="6" fillId="0" borderId="30">
      <alignment horizontal="center" vertical="center" wrapText="1"/>
    </xf>
    <xf numFmtId="0" fontId="6" fillId="0" borderId="0">
      <alignment horizontal="left" wrapText="1"/>
    </xf>
    <xf numFmtId="49" fontId="6" fillId="0" borderId="0">
      <alignment horizontal="center" wrapText="1"/>
    </xf>
    <xf numFmtId="49" fontId="6" fillId="0" borderId="0">
      <alignment horizontal="center"/>
    </xf>
    <xf numFmtId="0" fontId="6" fillId="0" borderId="16">
      <alignment horizontal="left"/>
    </xf>
    <xf numFmtId="49" fontId="6" fillId="0" borderId="16"/>
    <xf numFmtId="0" fontId="4" fillId="0" borderId="16"/>
    <xf numFmtId="0" fontId="6" fillId="0" borderId="0">
      <alignment horizontal="center" wrapText="1"/>
    </xf>
    <xf numFmtId="0" fontId="9" fillId="0" borderId="0">
      <alignment horizontal="center"/>
    </xf>
    <xf numFmtId="0" fontId="9" fillId="0" borderId="16"/>
    <xf numFmtId="49" fontId="6" fillId="0" borderId="16">
      <alignment horizontal="left"/>
    </xf>
    <xf numFmtId="0" fontId="6" fillId="0" borderId="16"/>
    <xf numFmtId="0" fontId="2" fillId="0" borderId="0"/>
    <xf numFmtId="0" fontId="14" fillId="0" borderId="0"/>
    <xf numFmtId="0" fontId="14" fillId="0" borderId="0"/>
    <xf numFmtId="170" fontId="21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49" fontId="6" fillId="0" borderId="0">
      <alignment horizontal="center"/>
    </xf>
    <xf numFmtId="49" fontId="11" fillId="0" borderId="16"/>
    <xf numFmtId="4" fontId="11" fillId="0" borderId="36">
      <alignment horizontal="right"/>
    </xf>
    <xf numFmtId="49" fontId="6" fillId="0" borderId="37">
      <alignment horizontal="center" wrapText="1"/>
    </xf>
    <xf numFmtId="4" fontId="11" fillId="0" borderId="36">
      <alignment horizontal="right"/>
    </xf>
    <xf numFmtId="4" fontId="11" fillId="0" borderId="37">
      <alignment horizontal="right"/>
    </xf>
    <xf numFmtId="49" fontId="6" fillId="0" borderId="38">
      <alignment horizontal="center" wrapText="1"/>
    </xf>
    <xf numFmtId="4" fontId="11" fillId="0" borderId="38">
      <alignment horizontal="right"/>
    </xf>
    <xf numFmtId="49" fontId="6" fillId="0" borderId="36">
      <alignment horizontal="center"/>
    </xf>
    <xf numFmtId="49" fontId="11" fillId="0" borderId="0">
      <alignment horizontal="right"/>
    </xf>
    <xf numFmtId="49" fontId="6" fillId="0" borderId="16"/>
    <xf numFmtId="0" fontId="11" fillId="0" borderId="16"/>
    <xf numFmtId="0" fontId="11" fillId="0" borderId="16"/>
    <xf numFmtId="4" fontId="6" fillId="0" borderId="39">
      <alignment horizontal="right"/>
    </xf>
    <xf numFmtId="0" fontId="22" fillId="0" borderId="0">
      <alignment horizontal="center"/>
    </xf>
    <xf numFmtId="49" fontId="6" fillId="0" borderId="21">
      <alignment horizontal="center"/>
    </xf>
    <xf numFmtId="0" fontId="22" fillId="0" borderId="16"/>
    <xf numFmtId="0" fontId="23" fillId="0" borderId="16"/>
    <xf numFmtId="4" fontId="6" fillId="0" borderId="40">
      <alignment horizontal="right"/>
    </xf>
    <xf numFmtId="0" fontId="11" fillId="0" borderId="29">
      <alignment horizontal="left" wrapText="1"/>
    </xf>
    <xf numFmtId="0" fontId="6" fillId="0" borderId="41">
      <alignment horizontal="left" wrapText="1"/>
    </xf>
    <xf numFmtId="0" fontId="11" fillId="0" borderId="42">
      <alignment horizontal="left" wrapText="1" indent="1"/>
    </xf>
    <xf numFmtId="0" fontId="11" fillId="0" borderId="29">
      <alignment horizontal="left" wrapText="1" indent="2"/>
    </xf>
    <xf numFmtId="0" fontId="11" fillId="0" borderId="43">
      <alignment horizontal="left" wrapText="1" indent="2"/>
    </xf>
    <xf numFmtId="0" fontId="22" fillId="0" borderId="0">
      <alignment horizontal="center"/>
    </xf>
    <xf numFmtId="0" fontId="4" fillId="0" borderId="22"/>
    <xf numFmtId="0" fontId="11" fillId="0" borderId="0">
      <alignment horizontal="center" wrapText="1"/>
    </xf>
    <xf numFmtId="0" fontId="22" fillId="0" borderId="16"/>
    <xf numFmtId="0" fontId="6" fillId="0" borderId="16"/>
    <xf numFmtId="49" fontId="11" fillId="0" borderId="16">
      <alignment horizontal="left"/>
    </xf>
    <xf numFmtId="0" fontId="11" fillId="0" borderId="29">
      <alignment horizontal="left" wrapText="1"/>
    </xf>
    <xf numFmtId="49" fontId="11" fillId="0" borderId="44">
      <alignment horizontal="center" wrapText="1"/>
    </xf>
    <xf numFmtId="0" fontId="11" fillId="0" borderId="42">
      <alignment horizontal="left" wrapText="1" indent="1"/>
    </xf>
    <xf numFmtId="0" fontId="9" fillId="0" borderId="0">
      <alignment horizontal="center"/>
    </xf>
    <xf numFmtId="49" fontId="11" fillId="0" borderId="44">
      <alignment horizontal="left" wrapText="1"/>
    </xf>
    <xf numFmtId="0" fontId="11" fillId="0" borderId="29">
      <alignment horizontal="left" wrapText="1" indent="2"/>
    </xf>
    <xf numFmtId="0" fontId="9" fillId="0" borderId="16"/>
    <xf numFmtId="49" fontId="11" fillId="0" borderId="44">
      <alignment horizontal="center" shrinkToFit="1"/>
    </xf>
    <xf numFmtId="0" fontId="11" fillId="0" borderId="43">
      <alignment horizontal="left" wrapText="1" indent="2"/>
    </xf>
    <xf numFmtId="0" fontId="6" fillId="0" borderId="29">
      <alignment horizontal="left" wrapText="1"/>
    </xf>
    <xf numFmtId="49" fontId="11" fillId="0" borderId="16">
      <alignment horizontal="center"/>
    </xf>
    <xf numFmtId="0" fontId="11" fillId="0" borderId="0">
      <alignment horizontal="center" wrapText="1"/>
    </xf>
    <xf numFmtId="0" fontId="6" fillId="0" borderId="42">
      <alignment horizontal="left" wrapText="1" indent="1"/>
    </xf>
    <xf numFmtId="0" fontId="11" fillId="0" borderId="22">
      <alignment horizontal="center"/>
    </xf>
    <xf numFmtId="49" fontId="11" fillId="0" borderId="16">
      <alignment horizontal="left"/>
    </xf>
    <xf numFmtId="0" fontId="6" fillId="0" borderId="29">
      <alignment horizontal="left" wrapText="1" indent="2"/>
    </xf>
    <xf numFmtId="0" fontId="11" fillId="0" borderId="0">
      <alignment horizontal="center"/>
    </xf>
    <xf numFmtId="49" fontId="11" fillId="0" borderId="44">
      <alignment horizontal="center" wrapText="1"/>
    </xf>
    <xf numFmtId="0" fontId="4" fillId="5" borderId="28"/>
    <xf numFmtId="49" fontId="11" fillId="0" borderId="16"/>
    <xf numFmtId="49" fontId="11" fillId="0" borderId="44">
      <alignment horizontal="left" wrapText="1"/>
    </xf>
    <xf numFmtId="0" fontId="6" fillId="0" borderId="43">
      <alignment horizontal="left" wrapText="1" indent="2"/>
    </xf>
    <xf numFmtId="49" fontId="11" fillId="0" borderId="36">
      <alignment horizontal="center" shrinkToFit="1"/>
    </xf>
    <xf numFmtId="49" fontId="11" fillId="0" borderId="44">
      <alignment horizontal="center" shrinkToFit="1"/>
    </xf>
    <xf numFmtId="0" fontId="6" fillId="0" borderId="0">
      <alignment horizontal="center" wrapText="1"/>
    </xf>
    <xf numFmtId="0" fontId="11" fillId="0" borderId="16">
      <alignment horizontal="center"/>
    </xf>
    <xf numFmtId="49" fontId="11" fillId="0" borderId="36">
      <alignment horizontal="center" shrinkToFit="1"/>
    </xf>
    <xf numFmtId="49" fontId="6" fillId="0" borderId="16">
      <alignment horizontal="left"/>
    </xf>
    <xf numFmtId="49" fontId="11" fillId="0" borderId="22">
      <alignment horizontal="center"/>
    </xf>
    <xf numFmtId="49" fontId="6" fillId="0" borderId="44">
      <alignment horizontal="center" wrapText="1"/>
    </xf>
    <xf numFmtId="49" fontId="11" fillId="0" borderId="0">
      <alignment horizontal="left"/>
    </xf>
    <xf numFmtId="49" fontId="6" fillId="0" borderId="44">
      <alignment horizontal="center" shrinkToFit="1"/>
    </xf>
    <xf numFmtId="49" fontId="22" fillId="0" borderId="0"/>
    <xf numFmtId="49" fontId="6" fillId="0" borderId="36">
      <alignment horizontal="center" shrinkToFit="1"/>
    </xf>
    <xf numFmtId="0" fontId="6" fillId="0" borderId="45">
      <alignment horizontal="left" wrapText="1"/>
    </xf>
    <xf numFmtId="0" fontId="23" fillId="0" borderId="22"/>
    <xf numFmtId="0" fontId="6" fillId="0" borderId="41">
      <alignment horizontal="left" wrapText="1" indent="1"/>
    </xf>
    <xf numFmtId="0" fontId="6" fillId="0" borderId="45">
      <alignment horizontal="left" wrapText="1" indent="2"/>
    </xf>
    <xf numFmtId="0" fontId="6" fillId="0" borderId="41">
      <alignment horizontal="left" wrapText="1" indent="2"/>
    </xf>
    <xf numFmtId="0" fontId="4" fillId="0" borderId="46"/>
    <xf numFmtId="0" fontId="4" fillId="0" borderId="23"/>
    <xf numFmtId="0" fontId="9" fillId="0" borderId="31">
      <alignment horizontal="center" vertical="center" textRotation="90" wrapText="1"/>
    </xf>
    <xf numFmtId="0" fontId="9" fillId="0" borderId="22">
      <alignment horizontal="center" vertical="center" textRotation="90" wrapText="1"/>
    </xf>
    <xf numFmtId="0" fontId="6" fillId="0" borderId="0">
      <alignment vertical="center"/>
    </xf>
    <xf numFmtId="0" fontId="9" fillId="0" borderId="16">
      <alignment horizontal="center" vertical="center" textRotation="90" wrapText="1"/>
    </xf>
    <xf numFmtId="0" fontId="9" fillId="0" borderId="22">
      <alignment horizontal="center" vertical="center" textRotation="90"/>
    </xf>
    <xf numFmtId="0" fontId="9" fillId="0" borderId="16">
      <alignment horizontal="center" vertical="center" textRotation="90"/>
    </xf>
    <xf numFmtId="0" fontId="9" fillId="0" borderId="31">
      <alignment horizontal="center" vertical="center" textRotation="90"/>
    </xf>
    <xf numFmtId="0" fontId="9" fillId="0" borderId="1">
      <alignment horizontal="center" vertical="center" textRotation="90"/>
    </xf>
    <xf numFmtId="0" fontId="24" fillId="0" borderId="16">
      <alignment wrapText="1"/>
    </xf>
    <xf numFmtId="0" fontId="24" fillId="0" borderId="1">
      <alignment wrapText="1"/>
    </xf>
    <xf numFmtId="0" fontId="24" fillId="0" borderId="22">
      <alignment wrapText="1"/>
    </xf>
    <xf numFmtId="0" fontId="6" fillId="0" borderId="1">
      <alignment horizontal="center" vertical="top" wrapText="1"/>
    </xf>
    <xf numFmtId="0" fontId="9" fillId="0" borderId="47"/>
    <xf numFmtId="49" fontId="25" fillId="0" borderId="48">
      <alignment horizontal="left" vertical="center" wrapText="1"/>
    </xf>
    <xf numFmtId="49" fontId="6" fillId="0" borderId="49">
      <alignment horizontal="left" vertical="center" wrapText="1" indent="2"/>
    </xf>
    <xf numFmtId="49" fontId="6" fillId="0" borderId="43">
      <alignment horizontal="left" vertical="center" wrapText="1" indent="3"/>
    </xf>
    <xf numFmtId="49" fontId="6" fillId="0" borderId="48">
      <alignment horizontal="left" vertical="center" wrapText="1" indent="3"/>
    </xf>
    <xf numFmtId="49" fontId="6" fillId="0" borderId="50">
      <alignment horizontal="left" vertical="center" wrapText="1" indent="3"/>
    </xf>
    <xf numFmtId="0" fontId="25" fillId="0" borderId="47">
      <alignment horizontal="left" vertical="center" wrapText="1"/>
    </xf>
    <xf numFmtId="49" fontId="6" fillId="0" borderId="22">
      <alignment horizontal="left" vertical="center" wrapText="1" indent="3"/>
    </xf>
    <xf numFmtId="49" fontId="6" fillId="0" borderId="0">
      <alignment horizontal="left" vertical="center" wrapText="1" indent="3"/>
    </xf>
    <xf numFmtId="49" fontId="6" fillId="0" borderId="16">
      <alignment horizontal="left" vertical="center" wrapText="1" indent="3"/>
    </xf>
    <xf numFmtId="49" fontId="25" fillId="0" borderId="47">
      <alignment horizontal="left" vertical="center" wrapText="1"/>
    </xf>
    <xf numFmtId="0" fontId="6" fillId="0" borderId="48">
      <alignment horizontal="left" vertical="center" wrapText="1"/>
    </xf>
    <xf numFmtId="0" fontId="6" fillId="0" borderId="50">
      <alignment horizontal="left" vertical="center" wrapText="1"/>
    </xf>
    <xf numFmtId="49" fontId="6" fillId="0" borderId="48">
      <alignment horizontal="left" vertical="center" wrapText="1"/>
    </xf>
    <xf numFmtId="49" fontId="6" fillId="0" borderId="50">
      <alignment horizontal="left" vertical="center" wrapText="1"/>
    </xf>
    <xf numFmtId="49" fontId="9" fillId="0" borderId="51">
      <alignment horizontal="center"/>
    </xf>
    <xf numFmtId="49" fontId="9" fillId="0" borderId="52">
      <alignment horizontal="center" vertical="center" wrapText="1"/>
    </xf>
    <xf numFmtId="49" fontId="6" fillId="0" borderId="53">
      <alignment horizontal="center" vertical="center" wrapText="1"/>
    </xf>
    <xf numFmtId="49" fontId="6" fillId="0" borderId="44">
      <alignment horizontal="center" vertical="center" wrapText="1"/>
    </xf>
    <xf numFmtId="49" fontId="6" fillId="0" borderId="52">
      <alignment horizontal="center" vertical="center" wrapText="1"/>
    </xf>
    <xf numFmtId="49" fontId="6" fillId="0" borderId="54">
      <alignment horizontal="center" vertical="center" wrapText="1"/>
    </xf>
    <xf numFmtId="49" fontId="6" fillId="0" borderId="55">
      <alignment horizontal="center" vertical="center" wrapText="1"/>
    </xf>
    <xf numFmtId="49" fontId="6" fillId="0" borderId="0">
      <alignment horizontal="center" vertical="center" wrapText="1"/>
    </xf>
    <xf numFmtId="49" fontId="6" fillId="0" borderId="16">
      <alignment horizontal="center" vertical="center" wrapText="1"/>
    </xf>
    <xf numFmtId="49" fontId="9" fillId="0" borderId="51">
      <alignment horizontal="center" vertical="center" wrapText="1"/>
    </xf>
    <xf numFmtId="0" fontId="9" fillId="0" borderId="51">
      <alignment horizontal="center" vertical="center"/>
    </xf>
    <xf numFmtId="0" fontId="6" fillId="0" borderId="53">
      <alignment horizontal="center" vertical="center"/>
    </xf>
    <xf numFmtId="0" fontId="6" fillId="0" borderId="44">
      <alignment horizontal="center" vertical="center"/>
    </xf>
    <xf numFmtId="0" fontId="6" fillId="0" borderId="52">
      <alignment horizontal="center" vertical="center"/>
    </xf>
    <xf numFmtId="0" fontId="9" fillId="0" borderId="52">
      <alignment horizontal="center" vertical="center"/>
    </xf>
    <xf numFmtId="0" fontId="6" fillId="0" borderId="54">
      <alignment horizontal="center" vertical="center"/>
    </xf>
    <xf numFmtId="49" fontId="9" fillId="0" borderId="51">
      <alignment horizontal="center" vertical="center"/>
    </xf>
    <xf numFmtId="49" fontId="6" fillId="0" borderId="53">
      <alignment horizontal="center" vertical="center"/>
    </xf>
    <xf numFmtId="49" fontId="6" fillId="0" borderId="44">
      <alignment horizontal="center" vertical="center"/>
    </xf>
    <xf numFmtId="49" fontId="6" fillId="0" borderId="52">
      <alignment horizontal="center" vertical="center"/>
    </xf>
    <xf numFmtId="49" fontId="6" fillId="0" borderId="54">
      <alignment horizontal="center" vertical="center"/>
    </xf>
    <xf numFmtId="49" fontId="6" fillId="0" borderId="16">
      <alignment horizontal="center"/>
    </xf>
    <xf numFmtId="0" fontId="6" fillId="0" borderId="22">
      <alignment horizontal="center"/>
    </xf>
    <xf numFmtId="0" fontId="6" fillId="0" borderId="0">
      <alignment horizontal="center"/>
    </xf>
    <xf numFmtId="49" fontId="6" fillId="0" borderId="16"/>
    <xf numFmtId="0" fontId="6" fillId="0" borderId="1">
      <alignment horizontal="center" vertical="top"/>
    </xf>
    <xf numFmtId="49" fontId="6" fillId="0" borderId="1">
      <alignment horizontal="center" vertical="top" wrapText="1"/>
    </xf>
    <xf numFmtId="0" fontId="6" fillId="0" borderId="46"/>
    <xf numFmtId="4" fontId="6" fillId="0" borderId="30">
      <alignment horizontal="right"/>
    </xf>
    <xf numFmtId="4" fontId="6" fillId="0" borderId="55">
      <alignment horizontal="right"/>
    </xf>
    <xf numFmtId="4" fontId="6" fillId="0" borderId="0">
      <alignment horizontal="right" shrinkToFit="1"/>
    </xf>
    <xf numFmtId="4" fontId="6" fillId="0" borderId="16">
      <alignment horizontal="right"/>
    </xf>
    <xf numFmtId="0" fontId="6" fillId="0" borderId="22"/>
    <xf numFmtId="0" fontId="6" fillId="0" borderId="1">
      <alignment horizontal="center" vertical="top" wrapText="1"/>
    </xf>
    <xf numFmtId="0" fontId="6" fillId="0" borderId="16">
      <alignment horizontal="center"/>
    </xf>
    <xf numFmtId="49" fontId="6" fillId="0" borderId="22">
      <alignment horizontal="center"/>
    </xf>
    <xf numFmtId="49" fontId="6" fillId="0" borderId="0">
      <alignment horizontal="left"/>
    </xf>
    <xf numFmtId="4" fontId="6" fillId="0" borderId="46">
      <alignment horizontal="right"/>
    </xf>
    <xf numFmtId="0" fontId="6" fillId="0" borderId="1">
      <alignment horizontal="center" vertical="top"/>
    </xf>
    <xf numFmtId="4" fontId="6" fillId="0" borderId="23">
      <alignment horizontal="right"/>
    </xf>
    <xf numFmtId="4" fontId="6" fillId="0" borderId="56">
      <alignment horizontal="right"/>
    </xf>
    <xf numFmtId="0" fontId="6" fillId="0" borderId="23"/>
    <xf numFmtId="0" fontId="5" fillId="0" borderId="17"/>
    <xf numFmtId="0" fontId="4" fillId="5" borderId="0"/>
    <xf numFmtId="0" fontId="22" fillId="0" borderId="0"/>
    <xf numFmtId="0" fontId="26" fillId="0" borderId="0"/>
    <xf numFmtId="0" fontId="27" fillId="0" borderId="0"/>
    <xf numFmtId="0" fontId="11" fillId="0" borderId="0">
      <alignment horizontal="left"/>
    </xf>
    <xf numFmtId="0" fontId="11" fillId="0" borderId="0"/>
    <xf numFmtId="0" fontId="28" fillId="0" borderId="0"/>
    <xf numFmtId="0" fontId="23" fillId="0" borderId="0"/>
    <xf numFmtId="0" fontId="11" fillId="0" borderId="31">
      <alignment horizontal="center" vertical="top" wrapText="1"/>
    </xf>
    <xf numFmtId="49" fontId="6" fillId="0" borderId="1">
      <alignment horizontal="center" vertical="center" wrapText="1"/>
    </xf>
    <xf numFmtId="0" fontId="11" fillId="0" borderId="31">
      <alignment horizontal="center" vertical="center"/>
    </xf>
    <xf numFmtId="49" fontId="11" fillId="0" borderId="1">
      <alignment horizontal="center" vertical="center" wrapText="1"/>
    </xf>
    <xf numFmtId="49" fontId="11" fillId="0" borderId="1">
      <alignment horizontal="center" vertical="center" wrapText="1"/>
    </xf>
    <xf numFmtId="0" fontId="4" fillId="5" borderId="20"/>
    <xf numFmtId="0" fontId="11" fillId="0" borderId="57">
      <alignment horizontal="left" wrapText="1"/>
    </xf>
    <xf numFmtId="0" fontId="11" fillId="0" borderId="29">
      <alignment horizontal="left" wrapText="1" indent="1"/>
    </xf>
    <xf numFmtId="0" fontId="11" fillId="0" borderId="57">
      <alignment horizontal="left" wrapText="1"/>
    </xf>
    <xf numFmtId="0" fontId="11" fillId="0" borderId="47">
      <alignment horizontal="left" wrapText="1" indent="2"/>
    </xf>
    <xf numFmtId="0" fontId="11" fillId="0" borderId="29">
      <alignment horizontal="left" wrapText="1" indent="1"/>
    </xf>
    <xf numFmtId="0" fontId="11" fillId="0" borderId="47">
      <alignment horizontal="left" wrapText="1" indent="2"/>
    </xf>
    <xf numFmtId="0" fontId="4" fillId="5" borderId="22"/>
    <xf numFmtId="0" fontId="29" fillId="0" borderId="0">
      <alignment horizontal="center" wrapText="1"/>
    </xf>
    <xf numFmtId="0" fontId="3" fillId="0" borderId="0">
      <alignment horizontal="center" wrapText="1"/>
    </xf>
    <xf numFmtId="0" fontId="30" fillId="0" borderId="0">
      <alignment horizontal="center" vertical="top"/>
    </xf>
    <xf numFmtId="0" fontId="29" fillId="0" borderId="0">
      <alignment horizontal="center" wrapText="1"/>
    </xf>
    <xf numFmtId="0" fontId="7" fillId="0" borderId="0">
      <alignment horizontal="center" vertical="top"/>
    </xf>
    <xf numFmtId="0" fontId="11" fillId="0" borderId="16">
      <alignment wrapText="1"/>
    </xf>
    <xf numFmtId="0" fontId="30" fillId="0" borderId="0">
      <alignment horizontal="center" vertical="top"/>
    </xf>
    <xf numFmtId="0" fontId="6" fillId="0" borderId="16">
      <alignment wrapText="1"/>
    </xf>
    <xf numFmtId="0" fontId="11" fillId="0" borderId="20">
      <alignment wrapText="1"/>
    </xf>
    <xf numFmtId="0" fontId="11" fillId="0" borderId="16">
      <alignment wrapText="1"/>
    </xf>
    <xf numFmtId="0" fontId="6" fillId="0" borderId="20">
      <alignment wrapText="1"/>
    </xf>
    <xf numFmtId="0" fontId="11" fillId="0" borderId="22">
      <alignment horizontal="left"/>
    </xf>
    <xf numFmtId="0" fontId="11" fillId="0" borderId="20">
      <alignment wrapText="1"/>
    </xf>
    <xf numFmtId="0" fontId="11" fillId="0" borderId="1">
      <alignment horizontal="center" vertical="top" wrapText="1"/>
    </xf>
    <xf numFmtId="0" fontId="11" fillId="0" borderId="22">
      <alignment horizontal="left"/>
    </xf>
    <xf numFmtId="0" fontId="11" fillId="0" borderId="30">
      <alignment horizontal="center" vertical="center"/>
    </xf>
    <xf numFmtId="49" fontId="6" fillId="0" borderId="51">
      <alignment horizontal="center" wrapText="1"/>
    </xf>
    <xf numFmtId="49" fontId="11" fillId="0" borderId="51">
      <alignment horizontal="center" wrapText="1"/>
    </xf>
    <xf numFmtId="49" fontId="6" fillId="0" borderId="53">
      <alignment horizontal="center" wrapText="1"/>
    </xf>
    <xf numFmtId="49" fontId="11" fillId="0" borderId="51">
      <alignment horizontal="center" wrapText="1"/>
    </xf>
    <xf numFmtId="49" fontId="11" fillId="0" borderId="53">
      <alignment horizontal="center" wrapText="1"/>
    </xf>
    <xf numFmtId="49" fontId="6" fillId="0" borderId="52">
      <alignment horizontal="center"/>
    </xf>
    <xf numFmtId="49" fontId="11" fillId="0" borderId="53">
      <alignment horizontal="center" wrapText="1"/>
    </xf>
    <xf numFmtId="49" fontId="11" fillId="0" borderId="52">
      <alignment horizontal="center"/>
    </xf>
    <xf numFmtId="49" fontId="11" fillId="0" borderId="52">
      <alignment horizontal="center"/>
    </xf>
    <xf numFmtId="0" fontId="6" fillId="0" borderId="55"/>
    <xf numFmtId="0" fontId="6" fillId="0" borderId="0">
      <alignment horizontal="center"/>
    </xf>
    <xf numFmtId="0" fontId="11" fillId="0" borderId="55"/>
    <xf numFmtId="49" fontId="6" fillId="0" borderId="22"/>
    <xf numFmtId="0" fontId="11" fillId="0" borderId="55"/>
    <xf numFmtId="0" fontId="11" fillId="0" borderId="0">
      <alignment horizontal="left"/>
    </xf>
    <xf numFmtId="0" fontId="11" fillId="0" borderId="0">
      <alignment horizontal="center"/>
    </xf>
    <xf numFmtId="49" fontId="11" fillId="0" borderId="22"/>
    <xf numFmtId="49" fontId="11" fillId="0" borderId="22"/>
    <xf numFmtId="49" fontId="11" fillId="0" borderId="0"/>
    <xf numFmtId="49" fontId="11" fillId="0" borderId="0"/>
    <xf numFmtId="49" fontId="11" fillId="0" borderId="37">
      <alignment horizontal="center"/>
    </xf>
    <xf numFmtId="0" fontId="11" fillId="0" borderId="1">
      <alignment horizontal="center" vertical="center"/>
    </xf>
    <xf numFmtId="49" fontId="11" fillId="0" borderId="46">
      <alignment horizontal="center"/>
    </xf>
    <xf numFmtId="49" fontId="6" fillId="0" borderId="1">
      <alignment horizontal="center" vertical="center" wrapText="1"/>
    </xf>
    <xf numFmtId="49" fontId="11" fillId="0" borderId="1">
      <alignment horizontal="center"/>
    </xf>
    <xf numFmtId="49" fontId="11" fillId="0" borderId="37">
      <alignment horizontal="center"/>
    </xf>
    <xf numFmtId="49" fontId="11" fillId="0" borderId="1">
      <alignment horizontal="center" vertical="center" wrapText="1"/>
    </xf>
    <xf numFmtId="0" fontId="4" fillId="5" borderId="58"/>
    <xf numFmtId="49" fontId="11" fillId="0" borderId="46">
      <alignment horizontal="center"/>
    </xf>
    <xf numFmtId="4" fontId="6" fillId="0" borderId="1">
      <alignment horizontal="right"/>
    </xf>
    <xf numFmtId="49" fontId="11" fillId="0" borderId="1">
      <alignment horizontal="center"/>
    </xf>
    <xf numFmtId="0" fontId="6" fillId="3" borderId="55"/>
    <xf numFmtId="4" fontId="11" fillId="0" borderId="1">
      <alignment horizontal="right"/>
    </xf>
    <xf numFmtId="0" fontId="6" fillId="3" borderId="0"/>
    <xf numFmtId="0" fontId="11" fillId="2" borderId="55"/>
    <xf numFmtId="0" fontId="3" fillId="0" borderId="0">
      <alignment horizontal="center" wrapText="1"/>
    </xf>
    <xf numFmtId="4" fontId="11" fillId="0" borderId="1">
      <alignment horizontal="right"/>
    </xf>
    <xf numFmtId="0" fontId="11" fillId="2" borderId="55"/>
    <xf numFmtId="0" fontId="8" fillId="0" borderId="16"/>
    <xf numFmtId="0" fontId="31" fillId="0" borderId="0"/>
    <xf numFmtId="0" fontId="31" fillId="0" borderId="59"/>
    <xf numFmtId="49" fontId="32" fillId="0" borderId="3">
      <alignment horizontal="right"/>
    </xf>
    <xf numFmtId="0" fontId="11" fillId="0" borderId="3">
      <alignment horizontal="right"/>
    </xf>
    <xf numFmtId="0" fontId="31" fillId="0" borderId="16"/>
    <xf numFmtId="0" fontId="11" fillId="0" borderId="30">
      <alignment horizontal="center"/>
    </xf>
    <xf numFmtId="49" fontId="11" fillId="0" borderId="7">
      <alignment horizontal="center"/>
    </xf>
    <xf numFmtId="0" fontId="5" fillId="0" borderId="55"/>
    <xf numFmtId="49" fontId="23" fillId="0" borderId="60">
      <alignment horizontal="center"/>
    </xf>
    <xf numFmtId="0" fontId="28" fillId="0" borderId="55"/>
    <xf numFmtId="0" fontId="8" fillId="0" borderId="0"/>
    <xf numFmtId="14" fontId="11" fillId="0" borderId="2">
      <alignment horizontal="center"/>
    </xf>
    <xf numFmtId="0" fontId="11" fillId="0" borderId="6">
      <alignment horizontal="center"/>
    </xf>
    <xf numFmtId="0" fontId="23" fillId="0" borderId="13"/>
    <xf numFmtId="0" fontId="4" fillId="0" borderId="17"/>
    <xf numFmtId="49" fontId="11" fillId="0" borderId="10">
      <alignment horizontal="center"/>
    </xf>
    <xf numFmtId="4" fontId="6" fillId="0" borderId="21">
      <alignment horizontal="right"/>
    </xf>
    <xf numFmtId="49" fontId="11" fillId="0" borderId="2">
      <alignment horizontal="center"/>
    </xf>
    <xf numFmtId="49" fontId="6" fillId="0" borderId="23">
      <alignment horizontal="center"/>
    </xf>
    <xf numFmtId="0" fontId="11" fillId="0" borderId="2">
      <alignment horizontal="center"/>
    </xf>
    <xf numFmtId="0" fontId="6" fillId="0" borderId="24">
      <alignment horizontal="left" wrapText="1"/>
    </xf>
    <xf numFmtId="49" fontId="11" fillId="0" borderId="7">
      <alignment horizontal="center"/>
    </xf>
    <xf numFmtId="0" fontId="28" fillId="0" borderId="55"/>
    <xf numFmtId="0" fontId="4" fillId="5" borderId="61"/>
    <xf numFmtId="0" fontId="6" fillId="3" borderId="28"/>
    <xf numFmtId="0" fontId="3" fillId="0" borderId="0">
      <alignment horizontal="left" wrapText="1"/>
    </xf>
    <xf numFmtId="0" fontId="11" fillId="0" borderId="0">
      <alignment horizontal="left" wrapText="1"/>
    </xf>
    <xf numFmtId="49" fontId="4" fillId="0" borderId="0"/>
    <xf numFmtId="0" fontId="11" fillId="0" borderId="0">
      <alignment horizontal="left" wrapText="1"/>
    </xf>
    <xf numFmtId="0" fontId="11" fillId="0" borderId="16">
      <alignment horizontal="left"/>
    </xf>
    <xf numFmtId="0" fontId="11" fillId="0" borderId="16">
      <alignment horizontal="left"/>
    </xf>
    <xf numFmtId="0" fontId="11" fillId="0" borderId="42">
      <alignment horizontal="left" wrapText="1"/>
    </xf>
    <xf numFmtId="49" fontId="6" fillId="0" borderId="0">
      <alignment horizontal="right"/>
    </xf>
    <xf numFmtId="0" fontId="11" fillId="0" borderId="42">
      <alignment horizontal="left" wrapText="1"/>
    </xf>
    <xf numFmtId="0" fontId="11" fillId="0" borderId="20"/>
    <xf numFmtId="0" fontId="6" fillId="0" borderId="0">
      <alignment horizontal="left" wrapText="1"/>
    </xf>
    <xf numFmtId="0" fontId="11" fillId="0" borderId="20"/>
    <xf numFmtId="0" fontId="22" fillId="0" borderId="12">
      <alignment horizontal="left" wrapText="1"/>
    </xf>
    <xf numFmtId="0" fontId="6" fillId="0" borderId="16">
      <alignment horizontal="left"/>
    </xf>
    <xf numFmtId="0" fontId="22" fillId="0" borderId="12">
      <alignment horizontal="left" wrapText="1"/>
    </xf>
    <xf numFmtId="0" fontId="11" fillId="0" borderId="39">
      <alignment horizontal="left" wrapText="1" indent="2"/>
    </xf>
    <xf numFmtId="0" fontId="6" fillId="0" borderId="42">
      <alignment horizontal="left" wrapText="1"/>
    </xf>
    <xf numFmtId="0" fontId="11" fillId="0" borderId="39">
      <alignment horizontal="left" wrapText="1" indent="2"/>
    </xf>
    <xf numFmtId="49" fontId="11" fillId="0" borderId="0">
      <alignment horizontal="center" wrapText="1"/>
    </xf>
    <xf numFmtId="0" fontId="6" fillId="0" borderId="20"/>
    <xf numFmtId="49" fontId="11" fillId="0" borderId="0">
      <alignment horizontal="center" wrapText="1"/>
    </xf>
    <xf numFmtId="49" fontId="11" fillId="0" borderId="52">
      <alignment horizontal="center" wrapText="1"/>
    </xf>
    <xf numFmtId="49" fontId="11" fillId="0" borderId="52">
      <alignment horizontal="center" wrapText="1"/>
    </xf>
    <xf numFmtId="0" fontId="11" fillId="0" borderId="62"/>
    <xf numFmtId="0" fontId="6" fillId="0" borderId="39">
      <alignment horizontal="left" wrapText="1" indent="2"/>
    </xf>
    <xf numFmtId="0" fontId="11" fillId="0" borderId="62"/>
    <xf numFmtId="0" fontId="11" fillId="0" borderId="63">
      <alignment horizontal="center" wrapText="1"/>
    </xf>
    <xf numFmtId="49" fontId="6" fillId="0" borderId="0">
      <alignment horizontal="center" wrapText="1"/>
    </xf>
    <xf numFmtId="0" fontId="11" fillId="0" borderId="63">
      <alignment horizontal="center" wrapText="1"/>
    </xf>
    <xf numFmtId="49" fontId="6" fillId="0" borderId="52">
      <alignment horizontal="center" wrapText="1"/>
    </xf>
    <xf numFmtId="49" fontId="11" fillId="0" borderId="44">
      <alignment horizontal="center"/>
    </xf>
    <xf numFmtId="49" fontId="11" fillId="0" borderId="44">
      <alignment horizontal="center"/>
    </xf>
    <xf numFmtId="49" fontId="11" fillId="0" borderId="0">
      <alignment horizontal="center"/>
    </xf>
    <xf numFmtId="0" fontId="6" fillId="0" borderId="63">
      <alignment horizontal="center" wrapText="1"/>
    </xf>
    <xf numFmtId="49" fontId="11" fillId="0" borderId="0">
      <alignment horizontal="center"/>
    </xf>
    <xf numFmtId="49" fontId="11" fillId="0" borderId="36">
      <alignment horizontal="center" wrapText="1"/>
    </xf>
    <xf numFmtId="0" fontId="4" fillId="5" borderId="55"/>
    <xf numFmtId="49" fontId="11" fillId="0" borderId="36">
      <alignment horizontal="center" wrapText="1"/>
    </xf>
    <xf numFmtId="49" fontId="11" fillId="0" borderId="38">
      <alignment horizontal="center" wrapText="1"/>
    </xf>
    <xf numFmtId="49" fontId="6" fillId="0" borderId="44">
      <alignment horizontal="center"/>
    </xf>
    <xf numFmtId="49" fontId="11" fillId="0" borderId="38">
      <alignment horizontal="center" wrapText="1"/>
    </xf>
    <xf numFmtId="49" fontId="11" fillId="0" borderId="36">
      <alignment horizontal="center"/>
    </xf>
    <xf numFmtId="0" fontId="4" fillId="0" borderId="55"/>
    <xf numFmtId="49" fontId="11" fillId="0" borderId="36">
      <alignment horizontal="center"/>
    </xf>
    <xf numFmtId="49" fontId="11" fillId="0" borderId="16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3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34" fillId="0" borderId="0"/>
    <xf numFmtId="0" fontId="21" fillId="0" borderId="0"/>
    <xf numFmtId="0" fontId="34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68">
    <xf numFmtId="0" fontId="0" fillId="0" borderId="0" xfId="0"/>
    <xf numFmtId="166" fontId="6" fillId="0" borderId="3" xfId="5" applyNumberFormat="1" applyFill="1" applyBorder="1" applyAlignment="1" applyProtection="1"/>
    <xf numFmtId="166" fontId="6" fillId="0" borderId="3" xfId="9" applyNumberFormat="1" applyFill="1" applyBorder="1" applyAlignment="1" applyProtection="1">
      <alignment horizontal="right"/>
    </xf>
    <xf numFmtId="166" fontId="6" fillId="0" borderId="3" xfId="13" applyNumberFormat="1" applyFill="1" applyBorder="1" applyAlignment="1" applyProtection="1">
      <alignment horizontal="right"/>
    </xf>
    <xf numFmtId="166" fontId="4" fillId="0" borderId="0" xfId="3" applyNumberFormat="1" applyFill="1" applyProtection="1"/>
    <xf numFmtId="0" fontId="0" fillId="0" borderId="0" xfId="0" applyFill="1" applyProtection="1">
      <protection locked="0"/>
    </xf>
    <xf numFmtId="166" fontId="6" fillId="0" borderId="27" xfId="30" applyNumberFormat="1" applyFont="1" applyFill="1" applyBorder="1" applyAlignment="1" applyProtection="1">
      <alignment horizontal="center" vertical="center" wrapText="1"/>
    </xf>
    <xf numFmtId="166" fontId="11" fillId="0" borderId="27" xfId="30" applyNumberFormat="1" applyFont="1" applyFill="1" applyBorder="1" applyAlignment="1" applyProtection="1">
      <alignment horizontal="center" vertical="center" wrapText="1"/>
    </xf>
    <xf numFmtId="49" fontId="6" fillId="0" borderId="27" xfId="30" applyNumberFormat="1" applyFont="1" applyFill="1" applyBorder="1" applyAlignment="1" applyProtection="1">
      <alignment horizontal="center" vertical="center" wrapText="1"/>
    </xf>
    <xf numFmtId="49" fontId="11" fillId="0" borderId="27" xfId="30" applyNumberFormat="1" applyFont="1" applyFill="1" applyBorder="1" applyAlignment="1" applyProtection="1">
      <alignment horizontal="center" vertical="center" wrapText="1"/>
    </xf>
    <xf numFmtId="0" fontId="2" fillId="0" borderId="0" xfId="43"/>
    <xf numFmtId="0" fontId="17" fillId="0" borderId="0" xfId="43" applyFont="1" applyAlignment="1"/>
    <xf numFmtId="0" fontId="17" fillId="0" borderId="0" xfId="43" applyFont="1" applyAlignment="1">
      <alignment horizontal="center"/>
    </xf>
    <xf numFmtId="0" fontId="2" fillId="0" borderId="0" xfId="43" applyAlignment="1">
      <alignment horizontal="center"/>
    </xf>
    <xf numFmtId="0" fontId="2" fillId="0" borderId="0" xfId="43" applyAlignment="1">
      <alignment wrapText="1"/>
    </xf>
    <xf numFmtId="0" fontId="15" fillId="0" borderId="34" xfId="43" applyFont="1" applyBorder="1" applyAlignment="1">
      <alignment horizontal="center" vertical="top" wrapText="1"/>
    </xf>
    <xf numFmtId="0" fontId="15" fillId="0" borderId="35" xfId="43" applyFont="1" applyBorder="1" applyAlignment="1">
      <alignment horizontal="center" vertical="top" wrapText="1"/>
    </xf>
    <xf numFmtId="0" fontId="15" fillId="0" borderId="27" xfId="43" applyFont="1" applyBorder="1" applyAlignment="1">
      <alignment horizontal="center" vertical="top" wrapText="1"/>
    </xf>
    <xf numFmtId="4" fontId="15" fillId="0" borderId="27" xfId="43" applyNumberFormat="1" applyFont="1" applyBorder="1" applyAlignment="1">
      <alignment horizontal="right" vertical="top" wrapText="1"/>
    </xf>
    <xf numFmtId="4" fontId="18" fillId="0" borderId="27" xfId="43" applyNumberFormat="1" applyFont="1" applyBorder="1" applyAlignment="1">
      <alignment horizontal="center" vertical="top" wrapText="1"/>
    </xf>
    <xf numFmtId="0" fontId="15" fillId="0" borderId="27" xfId="43" applyFont="1" applyBorder="1" applyAlignment="1">
      <alignment vertical="top" wrapText="1"/>
    </xf>
    <xf numFmtId="0" fontId="17" fillId="4" borderId="27" xfId="43" applyFont="1" applyFill="1" applyBorder="1" applyAlignment="1">
      <alignment horizontal="center" vertical="top" wrapText="1"/>
    </xf>
    <xf numFmtId="4" fontId="17" fillId="4" borderId="27" xfId="43" applyNumberFormat="1" applyFont="1" applyFill="1" applyBorder="1" applyAlignment="1">
      <alignment horizontal="right" wrapText="1"/>
    </xf>
    <xf numFmtId="4" fontId="17" fillId="4" borderId="27" xfId="43" applyNumberFormat="1" applyFont="1" applyFill="1" applyBorder="1" applyAlignment="1">
      <alignment horizontal="center" wrapText="1"/>
    </xf>
    <xf numFmtId="0" fontId="15" fillId="4" borderId="27" xfId="43" applyFont="1" applyFill="1" applyBorder="1" applyAlignment="1">
      <alignment wrapText="1"/>
    </xf>
    <xf numFmtId="0" fontId="17" fillId="0" borderId="0" xfId="43" applyFont="1" applyFill="1" applyBorder="1" applyAlignment="1">
      <alignment horizontal="center" vertical="top" wrapText="1"/>
    </xf>
    <xf numFmtId="4" fontId="17" fillId="0" borderId="0" xfId="43" applyNumberFormat="1" applyFont="1" applyFill="1" applyBorder="1" applyAlignment="1">
      <alignment horizontal="right" wrapText="1"/>
    </xf>
    <xf numFmtId="4" fontId="17" fillId="0" borderId="0" xfId="43" applyNumberFormat="1" applyFont="1" applyFill="1" applyBorder="1" applyAlignment="1">
      <alignment horizontal="center" wrapText="1"/>
    </xf>
    <xf numFmtId="0" fontId="17" fillId="0" borderId="0" xfId="43" applyFont="1" applyFill="1" applyBorder="1" applyAlignment="1">
      <alignment wrapText="1"/>
    </xf>
    <xf numFmtId="0" fontId="2" fillId="0" borderId="0" xfId="43" applyFill="1"/>
    <xf numFmtId="0" fontId="20" fillId="0" borderId="0" xfId="43" applyFont="1" applyAlignment="1">
      <alignment horizontal="left"/>
    </xf>
    <xf numFmtId="0" fontId="17" fillId="4" borderId="0" xfId="43" applyFont="1" applyFill="1" applyBorder="1" applyAlignment="1">
      <alignment horizontal="center" vertical="top" wrapText="1"/>
    </xf>
    <xf numFmtId="4" fontId="17" fillId="4" borderId="0" xfId="43" applyNumberFormat="1" applyFont="1" applyFill="1" applyBorder="1" applyAlignment="1">
      <alignment horizontal="right" wrapText="1"/>
    </xf>
    <xf numFmtId="4" fontId="17" fillId="4" borderId="0" xfId="43" applyNumberFormat="1" applyFont="1" applyFill="1" applyBorder="1" applyAlignment="1">
      <alignment horizontal="center" wrapText="1"/>
    </xf>
    <xf numFmtId="0" fontId="17" fillId="4" borderId="0" xfId="43" applyFont="1" applyFill="1" applyBorder="1" applyAlignment="1">
      <alignment wrapText="1"/>
    </xf>
    <xf numFmtId="0" fontId="17" fillId="0" borderId="0" xfId="43" applyFont="1" applyBorder="1" applyAlignment="1">
      <alignment horizontal="center" vertical="top" wrapText="1"/>
    </xf>
    <xf numFmtId="0" fontId="17" fillId="0" borderId="0" xfId="43" applyFont="1" applyBorder="1" applyAlignment="1">
      <alignment horizontal="right" vertical="top" wrapText="1"/>
    </xf>
    <xf numFmtId="0" fontId="2" fillId="0" borderId="0" xfId="341" applyFont="1" applyFill="1"/>
    <xf numFmtId="0" fontId="0" fillId="0" borderId="0" xfId="0" applyFill="1"/>
    <xf numFmtId="0" fontId="27" fillId="0" borderId="35" xfId="359" applyFont="1" applyFill="1" applyBorder="1" applyAlignment="1">
      <alignment vertical="top" wrapText="1"/>
    </xf>
    <xf numFmtId="49" fontId="27" fillId="0" borderId="35" xfId="359" applyNumberFormat="1" applyFont="1" applyFill="1" applyBorder="1" applyAlignment="1">
      <alignment horizontal="center" vertical="top" wrapText="1"/>
    </xf>
    <xf numFmtId="0" fontId="27" fillId="0" borderId="27" xfId="359" applyFont="1" applyFill="1" applyBorder="1" applyAlignment="1">
      <alignment vertical="center" wrapText="1"/>
    </xf>
    <xf numFmtId="49" fontId="27" fillId="0" borderId="27" xfId="359" applyNumberFormat="1" applyFont="1" applyFill="1" applyBorder="1" applyAlignment="1">
      <alignment horizontal="center" wrapText="1"/>
    </xf>
    <xf numFmtId="0" fontId="31" fillId="0" borderId="27" xfId="359" applyFont="1" applyFill="1" applyBorder="1" applyAlignment="1">
      <alignment vertical="center" wrapText="1"/>
    </xf>
    <xf numFmtId="49" fontId="22" fillId="0" borderId="27" xfId="359" applyNumberFormat="1" applyFont="1" applyFill="1" applyBorder="1" applyAlignment="1">
      <alignment horizontal="center"/>
    </xf>
    <xf numFmtId="169" fontId="27" fillId="0" borderId="27" xfId="1" applyNumberFormat="1" applyFont="1" applyFill="1" applyBorder="1" applyAlignment="1"/>
    <xf numFmtId="0" fontId="23" fillId="0" borderId="27" xfId="359" applyFont="1" applyFill="1" applyBorder="1" applyAlignment="1">
      <alignment vertical="center" wrapText="1"/>
    </xf>
    <xf numFmtId="171" fontId="31" fillId="0" borderId="27" xfId="359" applyNumberFormat="1" applyFont="1" applyFill="1" applyBorder="1" applyAlignment="1"/>
    <xf numFmtId="169" fontId="31" fillId="0" borderId="27" xfId="1" applyNumberFormat="1" applyFont="1" applyFill="1" applyBorder="1" applyAlignment="1"/>
    <xf numFmtId="0" fontId="23" fillId="0" borderId="27" xfId="359" applyFont="1" applyFill="1" applyBorder="1" applyAlignment="1">
      <alignment vertical="top" wrapText="1"/>
    </xf>
    <xf numFmtId="171" fontId="31" fillId="0" borderId="27" xfId="359" applyNumberFormat="1" applyFont="1" applyFill="1" applyBorder="1"/>
    <xf numFmtId="169" fontId="31" fillId="0" borderId="27" xfId="1" applyNumberFormat="1" applyFont="1" applyFill="1" applyBorder="1"/>
    <xf numFmtId="0" fontId="27" fillId="0" borderId="27" xfId="359" applyFont="1" applyFill="1" applyBorder="1" applyAlignment="1">
      <alignment vertical="top" wrapText="1"/>
    </xf>
    <xf numFmtId="0" fontId="23" fillId="0" borderId="0" xfId="359" applyFont="1" applyFill="1"/>
    <xf numFmtId="0" fontId="23" fillId="0" borderId="0" xfId="359" applyFont="1" applyFill="1" applyAlignment="1">
      <alignment horizontal="right"/>
    </xf>
    <xf numFmtId="0" fontId="23" fillId="0" borderId="0" xfId="359" applyFont="1" applyFill="1" applyAlignment="1">
      <alignment horizontal="left"/>
    </xf>
    <xf numFmtId="49" fontId="23" fillId="0" borderId="0" xfId="359" applyNumberFormat="1" applyFont="1" applyFill="1"/>
    <xf numFmtId="0" fontId="23" fillId="0" borderId="0" xfId="359" applyNumberFormat="1" applyFont="1" applyFill="1"/>
    <xf numFmtId="0" fontId="11" fillId="0" borderId="35" xfId="359" applyFont="1" applyFill="1" applyBorder="1" applyAlignment="1">
      <alignment horizontal="center" vertical="top" wrapText="1"/>
    </xf>
    <xf numFmtId="0" fontId="39" fillId="0" borderId="0" xfId="0" applyFont="1" applyFill="1"/>
    <xf numFmtId="0" fontId="36" fillId="0" borderId="27" xfId="359" applyFont="1" applyFill="1" applyBorder="1" applyAlignment="1">
      <alignment horizontal="center" vertical="center" wrapText="1"/>
    </xf>
    <xf numFmtId="0" fontId="36" fillId="0" borderId="27" xfId="359" applyNumberFormat="1" applyFont="1" applyFill="1" applyBorder="1" applyAlignment="1">
      <alignment horizontal="center" vertical="center" wrapText="1"/>
    </xf>
    <xf numFmtId="49" fontId="36" fillId="0" borderId="27" xfId="359" applyNumberFormat="1" applyFont="1" applyFill="1" applyBorder="1" applyAlignment="1">
      <alignment horizontal="center" vertical="center" wrapText="1"/>
    </xf>
    <xf numFmtId="169" fontId="27" fillId="0" borderId="64" xfId="1" applyNumberFormat="1" applyFont="1" applyFill="1" applyBorder="1" applyAlignment="1">
      <alignment vertical="top" wrapText="1"/>
    </xf>
    <xf numFmtId="169" fontId="27" fillId="0" borderId="27" xfId="1" applyNumberFormat="1" applyFont="1" applyFill="1" applyBorder="1" applyAlignment="1">
      <alignment wrapText="1"/>
    </xf>
    <xf numFmtId="0" fontId="5" fillId="0" borderId="0" xfId="4" applyNumberFormat="1" applyFill="1" applyProtection="1"/>
    <xf numFmtId="0" fontId="0" fillId="0" borderId="0" xfId="0" applyFill="1" applyAlignment="1"/>
    <xf numFmtId="0" fontId="6" fillId="0" borderId="0" xfId="7" applyNumberFormat="1" applyFill="1" applyProtection="1">
      <alignment horizontal="left"/>
    </xf>
    <xf numFmtId="0" fontId="7" fillId="0" borderId="0" xfId="8" applyNumberFormat="1" applyFill="1" applyProtection="1">
      <alignment horizontal="center" vertical="top"/>
    </xf>
    <xf numFmtId="166" fontId="7" fillId="0" borderId="0" xfId="8" applyNumberFormat="1" applyFill="1" applyProtection="1">
      <alignment horizontal="center" vertical="top"/>
    </xf>
    <xf numFmtId="0" fontId="6" fillId="0" borderId="0" xfId="11" applyNumberFormat="1" applyFill="1" applyProtection="1"/>
    <xf numFmtId="166" fontId="6" fillId="0" borderId="0" xfId="15" applyNumberFormat="1" applyFill="1" applyProtection="1"/>
    <xf numFmtId="0" fontId="6" fillId="0" borderId="22" xfId="21" applyNumberFormat="1" applyFill="1" applyProtection="1">
      <alignment horizontal="left"/>
    </xf>
    <xf numFmtId="49" fontId="6" fillId="0" borderId="22" xfId="22" applyFill="1" applyProtection="1"/>
    <xf numFmtId="166" fontId="6" fillId="0" borderId="22" xfId="22" applyNumberFormat="1" applyFill="1" applyProtection="1"/>
    <xf numFmtId="49" fontId="6" fillId="0" borderId="0" xfId="15" applyFill="1" applyProtection="1"/>
    <xf numFmtId="0" fontId="5" fillId="0" borderId="0" xfId="25" applyNumberFormat="1" applyFill="1" applyProtection="1"/>
    <xf numFmtId="166" fontId="5" fillId="0" borderId="0" xfId="25" applyNumberFormat="1" applyFill="1" applyProtection="1"/>
    <xf numFmtId="0" fontId="9" fillId="0" borderId="0" xfId="26" applyNumberFormat="1" applyFill="1" applyProtection="1"/>
    <xf numFmtId="0" fontId="1" fillId="0" borderId="0" xfId="0" applyFont="1" applyFill="1"/>
    <xf numFmtId="0" fontId="6" fillId="0" borderId="0" xfId="32" applyNumberFormat="1" applyFill="1" applyProtection="1">
      <alignment horizontal="left" wrapText="1"/>
    </xf>
    <xf numFmtId="49" fontId="6" fillId="0" borderId="0" xfId="33" applyFill="1" applyProtection="1">
      <alignment horizontal="center" wrapText="1"/>
    </xf>
    <xf numFmtId="49" fontId="6" fillId="0" borderId="0" xfId="34" applyFill="1" applyProtection="1">
      <alignment horizontal="center"/>
    </xf>
    <xf numFmtId="0" fontId="4" fillId="0" borderId="0" xfId="3" applyNumberFormat="1" applyFill="1" applyProtection="1"/>
    <xf numFmtId="49" fontId="6" fillId="0" borderId="0" xfId="36" applyFill="1" applyBorder="1" applyProtection="1"/>
    <xf numFmtId="0" fontId="4" fillId="0" borderId="0" xfId="37" applyNumberFormat="1" applyFill="1" applyBorder="1" applyProtection="1"/>
    <xf numFmtId="0" fontId="6" fillId="0" borderId="0" xfId="38" applyNumberFormat="1" applyFill="1" applyProtection="1">
      <alignment horizontal="center" wrapText="1"/>
    </xf>
    <xf numFmtId="0" fontId="9" fillId="0" borderId="0" xfId="40" applyNumberFormat="1" applyFill="1" applyBorder="1" applyProtection="1"/>
    <xf numFmtId="49" fontId="6" fillId="0" borderId="0" xfId="41" applyFill="1" applyBorder="1" applyProtection="1">
      <alignment horizontal="left"/>
    </xf>
    <xf numFmtId="0" fontId="6" fillId="0" borderId="0" xfId="42" applyNumberFormat="1" applyFill="1" applyBorder="1" applyProtection="1"/>
    <xf numFmtId="0" fontId="6" fillId="6" borderId="0" xfId="32" applyNumberFormat="1" applyFill="1" applyProtection="1">
      <alignment horizontal="left" wrapText="1"/>
    </xf>
    <xf numFmtId="49" fontId="6" fillId="6" borderId="0" xfId="33" applyFill="1" applyProtection="1">
      <alignment horizontal="center" wrapText="1"/>
    </xf>
    <xf numFmtId="49" fontId="6" fillId="6" borderId="0" xfId="34" applyFill="1" applyProtection="1">
      <alignment horizontal="center"/>
    </xf>
    <xf numFmtId="0" fontId="4" fillId="6" borderId="0" xfId="3" applyNumberFormat="1" applyFill="1" applyProtection="1"/>
    <xf numFmtId="0" fontId="5" fillId="6" borderId="0" xfId="4" applyNumberFormat="1" applyFill="1" applyProtection="1"/>
    <xf numFmtId="0" fontId="9" fillId="6" borderId="0" xfId="26" applyNumberFormat="1" applyFill="1" applyProtection="1"/>
    <xf numFmtId="49" fontId="6" fillId="6" borderId="0" xfId="15" applyFill="1" applyProtection="1"/>
    <xf numFmtId="0" fontId="6" fillId="6" borderId="0" xfId="35" applyNumberFormat="1" applyFill="1" applyBorder="1" applyProtection="1">
      <alignment horizontal="left"/>
    </xf>
    <xf numFmtId="49" fontId="6" fillId="6" borderId="0" xfId="36" applyFill="1" applyBorder="1" applyProtection="1"/>
    <xf numFmtId="0" fontId="4" fillId="6" borderId="0" xfId="37" applyNumberFormat="1" applyFill="1" applyBorder="1" applyProtection="1"/>
    <xf numFmtId="49" fontId="6" fillId="6" borderId="27" xfId="27" applyFill="1" applyBorder="1" applyAlignment="1" applyProtection="1">
      <alignment horizontal="center" vertical="center" wrapText="1"/>
      <protection locked="0"/>
    </xf>
    <xf numFmtId="49" fontId="6" fillId="6" borderId="27" xfId="30" applyNumberFormat="1" applyFont="1" applyFill="1" applyBorder="1" applyAlignment="1" applyProtection="1">
      <alignment horizontal="center" vertical="center" wrapText="1"/>
    </xf>
    <xf numFmtId="49" fontId="1" fillId="6" borderId="1" xfId="0" applyNumberFormat="1" applyFont="1" applyFill="1" applyBorder="1" applyAlignment="1">
      <alignment horizontal="left" wrapText="1"/>
    </xf>
    <xf numFmtId="49" fontId="0" fillId="6" borderId="1" xfId="0" applyNumberFormat="1" applyFont="1" applyFill="1" applyBorder="1" applyAlignment="1">
      <alignment horizontal="left" wrapText="1"/>
    </xf>
    <xf numFmtId="0" fontId="0" fillId="6" borderId="0" xfId="0" applyFill="1"/>
    <xf numFmtId="166" fontId="24" fillId="0" borderId="27" xfId="50" applyNumberFormat="1" applyFont="1" applyBorder="1" applyAlignment="1" applyProtection="1">
      <alignment horizontal="center" vertical="center"/>
    </xf>
    <xf numFmtId="10" fontId="40" fillId="0" borderId="67" xfId="360" applyNumberFormat="1" applyFont="1" applyFill="1" applyBorder="1" applyAlignment="1">
      <alignment horizontal="center" vertical="center"/>
    </xf>
    <xf numFmtId="166" fontId="24" fillId="0" borderId="68" xfId="50" applyNumberFormat="1" applyFont="1" applyBorder="1" applyAlignment="1" applyProtection="1">
      <alignment horizontal="center" vertical="center"/>
    </xf>
    <xf numFmtId="10" fontId="40" fillId="0" borderId="69" xfId="360" applyNumberFormat="1" applyFont="1" applyFill="1" applyBorder="1" applyAlignment="1">
      <alignment horizontal="center" vertical="center"/>
    </xf>
    <xf numFmtId="166" fontId="42" fillId="0" borderId="70" xfId="50" applyNumberFormat="1" applyFont="1" applyBorder="1" applyAlignment="1" applyProtection="1">
      <alignment horizontal="center" vertical="center"/>
    </xf>
    <xf numFmtId="10" fontId="41" fillId="0" borderId="71" xfId="360" applyNumberFormat="1" applyFont="1" applyFill="1" applyBorder="1" applyAlignment="1">
      <alignment horizontal="center" vertical="center"/>
    </xf>
    <xf numFmtId="0" fontId="31" fillId="6" borderId="27" xfId="359" applyFont="1" applyFill="1" applyBorder="1" applyAlignment="1">
      <alignment vertical="top" wrapText="1"/>
    </xf>
    <xf numFmtId="0" fontId="27" fillId="6" borderId="27" xfId="359" applyFont="1" applyFill="1" applyBorder="1" applyAlignment="1">
      <alignment vertical="top" wrapText="1"/>
    </xf>
    <xf numFmtId="49" fontId="36" fillId="0" borderId="27" xfId="359" applyNumberFormat="1" applyFont="1" applyFill="1" applyBorder="1" applyAlignment="1">
      <alignment horizontal="center" vertical="center" wrapText="1"/>
    </xf>
    <xf numFmtId="0" fontId="0" fillId="0" borderId="27" xfId="0" applyFill="1" applyBorder="1"/>
    <xf numFmtId="166" fontId="6" fillId="0" borderId="70" xfId="28" applyNumberFormat="1" applyFont="1" applyFill="1" applyBorder="1" applyAlignment="1">
      <alignment horizontal="center" vertical="center" wrapText="1"/>
    </xf>
    <xf numFmtId="166" fontId="11" fillId="0" borderId="70" xfId="29" applyNumberFormat="1" applyFont="1" applyFill="1" applyBorder="1" applyAlignment="1" applyProtection="1">
      <alignment horizontal="center" vertical="center"/>
    </xf>
    <xf numFmtId="0" fontId="12" fillId="0" borderId="71" xfId="0" applyFont="1" applyFill="1" applyBorder="1" applyAlignment="1" applyProtection="1">
      <alignment horizontal="center" vertical="center" wrapText="1"/>
      <protection locked="0"/>
    </xf>
    <xf numFmtId="49" fontId="6" fillId="0" borderId="67" xfId="30" applyNumberFormat="1" applyFont="1" applyFill="1" applyBorder="1" applyAlignment="1" applyProtection="1">
      <alignment horizontal="center" vertical="center" wrapText="1"/>
    </xf>
    <xf numFmtId="49" fontId="6" fillId="6" borderId="70" xfId="28" applyNumberFormat="1" applyFont="1" applyFill="1" applyBorder="1" applyAlignment="1">
      <alignment horizontal="center" vertical="center" wrapText="1"/>
    </xf>
    <xf numFmtId="49" fontId="6" fillId="0" borderId="70" xfId="28" applyNumberFormat="1" applyFont="1" applyFill="1" applyBorder="1" applyAlignment="1">
      <alignment horizontal="center" vertical="center" wrapText="1"/>
    </xf>
    <xf numFmtId="0" fontId="11" fillId="0" borderId="70" xfId="29" applyNumberFormat="1" applyFont="1" applyFill="1" applyBorder="1" applyAlignment="1" applyProtection="1">
      <alignment horizontal="center" vertical="center"/>
    </xf>
    <xf numFmtId="49" fontId="1" fillId="6" borderId="74" xfId="0" applyNumberFormat="1" applyFont="1" applyFill="1" applyBorder="1" applyAlignment="1">
      <alignment horizontal="left" wrapText="1"/>
    </xf>
    <xf numFmtId="49" fontId="0" fillId="6" borderId="74" xfId="0" applyNumberFormat="1" applyFont="1" applyFill="1" applyBorder="1" applyAlignment="1">
      <alignment horizontal="left" wrapText="1"/>
    </xf>
    <xf numFmtId="49" fontId="0" fillId="6" borderId="79" xfId="0" applyNumberFormat="1" applyFont="1" applyFill="1" applyBorder="1" applyAlignment="1">
      <alignment horizontal="left" wrapText="1"/>
    </xf>
    <xf numFmtId="49" fontId="0" fillId="6" borderId="80" xfId="0" applyNumberFormat="1" applyFont="1" applyFill="1" applyBorder="1" applyAlignment="1">
      <alignment horizontal="left" wrapText="1"/>
    </xf>
    <xf numFmtId="49" fontId="1" fillId="0" borderId="81" xfId="0" applyNumberFormat="1" applyFont="1" applyFill="1" applyBorder="1" applyAlignment="1">
      <alignment horizontal="left" wrapText="1"/>
    </xf>
    <xf numFmtId="49" fontId="0" fillId="0" borderId="82" xfId="0" applyNumberFormat="1" applyFont="1" applyFill="1" applyBorder="1" applyAlignment="1">
      <alignment horizontal="left" wrapText="1"/>
    </xf>
    <xf numFmtId="49" fontId="0" fillId="0" borderId="83" xfId="0" applyNumberFormat="1" applyFont="1" applyFill="1" applyBorder="1" applyAlignment="1">
      <alignment horizontal="left" wrapText="1"/>
    </xf>
    <xf numFmtId="49" fontId="1" fillId="0" borderId="84" xfId="0" applyNumberFormat="1" applyFont="1" applyFill="1" applyBorder="1" applyAlignment="1">
      <alignment horizontal="left" wrapText="1"/>
    </xf>
    <xf numFmtId="49" fontId="0" fillId="0" borderId="85" xfId="0" applyNumberFormat="1" applyFont="1" applyFill="1" applyBorder="1" applyAlignment="1">
      <alignment horizontal="left" wrapText="1"/>
    </xf>
    <xf numFmtId="49" fontId="0" fillId="0" borderId="86" xfId="0" applyNumberFormat="1" applyFont="1" applyFill="1" applyBorder="1" applyAlignment="1">
      <alignment horizontal="left" wrapText="1"/>
    </xf>
    <xf numFmtId="49" fontId="6" fillId="0" borderId="75" xfId="27" applyFill="1" applyBorder="1" applyProtection="1">
      <alignment horizontal="center" vertical="center" wrapText="1"/>
    </xf>
    <xf numFmtId="49" fontId="6" fillId="0" borderId="68" xfId="27" applyFill="1" applyBorder="1" applyProtection="1">
      <alignment horizontal="center" vertical="center" wrapText="1"/>
    </xf>
    <xf numFmtId="49" fontId="6" fillId="0" borderId="68" xfId="31" applyFill="1" applyBorder="1" applyProtection="1">
      <alignment horizontal="center" vertical="center" wrapText="1"/>
    </xf>
    <xf numFmtId="0" fontId="6" fillId="0" borderId="68" xfId="16" applyNumberFormat="1" applyFont="1" applyFill="1" applyBorder="1" applyAlignment="1" applyProtection="1">
      <alignment horizontal="center"/>
    </xf>
    <xf numFmtId="0" fontId="13" fillId="0" borderId="69" xfId="4" applyNumberFormat="1" applyFont="1" applyFill="1" applyBorder="1" applyAlignment="1" applyProtection="1">
      <alignment horizontal="center"/>
    </xf>
    <xf numFmtId="0" fontId="39" fillId="0" borderId="0" xfId="0" applyFont="1" applyFill="1" applyAlignment="1">
      <alignment horizontal="center"/>
    </xf>
    <xf numFmtId="169" fontId="43" fillId="0" borderId="27" xfId="1" applyNumberFormat="1" applyFont="1" applyFill="1" applyBorder="1" applyAlignment="1"/>
    <xf numFmtId="49" fontId="23" fillId="0" borderId="0" xfId="359" applyNumberFormat="1" applyFont="1" applyFill="1" applyAlignment="1">
      <alignment horizontal="center"/>
    </xf>
    <xf numFmtId="171" fontId="31" fillId="0" borderId="35" xfId="359" applyNumberFormat="1" applyFont="1" applyFill="1" applyBorder="1" applyAlignment="1"/>
    <xf numFmtId="169" fontId="31" fillId="0" borderId="35" xfId="1" applyNumberFormat="1" applyFont="1" applyFill="1" applyBorder="1" applyAlignment="1"/>
    <xf numFmtId="0" fontId="31" fillId="0" borderId="27" xfId="359" applyFont="1" applyFill="1" applyBorder="1" applyAlignment="1">
      <alignment vertical="top" wrapText="1"/>
    </xf>
    <xf numFmtId="49" fontId="31" fillId="0" borderId="27" xfId="359" applyNumberFormat="1" applyFont="1" applyFill="1" applyBorder="1" applyAlignment="1">
      <alignment horizontal="center" wrapText="1"/>
    </xf>
    <xf numFmtId="0" fontId="44" fillId="0" borderId="0" xfId="0" applyFont="1" applyFill="1"/>
    <xf numFmtId="49" fontId="22" fillId="0" borderId="27" xfId="359" applyNumberFormat="1" applyFont="1" applyFill="1" applyBorder="1" applyAlignment="1">
      <alignment horizontal="center" wrapText="1"/>
    </xf>
    <xf numFmtId="4" fontId="45" fillId="6" borderId="1" xfId="0" applyNumberFormat="1" applyFont="1" applyFill="1" applyBorder="1" applyAlignment="1">
      <alignment horizontal="right"/>
    </xf>
    <xf numFmtId="4" fontId="46" fillId="6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169" fontId="5" fillId="6" borderId="87" xfId="1" applyNumberFormat="1" applyFont="1" applyFill="1" applyBorder="1" applyAlignment="1">
      <alignment horizontal="right"/>
    </xf>
    <xf numFmtId="4" fontId="5" fillId="6" borderId="80" xfId="0" applyNumberFormat="1" applyFont="1" applyFill="1" applyBorder="1" applyAlignment="1">
      <alignment horizontal="right"/>
    </xf>
    <xf numFmtId="169" fontId="5" fillId="6" borderId="88" xfId="1" applyNumberFormat="1" applyFont="1" applyFill="1" applyBorder="1" applyAlignment="1">
      <alignment horizontal="right"/>
    </xf>
    <xf numFmtId="49" fontId="1" fillId="6" borderId="82" xfId="0" applyNumberFormat="1" applyFont="1" applyFill="1" applyBorder="1" applyAlignment="1">
      <alignment horizontal="left" wrapText="1"/>
    </xf>
    <xf numFmtId="49" fontId="0" fillId="6" borderId="82" xfId="0" applyNumberFormat="1" applyFont="1" applyFill="1" applyBorder="1" applyAlignment="1">
      <alignment horizontal="left" wrapText="1"/>
    </xf>
    <xf numFmtId="49" fontId="0" fillId="6" borderId="83" xfId="0" applyNumberFormat="1" applyFont="1" applyFill="1" applyBorder="1" applyAlignment="1">
      <alignment horizontal="left" wrapText="1"/>
    </xf>
    <xf numFmtId="49" fontId="1" fillId="6" borderId="89" xfId="0" applyNumberFormat="1" applyFont="1" applyFill="1" applyBorder="1" applyAlignment="1">
      <alignment horizontal="left" wrapText="1"/>
    </xf>
    <xf numFmtId="49" fontId="1" fillId="6" borderId="90" xfId="0" applyNumberFormat="1" applyFont="1" applyFill="1" applyBorder="1" applyAlignment="1">
      <alignment horizontal="left" wrapText="1"/>
    </xf>
    <xf numFmtId="49" fontId="1" fillId="6" borderId="36" xfId="0" applyNumberFormat="1" applyFont="1" applyFill="1" applyBorder="1" applyAlignment="1">
      <alignment horizontal="left" wrapText="1"/>
    </xf>
    <xf numFmtId="4" fontId="46" fillId="6" borderId="36" xfId="0" applyNumberFormat="1" applyFont="1" applyFill="1" applyBorder="1" applyAlignment="1">
      <alignment horizontal="right"/>
    </xf>
    <xf numFmtId="169" fontId="46" fillId="6" borderId="91" xfId="1" applyNumberFormat="1" applyFont="1" applyFill="1" applyBorder="1" applyAlignment="1">
      <alignment horizontal="right"/>
    </xf>
    <xf numFmtId="166" fontId="6" fillId="0" borderId="68" xfId="31" applyNumberFormat="1" applyFill="1" applyBorder="1" applyProtection="1">
      <alignment horizontal="center" vertical="center" wrapText="1"/>
    </xf>
    <xf numFmtId="168" fontId="6" fillId="0" borderId="68" xfId="16" applyNumberFormat="1" applyFont="1" applyFill="1" applyBorder="1" applyAlignment="1" applyProtection="1">
      <alignment horizontal="center"/>
    </xf>
    <xf numFmtId="49" fontId="6" fillId="6" borderId="75" xfId="27" applyFill="1" applyBorder="1" applyProtection="1">
      <alignment horizontal="center" vertical="center" wrapText="1"/>
    </xf>
    <xf numFmtId="49" fontId="6" fillId="6" borderId="68" xfId="31" applyFill="1" applyBorder="1" applyProtection="1">
      <alignment horizontal="center" vertical="center" wrapText="1"/>
    </xf>
    <xf numFmtId="169" fontId="45" fillId="6" borderId="87" xfId="1" applyNumberFormat="1" applyFont="1" applyFill="1" applyBorder="1" applyAlignment="1">
      <alignment horizontal="right"/>
    </xf>
    <xf numFmtId="49" fontId="6" fillId="6" borderId="97" xfId="27" applyFill="1" applyBorder="1" applyProtection="1">
      <alignment horizontal="center" vertical="center" wrapText="1"/>
    </xf>
    <xf numFmtId="0" fontId="23" fillId="6" borderId="27" xfId="359" applyFont="1" applyFill="1" applyBorder="1" applyAlignment="1">
      <alignment vertical="center" wrapText="1"/>
    </xf>
    <xf numFmtId="0" fontId="23" fillId="6" borderId="27" xfId="359" applyFont="1" applyFill="1" applyBorder="1" applyAlignment="1">
      <alignment vertical="top" wrapText="1"/>
    </xf>
    <xf numFmtId="49" fontId="23" fillId="6" borderId="27" xfId="359" applyNumberFormat="1" applyFont="1" applyFill="1" applyBorder="1" applyAlignment="1">
      <alignment wrapText="1"/>
    </xf>
    <xf numFmtId="49" fontId="23" fillId="6" borderId="27" xfId="359" applyNumberFormat="1" applyFont="1" applyFill="1" applyBorder="1" applyAlignment="1">
      <alignment vertical="top" wrapText="1"/>
    </xf>
    <xf numFmtId="0" fontId="23" fillId="6" borderId="27" xfId="359" applyFont="1" applyFill="1" applyBorder="1" applyAlignment="1">
      <alignment vertical="top"/>
    </xf>
    <xf numFmtId="0" fontId="23" fillId="6" borderId="27" xfId="359" applyFont="1" applyFill="1" applyBorder="1" applyAlignment="1">
      <alignment horizontal="left" wrapText="1"/>
    </xf>
    <xf numFmtId="0" fontId="23" fillId="6" borderId="35" xfId="359" applyFont="1" applyFill="1" applyBorder="1" applyAlignment="1">
      <alignment vertical="top" wrapText="1"/>
    </xf>
    <xf numFmtId="49" fontId="23" fillId="6" borderId="35" xfId="359" applyNumberFormat="1" applyFont="1" applyFill="1" applyBorder="1" applyAlignment="1">
      <alignment wrapText="1"/>
    </xf>
    <xf numFmtId="0" fontId="23" fillId="6" borderId="35" xfId="359" applyFont="1" applyFill="1" applyBorder="1" applyAlignment="1">
      <alignment vertical="center" wrapText="1"/>
    </xf>
    <xf numFmtId="49" fontId="23" fillId="6" borderId="35" xfId="359" applyNumberFormat="1" applyFont="1" applyFill="1" applyBorder="1" applyAlignment="1">
      <alignment vertical="top" wrapText="1"/>
    </xf>
    <xf numFmtId="49" fontId="31" fillId="6" borderId="65" xfId="359" applyNumberFormat="1" applyFont="1" applyFill="1" applyBorder="1" applyAlignment="1">
      <alignment vertical="top" wrapText="1"/>
    </xf>
    <xf numFmtId="49" fontId="31" fillId="6" borderId="66" xfId="359" applyNumberFormat="1" applyFont="1" applyFill="1" applyBorder="1" applyAlignment="1">
      <alignment vertical="top" wrapText="1"/>
    </xf>
    <xf numFmtId="49" fontId="23" fillId="6" borderId="65" xfId="359" applyNumberFormat="1" applyFont="1" applyFill="1" applyBorder="1" applyAlignment="1">
      <alignment horizontal="right" wrapText="1"/>
    </xf>
    <xf numFmtId="49" fontId="23" fillId="6" borderId="66" xfId="359" applyNumberFormat="1" applyFont="1" applyFill="1" applyBorder="1" applyAlignment="1">
      <alignment wrapText="1"/>
    </xf>
    <xf numFmtId="49" fontId="23" fillId="6" borderId="66" xfId="359" applyNumberFormat="1" applyFont="1" applyFill="1" applyBorder="1" applyAlignment="1"/>
    <xf numFmtId="49" fontId="23" fillId="6" borderId="66" xfId="359" applyNumberFormat="1" applyFont="1" applyFill="1" applyBorder="1" applyAlignment="1">
      <alignment horizontal="left"/>
    </xf>
    <xf numFmtId="49" fontId="23" fillId="6" borderId="65" xfId="359" applyNumberFormat="1" applyFont="1" applyFill="1" applyBorder="1" applyAlignment="1">
      <alignment horizontal="right"/>
    </xf>
    <xf numFmtId="172" fontId="27" fillId="6" borderId="27" xfId="359" applyNumberFormat="1" applyFont="1" applyFill="1" applyBorder="1" applyAlignment="1">
      <alignment horizontal="center"/>
    </xf>
    <xf numFmtId="172" fontId="23" fillId="6" borderId="27" xfId="359" applyNumberFormat="1" applyFont="1" applyFill="1" applyBorder="1" applyAlignment="1">
      <alignment horizontal="center"/>
    </xf>
    <xf numFmtId="172" fontId="43" fillId="6" borderId="27" xfId="359" applyNumberFormat="1" applyFont="1" applyFill="1" applyBorder="1" applyAlignment="1">
      <alignment horizontal="center"/>
    </xf>
    <xf numFmtId="172" fontId="23" fillId="6" borderId="66" xfId="359" applyNumberFormat="1" applyFont="1" applyFill="1" applyBorder="1" applyAlignment="1">
      <alignment horizontal="center"/>
    </xf>
    <xf numFmtId="172" fontId="23" fillId="0" borderId="27" xfId="359" applyNumberFormat="1" applyFont="1" applyFill="1" applyBorder="1" applyAlignment="1">
      <alignment horizontal="center"/>
    </xf>
    <xf numFmtId="169" fontId="23" fillId="0" borderId="27" xfId="1" applyNumberFormat="1" applyFont="1" applyFill="1" applyBorder="1" applyAlignment="1">
      <alignment wrapText="1"/>
    </xf>
    <xf numFmtId="169" fontId="23" fillId="0" borderId="27" xfId="1" applyNumberFormat="1" applyFont="1" applyFill="1" applyBorder="1" applyAlignment="1"/>
    <xf numFmtId="172" fontId="23" fillId="0" borderId="27" xfId="0" applyNumberFormat="1" applyFont="1" applyFill="1" applyBorder="1" applyAlignment="1">
      <alignment horizontal="center"/>
    </xf>
    <xf numFmtId="0" fontId="27" fillId="6" borderId="27" xfId="359" applyFont="1" applyFill="1" applyBorder="1" applyAlignment="1">
      <alignment vertical="center" wrapText="1"/>
    </xf>
    <xf numFmtId="49" fontId="27" fillId="6" borderId="65" xfId="359" applyNumberFormat="1" applyFont="1" applyFill="1" applyBorder="1" applyAlignment="1">
      <alignment horizontal="right" wrapText="1"/>
    </xf>
    <xf numFmtId="49" fontId="27" fillId="6" borderId="66" xfId="359" applyNumberFormat="1" applyFont="1" applyFill="1" applyBorder="1" applyAlignment="1">
      <alignment wrapText="1"/>
    </xf>
    <xf numFmtId="49" fontId="27" fillId="6" borderId="27" xfId="359" applyNumberFormat="1" applyFont="1" applyFill="1" applyBorder="1" applyAlignment="1">
      <alignment wrapText="1"/>
    </xf>
    <xf numFmtId="0" fontId="27" fillId="6" borderId="27" xfId="359" applyFont="1" applyFill="1" applyBorder="1" applyAlignment="1">
      <alignment horizontal="left" wrapText="1"/>
    </xf>
    <xf numFmtId="172" fontId="47" fillId="6" borderId="27" xfId="359" applyNumberFormat="1" applyFont="1" applyFill="1" applyBorder="1" applyAlignment="1">
      <alignment horizontal="center"/>
    </xf>
    <xf numFmtId="49" fontId="27" fillId="6" borderId="27" xfId="359" applyNumberFormat="1" applyFont="1" applyFill="1" applyBorder="1" applyAlignment="1">
      <alignment vertical="top" wrapText="1"/>
    </xf>
    <xf numFmtId="49" fontId="27" fillId="6" borderId="66" xfId="359" applyNumberFormat="1" applyFont="1" applyFill="1" applyBorder="1" applyAlignment="1">
      <alignment horizontal="left"/>
    </xf>
    <xf numFmtId="0" fontId="27" fillId="6" borderId="27" xfId="359" applyFont="1" applyFill="1" applyBorder="1" applyAlignment="1">
      <alignment wrapText="1"/>
    </xf>
    <xf numFmtId="49" fontId="27" fillId="6" borderId="65" xfId="359" applyNumberFormat="1" applyFont="1" applyFill="1" applyBorder="1" applyAlignment="1">
      <alignment horizontal="right"/>
    </xf>
    <xf numFmtId="49" fontId="27" fillId="6" borderId="66" xfId="359" applyNumberFormat="1" applyFont="1" applyFill="1" applyBorder="1" applyAlignment="1"/>
    <xf numFmtId="0" fontId="27" fillId="6" borderId="27" xfId="359" applyFont="1" applyFill="1" applyBorder="1" applyAlignment="1">
      <alignment vertical="top"/>
    </xf>
    <xf numFmtId="0" fontId="27" fillId="6" borderId="35" xfId="359" applyFont="1" applyFill="1" applyBorder="1" applyAlignment="1">
      <alignment vertical="top" wrapText="1"/>
    </xf>
    <xf numFmtId="49" fontId="27" fillId="6" borderId="35" xfId="359" applyNumberFormat="1" applyFont="1" applyFill="1" applyBorder="1" applyAlignment="1">
      <alignment wrapText="1"/>
    </xf>
    <xf numFmtId="49" fontId="27" fillId="6" borderId="35" xfId="359" applyNumberFormat="1" applyFont="1" applyFill="1" applyBorder="1" applyAlignment="1">
      <alignment vertical="top" wrapText="1"/>
    </xf>
    <xf numFmtId="172" fontId="27" fillId="6" borderId="66" xfId="359" applyNumberFormat="1" applyFont="1" applyFill="1" applyBorder="1" applyAlignment="1">
      <alignment horizontal="center"/>
    </xf>
    <xf numFmtId="0" fontId="27" fillId="7" borderId="27" xfId="0" applyFont="1" applyFill="1" applyBorder="1" applyAlignment="1">
      <alignment horizontal="left" wrapText="1"/>
    </xf>
    <xf numFmtId="169" fontId="46" fillId="6" borderId="87" xfId="1" applyNumberFormat="1" applyFont="1" applyFill="1" applyBorder="1" applyAlignment="1">
      <alignment horizontal="right"/>
    </xf>
    <xf numFmtId="49" fontId="1" fillId="6" borderId="83" xfId="0" applyNumberFormat="1" applyFont="1" applyFill="1" applyBorder="1" applyAlignment="1">
      <alignment horizontal="left" wrapText="1"/>
    </xf>
    <xf numFmtId="49" fontId="1" fillId="6" borderId="79" xfId="0" applyNumberFormat="1" applyFont="1" applyFill="1" applyBorder="1" applyAlignment="1">
      <alignment horizontal="left" wrapText="1"/>
    </xf>
    <xf numFmtId="49" fontId="1" fillId="6" borderId="80" xfId="0" applyNumberFormat="1" applyFont="1" applyFill="1" applyBorder="1" applyAlignment="1">
      <alignment horizontal="left" wrapText="1"/>
    </xf>
    <xf numFmtId="4" fontId="46" fillId="6" borderId="80" xfId="0" applyNumberFormat="1" applyFont="1" applyFill="1" applyBorder="1" applyAlignment="1">
      <alignment horizontal="right"/>
    </xf>
    <xf numFmtId="169" fontId="46" fillId="6" borderId="88" xfId="1" applyNumberFormat="1" applyFont="1" applyFill="1" applyBorder="1" applyAlignment="1">
      <alignment horizontal="right"/>
    </xf>
    <xf numFmtId="0" fontId="31" fillId="0" borderId="27" xfId="359" applyFont="1" applyFill="1" applyBorder="1" applyAlignment="1">
      <alignment vertical="center"/>
    </xf>
    <xf numFmtId="0" fontId="27" fillId="0" borderId="27" xfId="359" applyFont="1" applyFill="1" applyBorder="1" applyAlignment="1">
      <alignment vertical="center"/>
    </xf>
    <xf numFmtId="49" fontId="0" fillId="6" borderId="82" xfId="0" applyNumberFormat="1" applyFont="1" applyFill="1" applyBorder="1" applyAlignment="1">
      <alignment horizontal="left"/>
    </xf>
    <xf numFmtId="49" fontId="6" fillId="0" borderId="70" xfId="27" applyFill="1" applyBorder="1" applyProtection="1">
      <alignment horizontal="center" vertical="center" wrapText="1"/>
    </xf>
    <xf numFmtId="49" fontId="6" fillId="0" borderId="27" xfId="27" applyFill="1" applyBorder="1" applyProtection="1">
      <alignment horizontal="center" vertical="center" wrapText="1"/>
      <protection locked="0"/>
    </xf>
    <xf numFmtId="0" fontId="3" fillId="0" borderId="0" xfId="2" applyNumberFormat="1" applyFill="1" applyAlignment="1" applyProtection="1">
      <alignment horizontal="center" wrapText="1"/>
    </xf>
    <xf numFmtId="0" fontId="6" fillId="0" borderId="4" xfId="6" applyNumberFormat="1" applyFill="1" applyBorder="1" applyProtection="1">
      <alignment horizontal="center"/>
    </xf>
    <xf numFmtId="0" fontId="6" fillId="0" borderId="5" xfId="6" applyNumberFormat="1" applyFill="1" applyBorder="1" applyProtection="1">
      <alignment horizontal="center"/>
    </xf>
    <xf numFmtId="49" fontId="6" fillId="0" borderId="8" xfId="10" applyNumberFormat="1" applyFill="1" applyBorder="1" applyProtection="1">
      <alignment horizontal="center"/>
    </xf>
    <xf numFmtId="49" fontId="6" fillId="0" borderId="9" xfId="10" applyNumberFormat="1" applyFill="1" applyBorder="1" applyProtection="1">
      <alignment horizontal="center"/>
    </xf>
    <xf numFmtId="0" fontId="6" fillId="0" borderId="0" xfId="12" applyNumberFormat="1" applyFill="1" applyProtection="1">
      <alignment horizontal="center"/>
    </xf>
    <xf numFmtId="0" fontId="6" fillId="0" borderId="0" xfId="12" applyFill="1" applyProtection="1">
      <alignment horizontal="center"/>
      <protection locked="0"/>
    </xf>
    <xf numFmtId="167" fontId="8" fillId="0" borderId="11" xfId="14" applyNumberFormat="1" applyFill="1" applyBorder="1" applyAlignment="1" applyProtection="1">
      <alignment horizontal="center"/>
    </xf>
    <xf numFmtId="167" fontId="8" fillId="0" borderId="12" xfId="14" applyNumberFormat="1" applyFill="1" applyBorder="1" applyAlignment="1" applyProtection="1">
      <alignment horizontal="center"/>
    </xf>
    <xf numFmtId="0" fontId="4" fillId="0" borderId="14" xfId="16" applyNumberFormat="1" applyFill="1" applyBorder="1" applyAlignment="1" applyProtection="1">
      <alignment horizontal="center"/>
    </xf>
    <xf numFmtId="0" fontId="4" fillId="0" borderId="15" xfId="16" applyNumberFormat="1" applyFill="1" applyBorder="1" applyAlignment="1" applyProtection="1">
      <alignment horizontal="center"/>
    </xf>
    <xf numFmtId="0" fontId="6" fillId="0" borderId="16" xfId="17" applyNumberFormat="1" applyFill="1" applyProtection="1">
      <alignment wrapText="1"/>
    </xf>
    <xf numFmtId="0" fontId="6" fillId="0" borderId="16" xfId="17" applyFill="1" applyProtection="1">
      <alignment wrapText="1"/>
      <protection locked="0"/>
    </xf>
    <xf numFmtId="49" fontId="4" fillId="0" borderId="18" xfId="18" applyNumberFormat="1" applyFill="1" applyBorder="1" applyAlignment="1" applyProtection="1">
      <alignment horizontal="center"/>
    </xf>
    <xf numFmtId="49" fontId="4" fillId="0" borderId="19" xfId="18" applyNumberFormat="1" applyFill="1" applyBorder="1" applyAlignment="1" applyProtection="1">
      <alignment horizontal="center"/>
    </xf>
    <xf numFmtId="0" fontId="6" fillId="0" borderId="20" xfId="19" applyNumberFormat="1" applyFill="1" applyProtection="1">
      <alignment wrapText="1"/>
    </xf>
    <xf numFmtId="0" fontId="6" fillId="0" borderId="20" xfId="19" applyFill="1" applyProtection="1">
      <alignment wrapText="1"/>
      <protection locked="0"/>
    </xf>
    <xf numFmtId="49" fontId="6" fillId="0" borderId="11" xfId="20" applyNumberFormat="1" applyFill="1" applyBorder="1" applyAlignment="1" applyProtection="1">
      <alignment horizontal="center"/>
    </xf>
    <xf numFmtId="49" fontId="6" fillId="0" borderId="12" xfId="20" applyNumberFormat="1" applyFill="1" applyBorder="1" applyAlignment="1" applyProtection="1">
      <alignment horizontal="center"/>
    </xf>
    <xf numFmtId="0" fontId="6" fillId="0" borderId="11" xfId="23" applyNumberFormat="1" applyFill="1" applyBorder="1" applyProtection="1">
      <alignment horizontal="center"/>
    </xf>
    <xf numFmtId="0" fontId="6" fillId="0" borderId="12" xfId="23" applyNumberFormat="1" applyFill="1" applyBorder="1" applyProtection="1">
      <alignment horizontal="center"/>
    </xf>
    <xf numFmtId="49" fontId="6" fillId="0" borderId="25" xfId="24" applyNumberFormat="1" applyFill="1" applyBorder="1" applyAlignment="1" applyProtection="1">
      <alignment horizontal="center"/>
    </xf>
    <xf numFmtId="49" fontId="6" fillId="0" borderId="26" xfId="24" applyNumberFormat="1" applyFill="1" applyBorder="1" applyAlignment="1" applyProtection="1">
      <alignment horizontal="center"/>
    </xf>
    <xf numFmtId="49" fontId="6" fillId="0" borderId="72" xfId="27" applyFill="1" applyBorder="1" applyProtection="1">
      <alignment horizontal="center" vertical="center" wrapText="1"/>
    </xf>
    <xf numFmtId="49" fontId="6" fillId="0" borderId="73" xfId="27" applyFill="1" applyBorder="1" applyProtection="1">
      <alignment horizontal="center" vertical="center" wrapText="1"/>
      <protection locked="0"/>
    </xf>
    <xf numFmtId="49" fontId="6" fillId="6" borderId="95" xfId="27" applyFill="1" applyBorder="1" applyProtection="1">
      <alignment horizontal="center" vertical="center" wrapText="1"/>
    </xf>
    <xf numFmtId="49" fontId="6" fillId="6" borderId="96" xfId="27" applyFill="1" applyBorder="1" applyProtection="1">
      <alignment horizontal="center" vertical="center" wrapText="1"/>
      <protection locked="0"/>
    </xf>
    <xf numFmtId="49" fontId="6" fillId="6" borderId="72" xfId="27" applyFill="1" applyBorder="1" applyProtection="1">
      <alignment horizontal="center" vertical="center" wrapText="1"/>
    </xf>
    <xf numFmtId="49" fontId="6" fillId="6" borderId="73" xfId="27" applyFill="1" applyBorder="1" applyProtection="1">
      <alignment horizontal="center" vertical="center" wrapText="1"/>
      <protection locked="0"/>
    </xf>
    <xf numFmtId="49" fontId="6" fillId="6" borderId="76" xfId="27" applyFill="1" applyBorder="1" applyProtection="1">
      <alignment horizontal="center" vertical="center" wrapText="1"/>
    </xf>
    <xf numFmtId="49" fontId="6" fillId="6" borderId="77" xfId="27" applyFill="1" applyBorder="1" applyProtection="1">
      <alignment horizontal="center" vertical="center" wrapText="1"/>
    </xf>
    <xf numFmtId="49" fontId="6" fillId="6" borderId="78" xfId="27" applyFill="1" applyBorder="1" applyProtection="1">
      <alignment horizontal="center" vertical="center" wrapText="1"/>
    </xf>
    <xf numFmtId="49" fontId="6" fillId="6" borderId="92" xfId="27" applyFill="1" applyBorder="1" applyProtection="1">
      <alignment horizontal="center" vertical="center" wrapText="1"/>
    </xf>
    <xf numFmtId="49" fontId="6" fillId="6" borderId="93" xfId="27" applyFill="1" applyBorder="1" applyProtection="1">
      <alignment horizontal="center" vertical="center" wrapText="1"/>
    </xf>
    <xf numFmtId="49" fontId="6" fillId="6" borderId="94" xfId="27" applyFill="1" applyBorder="1" applyProtection="1">
      <alignment horizontal="center" vertical="center" wrapText="1"/>
    </xf>
    <xf numFmtId="0" fontId="9" fillId="0" borderId="0" xfId="39" applyNumberFormat="1" applyFill="1" applyProtection="1">
      <alignment horizontal="center"/>
    </xf>
    <xf numFmtId="0" fontId="9" fillId="0" borderId="0" xfId="39" applyFill="1" applyProtection="1">
      <alignment horizontal="center"/>
      <protection locked="0"/>
    </xf>
    <xf numFmtId="165" fontId="37" fillId="0" borderId="0" xfId="371" applyFont="1" applyFill="1" applyAlignment="1">
      <alignment horizontal="center"/>
    </xf>
    <xf numFmtId="0" fontId="36" fillId="0" borderId="27" xfId="359" applyFont="1" applyFill="1" applyBorder="1" applyAlignment="1">
      <alignment horizontal="center" vertical="center" wrapText="1"/>
    </xf>
    <xf numFmtId="49" fontId="35" fillId="0" borderId="27" xfId="341" applyNumberFormat="1" applyFont="1" applyFill="1" applyBorder="1" applyAlignment="1">
      <alignment horizontal="center" vertical="center" wrapText="1"/>
    </xf>
    <xf numFmtId="0" fontId="38" fillId="0" borderId="0" xfId="359" applyFont="1" applyFill="1" applyAlignment="1">
      <alignment horizontal="center"/>
    </xf>
    <xf numFmtId="49" fontId="36" fillId="0" borderId="27" xfId="359" applyNumberFormat="1" applyFont="1" applyFill="1" applyBorder="1" applyAlignment="1">
      <alignment horizontal="center" vertical="center" wrapText="1"/>
    </xf>
    <xf numFmtId="0" fontId="11" fillId="0" borderId="32" xfId="359" applyFont="1" applyFill="1" applyBorder="1" applyAlignment="1">
      <alignment horizontal="center" vertical="top" wrapText="1"/>
    </xf>
    <xf numFmtId="0" fontId="11" fillId="0" borderId="33" xfId="359" applyFont="1" applyFill="1" applyBorder="1" applyAlignment="1">
      <alignment horizontal="center" vertical="top" wrapText="1"/>
    </xf>
    <xf numFmtId="0" fontId="15" fillId="0" borderId="27" xfId="43" applyFont="1" applyBorder="1" applyAlignment="1">
      <alignment horizontal="center" vertical="top" wrapText="1"/>
    </xf>
    <xf numFmtId="0" fontId="15" fillId="0" borderId="0" xfId="43" applyFont="1" applyAlignment="1">
      <alignment horizontal="center"/>
    </xf>
    <xf numFmtId="0" fontId="15" fillId="0" borderId="0" xfId="43" applyFont="1" applyAlignment="1">
      <alignment horizontal="justify"/>
    </xf>
    <xf numFmtId="0" fontId="16" fillId="0" borderId="0" xfId="43" applyFont="1" applyAlignment="1">
      <alignment horizontal="center"/>
    </xf>
    <xf numFmtId="0" fontId="17" fillId="0" borderId="0" xfId="43" applyFont="1" applyAlignment="1">
      <alignment horizontal="center"/>
    </xf>
  </cellXfs>
  <cellStyles count="377">
    <cellStyle name="br" xfId="44"/>
    <cellStyle name="col" xfId="45"/>
    <cellStyle name="Euro" xfId="46"/>
    <cellStyle name="style0" xfId="47"/>
    <cellStyle name="td" xfId="48"/>
    <cellStyle name="tr" xfId="49"/>
    <cellStyle name="xl100" xfId="50"/>
    <cellStyle name="xl100 2" xfId="51"/>
    <cellStyle name="xl100 3" xfId="52"/>
    <cellStyle name="xl101" xfId="53"/>
    <cellStyle name="xl101 2" xfId="54"/>
    <cellStyle name="xl101 3" xfId="55"/>
    <cellStyle name="xl102" xfId="56"/>
    <cellStyle name="xl102 2" xfId="57"/>
    <cellStyle name="xl103" xfId="58"/>
    <cellStyle name="xl103 2" xfId="59"/>
    <cellStyle name="xl104" xfId="60"/>
    <cellStyle name="xl104 2" xfId="61"/>
    <cellStyle name="xl105" xfId="42"/>
    <cellStyle name="xl106" xfId="37"/>
    <cellStyle name="xl107" xfId="40"/>
    <cellStyle name="xl107 2" xfId="62"/>
    <cellStyle name="xl108" xfId="63"/>
    <cellStyle name="xl108 2" xfId="64"/>
    <cellStyle name="xl109" xfId="65"/>
    <cellStyle name="xl109 2" xfId="66"/>
    <cellStyle name="xl109 3" xfId="67"/>
    <cellStyle name="xl110" xfId="68"/>
    <cellStyle name="xl110 2" xfId="69"/>
    <cellStyle name="xl111" xfId="70"/>
    <cellStyle name="xl111 2" xfId="71"/>
    <cellStyle name="xl112" xfId="38"/>
    <cellStyle name="xl112 2" xfId="72"/>
    <cellStyle name="xl113" xfId="41"/>
    <cellStyle name="xl113 2" xfId="73"/>
    <cellStyle name="xl113 3" xfId="74"/>
    <cellStyle name="xl114" xfId="75"/>
    <cellStyle name="xl114 2" xfId="76"/>
    <cellStyle name="xl114 3" xfId="77"/>
    <cellStyle name="xl115" xfId="78"/>
    <cellStyle name="xl115 2" xfId="79"/>
    <cellStyle name="xl115 3" xfId="80"/>
    <cellStyle name="xl116" xfId="39"/>
    <cellStyle name="xl116 2" xfId="81"/>
    <cellStyle name="xl116 3" xfId="82"/>
    <cellStyle name="xl117" xfId="83"/>
    <cellStyle name="xl117 2" xfId="84"/>
    <cellStyle name="xl117 3" xfId="85"/>
    <cellStyle name="xl118" xfId="86"/>
    <cellStyle name="xl118 2" xfId="87"/>
    <cellStyle name="xl118 3" xfId="88"/>
    <cellStyle name="xl119" xfId="89"/>
    <cellStyle name="xl119 2" xfId="90"/>
    <cellStyle name="xl119 3" xfId="91"/>
    <cellStyle name="xl120" xfId="92"/>
    <cellStyle name="xl120 2" xfId="93"/>
    <cellStyle name="xl120 3" xfId="94"/>
    <cellStyle name="xl121" xfId="95"/>
    <cellStyle name="xl121 2" xfId="96"/>
    <cellStyle name="xl121 3" xfId="97"/>
    <cellStyle name="xl122" xfId="98"/>
    <cellStyle name="xl122 2" xfId="99"/>
    <cellStyle name="xl122 3" xfId="100"/>
    <cellStyle name="xl123" xfId="101"/>
    <cellStyle name="xl123 2" xfId="102"/>
    <cellStyle name="xl123 3" xfId="103"/>
    <cellStyle name="xl124" xfId="104"/>
    <cellStyle name="xl124 2" xfId="105"/>
    <cellStyle name="xl124 3" xfId="106"/>
    <cellStyle name="xl125" xfId="107"/>
    <cellStyle name="xl125 2" xfId="108"/>
    <cellStyle name="xl126" xfId="109"/>
    <cellStyle name="xl126 2" xfId="110"/>
    <cellStyle name="xl127" xfId="111"/>
    <cellStyle name="xl127 2" xfId="112"/>
    <cellStyle name="xl128" xfId="113"/>
    <cellStyle name="xl129" xfId="114"/>
    <cellStyle name="xl129 2" xfId="115"/>
    <cellStyle name="xl130" xfId="116"/>
    <cellStyle name="xl131" xfId="117"/>
    <cellStyle name="xl132" xfId="118"/>
    <cellStyle name="xl133" xfId="119"/>
    <cellStyle name="xl134" xfId="120"/>
    <cellStyle name="xl135" xfId="121"/>
    <cellStyle name="xl136" xfId="122"/>
    <cellStyle name="xl137" xfId="123"/>
    <cellStyle name="xl138" xfId="124"/>
    <cellStyle name="xl139" xfId="125"/>
    <cellStyle name="xl140" xfId="126"/>
    <cellStyle name="xl141" xfId="127"/>
    <cellStyle name="xl142" xfId="128"/>
    <cellStyle name="xl143" xfId="129"/>
    <cellStyle name="xl144" xfId="130"/>
    <cellStyle name="xl145" xfId="131"/>
    <cellStyle name="xl146" xfId="132"/>
    <cellStyle name="xl147" xfId="133"/>
    <cellStyle name="xl148" xfId="134"/>
    <cellStyle name="xl149" xfId="135"/>
    <cellStyle name="xl150" xfId="136"/>
    <cellStyle name="xl151" xfId="137"/>
    <cellStyle name="xl152" xfId="138"/>
    <cellStyle name="xl153" xfId="139"/>
    <cellStyle name="xl154" xfId="140"/>
    <cellStyle name="xl155" xfId="141"/>
    <cellStyle name="xl156" xfId="142"/>
    <cellStyle name="xl157" xfId="143"/>
    <cellStyle name="xl158" xfId="144"/>
    <cellStyle name="xl159" xfId="145"/>
    <cellStyle name="xl160" xfId="146"/>
    <cellStyle name="xl161" xfId="147"/>
    <cellStyle name="xl162" xfId="148"/>
    <cellStyle name="xl163" xfId="149"/>
    <cellStyle name="xl164" xfId="150"/>
    <cellStyle name="xl165" xfId="151"/>
    <cellStyle name="xl166" xfId="152"/>
    <cellStyle name="xl167" xfId="153"/>
    <cellStyle name="xl168" xfId="154"/>
    <cellStyle name="xl169" xfId="155"/>
    <cellStyle name="xl170" xfId="156"/>
    <cellStyle name="xl171" xfId="157"/>
    <cellStyle name="xl172" xfId="158"/>
    <cellStyle name="xl173" xfId="159"/>
    <cellStyle name="xl174" xfId="160"/>
    <cellStyle name="xl175" xfId="161"/>
    <cellStyle name="xl176" xfId="162"/>
    <cellStyle name="xl177" xfId="163"/>
    <cellStyle name="xl178" xfId="164"/>
    <cellStyle name="xl179" xfId="165"/>
    <cellStyle name="xl180" xfId="166"/>
    <cellStyle name="xl181" xfId="167"/>
    <cellStyle name="xl182" xfId="168"/>
    <cellStyle name="xl183" xfId="169"/>
    <cellStyle name="xl184" xfId="170"/>
    <cellStyle name="xl185" xfId="171"/>
    <cellStyle name="xl186" xfId="172"/>
    <cellStyle name="xl187" xfId="173"/>
    <cellStyle name="xl188" xfId="174"/>
    <cellStyle name="xl189" xfId="175"/>
    <cellStyle name="xl190" xfId="176"/>
    <cellStyle name="xl191" xfId="177"/>
    <cellStyle name="xl192" xfId="178"/>
    <cellStyle name="xl193" xfId="179"/>
    <cellStyle name="xl194" xfId="180"/>
    <cellStyle name="xl195" xfId="181"/>
    <cellStyle name="xl196" xfId="182"/>
    <cellStyle name="xl197" xfId="183"/>
    <cellStyle name="xl198" xfId="184"/>
    <cellStyle name="xl199" xfId="185"/>
    <cellStyle name="xl200" xfId="186"/>
    <cellStyle name="xl201" xfId="187"/>
    <cellStyle name="xl202" xfId="188"/>
    <cellStyle name="xl203" xfId="189"/>
    <cellStyle name="xl204" xfId="190"/>
    <cellStyle name="xl21" xfId="191"/>
    <cellStyle name="xl22" xfId="26"/>
    <cellStyle name="xl22 2" xfId="192"/>
    <cellStyle name="xl23" xfId="193"/>
    <cellStyle name="xl23 2" xfId="194"/>
    <cellStyle name="xl24" xfId="7"/>
    <cellStyle name="xl24 2" xfId="195"/>
    <cellStyle name="xl25" xfId="11"/>
    <cellStyle name="xl25 2" xfId="196"/>
    <cellStyle name="xl26" xfId="25"/>
    <cellStyle name="xl26 2" xfId="197"/>
    <cellStyle name="xl27" xfId="3"/>
    <cellStyle name="xl27 2" xfId="198"/>
    <cellStyle name="xl28" xfId="27"/>
    <cellStyle name="xl28 2" xfId="199"/>
    <cellStyle name="xl29" xfId="200"/>
    <cellStyle name="xl29 2" xfId="201"/>
    <cellStyle name="xl29 3" xfId="202"/>
    <cellStyle name="xl30" xfId="30"/>
    <cellStyle name="xl30 2" xfId="203"/>
    <cellStyle name="xl31" xfId="204"/>
    <cellStyle name="xl31 2" xfId="205"/>
    <cellStyle name="xl32" xfId="4"/>
    <cellStyle name="xl32 2" xfId="206"/>
    <cellStyle name="xl32 3" xfId="207"/>
    <cellStyle name="xl33" xfId="8"/>
    <cellStyle name="xl33 2" xfId="208"/>
    <cellStyle name="xl33 3" xfId="209"/>
    <cellStyle name="xl34" xfId="21"/>
    <cellStyle name="xl34 2" xfId="210"/>
    <cellStyle name="xl35" xfId="211"/>
    <cellStyle name="xl35 2" xfId="212"/>
    <cellStyle name="xl36" xfId="213"/>
    <cellStyle name="xl36 2" xfId="214"/>
    <cellStyle name="xl36 3" xfId="215"/>
    <cellStyle name="xl37" xfId="216"/>
    <cellStyle name="xl37 2" xfId="217"/>
    <cellStyle name="xl37 3" xfId="218"/>
    <cellStyle name="xl38" xfId="219"/>
    <cellStyle name="xl38 2" xfId="220"/>
    <cellStyle name="xl38 3" xfId="221"/>
    <cellStyle name="xl39" xfId="222"/>
    <cellStyle name="xl39 2" xfId="223"/>
    <cellStyle name="xl39 3" xfId="224"/>
    <cellStyle name="xl40" xfId="22"/>
    <cellStyle name="xl40 2" xfId="225"/>
    <cellStyle name="xl40 3" xfId="226"/>
    <cellStyle name="xl41" xfId="15"/>
    <cellStyle name="xl41 2" xfId="227"/>
    <cellStyle name="xl42" xfId="228"/>
    <cellStyle name="xl42 2" xfId="229"/>
    <cellStyle name="xl43" xfId="230"/>
    <cellStyle name="xl43 2" xfId="231"/>
    <cellStyle name="xl43 3" xfId="232"/>
    <cellStyle name="xl44" xfId="233"/>
    <cellStyle name="xl44 2" xfId="234"/>
    <cellStyle name="xl44 3" xfId="235"/>
    <cellStyle name="xl45" xfId="31"/>
    <cellStyle name="xl45 2" xfId="236"/>
    <cellStyle name="xl46" xfId="237"/>
    <cellStyle name="xl47" xfId="238"/>
    <cellStyle name="xl47 2" xfId="239"/>
    <cellStyle name="xl48" xfId="240"/>
    <cellStyle name="xl48 2" xfId="241"/>
    <cellStyle name="xl48 3" xfId="242"/>
    <cellStyle name="xl49" xfId="2"/>
    <cellStyle name="xl49 2" xfId="243"/>
    <cellStyle name="xl49 3" xfId="244"/>
    <cellStyle name="xl50" xfId="12"/>
    <cellStyle name="xl50 2" xfId="245"/>
    <cellStyle name="xl50 3" xfId="246"/>
    <cellStyle name="xl51" xfId="17"/>
    <cellStyle name="xl51 2" xfId="247"/>
    <cellStyle name="xl51 3" xfId="248"/>
    <cellStyle name="xl52" xfId="19"/>
    <cellStyle name="xl52 2" xfId="249"/>
    <cellStyle name="xl52 3" xfId="250"/>
    <cellStyle name="xl53" xfId="251"/>
    <cellStyle name="xl53 2" xfId="252"/>
    <cellStyle name="xl54" xfId="28"/>
    <cellStyle name="xl54 2" xfId="253"/>
    <cellStyle name="xl54 3" xfId="254"/>
    <cellStyle name="xl55" xfId="255"/>
    <cellStyle name="xl55 2" xfId="256"/>
    <cellStyle name="xl56" xfId="257"/>
    <cellStyle name="xl56 2" xfId="258"/>
    <cellStyle name="xl57" xfId="259"/>
    <cellStyle name="xl57 2" xfId="260"/>
    <cellStyle name="xl58" xfId="261"/>
    <cellStyle name="xl58 2" xfId="262"/>
    <cellStyle name="xl59" xfId="263"/>
    <cellStyle name="xl60" xfId="5"/>
    <cellStyle name="xl60 2" xfId="264"/>
    <cellStyle name="xl61" xfId="9"/>
    <cellStyle name="xl61 2" xfId="265"/>
    <cellStyle name="xl62" xfId="13"/>
    <cellStyle name="xl63" xfId="266"/>
    <cellStyle name="xl64" xfId="6"/>
    <cellStyle name="xl65" xfId="10"/>
    <cellStyle name="xl66" xfId="14"/>
    <cellStyle name="xl66 2" xfId="267"/>
    <cellStyle name="xl67" xfId="16"/>
    <cellStyle name="xl67 2" xfId="268"/>
    <cellStyle name="xl68" xfId="18"/>
    <cellStyle name="xl68 2" xfId="269"/>
    <cellStyle name="xl69" xfId="20"/>
    <cellStyle name="xl69 2" xfId="270"/>
    <cellStyle name="xl70" xfId="23"/>
    <cellStyle name="xl70 2" xfId="271"/>
    <cellStyle name="xl71" xfId="24"/>
    <cellStyle name="xl71 2" xfId="272"/>
    <cellStyle name="xl71 3" xfId="273"/>
    <cellStyle name="xl72" xfId="274"/>
    <cellStyle name="xl72 2" xfId="275"/>
    <cellStyle name="xl72 3" xfId="276"/>
    <cellStyle name="xl73" xfId="277"/>
    <cellStyle name="xl73 2" xfId="278"/>
    <cellStyle name="xl74" xfId="29"/>
    <cellStyle name="xl74 2" xfId="279"/>
    <cellStyle name="xl74 3" xfId="280"/>
    <cellStyle name="xl75" xfId="281"/>
    <cellStyle name="xl75 2" xfId="282"/>
    <cellStyle name="xl76" xfId="283"/>
    <cellStyle name="xl76 2" xfId="284"/>
    <cellStyle name="xl77" xfId="285"/>
    <cellStyle name="xl77 2" xfId="286"/>
    <cellStyle name="xl78" xfId="287"/>
    <cellStyle name="xl78 2" xfId="288"/>
    <cellStyle name="xl79" xfId="32"/>
    <cellStyle name="xl79 2" xfId="289"/>
    <cellStyle name="xl80" xfId="35"/>
    <cellStyle name="xl81" xfId="290"/>
    <cellStyle name="xl82" xfId="291"/>
    <cellStyle name="xl83" xfId="292"/>
    <cellStyle name="xl83 2" xfId="293"/>
    <cellStyle name="xl84" xfId="294"/>
    <cellStyle name="xl84 2" xfId="295"/>
    <cellStyle name="xl84 3" xfId="296"/>
    <cellStyle name="xl85" xfId="33"/>
    <cellStyle name="xl85 2" xfId="297"/>
    <cellStyle name="xl85 3" xfId="298"/>
    <cellStyle name="xl86" xfId="299"/>
    <cellStyle name="xl86 2" xfId="300"/>
    <cellStyle name="xl86 3" xfId="301"/>
    <cellStyle name="xl87" xfId="302"/>
    <cellStyle name="xl87 2" xfId="303"/>
    <cellStyle name="xl87 3" xfId="304"/>
    <cellStyle name="xl88" xfId="305"/>
    <cellStyle name="xl88 2" xfId="306"/>
    <cellStyle name="xl88 3" xfId="307"/>
    <cellStyle name="xl89" xfId="308"/>
    <cellStyle name="xl89 2" xfId="309"/>
    <cellStyle name="xl89 3" xfId="310"/>
    <cellStyle name="xl90" xfId="311"/>
    <cellStyle name="xl90 2" xfId="312"/>
    <cellStyle name="xl90 3" xfId="313"/>
    <cellStyle name="xl91" xfId="34"/>
    <cellStyle name="xl91 2" xfId="314"/>
    <cellStyle name="xl91 3" xfId="315"/>
    <cellStyle name="xl92" xfId="316"/>
    <cellStyle name="xl92 2" xfId="317"/>
    <cellStyle name="xl92 3" xfId="318"/>
    <cellStyle name="xl93" xfId="319"/>
    <cellStyle name="xl93 2" xfId="320"/>
    <cellStyle name="xl94" xfId="321"/>
    <cellStyle name="xl94 2" xfId="322"/>
    <cellStyle name="xl95" xfId="36"/>
    <cellStyle name="xl95 2" xfId="323"/>
    <cellStyle name="xl95 3" xfId="324"/>
    <cellStyle name="xl96" xfId="325"/>
    <cellStyle name="xl96 2" xfId="326"/>
    <cellStyle name="xl96 3" xfId="327"/>
    <cellStyle name="xl97" xfId="328"/>
    <cellStyle name="xl97 2" xfId="329"/>
    <cellStyle name="xl97 3" xfId="330"/>
    <cellStyle name="xl98" xfId="331"/>
    <cellStyle name="xl98 2" xfId="332"/>
    <cellStyle name="xl98 3" xfId="333"/>
    <cellStyle name="xl99" xfId="334"/>
    <cellStyle name="xl99 2" xfId="335"/>
    <cellStyle name="xl99 3" xfId="336"/>
    <cellStyle name="Обычный" xfId="0" builtinId="0"/>
    <cellStyle name="Обычный 10" xfId="337"/>
    <cellStyle name="Обычный 11" xfId="338"/>
    <cellStyle name="Обычный 12" xfId="339"/>
    <cellStyle name="Обычный 13" xfId="340"/>
    <cellStyle name="Обычный 2" xfId="341"/>
    <cellStyle name="Обычный 2 10" xfId="342"/>
    <cellStyle name="Обычный 2 2" xfId="343"/>
    <cellStyle name="Обычный 2 3" xfId="344"/>
    <cellStyle name="Обычный 2 4" xfId="345"/>
    <cellStyle name="Обычный 2 5" xfId="346"/>
    <cellStyle name="Обычный 2 6" xfId="347"/>
    <cellStyle name="Обычный 2 7" xfId="348"/>
    <cellStyle name="Обычный 2 8" xfId="349"/>
    <cellStyle name="Обычный 2 9" xfId="350"/>
    <cellStyle name="Обычный 3" xfId="351"/>
    <cellStyle name="Обычный 3 2" xfId="43"/>
    <cellStyle name="Обычный 4" xfId="352"/>
    <cellStyle name="Обычный 5" xfId="353"/>
    <cellStyle name="Обычный 6" xfId="354"/>
    <cellStyle name="Обычный 7" xfId="355"/>
    <cellStyle name="Обычный 8" xfId="356"/>
    <cellStyle name="Обычный 8 2" xfId="357"/>
    <cellStyle name="Обычный 9" xfId="358"/>
    <cellStyle name="Обычный_Лена_2" xfId="359"/>
    <cellStyle name="Процентный" xfId="1" builtinId="5"/>
    <cellStyle name="Процентный 10" xfId="360"/>
    <cellStyle name="Процентный 2" xfId="361"/>
    <cellStyle name="Процентный 3" xfId="362"/>
    <cellStyle name="Процентный 4" xfId="363"/>
    <cellStyle name="Процентный 5" xfId="364"/>
    <cellStyle name="Процентный 6" xfId="365"/>
    <cellStyle name="Процентный 7" xfId="366"/>
    <cellStyle name="Процентный 8" xfId="367"/>
    <cellStyle name="Процентный 9" xfId="368"/>
    <cellStyle name="Тысячи [0]_Лист1" xfId="369"/>
    <cellStyle name="Тысячи_Лист1" xfId="370"/>
    <cellStyle name="Финансовый 2" xfId="371"/>
    <cellStyle name="Финансовый 3" xfId="372"/>
    <cellStyle name="Финансовый 4" xfId="373"/>
    <cellStyle name="Финансовый 5" xfId="374"/>
    <cellStyle name="Финансовый 6" xfId="375"/>
    <cellStyle name="Финансовый 7" xfId="3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2"/>
  <sheetViews>
    <sheetView workbookViewId="0">
      <selection activeCell="D22" sqref="D22"/>
    </sheetView>
  </sheetViews>
  <sheetFormatPr defaultRowHeight="15" x14ac:dyDescent="0.25"/>
  <cols>
    <col min="1" max="1" width="50.85546875" style="38" customWidth="1"/>
    <col min="2" max="2" width="4.42578125" style="38" customWidth="1"/>
    <col min="3" max="3" width="21.7109375" style="38" customWidth="1"/>
    <col min="4" max="7" width="15.85546875" style="38" customWidth="1"/>
    <col min="8" max="16384" width="9.140625" style="38"/>
  </cols>
  <sheetData>
    <row r="1" spans="1:8" ht="36" customHeight="1" x14ac:dyDescent="0.25">
      <c r="A1" s="219" t="s">
        <v>391</v>
      </c>
      <c r="B1" s="219"/>
      <c r="C1" s="219"/>
      <c r="D1" s="219"/>
      <c r="E1" s="4"/>
      <c r="F1" s="4"/>
      <c r="G1" s="65"/>
      <c r="H1" s="66"/>
    </row>
    <row r="2" spans="1:8" ht="36" customHeight="1" thickBot="1" x14ac:dyDescent="0.3">
      <c r="A2" s="219"/>
      <c r="B2" s="219"/>
      <c r="C2" s="219"/>
      <c r="D2" s="219"/>
      <c r="E2" s="1"/>
      <c r="F2" s="220" t="s">
        <v>392</v>
      </c>
      <c r="G2" s="221"/>
      <c r="H2" s="66"/>
    </row>
    <row r="3" spans="1:8" x14ac:dyDescent="0.25">
      <c r="A3" s="67"/>
      <c r="B3" s="68"/>
      <c r="C3" s="68"/>
      <c r="D3" s="69"/>
      <c r="E3" s="2" t="s">
        <v>393</v>
      </c>
      <c r="F3" s="222" t="s">
        <v>394</v>
      </c>
      <c r="G3" s="223"/>
      <c r="H3" s="66"/>
    </row>
    <row r="4" spans="1:8" x14ac:dyDescent="0.25">
      <c r="A4" s="70"/>
      <c r="B4" s="70"/>
      <c r="C4" s="224" t="s">
        <v>993</v>
      </c>
      <c r="D4" s="225"/>
      <c r="E4" s="3" t="s">
        <v>395</v>
      </c>
      <c r="F4" s="226">
        <v>44013</v>
      </c>
      <c r="G4" s="227"/>
      <c r="H4" s="66"/>
    </row>
    <row r="5" spans="1:8" x14ac:dyDescent="0.25">
      <c r="A5" s="67"/>
      <c r="B5" s="67"/>
      <c r="C5" s="67"/>
      <c r="D5" s="71"/>
      <c r="E5" s="3"/>
      <c r="F5" s="228"/>
      <c r="G5" s="229"/>
      <c r="H5" s="66"/>
    </row>
    <row r="6" spans="1:8" x14ac:dyDescent="0.25">
      <c r="A6" s="67" t="s">
        <v>396</v>
      </c>
      <c r="B6" s="230" t="s">
        <v>397</v>
      </c>
      <c r="C6" s="231"/>
      <c r="D6" s="231"/>
      <c r="E6" s="3" t="s">
        <v>398</v>
      </c>
      <c r="F6" s="232"/>
      <c r="G6" s="233"/>
    </row>
    <row r="7" spans="1:8" x14ac:dyDescent="0.25">
      <c r="A7" s="67" t="s">
        <v>399</v>
      </c>
      <c r="B7" s="234" t="s">
        <v>419</v>
      </c>
      <c r="C7" s="235"/>
      <c r="D7" s="235"/>
      <c r="E7" s="3" t="s">
        <v>400</v>
      </c>
      <c r="F7" s="236"/>
      <c r="G7" s="237"/>
    </row>
    <row r="8" spans="1:8" x14ac:dyDescent="0.25">
      <c r="A8" s="67" t="s">
        <v>401</v>
      </c>
      <c r="B8" s="72"/>
      <c r="C8" s="73"/>
      <c r="D8" s="74"/>
      <c r="E8" s="3"/>
      <c r="F8" s="238"/>
      <c r="G8" s="239"/>
    </row>
    <row r="9" spans="1:8" ht="15.75" thickBot="1" x14ac:dyDescent="0.3">
      <c r="A9" s="67" t="s">
        <v>402</v>
      </c>
      <c r="B9" s="67"/>
      <c r="C9" s="75"/>
      <c r="D9" s="71"/>
      <c r="E9" s="3" t="s">
        <v>403</v>
      </c>
      <c r="F9" s="240" t="s">
        <v>404</v>
      </c>
      <c r="G9" s="241"/>
    </row>
    <row r="10" spans="1:8" x14ac:dyDescent="0.25">
      <c r="A10" s="76"/>
      <c r="B10" s="76"/>
      <c r="C10" s="76"/>
      <c r="D10" s="77"/>
      <c r="E10" s="4"/>
      <c r="F10" s="4"/>
      <c r="G10" s="5"/>
    </row>
    <row r="11" spans="1:8" ht="15.75" thickBot="1" x14ac:dyDescent="0.3">
      <c r="A11" s="78" t="s">
        <v>405</v>
      </c>
      <c r="B11" s="78"/>
      <c r="C11" s="67"/>
      <c r="D11" s="71"/>
      <c r="E11" s="4"/>
      <c r="F11" s="4"/>
      <c r="G11" s="65"/>
    </row>
    <row r="12" spans="1:8" ht="22.5" x14ac:dyDescent="0.25">
      <c r="A12" s="242" t="s">
        <v>406</v>
      </c>
      <c r="B12" s="217" t="s">
        <v>407</v>
      </c>
      <c r="C12" s="217" t="s">
        <v>408</v>
      </c>
      <c r="D12" s="115" t="s">
        <v>409</v>
      </c>
      <c r="E12" s="115" t="s">
        <v>410</v>
      </c>
      <c r="F12" s="116" t="s">
        <v>411</v>
      </c>
      <c r="G12" s="117" t="s">
        <v>412</v>
      </c>
    </row>
    <row r="13" spans="1:8" ht="22.5" x14ac:dyDescent="0.25">
      <c r="A13" s="243"/>
      <c r="B13" s="218"/>
      <c r="C13" s="218"/>
      <c r="D13" s="6" t="s">
        <v>413</v>
      </c>
      <c r="E13" s="6" t="s">
        <v>413</v>
      </c>
      <c r="F13" s="7" t="s">
        <v>413</v>
      </c>
      <c r="G13" s="118" t="s">
        <v>413</v>
      </c>
    </row>
    <row r="14" spans="1:8" ht="15.75" thickBot="1" x14ac:dyDescent="0.3">
      <c r="A14" s="132" t="s">
        <v>414</v>
      </c>
      <c r="B14" s="133" t="s">
        <v>415</v>
      </c>
      <c r="C14" s="133" t="s">
        <v>416</v>
      </c>
      <c r="D14" s="160" t="s">
        <v>417</v>
      </c>
      <c r="E14" s="160" t="s">
        <v>418</v>
      </c>
      <c r="F14" s="161">
        <v>6</v>
      </c>
      <c r="G14" s="136">
        <v>7</v>
      </c>
    </row>
    <row r="15" spans="1:8" s="79" customFormat="1" x14ac:dyDescent="0.25">
      <c r="A15" s="155" t="s">
        <v>109</v>
      </c>
      <c r="B15" s="156" t="s">
        <v>174</v>
      </c>
      <c r="C15" s="157" t="s">
        <v>313</v>
      </c>
      <c r="D15" s="158">
        <v>991632400</v>
      </c>
      <c r="E15" s="158">
        <v>449321178.19</v>
      </c>
      <c r="F15" s="158">
        <f t="shared" ref="F15:F78" si="0">+D15-E15</f>
        <v>542311221.80999994</v>
      </c>
      <c r="G15" s="159">
        <f t="shared" ref="G15:G78" si="1">+E15/D15</f>
        <v>0.45311264354613667</v>
      </c>
    </row>
    <row r="16" spans="1:8" x14ac:dyDescent="0.25">
      <c r="A16" s="152" t="s">
        <v>73</v>
      </c>
      <c r="B16" s="122" t="s">
        <v>174</v>
      </c>
      <c r="C16" s="102" t="s">
        <v>199</v>
      </c>
      <c r="D16" s="147">
        <v>253518900</v>
      </c>
      <c r="E16" s="147">
        <v>95652575.439999998</v>
      </c>
      <c r="F16" s="147">
        <f t="shared" si="0"/>
        <v>157866324.56</v>
      </c>
      <c r="G16" s="208">
        <f t="shared" si="1"/>
        <v>0.37729958373912159</v>
      </c>
    </row>
    <row r="17" spans="1:7" x14ac:dyDescent="0.25">
      <c r="A17" s="152" t="s">
        <v>35</v>
      </c>
      <c r="B17" s="122" t="s">
        <v>174</v>
      </c>
      <c r="C17" s="102" t="s">
        <v>181</v>
      </c>
      <c r="D17" s="147">
        <v>205961400</v>
      </c>
      <c r="E17" s="147">
        <v>75791708.930000007</v>
      </c>
      <c r="F17" s="147">
        <f t="shared" si="0"/>
        <v>130169691.06999999</v>
      </c>
      <c r="G17" s="208">
        <f t="shared" si="1"/>
        <v>0.36798987057769078</v>
      </c>
    </row>
    <row r="18" spans="1:7" x14ac:dyDescent="0.25">
      <c r="A18" s="153" t="s">
        <v>290</v>
      </c>
      <c r="B18" s="123" t="s">
        <v>174</v>
      </c>
      <c r="C18" s="103" t="s">
        <v>200</v>
      </c>
      <c r="D18" s="148">
        <v>205961400</v>
      </c>
      <c r="E18" s="148">
        <v>75791708.930000007</v>
      </c>
      <c r="F18" s="148">
        <f t="shared" si="0"/>
        <v>130169691.06999999</v>
      </c>
      <c r="G18" s="149">
        <f t="shared" si="1"/>
        <v>0.36798987057769078</v>
      </c>
    </row>
    <row r="19" spans="1:7" ht="90" x14ac:dyDescent="0.25">
      <c r="A19" s="153" t="s">
        <v>591</v>
      </c>
      <c r="B19" s="123" t="s">
        <v>174</v>
      </c>
      <c r="C19" s="103" t="s">
        <v>238</v>
      </c>
      <c r="D19" s="148">
        <v>200343000</v>
      </c>
      <c r="E19" s="148">
        <v>74614497.849999994</v>
      </c>
      <c r="F19" s="148">
        <f t="shared" si="0"/>
        <v>125728502.15000001</v>
      </c>
      <c r="G19" s="149">
        <f t="shared" si="1"/>
        <v>0.37243376534243772</v>
      </c>
    </row>
    <row r="20" spans="1:7" ht="135" x14ac:dyDescent="0.25">
      <c r="A20" s="153" t="s">
        <v>98</v>
      </c>
      <c r="B20" s="123" t="s">
        <v>174</v>
      </c>
      <c r="C20" s="103" t="s">
        <v>178</v>
      </c>
      <c r="D20" s="148">
        <v>728800</v>
      </c>
      <c r="E20" s="148">
        <v>42036.43</v>
      </c>
      <c r="F20" s="148">
        <f t="shared" si="0"/>
        <v>686763.57</v>
      </c>
      <c r="G20" s="149">
        <f t="shared" si="1"/>
        <v>5.7678965422612513E-2</v>
      </c>
    </row>
    <row r="21" spans="1:7" ht="60" x14ac:dyDescent="0.25">
      <c r="A21" s="153" t="s">
        <v>230</v>
      </c>
      <c r="B21" s="123" t="s">
        <v>174</v>
      </c>
      <c r="C21" s="103" t="s">
        <v>122</v>
      </c>
      <c r="D21" s="148">
        <v>407500</v>
      </c>
      <c r="E21" s="148">
        <v>21907.56</v>
      </c>
      <c r="F21" s="148">
        <f t="shared" si="0"/>
        <v>385592.44</v>
      </c>
      <c r="G21" s="149">
        <f t="shared" si="1"/>
        <v>5.3760883435582822E-2</v>
      </c>
    </row>
    <row r="22" spans="1:7" ht="105" x14ac:dyDescent="0.25">
      <c r="A22" s="153" t="s">
        <v>592</v>
      </c>
      <c r="B22" s="123" t="s">
        <v>174</v>
      </c>
      <c r="C22" s="103" t="s">
        <v>151</v>
      </c>
      <c r="D22" s="148">
        <v>4482100</v>
      </c>
      <c r="E22" s="148">
        <v>1113267.0900000001</v>
      </c>
      <c r="F22" s="148">
        <f t="shared" si="0"/>
        <v>3368832.91</v>
      </c>
      <c r="G22" s="149">
        <f t="shared" si="1"/>
        <v>0.24838068985520181</v>
      </c>
    </row>
    <row r="23" spans="1:7" ht="45" x14ac:dyDescent="0.25">
      <c r="A23" s="152" t="s">
        <v>133</v>
      </c>
      <c r="B23" s="122" t="s">
        <v>174</v>
      </c>
      <c r="C23" s="102" t="s">
        <v>141</v>
      </c>
      <c r="D23" s="147">
        <v>14759000</v>
      </c>
      <c r="E23" s="147">
        <v>6002104.7599999998</v>
      </c>
      <c r="F23" s="147">
        <f t="shared" si="0"/>
        <v>8756895.2400000002</v>
      </c>
      <c r="G23" s="208">
        <f t="shared" si="1"/>
        <v>0.40667421641032586</v>
      </c>
    </row>
    <row r="24" spans="1:7" ht="45" x14ac:dyDescent="0.25">
      <c r="A24" s="153" t="s">
        <v>58</v>
      </c>
      <c r="B24" s="123" t="s">
        <v>174</v>
      </c>
      <c r="C24" s="103" t="s">
        <v>261</v>
      </c>
      <c r="D24" s="148">
        <v>14759000</v>
      </c>
      <c r="E24" s="148">
        <v>6002104.7599999998</v>
      </c>
      <c r="F24" s="148">
        <f t="shared" si="0"/>
        <v>8756895.2400000002</v>
      </c>
      <c r="G24" s="149">
        <f t="shared" si="1"/>
        <v>0.40667421641032586</v>
      </c>
    </row>
    <row r="25" spans="1:7" ht="90" x14ac:dyDescent="0.25">
      <c r="A25" s="153" t="s">
        <v>353</v>
      </c>
      <c r="B25" s="123" t="s">
        <v>174</v>
      </c>
      <c r="C25" s="103" t="s">
        <v>33</v>
      </c>
      <c r="D25" s="148">
        <v>6763000</v>
      </c>
      <c r="E25" s="148">
        <v>2843681.89</v>
      </c>
      <c r="F25" s="148">
        <f t="shared" si="0"/>
        <v>3919318.11</v>
      </c>
      <c r="G25" s="149">
        <f t="shared" si="1"/>
        <v>0.42047639952683724</v>
      </c>
    </row>
    <row r="26" spans="1:7" ht="135" x14ac:dyDescent="0.25">
      <c r="A26" s="153" t="s">
        <v>328</v>
      </c>
      <c r="B26" s="123" t="s">
        <v>174</v>
      </c>
      <c r="C26" s="103" t="s">
        <v>11</v>
      </c>
      <c r="D26" s="148">
        <v>6763000</v>
      </c>
      <c r="E26" s="148">
        <v>2843681.89</v>
      </c>
      <c r="F26" s="148">
        <f t="shared" si="0"/>
        <v>3919318.11</v>
      </c>
      <c r="G26" s="149">
        <f t="shared" si="1"/>
        <v>0.42047639952683724</v>
      </c>
    </row>
    <row r="27" spans="1:7" ht="105" x14ac:dyDescent="0.25">
      <c r="A27" s="153" t="s">
        <v>18</v>
      </c>
      <c r="B27" s="123" t="s">
        <v>174</v>
      </c>
      <c r="C27" s="103" t="s">
        <v>62</v>
      </c>
      <c r="D27" s="148">
        <v>35000</v>
      </c>
      <c r="E27" s="148">
        <v>18605.62</v>
      </c>
      <c r="F27" s="148">
        <f t="shared" si="0"/>
        <v>16394.38</v>
      </c>
      <c r="G27" s="149">
        <f t="shared" si="1"/>
        <v>0.53158914285714287</v>
      </c>
    </row>
    <row r="28" spans="1:7" ht="150" x14ac:dyDescent="0.25">
      <c r="A28" s="153" t="s">
        <v>14</v>
      </c>
      <c r="B28" s="123" t="s">
        <v>174</v>
      </c>
      <c r="C28" s="103" t="s">
        <v>360</v>
      </c>
      <c r="D28" s="148">
        <v>35000</v>
      </c>
      <c r="E28" s="148">
        <v>18605.62</v>
      </c>
      <c r="F28" s="148">
        <f t="shared" si="0"/>
        <v>16394.38</v>
      </c>
      <c r="G28" s="149">
        <f t="shared" si="1"/>
        <v>0.53158914285714287</v>
      </c>
    </row>
    <row r="29" spans="1:7" ht="90" x14ac:dyDescent="0.25">
      <c r="A29" s="153" t="s">
        <v>132</v>
      </c>
      <c r="B29" s="123" t="s">
        <v>174</v>
      </c>
      <c r="C29" s="103" t="s">
        <v>13</v>
      </c>
      <c r="D29" s="148">
        <v>7961000</v>
      </c>
      <c r="E29" s="148">
        <v>3705807.82</v>
      </c>
      <c r="F29" s="148">
        <f t="shared" si="0"/>
        <v>4255192.18</v>
      </c>
      <c r="G29" s="149">
        <f t="shared" si="1"/>
        <v>0.46549526692626553</v>
      </c>
    </row>
    <row r="30" spans="1:7" ht="135" x14ac:dyDescent="0.25">
      <c r="A30" s="153" t="s">
        <v>287</v>
      </c>
      <c r="B30" s="123" t="s">
        <v>174</v>
      </c>
      <c r="C30" s="103" t="s">
        <v>386</v>
      </c>
      <c r="D30" s="148">
        <v>7961000</v>
      </c>
      <c r="E30" s="148">
        <v>3705807.82</v>
      </c>
      <c r="F30" s="148">
        <f t="shared" si="0"/>
        <v>4255192.18</v>
      </c>
      <c r="G30" s="149">
        <f t="shared" si="1"/>
        <v>0.46549526692626553</v>
      </c>
    </row>
    <row r="31" spans="1:7" ht="90" x14ac:dyDescent="0.25">
      <c r="A31" s="153" t="s">
        <v>299</v>
      </c>
      <c r="B31" s="123" t="s">
        <v>174</v>
      </c>
      <c r="C31" s="103" t="s">
        <v>361</v>
      </c>
      <c r="D31" s="148">
        <v>0</v>
      </c>
      <c r="E31" s="148">
        <v>-565990.56999999995</v>
      </c>
      <c r="F31" s="148">
        <f t="shared" si="0"/>
        <v>565990.56999999995</v>
      </c>
      <c r="G31" s="149" t="e">
        <f t="shared" si="1"/>
        <v>#DIV/0!</v>
      </c>
    </row>
    <row r="32" spans="1:7" ht="135" x14ac:dyDescent="0.25">
      <c r="A32" s="153" t="s">
        <v>84</v>
      </c>
      <c r="B32" s="123" t="s">
        <v>174</v>
      </c>
      <c r="C32" s="103" t="s">
        <v>346</v>
      </c>
      <c r="D32" s="148">
        <v>0</v>
      </c>
      <c r="E32" s="148">
        <v>-565990.56999999995</v>
      </c>
      <c r="F32" s="148">
        <f t="shared" si="0"/>
        <v>565990.56999999995</v>
      </c>
      <c r="G32" s="149" t="e">
        <f t="shared" si="1"/>
        <v>#DIV/0!</v>
      </c>
    </row>
    <row r="33" spans="1:7" x14ac:dyDescent="0.25">
      <c r="A33" s="152" t="s">
        <v>53</v>
      </c>
      <c r="B33" s="122" t="s">
        <v>174</v>
      </c>
      <c r="C33" s="102" t="s">
        <v>211</v>
      </c>
      <c r="D33" s="147">
        <v>15151700</v>
      </c>
      <c r="E33" s="147">
        <v>5279058.09</v>
      </c>
      <c r="F33" s="147">
        <f t="shared" si="0"/>
        <v>9872641.9100000001</v>
      </c>
      <c r="G33" s="208">
        <f t="shared" si="1"/>
        <v>0.34841358329428379</v>
      </c>
    </row>
    <row r="34" spans="1:7" ht="30" x14ac:dyDescent="0.25">
      <c r="A34" s="153" t="s">
        <v>209</v>
      </c>
      <c r="B34" s="123" t="s">
        <v>174</v>
      </c>
      <c r="C34" s="103" t="s">
        <v>54</v>
      </c>
      <c r="D34" s="148">
        <v>9003300</v>
      </c>
      <c r="E34" s="148">
        <v>2162898.14</v>
      </c>
      <c r="F34" s="148">
        <f t="shared" si="0"/>
        <v>6840401.8599999994</v>
      </c>
      <c r="G34" s="149">
        <f t="shared" si="1"/>
        <v>0.24023392978130242</v>
      </c>
    </row>
    <row r="35" spans="1:7" ht="45" x14ac:dyDescent="0.25">
      <c r="A35" s="153" t="s">
        <v>382</v>
      </c>
      <c r="B35" s="123" t="s">
        <v>174</v>
      </c>
      <c r="C35" s="103" t="s">
        <v>267</v>
      </c>
      <c r="D35" s="148">
        <v>8168000</v>
      </c>
      <c r="E35" s="148">
        <v>1241610.3600000001</v>
      </c>
      <c r="F35" s="148">
        <f t="shared" si="0"/>
        <v>6926389.6399999997</v>
      </c>
      <c r="G35" s="149">
        <f t="shared" si="1"/>
        <v>0.15200910381978452</v>
      </c>
    </row>
    <row r="36" spans="1:7" ht="45" x14ac:dyDescent="0.25">
      <c r="A36" s="153" t="s">
        <v>382</v>
      </c>
      <c r="B36" s="123" t="s">
        <v>174</v>
      </c>
      <c r="C36" s="103" t="s">
        <v>241</v>
      </c>
      <c r="D36" s="148">
        <v>8168000</v>
      </c>
      <c r="E36" s="148">
        <v>1241610.3600000001</v>
      </c>
      <c r="F36" s="148">
        <f t="shared" si="0"/>
        <v>6926389.6399999997</v>
      </c>
      <c r="G36" s="149">
        <f t="shared" si="1"/>
        <v>0.15200910381978452</v>
      </c>
    </row>
    <row r="37" spans="1:7" ht="45" x14ac:dyDescent="0.25">
      <c r="A37" s="153" t="s">
        <v>167</v>
      </c>
      <c r="B37" s="123" t="s">
        <v>174</v>
      </c>
      <c r="C37" s="103" t="s">
        <v>212</v>
      </c>
      <c r="D37" s="148">
        <v>835300</v>
      </c>
      <c r="E37" s="148">
        <v>921287.78</v>
      </c>
      <c r="F37" s="148">
        <f t="shared" si="0"/>
        <v>-85987.780000000028</v>
      </c>
      <c r="G37" s="149">
        <f t="shared" si="1"/>
        <v>1.1029423919549863</v>
      </c>
    </row>
    <row r="38" spans="1:7" ht="75" x14ac:dyDescent="0.25">
      <c r="A38" s="153" t="s">
        <v>168</v>
      </c>
      <c r="B38" s="123" t="s">
        <v>174</v>
      </c>
      <c r="C38" s="103" t="s">
        <v>186</v>
      </c>
      <c r="D38" s="148">
        <v>835300</v>
      </c>
      <c r="E38" s="148">
        <v>921287.78</v>
      </c>
      <c r="F38" s="148">
        <f t="shared" si="0"/>
        <v>-85987.780000000028</v>
      </c>
      <c r="G38" s="149">
        <f t="shared" si="1"/>
        <v>1.1029423919549863</v>
      </c>
    </row>
    <row r="39" spans="1:7" ht="30" x14ac:dyDescent="0.25">
      <c r="A39" s="153" t="s">
        <v>248</v>
      </c>
      <c r="B39" s="123" t="s">
        <v>174</v>
      </c>
      <c r="C39" s="103" t="s">
        <v>86</v>
      </c>
      <c r="D39" s="148">
        <v>6070000</v>
      </c>
      <c r="E39" s="148">
        <v>3049025.2</v>
      </c>
      <c r="F39" s="148">
        <f t="shared" si="0"/>
        <v>3020974.8</v>
      </c>
      <c r="G39" s="149">
        <f t="shared" si="1"/>
        <v>0.50231057660626033</v>
      </c>
    </row>
    <row r="40" spans="1:7" ht="30" x14ac:dyDescent="0.25">
      <c r="A40" s="153" t="s">
        <v>248</v>
      </c>
      <c r="B40" s="123" t="s">
        <v>174</v>
      </c>
      <c r="C40" s="103" t="s">
        <v>47</v>
      </c>
      <c r="D40" s="148">
        <v>6070000</v>
      </c>
      <c r="E40" s="148">
        <v>3043207.64</v>
      </c>
      <c r="F40" s="148">
        <f t="shared" si="0"/>
        <v>3026792.36</v>
      </c>
      <c r="G40" s="149">
        <f t="shared" si="1"/>
        <v>0.50135216474464583</v>
      </c>
    </row>
    <row r="41" spans="1:7" ht="45" x14ac:dyDescent="0.25">
      <c r="A41" s="153" t="s">
        <v>965</v>
      </c>
      <c r="B41" s="123" t="s">
        <v>174</v>
      </c>
      <c r="C41" s="103" t="s">
        <v>966</v>
      </c>
      <c r="D41" s="148">
        <v>0</v>
      </c>
      <c r="E41" s="148">
        <v>5817.56</v>
      </c>
      <c r="F41" s="148">
        <f t="shared" si="0"/>
        <v>-5817.56</v>
      </c>
      <c r="G41" s="149" t="e">
        <f t="shared" si="1"/>
        <v>#DIV/0!</v>
      </c>
    </row>
    <row r="42" spans="1:7" x14ac:dyDescent="0.25">
      <c r="A42" s="153" t="s">
        <v>355</v>
      </c>
      <c r="B42" s="123" t="s">
        <v>174</v>
      </c>
      <c r="C42" s="103" t="s">
        <v>130</v>
      </c>
      <c r="D42" s="148">
        <v>63400</v>
      </c>
      <c r="E42" s="148">
        <v>63363</v>
      </c>
      <c r="F42" s="148">
        <f t="shared" si="0"/>
        <v>37</v>
      </c>
      <c r="G42" s="149">
        <f t="shared" si="1"/>
        <v>0.9994164037854889</v>
      </c>
    </row>
    <row r="43" spans="1:7" x14ac:dyDescent="0.25">
      <c r="A43" s="153" t="s">
        <v>355</v>
      </c>
      <c r="B43" s="123" t="s">
        <v>174</v>
      </c>
      <c r="C43" s="103" t="s">
        <v>160</v>
      </c>
      <c r="D43" s="148">
        <v>63400</v>
      </c>
      <c r="E43" s="148">
        <v>63363</v>
      </c>
      <c r="F43" s="148">
        <f t="shared" si="0"/>
        <v>37</v>
      </c>
      <c r="G43" s="149">
        <f t="shared" si="1"/>
        <v>0.9994164037854889</v>
      </c>
    </row>
    <row r="44" spans="1:7" ht="30" x14ac:dyDescent="0.25">
      <c r="A44" s="153" t="s">
        <v>320</v>
      </c>
      <c r="B44" s="123" t="s">
        <v>174</v>
      </c>
      <c r="C44" s="103" t="s">
        <v>8</v>
      </c>
      <c r="D44" s="148">
        <v>15000</v>
      </c>
      <c r="E44" s="148">
        <v>3771.75</v>
      </c>
      <c r="F44" s="148">
        <f t="shared" si="0"/>
        <v>11228.25</v>
      </c>
      <c r="G44" s="149">
        <f t="shared" si="1"/>
        <v>0.25145000000000001</v>
      </c>
    </row>
    <row r="45" spans="1:7" ht="45" x14ac:dyDescent="0.25">
      <c r="A45" s="153" t="s">
        <v>39</v>
      </c>
      <c r="B45" s="123" t="s">
        <v>174</v>
      </c>
      <c r="C45" s="103" t="s">
        <v>357</v>
      </c>
      <c r="D45" s="148">
        <v>15000</v>
      </c>
      <c r="E45" s="148">
        <v>3771.75</v>
      </c>
      <c r="F45" s="148">
        <f t="shared" si="0"/>
        <v>11228.25</v>
      </c>
      <c r="G45" s="149">
        <f t="shared" si="1"/>
        <v>0.25145000000000001</v>
      </c>
    </row>
    <row r="46" spans="1:7" x14ac:dyDescent="0.25">
      <c r="A46" s="152" t="s">
        <v>344</v>
      </c>
      <c r="B46" s="122" t="s">
        <v>174</v>
      </c>
      <c r="C46" s="102" t="s">
        <v>192</v>
      </c>
      <c r="D46" s="147">
        <v>1912000</v>
      </c>
      <c r="E46" s="147">
        <v>334493.31</v>
      </c>
      <c r="F46" s="147">
        <f t="shared" si="0"/>
        <v>1577506.69</v>
      </c>
      <c r="G46" s="208">
        <f t="shared" si="1"/>
        <v>0.17494419979079498</v>
      </c>
    </row>
    <row r="47" spans="1:7" x14ac:dyDescent="0.25">
      <c r="A47" s="153" t="s">
        <v>21</v>
      </c>
      <c r="B47" s="123" t="s">
        <v>174</v>
      </c>
      <c r="C47" s="103" t="s">
        <v>37</v>
      </c>
      <c r="D47" s="148">
        <v>1147000</v>
      </c>
      <c r="E47" s="148">
        <v>237965.03</v>
      </c>
      <c r="F47" s="148">
        <f t="shared" si="0"/>
        <v>909034.97</v>
      </c>
      <c r="G47" s="149">
        <f t="shared" si="1"/>
        <v>0.20746733217088056</v>
      </c>
    </row>
    <row r="48" spans="1:7" ht="60" x14ac:dyDescent="0.25">
      <c r="A48" s="153" t="s">
        <v>36</v>
      </c>
      <c r="B48" s="123" t="s">
        <v>174</v>
      </c>
      <c r="C48" s="103" t="s">
        <v>182</v>
      </c>
      <c r="D48" s="148">
        <v>1147000</v>
      </c>
      <c r="E48" s="148">
        <v>237965.03</v>
      </c>
      <c r="F48" s="148">
        <f t="shared" si="0"/>
        <v>909034.97</v>
      </c>
      <c r="G48" s="149">
        <f t="shared" si="1"/>
        <v>0.20746733217088056</v>
      </c>
    </row>
    <row r="49" spans="1:7" x14ac:dyDescent="0.25">
      <c r="A49" s="153" t="s">
        <v>226</v>
      </c>
      <c r="B49" s="123" t="s">
        <v>174</v>
      </c>
      <c r="C49" s="103" t="s">
        <v>158</v>
      </c>
      <c r="D49" s="148">
        <v>765000</v>
      </c>
      <c r="E49" s="148">
        <v>96528.28</v>
      </c>
      <c r="F49" s="148">
        <f t="shared" si="0"/>
        <v>668471.72</v>
      </c>
      <c r="G49" s="149">
        <f t="shared" si="1"/>
        <v>0.12618075816993463</v>
      </c>
    </row>
    <row r="50" spans="1:7" x14ac:dyDescent="0.25">
      <c r="A50" s="153" t="s">
        <v>1</v>
      </c>
      <c r="B50" s="123" t="s">
        <v>174</v>
      </c>
      <c r="C50" s="103" t="s">
        <v>106</v>
      </c>
      <c r="D50" s="148">
        <v>549000</v>
      </c>
      <c r="E50" s="148">
        <v>332461.65999999997</v>
      </c>
      <c r="F50" s="148">
        <f t="shared" si="0"/>
        <v>216538.34000000003</v>
      </c>
      <c r="G50" s="149">
        <f t="shared" si="1"/>
        <v>0.60557679417122035</v>
      </c>
    </row>
    <row r="51" spans="1:7" ht="45" x14ac:dyDescent="0.25">
      <c r="A51" s="153" t="s">
        <v>331</v>
      </c>
      <c r="B51" s="123" t="s">
        <v>174</v>
      </c>
      <c r="C51" s="103" t="s">
        <v>326</v>
      </c>
      <c r="D51" s="148">
        <v>549000</v>
      </c>
      <c r="E51" s="148">
        <v>332461.65999999997</v>
      </c>
      <c r="F51" s="148">
        <f t="shared" si="0"/>
        <v>216538.34000000003</v>
      </c>
      <c r="G51" s="149">
        <f t="shared" si="1"/>
        <v>0.60557679417122035</v>
      </c>
    </row>
    <row r="52" spans="1:7" x14ac:dyDescent="0.25">
      <c r="A52" s="153" t="s">
        <v>371</v>
      </c>
      <c r="B52" s="123" t="s">
        <v>174</v>
      </c>
      <c r="C52" s="103" t="s">
        <v>126</v>
      </c>
      <c r="D52" s="148">
        <v>216000</v>
      </c>
      <c r="E52" s="148">
        <v>-235933.38</v>
      </c>
      <c r="F52" s="148">
        <f t="shared" si="0"/>
        <v>451933.38</v>
      </c>
      <c r="G52" s="149">
        <f t="shared" si="1"/>
        <v>-1.0922841666666667</v>
      </c>
    </row>
    <row r="53" spans="1:7" ht="45" x14ac:dyDescent="0.25">
      <c r="A53" s="153" t="s">
        <v>103</v>
      </c>
      <c r="B53" s="123" t="s">
        <v>174</v>
      </c>
      <c r="C53" s="103" t="s">
        <v>278</v>
      </c>
      <c r="D53" s="148">
        <v>216000</v>
      </c>
      <c r="E53" s="148">
        <v>-235933.38</v>
      </c>
      <c r="F53" s="148">
        <f t="shared" si="0"/>
        <v>451933.38</v>
      </c>
      <c r="G53" s="149">
        <f t="shared" si="1"/>
        <v>-1.0922841666666667</v>
      </c>
    </row>
    <row r="54" spans="1:7" x14ac:dyDescent="0.25">
      <c r="A54" s="152" t="s">
        <v>187</v>
      </c>
      <c r="B54" s="122" t="s">
        <v>174</v>
      </c>
      <c r="C54" s="102" t="s">
        <v>147</v>
      </c>
      <c r="D54" s="147">
        <v>2560000</v>
      </c>
      <c r="E54" s="147">
        <v>726012.84</v>
      </c>
      <c r="F54" s="147">
        <f t="shared" si="0"/>
        <v>1833987.1600000001</v>
      </c>
      <c r="G54" s="208">
        <f t="shared" si="1"/>
        <v>0.28359876562499997</v>
      </c>
    </row>
    <row r="55" spans="1:7" ht="45" x14ac:dyDescent="0.25">
      <c r="A55" s="153" t="s">
        <v>240</v>
      </c>
      <c r="B55" s="123" t="s">
        <v>174</v>
      </c>
      <c r="C55" s="103" t="s">
        <v>163</v>
      </c>
      <c r="D55" s="148">
        <v>2560000</v>
      </c>
      <c r="E55" s="148">
        <v>726012.84</v>
      </c>
      <c r="F55" s="148">
        <f t="shared" si="0"/>
        <v>1833987.1600000001</v>
      </c>
      <c r="G55" s="149">
        <f t="shared" si="1"/>
        <v>0.28359876562499997</v>
      </c>
    </row>
    <row r="56" spans="1:7" ht="60" x14ac:dyDescent="0.25">
      <c r="A56" s="153" t="s">
        <v>193</v>
      </c>
      <c r="B56" s="123" t="s">
        <v>174</v>
      </c>
      <c r="C56" s="103" t="s">
        <v>117</v>
      </c>
      <c r="D56" s="148">
        <v>2560000</v>
      </c>
      <c r="E56" s="148">
        <v>726012.84</v>
      </c>
      <c r="F56" s="148">
        <f t="shared" si="0"/>
        <v>1833987.1600000001</v>
      </c>
      <c r="G56" s="149">
        <f t="shared" si="1"/>
        <v>0.28359876562499997</v>
      </c>
    </row>
    <row r="57" spans="1:7" ht="45" x14ac:dyDescent="0.25">
      <c r="A57" s="152" t="s">
        <v>55</v>
      </c>
      <c r="B57" s="122" t="s">
        <v>174</v>
      </c>
      <c r="C57" s="102" t="s">
        <v>194</v>
      </c>
      <c r="D57" s="147">
        <v>9887200</v>
      </c>
      <c r="E57" s="147">
        <v>6220202.8799999999</v>
      </c>
      <c r="F57" s="147">
        <f t="shared" si="0"/>
        <v>3666997.12</v>
      </c>
      <c r="G57" s="208">
        <f t="shared" si="1"/>
        <v>0.62911672465409818</v>
      </c>
    </row>
    <row r="58" spans="1:7" ht="105" x14ac:dyDescent="0.25">
      <c r="A58" s="153" t="s">
        <v>246</v>
      </c>
      <c r="B58" s="123" t="s">
        <v>174</v>
      </c>
      <c r="C58" s="103" t="s">
        <v>312</v>
      </c>
      <c r="D58" s="148">
        <v>9122500</v>
      </c>
      <c r="E58" s="148">
        <v>5420714.5899999999</v>
      </c>
      <c r="F58" s="148">
        <f t="shared" si="0"/>
        <v>3701785.41</v>
      </c>
      <c r="G58" s="149">
        <f t="shared" si="1"/>
        <v>0.59421371224993147</v>
      </c>
    </row>
    <row r="59" spans="1:7" ht="75" x14ac:dyDescent="0.25">
      <c r="A59" s="153" t="s">
        <v>314</v>
      </c>
      <c r="B59" s="123" t="s">
        <v>174</v>
      </c>
      <c r="C59" s="103" t="s">
        <v>341</v>
      </c>
      <c r="D59" s="148">
        <v>6321100</v>
      </c>
      <c r="E59" s="148">
        <v>4455115.01</v>
      </c>
      <c r="F59" s="148">
        <f t="shared" si="0"/>
        <v>1865984.9900000002</v>
      </c>
      <c r="G59" s="149">
        <f t="shared" si="1"/>
        <v>0.70480059008716833</v>
      </c>
    </row>
    <row r="60" spans="1:7" ht="90" x14ac:dyDescent="0.25">
      <c r="A60" s="153" t="s">
        <v>376</v>
      </c>
      <c r="B60" s="123" t="s">
        <v>174</v>
      </c>
      <c r="C60" s="103" t="s">
        <v>67</v>
      </c>
      <c r="D60" s="148">
        <v>6321100</v>
      </c>
      <c r="E60" s="148">
        <v>4455115.01</v>
      </c>
      <c r="F60" s="148">
        <f t="shared" si="0"/>
        <v>1865984.9900000002</v>
      </c>
      <c r="G60" s="149">
        <f t="shared" si="1"/>
        <v>0.70480059008716833</v>
      </c>
    </row>
    <row r="61" spans="1:7" ht="105" x14ac:dyDescent="0.25">
      <c r="A61" s="153" t="s">
        <v>143</v>
      </c>
      <c r="B61" s="123" t="s">
        <v>174</v>
      </c>
      <c r="C61" s="103" t="s">
        <v>291</v>
      </c>
      <c r="D61" s="148">
        <v>191900</v>
      </c>
      <c r="E61" s="148">
        <v>139517.4</v>
      </c>
      <c r="F61" s="148">
        <f t="shared" si="0"/>
        <v>52382.600000000006</v>
      </c>
      <c r="G61" s="149">
        <f t="shared" si="1"/>
        <v>0.72703178738926522</v>
      </c>
    </row>
    <row r="62" spans="1:7" ht="90" x14ac:dyDescent="0.25">
      <c r="A62" s="153" t="s">
        <v>63</v>
      </c>
      <c r="B62" s="123" t="s">
        <v>174</v>
      </c>
      <c r="C62" s="103" t="s">
        <v>372</v>
      </c>
      <c r="D62" s="148">
        <v>191900</v>
      </c>
      <c r="E62" s="148">
        <v>139517.4</v>
      </c>
      <c r="F62" s="148">
        <f t="shared" si="0"/>
        <v>52382.600000000006</v>
      </c>
      <c r="G62" s="149">
        <f t="shared" si="1"/>
        <v>0.72703178738926522</v>
      </c>
    </row>
    <row r="63" spans="1:7" ht="105" x14ac:dyDescent="0.25">
      <c r="A63" s="153" t="s">
        <v>272</v>
      </c>
      <c r="B63" s="123" t="s">
        <v>174</v>
      </c>
      <c r="C63" s="103" t="s">
        <v>235</v>
      </c>
      <c r="D63" s="148">
        <v>409400</v>
      </c>
      <c r="E63" s="148">
        <v>54009.1</v>
      </c>
      <c r="F63" s="148">
        <f t="shared" si="0"/>
        <v>355390.9</v>
      </c>
      <c r="G63" s="149">
        <f t="shared" si="1"/>
        <v>0.13192256961406937</v>
      </c>
    </row>
    <row r="64" spans="1:7" ht="75" x14ac:dyDescent="0.25">
      <c r="A64" s="153" t="s">
        <v>224</v>
      </c>
      <c r="B64" s="123" t="s">
        <v>174</v>
      </c>
      <c r="C64" s="103" t="s">
        <v>332</v>
      </c>
      <c r="D64" s="148">
        <v>409400</v>
      </c>
      <c r="E64" s="148">
        <v>54009.1</v>
      </c>
      <c r="F64" s="148">
        <f t="shared" si="0"/>
        <v>355390.9</v>
      </c>
      <c r="G64" s="149">
        <f t="shared" si="1"/>
        <v>0.13192256961406937</v>
      </c>
    </row>
    <row r="65" spans="1:7" ht="45" x14ac:dyDescent="0.25">
      <c r="A65" s="153" t="s">
        <v>19</v>
      </c>
      <c r="B65" s="123" t="s">
        <v>174</v>
      </c>
      <c r="C65" s="103" t="s">
        <v>197</v>
      </c>
      <c r="D65" s="148">
        <v>2200100</v>
      </c>
      <c r="E65" s="148">
        <v>772073.08</v>
      </c>
      <c r="F65" s="148">
        <f t="shared" si="0"/>
        <v>1428026.92</v>
      </c>
      <c r="G65" s="149">
        <f t="shared" si="1"/>
        <v>0.35092635789282306</v>
      </c>
    </row>
    <row r="66" spans="1:7" ht="45" x14ac:dyDescent="0.25">
      <c r="A66" s="153" t="s">
        <v>217</v>
      </c>
      <c r="B66" s="123" t="s">
        <v>174</v>
      </c>
      <c r="C66" s="103" t="s">
        <v>298</v>
      </c>
      <c r="D66" s="148">
        <v>2200100</v>
      </c>
      <c r="E66" s="148">
        <v>772073.08</v>
      </c>
      <c r="F66" s="148">
        <f t="shared" si="0"/>
        <v>1428026.92</v>
      </c>
      <c r="G66" s="149">
        <f t="shared" si="1"/>
        <v>0.35092635789282306</v>
      </c>
    </row>
    <row r="67" spans="1:7" ht="30" x14ac:dyDescent="0.25">
      <c r="A67" s="153" t="s">
        <v>146</v>
      </c>
      <c r="B67" s="123" t="s">
        <v>174</v>
      </c>
      <c r="C67" s="103" t="s">
        <v>216</v>
      </c>
      <c r="D67" s="148">
        <v>8200</v>
      </c>
      <c r="E67" s="148">
        <v>8248</v>
      </c>
      <c r="F67" s="148">
        <f t="shared" si="0"/>
        <v>-48</v>
      </c>
      <c r="G67" s="149">
        <f t="shared" si="1"/>
        <v>1.0058536585365854</v>
      </c>
    </row>
    <row r="68" spans="1:7" ht="60" x14ac:dyDescent="0.25">
      <c r="A68" s="153" t="s">
        <v>162</v>
      </c>
      <c r="B68" s="123" t="s">
        <v>174</v>
      </c>
      <c r="C68" s="103" t="s">
        <v>250</v>
      </c>
      <c r="D68" s="148">
        <v>8200</v>
      </c>
      <c r="E68" s="148">
        <v>8248</v>
      </c>
      <c r="F68" s="148">
        <f t="shared" si="0"/>
        <v>-48</v>
      </c>
      <c r="G68" s="149">
        <f t="shared" si="1"/>
        <v>1.0058536585365854</v>
      </c>
    </row>
    <row r="69" spans="1:7" ht="60" x14ac:dyDescent="0.25">
      <c r="A69" s="153" t="s">
        <v>203</v>
      </c>
      <c r="B69" s="123" t="s">
        <v>174</v>
      </c>
      <c r="C69" s="103" t="s">
        <v>348</v>
      </c>
      <c r="D69" s="148">
        <v>8200</v>
      </c>
      <c r="E69" s="148">
        <v>8248</v>
      </c>
      <c r="F69" s="148">
        <f t="shared" si="0"/>
        <v>-48</v>
      </c>
      <c r="G69" s="149">
        <f t="shared" si="1"/>
        <v>1.0058536585365854</v>
      </c>
    </row>
    <row r="70" spans="1:7" ht="90" x14ac:dyDescent="0.25">
      <c r="A70" s="153" t="s">
        <v>96</v>
      </c>
      <c r="B70" s="123" t="s">
        <v>174</v>
      </c>
      <c r="C70" s="103" t="s">
        <v>116</v>
      </c>
      <c r="D70" s="148">
        <v>756500</v>
      </c>
      <c r="E70" s="148">
        <v>791240.29</v>
      </c>
      <c r="F70" s="148">
        <f t="shared" si="0"/>
        <v>-34740.290000000037</v>
      </c>
      <c r="G70" s="149">
        <f t="shared" si="1"/>
        <v>1.0459223925974885</v>
      </c>
    </row>
    <row r="71" spans="1:7" ht="90" x14ac:dyDescent="0.25">
      <c r="A71" s="153" t="s">
        <v>80</v>
      </c>
      <c r="B71" s="123" t="s">
        <v>174</v>
      </c>
      <c r="C71" s="103" t="s">
        <v>90</v>
      </c>
      <c r="D71" s="148">
        <v>756500</v>
      </c>
      <c r="E71" s="148">
        <v>791240.29</v>
      </c>
      <c r="F71" s="148">
        <f t="shared" si="0"/>
        <v>-34740.290000000037</v>
      </c>
      <c r="G71" s="149">
        <f t="shared" si="1"/>
        <v>1.0459223925974885</v>
      </c>
    </row>
    <row r="72" spans="1:7" ht="90" x14ac:dyDescent="0.25">
      <c r="A72" s="153" t="s">
        <v>156</v>
      </c>
      <c r="B72" s="123" t="s">
        <v>174</v>
      </c>
      <c r="C72" s="103" t="s">
        <v>180</v>
      </c>
      <c r="D72" s="148">
        <v>756500</v>
      </c>
      <c r="E72" s="148">
        <v>791240.29</v>
      </c>
      <c r="F72" s="148">
        <f t="shared" si="0"/>
        <v>-34740.290000000037</v>
      </c>
      <c r="G72" s="149">
        <f t="shared" si="1"/>
        <v>1.0459223925974885</v>
      </c>
    </row>
    <row r="73" spans="1:7" ht="30" x14ac:dyDescent="0.25">
      <c r="A73" s="152" t="s">
        <v>135</v>
      </c>
      <c r="B73" s="122" t="s">
        <v>174</v>
      </c>
      <c r="C73" s="102" t="s">
        <v>273</v>
      </c>
      <c r="D73" s="147">
        <v>1359200</v>
      </c>
      <c r="E73" s="147">
        <v>575307.09</v>
      </c>
      <c r="F73" s="147">
        <f t="shared" si="0"/>
        <v>783892.91</v>
      </c>
      <c r="G73" s="208">
        <f t="shared" si="1"/>
        <v>0.42326890082401408</v>
      </c>
    </row>
    <row r="74" spans="1:7" ht="30" x14ac:dyDescent="0.25">
      <c r="A74" s="153" t="s">
        <v>69</v>
      </c>
      <c r="B74" s="123" t="s">
        <v>174</v>
      </c>
      <c r="C74" s="103" t="s">
        <v>330</v>
      </c>
      <c r="D74" s="148">
        <v>1359200</v>
      </c>
      <c r="E74" s="148">
        <v>575307.09</v>
      </c>
      <c r="F74" s="148">
        <f t="shared" si="0"/>
        <v>783892.91</v>
      </c>
      <c r="G74" s="149">
        <f t="shared" si="1"/>
        <v>0.42326890082401408</v>
      </c>
    </row>
    <row r="75" spans="1:7" ht="30" x14ac:dyDescent="0.25">
      <c r="A75" s="153" t="s">
        <v>593</v>
      </c>
      <c r="B75" s="123" t="s">
        <v>174</v>
      </c>
      <c r="C75" s="103" t="s">
        <v>280</v>
      </c>
      <c r="D75" s="148">
        <v>318100</v>
      </c>
      <c r="E75" s="148">
        <v>321548.09000000003</v>
      </c>
      <c r="F75" s="148">
        <f t="shared" si="0"/>
        <v>-3448.0900000000256</v>
      </c>
      <c r="G75" s="149">
        <f t="shared" si="1"/>
        <v>1.0108396416221315</v>
      </c>
    </row>
    <row r="76" spans="1:7" ht="30" x14ac:dyDescent="0.25">
      <c r="A76" s="153" t="s">
        <v>87</v>
      </c>
      <c r="B76" s="123" t="s">
        <v>174</v>
      </c>
      <c r="C76" s="103" t="s">
        <v>262</v>
      </c>
      <c r="D76" s="148">
        <v>80100</v>
      </c>
      <c r="E76" s="148">
        <v>0</v>
      </c>
      <c r="F76" s="148">
        <f t="shared" si="0"/>
        <v>80100</v>
      </c>
      <c r="G76" s="149">
        <f t="shared" si="1"/>
        <v>0</v>
      </c>
    </row>
    <row r="77" spans="1:7" ht="30" x14ac:dyDescent="0.25">
      <c r="A77" s="153" t="s">
        <v>380</v>
      </c>
      <c r="B77" s="123" t="s">
        <v>174</v>
      </c>
      <c r="C77" s="103" t="s">
        <v>207</v>
      </c>
      <c r="D77" s="148">
        <v>961000</v>
      </c>
      <c r="E77" s="148">
        <v>253759</v>
      </c>
      <c r="F77" s="148">
        <f t="shared" si="0"/>
        <v>707241</v>
      </c>
      <c r="G77" s="149">
        <f t="shared" si="1"/>
        <v>0.26405723204994797</v>
      </c>
    </row>
    <row r="78" spans="1:7" x14ac:dyDescent="0.25">
      <c r="A78" s="153" t="s">
        <v>20</v>
      </c>
      <c r="B78" s="123" t="s">
        <v>174</v>
      </c>
      <c r="C78" s="103" t="s">
        <v>179</v>
      </c>
      <c r="D78" s="148">
        <v>686400</v>
      </c>
      <c r="E78" s="148">
        <v>254439.41</v>
      </c>
      <c r="F78" s="148">
        <f t="shared" si="0"/>
        <v>431960.58999999997</v>
      </c>
      <c r="G78" s="149">
        <f t="shared" si="1"/>
        <v>0.37068678613053613</v>
      </c>
    </row>
    <row r="79" spans="1:7" ht="30" x14ac:dyDescent="0.25">
      <c r="A79" s="153" t="s">
        <v>967</v>
      </c>
      <c r="B79" s="123" t="s">
        <v>174</v>
      </c>
      <c r="C79" s="103" t="s">
        <v>968</v>
      </c>
      <c r="D79" s="148">
        <v>274600</v>
      </c>
      <c r="E79" s="148">
        <v>-680.41</v>
      </c>
      <c r="F79" s="148">
        <f t="shared" ref="F79:F142" si="2">+D79-E79</f>
        <v>275280.40999999997</v>
      </c>
      <c r="G79" s="149">
        <f t="shared" ref="G79:G142" si="3">+E79/D79</f>
        <v>-2.4778222869628551E-3</v>
      </c>
    </row>
    <row r="80" spans="1:7" ht="30" x14ac:dyDescent="0.25">
      <c r="A80" s="152" t="s">
        <v>145</v>
      </c>
      <c r="B80" s="122" t="s">
        <v>174</v>
      </c>
      <c r="C80" s="102" t="s">
        <v>253</v>
      </c>
      <c r="D80" s="147">
        <v>300900</v>
      </c>
      <c r="E80" s="147">
        <v>300909.32</v>
      </c>
      <c r="F80" s="147">
        <f t="shared" si="2"/>
        <v>-9.3200000000069849</v>
      </c>
      <c r="G80" s="208">
        <f t="shared" si="3"/>
        <v>1.0000309737454305</v>
      </c>
    </row>
    <row r="81" spans="1:7" x14ac:dyDescent="0.25">
      <c r="A81" s="153" t="s">
        <v>125</v>
      </c>
      <c r="B81" s="123" t="s">
        <v>174</v>
      </c>
      <c r="C81" s="103" t="s">
        <v>82</v>
      </c>
      <c r="D81" s="148">
        <v>300900</v>
      </c>
      <c r="E81" s="148">
        <v>300909.32</v>
      </c>
      <c r="F81" s="148">
        <f t="shared" si="2"/>
        <v>-9.3200000000069849</v>
      </c>
      <c r="G81" s="149">
        <f t="shared" si="3"/>
        <v>1.0000309737454305</v>
      </c>
    </row>
    <row r="82" spans="1:7" x14ac:dyDescent="0.25">
      <c r="A82" s="153" t="s">
        <v>198</v>
      </c>
      <c r="B82" s="123" t="s">
        <v>174</v>
      </c>
      <c r="C82" s="103" t="s">
        <v>155</v>
      </c>
      <c r="D82" s="148">
        <v>300900</v>
      </c>
      <c r="E82" s="148">
        <v>300909.32</v>
      </c>
      <c r="F82" s="148">
        <f t="shared" si="2"/>
        <v>-9.3200000000069849</v>
      </c>
      <c r="G82" s="149">
        <f t="shared" si="3"/>
        <v>1.0000309737454305</v>
      </c>
    </row>
    <row r="83" spans="1:7" ht="30" x14ac:dyDescent="0.25">
      <c r="A83" s="153" t="s">
        <v>284</v>
      </c>
      <c r="B83" s="123" t="s">
        <v>174</v>
      </c>
      <c r="C83" s="103" t="s">
        <v>271</v>
      </c>
      <c r="D83" s="148">
        <v>300900</v>
      </c>
      <c r="E83" s="148">
        <v>300909.32</v>
      </c>
      <c r="F83" s="148">
        <f t="shared" si="2"/>
        <v>-9.3200000000069849</v>
      </c>
      <c r="G83" s="149">
        <f t="shared" si="3"/>
        <v>1.0000309737454305</v>
      </c>
    </row>
    <row r="84" spans="1:7" x14ac:dyDescent="0.25">
      <c r="A84" s="152" t="s">
        <v>307</v>
      </c>
      <c r="B84" s="122" t="s">
        <v>174</v>
      </c>
      <c r="C84" s="102" t="s">
        <v>205</v>
      </c>
      <c r="D84" s="147">
        <v>1627500</v>
      </c>
      <c r="E84" s="147">
        <v>360467.84</v>
      </c>
      <c r="F84" s="147">
        <f t="shared" si="2"/>
        <v>1267032.1599999999</v>
      </c>
      <c r="G84" s="208">
        <f t="shared" si="3"/>
        <v>0.22148561597542243</v>
      </c>
    </row>
    <row r="85" spans="1:7" ht="45" x14ac:dyDescent="0.25">
      <c r="A85" s="153" t="s">
        <v>594</v>
      </c>
      <c r="B85" s="123" t="s">
        <v>174</v>
      </c>
      <c r="C85" s="103" t="s">
        <v>595</v>
      </c>
      <c r="D85" s="148">
        <v>544000</v>
      </c>
      <c r="E85" s="148">
        <v>10500</v>
      </c>
      <c r="F85" s="148">
        <f t="shared" si="2"/>
        <v>533500</v>
      </c>
      <c r="G85" s="149">
        <f t="shared" si="3"/>
        <v>1.9301470588235295E-2</v>
      </c>
    </row>
    <row r="86" spans="1:7" ht="105" x14ac:dyDescent="0.25">
      <c r="A86" s="153" t="s">
        <v>969</v>
      </c>
      <c r="B86" s="123" t="s">
        <v>174</v>
      </c>
      <c r="C86" s="103" t="s">
        <v>596</v>
      </c>
      <c r="D86" s="148">
        <v>175000</v>
      </c>
      <c r="E86" s="148">
        <v>0</v>
      </c>
      <c r="F86" s="148">
        <f t="shared" si="2"/>
        <v>175000</v>
      </c>
      <c r="G86" s="149">
        <f t="shared" si="3"/>
        <v>0</v>
      </c>
    </row>
    <row r="87" spans="1:7" ht="150" x14ac:dyDescent="0.25">
      <c r="A87" s="153" t="s">
        <v>970</v>
      </c>
      <c r="B87" s="123" t="s">
        <v>174</v>
      </c>
      <c r="C87" s="103" t="s">
        <v>597</v>
      </c>
      <c r="D87" s="148">
        <v>175000</v>
      </c>
      <c r="E87" s="148">
        <v>0</v>
      </c>
      <c r="F87" s="148">
        <f t="shared" si="2"/>
        <v>175000</v>
      </c>
      <c r="G87" s="149">
        <f t="shared" si="3"/>
        <v>0</v>
      </c>
    </row>
    <row r="88" spans="1:7" ht="75" x14ac:dyDescent="0.25">
      <c r="A88" s="153" t="s">
        <v>971</v>
      </c>
      <c r="B88" s="123" t="s">
        <v>174</v>
      </c>
      <c r="C88" s="103" t="s">
        <v>598</v>
      </c>
      <c r="D88" s="148">
        <v>139000</v>
      </c>
      <c r="E88" s="148">
        <v>0</v>
      </c>
      <c r="F88" s="148">
        <f t="shared" si="2"/>
        <v>139000</v>
      </c>
      <c r="G88" s="149">
        <f t="shared" si="3"/>
        <v>0</v>
      </c>
    </row>
    <row r="89" spans="1:7" ht="135" x14ac:dyDescent="0.25">
      <c r="A89" s="153" t="s">
        <v>972</v>
      </c>
      <c r="B89" s="123" t="s">
        <v>174</v>
      </c>
      <c r="C89" s="103" t="s">
        <v>599</v>
      </c>
      <c r="D89" s="148">
        <v>139000</v>
      </c>
      <c r="E89" s="148">
        <v>0</v>
      </c>
      <c r="F89" s="148">
        <f t="shared" si="2"/>
        <v>139000</v>
      </c>
      <c r="G89" s="149">
        <f t="shared" si="3"/>
        <v>0</v>
      </c>
    </row>
    <row r="90" spans="1:7" ht="75" x14ac:dyDescent="0.25">
      <c r="A90" s="153" t="s">
        <v>973</v>
      </c>
      <c r="B90" s="123" t="s">
        <v>174</v>
      </c>
      <c r="C90" s="103" t="s">
        <v>600</v>
      </c>
      <c r="D90" s="148">
        <v>10000</v>
      </c>
      <c r="E90" s="148">
        <v>0</v>
      </c>
      <c r="F90" s="148">
        <f t="shared" si="2"/>
        <v>10000</v>
      </c>
      <c r="G90" s="149">
        <f t="shared" si="3"/>
        <v>0</v>
      </c>
    </row>
    <row r="91" spans="1:7" ht="135" x14ac:dyDescent="0.25">
      <c r="A91" s="153" t="s">
        <v>974</v>
      </c>
      <c r="B91" s="123" t="s">
        <v>174</v>
      </c>
      <c r="C91" s="103" t="s">
        <v>601</v>
      </c>
      <c r="D91" s="148">
        <v>10000</v>
      </c>
      <c r="E91" s="148">
        <v>0</v>
      </c>
      <c r="F91" s="148">
        <f t="shared" si="2"/>
        <v>10000</v>
      </c>
      <c r="G91" s="149">
        <f t="shared" si="3"/>
        <v>0</v>
      </c>
    </row>
    <row r="92" spans="1:7" ht="60" x14ac:dyDescent="0.25">
      <c r="A92" s="153" t="s">
        <v>975</v>
      </c>
      <c r="B92" s="123" t="s">
        <v>174</v>
      </c>
      <c r="C92" s="103" t="s">
        <v>602</v>
      </c>
      <c r="D92" s="148">
        <v>105000</v>
      </c>
      <c r="E92" s="148">
        <v>0</v>
      </c>
      <c r="F92" s="148">
        <f t="shared" si="2"/>
        <v>105000</v>
      </c>
      <c r="G92" s="149">
        <f t="shared" si="3"/>
        <v>0</v>
      </c>
    </row>
    <row r="93" spans="1:7" ht="120" x14ac:dyDescent="0.25">
      <c r="A93" s="153" t="s">
        <v>976</v>
      </c>
      <c r="B93" s="123" t="s">
        <v>174</v>
      </c>
      <c r="C93" s="103" t="s">
        <v>603</v>
      </c>
      <c r="D93" s="148">
        <v>105000</v>
      </c>
      <c r="E93" s="148">
        <v>0</v>
      </c>
      <c r="F93" s="148">
        <f t="shared" si="2"/>
        <v>105000</v>
      </c>
      <c r="G93" s="149">
        <f t="shared" si="3"/>
        <v>0</v>
      </c>
    </row>
    <row r="94" spans="1:7" ht="75" x14ac:dyDescent="0.25">
      <c r="A94" s="153" t="s">
        <v>977</v>
      </c>
      <c r="B94" s="123" t="s">
        <v>174</v>
      </c>
      <c r="C94" s="103" t="s">
        <v>604</v>
      </c>
      <c r="D94" s="148">
        <v>105000</v>
      </c>
      <c r="E94" s="148">
        <v>0</v>
      </c>
      <c r="F94" s="148">
        <f t="shared" si="2"/>
        <v>105000</v>
      </c>
      <c r="G94" s="149">
        <f t="shared" si="3"/>
        <v>0</v>
      </c>
    </row>
    <row r="95" spans="1:7" ht="120" x14ac:dyDescent="0.25">
      <c r="A95" s="153" t="s">
        <v>978</v>
      </c>
      <c r="B95" s="123" t="s">
        <v>174</v>
      </c>
      <c r="C95" s="103" t="s">
        <v>605</v>
      </c>
      <c r="D95" s="148">
        <v>105000</v>
      </c>
      <c r="E95" s="148">
        <v>0</v>
      </c>
      <c r="F95" s="148">
        <f t="shared" si="2"/>
        <v>105000</v>
      </c>
      <c r="G95" s="149">
        <f t="shared" si="3"/>
        <v>0</v>
      </c>
    </row>
    <row r="96" spans="1:7" ht="75" x14ac:dyDescent="0.25">
      <c r="A96" s="153" t="s">
        <v>979</v>
      </c>
      <c r="B96" s="123" t="s">
        <v>174</v>
      </c>
      <c r="C96" s="103" t="s">
        <v>980</v>
      </c>
      <c r="D96" s="148">
        <v>0</v>
      </c>
      <c r="E96" s="148">
        <v>5000</v>
      </c>
      <c r="F96" s="148">
        <f t="shared" si="2"/>
        <v>-5000</v>
      </c>
      <c r="G96" s="149" t="e">
        <f t="shared" si="3"/>
        <v>#DIV/0!</v>
      </c>
    </row>
    <row r="97" spans="1:7" ht="105" x14ac:dyDescent="0.25">
      <c r="A97" s="153" t="s">
        <v>981</v>
      </c>
      <c r="B97" s="123" t="s">
        <v>174</v>
      </c>
      <c r="C97" s="103" t="s">
        <v>982</v>
      </c>
      <c r="D97" s="148">
        <v>0</v>
      </c>
      <c r="E97" s="148">
        <v>5000</v>
      </c>
      <c r="F97" s="148">
        <f t="shared" si="2"/>
        <v>-5000</v>
      </c>
      <c r="G97" s="149" t="e">
        <f t="shared" si="3"/>
        <v>#DIV/0!</v>
      </c>
    </row>
    <row r="98" spans="1:7" ht="75" x14ac:dyDescent="0.25">
      <c r="A98" s="153" t="s">
        <v>983</v>
      </c>
      <c r="B98" s="123" t="s">
        <v>174</v>
      </c>
      <c r="C98" s="103" t="s">
        <v>984</v>
      </c>
      <c r="D98" s="148">
        <v>0</v>
      </c>
      <c r="E98" s="148">
        <v>5500</v>
      </c>
      <c r="F98" s="148">
        <f t="shared" si="2"/>
        <v>-5500</v>
      </c>
      <c r="G98" s="149" t="e">
        <f t="shared" si="3"/>
        <v>#DIV/0!</v>
      </c>
    </row>
    <row r="99" spans="1:7" ht="105" x14ac:dyDescent="0.25">
      <c r="A99" s="153" t="s">
        <v>985</v>
      </c>
      <c r="B99" s="123" t="s">
        <v>174</v>
      </c>
      <c r="C99" s="103" t="s">
        <v>986</v>
      </c>
      <c r="D99" s="148">
        <v>0</v>
      </c>
      <c r="E99" s="148">
        <v>5500</v>
      </c>
      <c r="F99" s="148">
        <f t="shared" si="2"/>
        <v>-5500</v>
      </c>
      <c r="G99" s="149" t="e">
        <f t="shared" si="3"/>
        <v>#DIV/0!</v>
      </c>
    </row>
    <row r="100" spans="1:7" ht="90" x14ac:dyDescent="0.25">
      <c r="A100" s="153" t="s">
        <v>987</v>
      </c>
      <c r="B100" s="123" t="s">
        <v>174</v>
      </c>
      <c r="C100" s="103" t="s">
        <v>606</v>
      </c>
      <c r="D100" s="148">
        <v>10000</v>
      </c>
      <c r="E100" s="148">
        <v>0</v>
      </c>
      <c r="F100" s="148">
        <f t="shared" si="2"/>
        <v>10000</v>
      </c>
      <c r="G100" s="149">
        <f t="shared" si="3"/>
        <v>0</v>
      </c>
    </row>
    <row r="101" spans="1:7" ht="135" x14ac:dyDescent="0.25">
      <c r="A101" s="153" t="s">
        <v>988</v>
      </c>
      <c r="B101" s="123" t="s">
        <v>174</v>
      </c>
      <c r="C101" s="103" t="s">
        <v>607</v>
      </c>
      <c r="D101" s="148">
        <v>10000</v>
      </c>
      <c r="E101" s="148">
        <v>0</v>
      </c>
      <c r="F101" s="148">
        <f t="shared" si="2"/>
        <v>10000</v>
      </c>
      <c r="G101" s="149">
        <f t="shared" si="3"/>
        <v>0</v>
      </c>
    </row>
    <row r="102" spans="1:7" ht="135" x14ac:dyDescent="0.25">
      <c r="A102" s="153" t="s">
        <v>608</v>
      </c>
      <c r="B102" s="123" t="s">
        <v>174</v>
      </c>
      <c r="C102" s="103" t="s">
        <v>609</v>
      </c>
      <c r="D102" s="148">
        <v>653700</v>
      </c>
      <c r="E102" s="148">
        <v>10690.85</v>
      </c>
      <c r="F102" s="148">
        <f t="shared" si="2"/>
        <v>643009.15</v>
      </c>
      <c r="G102" s="149">
        <f t="shared" si="3"/>
        <v>1.6354367446841059E-2</v>
      </c>
    </row>
    <row r="103" spans="1:7" ht="60" x14ac:dyDescent="0.25">
      <c r="A103" s="153" t="s">
        <v>610</v>
      </c>
      <c r="B103" s="123" t="s">
        <v>174</v>
      </c>
      <c r="C103" s="103" t="s">
        <v>611</v>
      </c>
      <c r="D103" s="148">
        <v>10700</v>
      </c>
      <c r="E103" s="148">
        <v>10690.85</v>
      </c>
      <c r="F103" s="148">
        <f t="shared" si="2"/>
        <v>9.1499999999996362</v>
      </c>
      <c r="G103" s="149">
        <f t="shared" si="3"/>
        <v>0.9991448598130841</v>
      </c>
    </row>
    <row r="104" spans="1:7" ht="90" x14ac:dyDescent="0.25">
      <c r="A104" s="153" t="s">
        <v>612</v>
      </c>
      <c r="B104" s="123" t="s">
        <v>174</v>
      </c>
      <c r="C104" s="103" t="s">
        <v>613</v>
      </c>
      <c r="D104" s="148">
        <v>10700</v>
      </c>
      <c r="E104" s="148">
        <v>10690.85</v>
      </c>
      <c r="F104" s="148">
        <f t="shared" si="2"/>
        <v>9.1499999999996362</v>
      </c>
      <c r="G104" s="149">
        <f t="shared" si="3"/>
        <v>0.9991448598130841</v>
      </c>
    </row>
    <row r="105" spans="1:7" ht="105" x14ac:dyDescent="0.25">
      <c r="A105" s="153" t="s">
        <v>614</v>
      </c>
      <c r="B105" s="123" t="s">
        <v>174</v>
      </c>
      <c r="C105" s="103" t="s">
        <v>615</v>
      </c>
      <c r="D105" s="148">
        <v>643000</v>
      </c>
      <c r="E105" s="148">
        <v>0</v>
      </c>
      <c r="F105" s="148">
        <f t="shared" si="2"/>
        <v>643000</v>
      </c>
      <c r="G105" s="149">
        <f t="shared" si="3"/>
        <v>0</v>
      </c>
    </row>
    <row r="106" spans="1:7" ht="90" x14ac:dyDescent="0.25">
      <c r="A106" s="153" t="s">
        <v>616</v>
      </c>
      <c r="B106" s="123" t="s">
        <v>174</v>
      </c>
      <c r="C106" s="103" t="s">
        <v>617</v>
      </c>
      <c r="D106" s="148">
        <v>643000</v>
      </c>
      <c r="E106" s="148">
        <v>0</v>
      </c>
      <c r="F106" s="148">
        <f t="shared" si="2"/>
        <v>643000</v>
      </c>
      <c r="G106" s="149">
        <f t="shared" si="3"/>
        <v>0</v>
      </c>
    </row>
    <row r="107" spans="1:7" ht="30" x14ac:dyDescent="0.25">
      <c r="A107" s="153" t="s">
        <v>618</v>
      </c>
      <c r="B107" s="123" t="s">
        <v>174</v>
      </c>
      <c r="C107" s="103" t="s">
        <v>619</v>
      </c>
      <c r="D107" s="148">
        <v>279800</v>
      </c>
      <c r="E107" s="148">
        <v>339276.99</v>
      </c>
      <c r="F107" s="148">
        <f t="shared" si="2"/>
        <v>-59476.989999999991</v>
      </c>
      <c r="G107" s="149">
        <f t="shared" si="3"/>
        <v>1.2125696568977842</v>
      </c>
    </row>
    <row r="108" spans="1:7" ht="90" x14ac:dyDescent="0.25">
      <c r="A108" s="153" t="s">
        <v>620</v>
      </c>
      <c r="B108" s="123" t="s">
        <v>174</v>
      </c>
      <c r="C108" s="103" t="s">
        <v>621</v>
      </c>
      <c r="D108" s="148">
        <v>279800</v>
      </c>
      <c r="E108" s="148">
        <v>339276.99</v>
      </c>
      <c r="F108" s="148">
        <f t="shared" si="2"/>
        <v>-59476.989999999991</v>
      </c>
      <c r="G108" s="149">
        <f t="shared" si="3"/>
        <v>1.2125696568977842</v>
      </c>
    </row>
    <row r="109" spans="1:7" ht="75" x14ac:dyDescent="0.25">
      <c r="A109" s="153" t="s">
        <v>622</v>
      </c>
      <c r="B109" s="123" t="s">
        <v>174</v>
      </c>
      <c r="C109" s="103" t="s">
        <v>623</v>
      </c>
      <c r="D109" s="148">
        <v>279400</v>
      </c>
      <c r="E109" s="148">
        <v>337401.99</v>
      </c>
      <c r="F109" s="148">
        <f t="shared" si="2"/>
        <v>-58001.989999999991</v>
      </c>
      <c r="G109" s="149">
        <f t="shared" si="3"/>
        <v>1.2075948103078025</v>
      </c>
    </row>
    <row r="110" spans="1:7" ht="90" x14ac:dyDescent="0.25">
      <c r="A110" s="153" t="s">
        <v>624</v>
      </c>
      <c r="B110" s="123" t="s">
        <v>174</v>
      </c>
      <c r="C110" s="103" t="s">
        <v>625</v>
      </c>
      <c r="D110" s="148">
        <v>400</v>
      </c>
      <c r="E110" s="148">
        <v>1875</v>
      </c>
      <c r="F110" s="148">
        <f t="shared" si="2"/>
        <v>-1475</v>
      </c>
      <c r="G110" s="149">
        <f t="shared" si="3"/>
        <v>4.6875</v>
      </c>
    </row>
    <row r="111" spans="1:7" x14ac:dyDescent="0.25">
      <c r="A111" s="153" t="s">
        <v>626</v>
      </c>
      <c r="B111" s="123" t="s">
        <v>174</v>
      </c>
      <c r="C111" s="103" t="s">
        <v>627</v>
      </c>
      <c r="D111" s="148">
        <v>150000</v>
      </c>
      <c r="E111" s="148">
        <v>0</v>
      </c>
      <c r="F111" s="148">
        <f t="shared" si="2"/>
        <v>150000</v>
      </c>
      <c r="G111" s="149">
        <f t="shared" si="3"/>
        <v>0</v>
      </c>
    </row>
    <row r="112" spans="1:7" ht="120" x14ac:dyDescent="0.25">
      <c r="A112" s="153" t="s">
        <v>628</v>
      </c>
      <c r="B112" s="123" t="s">
        <v>174</v>
      </c>
      <c r="C112" s="103" t="s">
        <v>629</v>
      </c>
      <c r="D112" s="148">
        <v>150000</v>
      </c>
      <c r="E112" s="148">
        <v>0</v>
      </c>
      <c r="F112" s="148">
        <f t="shared" si="2"/>
        <v>150000</v>
      </c>
      <c r="G112" s="149">
        <f t="shared" si="3"/>
        <v>0</v>
      </c>
    </row>
    <row r="113" spans="1:7" x14ac:dyDescent="0.25">
      <c r="A113" s="152" t="s">
        <v>277</v>
      </c>
      <c r="B113" s="122" t="s">
        <v>174</v>
      </c>
      <c r="C113" s="102" t="s">
        <v>184</v>
      </c>
      <c r="D113" s="147">
        <v>0</v>
      </c>
      <c r="E113" s="147">
        <v>62310.38</v>
      </c>
      <c r="F113" s="147">
        <f t="shared" si="2"/>
        <v>-62310.38</v>
      </c>
      <c r="G113" s="208" t="e">
        <f t="shared" si="3"/>
        <v>#DIV/0!</v>
      </c>
    </row>
    <row r="114" spans="1:7" x14ac:dyDescent="0.25">
      <c r="A114" s="153" t="s">
        <v>369</v>
      </c>
      <c r="B114" s="123" t="s">
        <v>174</v>
      </c>
      <c r="C114" s="103" t="s">
        <v>234</v>
      </c>
      <c r="D114" s="148">
        <v>0</v>
      </c>
      <c r="E114" s="148">
        <v>62310.38</v>
      </c>
      <c r="F114" s="148">
        <f t="shared" si="2"/>
        <v>-62310.38</v>
      </c>
      <c r="G114" s="149" t="e">
        <f t="shared" si="3"/>
        <v>#DIV/0!</v>
      </c>
    </row>
    <row r="115" spans="1:7" ht="30" x14ac:dyDescent="0.25">
      <c r="A115" s="153" t="s">
        <v>368</v>
      </c>
      <c r="B115" s="123" t="s">
        <v>174</v>
      </c>
      <c r="C115" s="103" t="s">
        <v>292</v>
      </c>
      <c r="D115" s="148">
        <v>0</v>
      </c>
      <c r="E115" s="148">
        <v>62310.38</v>
      </c>
      <c r="F115" s="148">
        <f t="shared" si="2"/>
        <v>-62310.38</v>
      </c>
      <c r="G115" s="149" t="e">
        <f t="shared" si="3"/>
        <v>#DIV/0!</v>
      </c>
    </row>
    <row r="116" spans="1:7" x14ac:dyDescent="0.25">
      <c r="A116" s="152" t="s">
        <v>83</v>
      </c>
      <c r="B116" s="122" t="s">
        <v>174</v>
      </c>
      <c r="C116" s="102" t="s">
        <v>281</v>
      </c>
      <c r="D116" s="147">
        <v>738113500</v>
      </c>
      <c r="E116" s="147">
        <v>353668602.75</v>
      </c>
      <c r="F116" s="147">
        <f t="shared" si="2"/>
        <v>384444897.25</v>
      </c>
      <c r="G116" s="208">
        <f t="shared" si="3"/>
        <v>0.47915205825391355</v>
      </c>
    </row>
    <row r="117" spans="1:7" ht="45" x14ac:dyDescent="0.25">
      <c r="A117" s="152" t="s">
        <v>10</v>
      </c>
      <c r="B117" s="122" t="s">
        <v>174</v>
      </c>
      <c r="C117" s="102" t="s">
        <v>334</v>
      </c>
      <c r="D117" s="147">
        <v>717805800</v>
      </c>
      <c r="E117" s="147">
        <v>349307264.52999997</v>
      </c>
      <c r="F117" s="147">
        <f t="shared" si="2"/>
        <v>368498535.47000003</v>
      </c>
      <c r="G117" s="208">
        <f t="shared" si="3"/>
        <v>0.4866319895018959</v>
      </c>
    </row>
    <row r="118" spans="1:7" ht="30" x14ac:dyDescent="0.25">
      <c r="A118" s="153" t="s">
        <v>108</v>
      </c>
      <c r="B118" s="123" t="s">
        <v>174</v>
      </c>
      <c r="C118" s="103" t="s">
        <v>9</v>
      </c>
      <c r="D118" s="148">
        <v>346347000</v>
      </c>
      <c r="E118" s="148">
        <v>188470200</v>
      </c>
      <c r="F118" s="148">
        <f t="shared" si="2"/>
        <v>157876800</v>
      </c>
      <c r="G118" s="149">
        <f t="shared" si="3"/>
        <v>0.54416582213791376</v>
      </c>
    </row>
    <row r="119" spans="1:7" ht="30" x14ac:dyDescent="0.25">
      <c r="A119" s="153" t="s">
        <v>352</v>
      </c>
      <c r="B119" s="123" t="s">
        <v>174</v>
      </c>
      <c r="C119" s="103" t="s">
        <v>208</v>
      </c>
      <c r="D119" s="148">
        <v>237391000</v>
      </c>
      <c r="E119" s="148">
        <v>133692000</v>
      </c>
      <c r="F119" s="148">
        <f t="shared" si="2"/>
        <v>103699000</v>
      </c>
      <c r="G119" s="149">
        <f t="shared" si="3"/>
        <v>0.5631721505870062</v>
      </c>
    </row>
    <row r="120" spans="1:7" ht="45" x14ac:dyDescent="0.25">
      <c r="A120" s="153" t="s">
        <v>630</v>
      </c>
      <c r="B120" s="123" t="s">
        <v>174</v>
      </c>
      <c r="C120" s="103" t="s">
        <v>378</v>
      </c>
      <c r="D120" s="148">
        <v>237391000</v>
      </c>
      <c r="E120" s="148">
        <v>133692000</v>
      </c>
      <c r="F120" s="148">
        <f t="shared" si="2"/>
        <v>103699000</v>
      </c>
      <c r="G120" s="149">
        <f t="shared" si="3"/>
        <v>0.5631721505870062</v>
      </c>
    </row>
    <row r="121" spans="1:7" ht="30" x14ac:dyDescent="0.25">
      <c r="A121" s="153" t="s">
        <v>282</v>
      </c>
      <c r="B121" s="123" t="s">
        <v>174</v>
      </c>
      <c r="C121" s="103" t="s">
        <v>183</v>
      </c>
      <c r="D121" s="148">
        <v>108956000</v>
      </c>
      <c r="E121" s="148">
        <v>54778200</v>
      </c>
      <c r="F121" s="148">
        <f t="shared" si="2"/>
        <v>54177800</v>
      </c>
      <c r="G121" s="149">
        <f t="shared" si="3"/>
        <v>0.50275524064760091</v>
      </c>
    </row>
    <row r="122" spans="1:7" ht="45" x14ac:dyDescent="0.25">
      <c r="A122" s="153" t="s">
        <v>118</v>
      </c>
      <c r="B122" s="123" t="s">
        <v>174</v>
      </c>
      <c r="C122" s="103" t="s">
        <v>362</v>
      </c>
      <c r="D122" s="148">
        <v>108956000</v>
      </c>
      <c r="E122" s="148">
        <v>54778200</v>
      </c>
      <c r="F122" s="148">
        <f t="shared" si="2"/>
        <v>54177800</v>
      </c>
      <c r="G122" s="149">
        <f t="shared" si="3"/>
        <v>0.50275524064760091</v>
      </c>
    </row>
    <row r="123" spans="1:7" ht="30" x14ac:dyDescent="0.25">
      <c r="A123" s="153" t="s">
        <v>34</v>
      </c>
      <c r="B123" s="123" t="s">
        <v>174</v>
      </c>
      <c r="C123" s="103" t="s">
        <v>244</v>
      </c>
      <c r="D123" s="148">
        <v>62061300</v>
      </c>
      <c r="E123" s="148">
        <v>3795455.55</v>
      </c>
      <c r="F123" s="148">
        <f t="shared" si="2"/>
        <v>58265844.450000003</v>
      </c>
      <c r="G123" s="149">
        <f t="shared" si="3"/>
        <v>6.1156558918359749E-2</v>
      </c>
    </row>
    <row r="124" spans="1:7" ht="75" x14ac:dyDescent="0.25">
      <c r="A124" s="153" t="s">
        <v>631</v>
      </c>
      <c r="B124" s="123" t="s">
        <v>174</v>
      </c>
      <c r="C124" s="103" t="s">
        <v>632</v>
      </c>
      <c r="D124" s="148">
        <v>400000</v>
      </c>
      <c r="E124" s="148">
        <v>364000</v>
      </c>
      <c r="F124" s="148">
        <f t="shared" si="2"/>
        <v>36000</v>
      </c>
      <c r="G124" s="149">
        <f t="shared" si="3"/>
        <v>0.91</v>
      </c>
    </row>
    <row r="125" spans="1:7" ht="90" x14ac:dyDescent="0.25">
      <c r="A125" s="153" t="s">
        <v>633</v>
      </c>
      <c r="B125" s="123" t="s">
        <v>174</v>
      </c>
      <c r="C125" s="103" t="s">
        <v>634</v>
      </c>
      <c r="D125" s="148">
        <v>400000</v>
      </c>
      <c r="E125" s="148">
        <v>364000</v>
      </c>
      <c r="F125" s="148">
        <f t="shared" si="2"/>
        <v>36000</v>
      </c>
      <c r="G125" s="149">
        <f t="shared" si="3"/>
        <v>0.91</v>
      </c>
    </row>
    <row r="126" spans="1:7" ht="75" x14ac:dyDescent="0.25">
      <c r="A126" s="153" t="s">
        <v>635</v>
      </c>
      <c r="B126" s="123" t="s">
        <v>174</v>
      </c>
      <c r="C126" s="103" t="s">
        <v>636</v>
      </c>
      <c r="D126" s="148">
        <v>4592300</v>
      </c>
      <c r="E126" s="148">
        <v>0</v>
      </c>
      <c r="F126" s="148">
        <f t="shared" si="2"/>
        <v>4592300</v>
      </c>
      <c r="G126" s="149">
        <f t="shared" si="3"/>
        <v>0</v>
      </c>
    </row>
    <row r="127" spans="1:7" ht="75" x14ac:dyDescent="0.25">
      <c r="A127" s="153" t="s">
        <v>637</v>
      </c>
      <c r="B127" s="123" t="s">
        <v>174</v>
      </c>
      <c r="C127" s="103" t="s">
        <v>638</v>
      </c>
      <c r="D127" s="148">
        <v>4592300</v>
      </c>
      <c r="E127" s="148">
        <v>0</v>
      </c>
      <c r="F127" s="148">
        <f t="shared" si="2"/>
        <v>4592300</v>
      </c>
      <c r="G127" s="149">
        <f t="shared" si="3"/>
        <v>0</v>
      </c>
    </row>
    <row r="128" spans="1:7" ht="105" x14ac:dyDescent="0.25">
      <c r="A128" s="153" t="s">
        <v>639</v>
      </c>
      <c r="B128" s="123" t="s">
        <v>174</v>
      </c>
      <c r="C128" s="103" t="s">
        <v>640</v>
      </c>
      <c r="D128" s="148">
        <v>1117100</v>
      </c>
      <c r="E128" s="148">
        <v>0</v>
      </c>
      <c r="F128" s="148">
        <f t="shared" si="2"/>
        <v>1117100</v>
      </c>
      <c r="G128" s="149">
        <f t="shared" si="3"/>
        <v>0</v>
      </c>
    </row>
    <row r="129" spans="1:7" ht="105" x14ac:dyDescent="0.25">
      <c r="A129" s="153" t="s">
        <v>641</v>
      </c>
      <c r="B129" s="123" t="s">
        <v>174</v>
      </c>
      <c r="C129" s="103" t="s">
        <v>642</v>
      </c>
      <c r="D129" s="148">
        <v>1117100</v>
      </c>
      <c r="E129" s="148">
        <v>0</v>
      </c>
      <c r="F129" s="148">
        <f t="shared" si="2"/>
        <v>1117100</v>
      </c>
      <c r="G129" s="149">
        <f t="shared" si="3"/>
        <v>0</v>
      </c>
    </row>
    <row r="130" spans="1:7" ht="75" x14ac:dyDescent="0.25">
      <c r="A130" s="153" t="s">
        <v>643</v>
      </c>
      <c r="B130" s="123" t="s">
        <v>174</v>
      </c>
      <c r="C130" s="103" t="s">
        <v>644</v>
      </c>
      <c r="D130" s="148">
        <v>19011800</v>
      </c>
      <c r="E130" s="148">
        <v>0</v>
      </c>
      <c r="F130" s="148">
        <f t="shared" si="2"/>
        <v>19011800</v>
      </c>
      <c r="G130" s="149">
        <f t="shared" si="3"/>
        <v>0</v>
      </c>
    </row>
    <row r="131" spans="1:7" ht="75" x14ac:dyDescent="0.25">
      <c r="A131" s="153" t="s">
        <v>645</v>
      </c>
      <c r="B131" s="123" t="s">
        <v>174</v>
      </c>
      <c r="C131" s="103" t="s">
        <v>646</v>
      </c>
      <c r="D131" s="148">
        <v>19011800</v>
      </c>
      <c r="E131" s="148">
        <v>0</v>
      </c>
      <c r="F131" s="148">
        <f t="shared" si="2"/>
        <v>19011800</v>
      </c>
      <c r="G131" s="149">
        <f t="shared" si="3"/>
        <v>0</v>
      </c>
    </row>
    <row r="132" spans="1:7" ht="30" x14ac:dyDescent="0.25">
      <c r="A132" s="153" t="s">
        <v>283</v>
      </c>
      <c r="B132" s="123" t="s">
        <v>174</v>
      </c>
      <c r="C132" s="103" t="s">
        <v>295</v>
      </c>
      <c r="D132" s="148">
        <v>3636700</v>
      </c>
      <c r="E132" s="148">
        <v>856566.3</v>
      </c>
      <c r="F132" s="148">
        <f t="shared" si="2"/>
        <v>2780133.7</v>
      </c>
      <c r="G132" s="149">
        <f t="shared" si="3"/>
        <v>0.23553394561003108</v>
      </c>
    </row>
    <row r="133" spans="1:7" ht="45" x14ac:dyDescent="0.25">
      <c r="A133" s="153" t="s">
        <v>264</v>
      </c>
      <c r="B133" s="123" t="s">
        <v>174</v>
      </c>
      <c r="C133" s="103" t="s">
        <v>60</v>
      </c>
      <c r="D133" s="148">
        <v>3636700</v>
      </c>
      <c r="E133" s="148">
        <v>856566.3</v>
      </c>
      <c r="F133" s="148">
        <f t="shared" si="2"/>
        <v>2780133.7</v>
      </c>
      <c r="G133" s="149">
        <f t="shared" si="3"/>
        <v>0.23553394561003108</v>
      </c>
    </row>
    <row r="134" spans="1:7" ht="30" x14ac:dyDescent="0.25">
      <c r="A134" s="153" t="s">
        <v>17</v>
      </c>
      <c r="B134" s="123" t="s">
        <v>174</v>
      </c>
      <c r="C134" s="103" t="s">
        <v>329</v>
      </c>
      <c r="D134" s="148">
        <v>3808200</v>
      </c>
      <c r="E134" s="148">
        <v>0</v>
      </c>
      <c r="F134" s="148">
        <f t="shared" si="2"/>
        <v>3808200</v>
      </c>
      <c r="G134" s="149">
        <f t="shared" si="3"/>
        <v>0</v>
      </c>
    </row>
    <row r="135" spans="1:7" ht="45" x14ac:dyDescent="0.25">
      <c r="A135" s="153" t="s">
        <v>335</v>
      </c>
      <c r="B135" s="123" t="s">
        <v>174</v>
      </c>
      <c r="C135" s="103" t="s">
        <v>93</v>
      </c>
      <c r="D135" s="148">
        <v>3808200</v>
      </c>
      <c r="E135" s="148">
        <v>0</v>
      </c>
      <c r="F135" s="148">
        <f t="shared" si="2"/>
        <v>3808200</v>
      </c>
      <c r="G135" s="149">
        <f t="shared" si="3"/>
        <v>0</v>
      </c>
    </row>
    <row r="136" spans="1:7" ht="30" x14ac:dyDescent="0.25">
      <c r="A136" s="153" t="s">
        <v>647</v>
      </c>
      <c r="B136" s="123" t="s">
        <v>174</v>
      </c>
      <c r="C136" s="103" t="s">
        <v>648</v>
      </c>
      <c r="D136" s="148">
        <v>1954000</v>
      </c>
      <c r="E136" s="148">
        <v>0</v>
      </c>
      <c r="F136" s="148">
        <f t="shared" si="2"/>
        <v>1954000</v>
      </c>
      <c r="G136" s="149">
        <f t="shared" si="3"/>
        <v>0</v>
      </c>
    </row>
    <row r="137" spans="1:7" ht="45" x14ac:dyDescent="0.25">
      <c r="A137" s="153" t="s">
        <v>649</v>
      </c>
      <c r="B137" s="123" t="s">
        <v>174</v>
      </c>
      <c r="C137" s="103" t="s">
        <v>650</v>
      </c>
      <c r="D137" s="148">
        <v>1954000</v>
      </c>
      <c r="E137" s="148">
        <v>0</v>
      </c>
      <c r="F137" s="148">
        <f t="shared" si="2"/>
        <v>1954000</v>
      </c>
      <c r="G137" s="149">
        <f t="shared" si="3"/>
        <v>0</v>
      </c>
    </row>
    <row r="138" spans="1:7" x14ac:dyDescent="0.25">
      <c r="A138" s="153" t="s">
        <v>388</v>
      </c>
      <c r="B138" s="123" t="s">
        <v>174</v>
      </c>
      <c r="C138" s="103" t="s">
        <v>196</v>
      </c>
      <c r="D138" s="148">
        <v>27541200</v>
      </c>
      <c r="E138" s="148">
        <v>2574889.25</v>
      </c>
      <c r="F138" s="148">
        <f t="shared" si="2"/>
        <v>24966310.75</v>
      </c>
      <c r="G138" s="149">
        <f t="shared" si="3"/>
        <v>9.3492267947656596E-2</v>
      </c>
    </row>
    <row r="139" spans="1:7" x14ac:dyDescent="0.25">
      <c r="A139" s="153" t="s">
        <v>285</v>
      </c>
      <c r="B139" s="123" t="s">
        <v>174</v>
      </c>
      <c r="C139" s="103" t="s">
        <v>367</v>
      </c>
      <c r="D139" s="148">
        <v>27541200</v>
      </c>
      <c r="E139" s="148">
        <v>2574889.25</v>
      </c>
      <c r="F139" s="148">
        <f t="shared" si="2"/>
        <v>24966310.75</v>
      </c>
      <c r="G139" s="149">
        <f t="shared" si="3"/>
        <v>9.3492267947656596E-2</v>
      </c>
    </row>
    <row r="140" spans="1:7" ht="30" x14ac:dyDescent="0.25">
      <c r="A140" s="153" t="s">
        <v>140</v>
      </c>
      <c r="B140" s="123" t="s">
        <v>174</v>
      </c>
      <c r="C140" s="103" t="s">
        <v>3</v>
      </c>
      <c r="D140" s="148">
        <v>304190400</v>
      </c>
      <c r="E140" s="148">
        <v>155629798.97999999</v>
      </c>
      <c r="F140" s="148">
        <f t="shared" si="2"/>
        <v>148560601.02000001</v>
      </c>
      <c r="G140" s="149">
        <f t="shared" si="3"/>
        <v>0.51161969273192054</v>
      </c>
    </row>
    <row r="141" spans="1:7" ht="45" x14ac:dyDescent="0.25">
      <c r="A141" s="153" t="s">
        <v>276</v>
      </c>
      <c r="B141" s="123" t="s">
        <v>174</v>
      </c>
      <c r="C141" s="103" t="s">
        <v>308</v>
      </c>
      <c r="D141" s="148">
        <v>302809800</v>
      </c>
      <c r="E141" s="148">
        <v>155269798.97999999</v>
      </c>
      <c r="F141" s="148">
        <f t="shared" si="2"/>
        <v>147540001.02000001</v>
      </c>
      <c r="G141" s="149">
        <f t="shared" si="3"/>
        <v>0.51276345408900237</v>
      </c>
    </row>
    <row r="142" spans="1:7" ht="45" x14ac:dyDescent="0.25">
      <c r="A142" s="153" t="s">
        <v>339</v>
      </c>
      <c r="B142" s="123" t="s">
        <v>174</v>
      </c>
      <c r="C142" s="103" t="s">
        <v>76</v>
      </c>
      <c r="D142" s="148">
        <v>302809800</v>
      </c>
      <c r="E142" s="148">
        <v>155269798.97999999</v>
      </c>
      <c r="F142" s="148">
        <f t="shared" si="2"/>
        <v>147540001.02000001</v>
      </c>
      <c r="G142" s="149">
        <f t="shared" si="3"/>
        <v>0.51276345408900237</v>
      </c>
    </row>
    <row r="143" spans="1:7" ht="60" x14ac:dyDescent="0.25">
      <c r="A143" s="153" t="s">
        <v>651</v>
      </c>
      <c r="B143" s="123" t="s">
        <v>174</v>
      </c>
      <c r="C143" s="103" t="s">
        <v>652</v>
      </c>
      <c r="D143" s="148">
        <v>16400</v>
      </c>
      <c r="E143" s="148">
        <v>0</v>
      </c>
      <c r="F143" s="148">
        <f t="shared" ref="F143:F162" si="4">+D143-E143</f>
        <v>16400</v>
      </c>
      <c r="G143" s="149">
        <f t="shared" ref="G143:G162" si="5">+E143/D143</f>
        <v>0</v>
      </c>
    </row>
    <row r="144" spans="1:7" ht="75" x14ac:dyDescent="0.25">
      <c r="A144" s="153" t="s">
        <v>653</v>
      </c>
      <c r="B144" s="123" t="s">
        <v>174</v>
      </c>
      <c r="C144" s="103" t="s">
        <v>654</v>
      </c>
      <c r="D144" s="148">
        <v>16400</v>
      </c>
      <c r="E144" s="148">
        <v>0</v>
      </c>
      <c r="F144" s="148">
        <f t="shared" si="4"/>
        <v>16400</v>
      </c>
      <c r="G144" s="149">
        <f t="shared" si="5"/>
        <v>0</v>
      </c>
    </row>
    <row r="145" spans="1:7" ht="30" x14ac:dyDescent="0.25">
      <c r="A145" s="153" t="s">
        <v>655</v>
      </c>
      <c r="B145" s="123" t="s">
        <v>174</v>
      </c>
      <c r="C145" s="103" t="s">
        <v>656</v>
      </c>
      <c r="D145" s="148">
        <v>130400</v>
      </c>
      <c r="E145" s="148">
        <v>0</v>
      </c>
      <c r="F145" s="148">
        <f t="shared" si="4"/>
        <v>130400</v>
      </c>
      <c r="G145" s="149">
        <f t="shared" si="5"/>
        <v>0</v>
      </c>
    </row>
    <row r="146" spans="1:7" ht="45" x14ac:dyDescent="0.25">
      <c r="A146" s="153" t="s">
        <v>657</v>
      </c>
      <c r="B146" s="123" t="s">
        <v>174</v>
      </c>
      <c r="C146" s="103" t="s">
        <v>658</v>
      </c>
      <c r="D146" s="148">
        <v>130400</v>
      </c>
      <c r="E146" s="148">
        <v>0</v>
      </c>
      <c r="F146" s="148">
        <f t="shared" si="4"/>
        <v>130400</v>
      </c>
      <c r="G146" s="149">
        <f t="shared" si="5"/>
        <v>0</v>
      </c>
    </row>
    <row r="147" spans="1:7" ht="30" x14ac:dyDescent="0.25">
      <c r="A147" s="153" t="s">
        <v>52</v>
      </c>
      <c r="B147" s="123" t="s">
        <v>174</v>
      </c>
      <c r="C147" s="103" t="s">
        <v>51</v>
      </c>
      <c r="D147" s="148">
        <v>1233800</v>
      </c>
      <c r="E147" s="148">
        <v>360000</v>
      </c>
      <c r="F147" s="148">
        <f t="shared" si="4"/>
        <v>873800</v>
      </c>
      <c r="G147" s="149">
        <f t="shared" si="5"/>
        <v>0.29178148808558924</v>
      </c>
    </row>
    <row r="148" spans="1:7" ht="45" x14ac:dyDescent="0.25">
      <c r="A148" s="153" t="s">
        <v>351</v>
      </c>
      <c r="B148" s="123" t="s">
        <v>174</v>
      </c>
      <c r="C148" s="103" t="s">
        <v>309</v>
      </c>
      <c r="D148" s="148">
        <v>1233800</v>
      </c>
      <c r="E148" s="148">
        <v>360000</v>
      </c>
      <c r="F148" s="148">
        <f t="shared" si="4"/>
        <v>873800</v>
      </c>
      <c r="G148" s="149">
        <f t="shared" si="5"/>
        <v>0.29178148808558924</v>
      </c>
    </row>
    <row r="149" spans="1:7" x14ac:dyDescent="0.25">
      <c r="A149" s="153" t="s">
        <v>364</v>
      </c>
      <c r="B149" s="123" t="s">
        <v>174</v>
      </c>
      <c r="C149" s="103" t="s">
        <v>239</v>
      </c>
      <c r="D149" s="148">
        <v>5207100</v>
      </c>
      <c r="E149" s="148">
        <v>1411810</v>
      </c>
      <c r="F149" s="148">
        <f t="shared" si="4"/>
        <v>3795290</v>
      </c>
      <c r="G149" s="149">
        <f t="shared" si="5"/>
        <v>0.27113172399224134</v>
      </c>
    </row>
    <row r="150" spans="1:7" ht="75" x14ac:dyDescent="0.25">
      <c r="A150" s="153" t="s">
        <v>989</v>
      </c>
      <c r="B150" s="123" t="s">
        <v>174</v>
      </c>
      <c r="C150" s="103" t="s">
        <v>990</v>
      </c>
      <c r="D150" s="148">
        <v>3440300</v>
      </c>
      <c r="E150" s="148">
        <v>0</v>
      </c>
      <c r="F150" s="148">
        <f t="shared" si="4"/>
        <v>3440300</v>
      </c>
      <c r="G150" s="149">
        <f t="shared" si="5"/>
        <v>0</v>
      </c>
    </row>
    <row r="151" spans="1:7" ht="75" x14ac:dyDescent="0.25">
      <c r="A151" s="153" t="s">
        <v>991</v>
      </c>
      <c r="B151" s="123" t="s">
        <v>174</v>
      </c>
      <c r="C151" s="103" t="s">
        <v>992</v>
      </c>
      <c r="D151" s="148">
        <v>3440300</v>
      </c>
      <c r="E151" s="148">
        <v>0</v>
      </c>
      <c r="F151" s="148">
        <f t="shared" si="4"/>
        <v>3440300</v>
      </c>
      <c r="G151" s="149">
        <f t="shared" si="5"/>
        <v>0</v>
      </c>
    </row>
    <row r="152" spans="1:7" ht="30" x14ac:dyDescent="0.25">
      <c r="A152" s="153" t="s">
        <v>340</v>
      </c>
      <c r="B152" s="123" t="s">
        <v>174</v>
      </c>
      <c r="C152" s="103" t="s">
        <v>189</v>
      </c>
      <c r="D152" s="148">
        <v>1766800</v>
      </c>
      <c r="E152" s="148">
        <v>1411810</v>
      </c>
      <c r="F152" s="148">
        <f t="shared" si="4"/>
        <v>354990</v>
      </c>
      <c r="G152" s="149">
        <f t="shared" si="5"/>
        <v>0.79907742811863258</v>
      </c>
    </row>
    <row r="153" spans="1:7" ht="30" x14ac:dyDescent="0.25">
      <c r="A153" s="153" t="s">
        <v>77</v>
      </c>
      <c r="B153" s="123" t="s">
        <v>174</v>
      </c>
      <c r="C153" s="103" t="s">
        <v>365</v>
      </c>
      <c r="D153" s="148">
        <v>1766800</v>
      </c>
      <c r="E153" s="148">
        <v>1411810</v>
      </c>
      <c r="F153" s="148">
        <f t="shared" si="4"/>
        <v>354990</v>
      </c>
      <c r="G153" s="149">
        <f t="shared" si="5"/>
        <v>0.79907742811863258</v>
      </c>
    </row>
    <row r="154" spans="1:7" ht="45" x14ac:dyDescent="0.25">
      <c r="A154" s="152" t="s">
        <v>659</v>
      </c>
      <c r="B154" s="122" t="s">
        <v>174</v>
      </c>
      <c r="C154" s="102" t="s">
        <v>660</v>
      </c>
      <c r="D154" s="147">
        <v>19414000</v>
      </c>
      <c r="E154" s="147">
        <v>3674362.86</v>
      </c>
      <c r="F154" s="147">
        <f t="shared" si="4"/>
        <v>15739637.140000001</v>
      </c>
      <c r="G154" s="208">
        <f t="shared" si="5"/>
        <v>0.18926356546821879</v>
      </c>
    </row>
    <row r="155" spans="1:7" ht="45" x14ac:dyDescent="0.25">
      <c r="A155" s="153" t="s">
        <v>661</v>
      </c>
      <c r="B155" s="123" t="s">
        <v>174</v>
      </c>
      <c r="C155" s="103" t="s">
        <v>662</v>
      </c>
      <c r="D155" s="148">
        <v>19414000</v>
      </c>
      <c r="E155" s="148">
        <v>3674362.86</v>
      </c>
      <c r="F155" s="148">
        <f t="shared" si="4"/>
        <v>15739637.140000001</v>
      </c>
      <c r="G155" s="149">
        <f t="shared" si="5"/>
        <v>0.18926356546821879</v>
      </c>
    </row>
    <row r="156" spans="1:7" ht="45" x14ac:dyDescent="0.25">
      <c r="A156" s="153" t="s">
        <v>663</v>
      </c>
      <c r="B156" s="123" t="s">
        <v>174</v>
      </c>
      <c r="C156" s="103" t="s">
        <v>664</v>
      </c>
      <c r="D156" s="148">
        <v>19414000</v>
      </c>
      <c r="E156" s="148">
        <v>3674362.86</v>
      </c>
      <c r="F156" s="148">
        <f t="shared" si="4"/>
        <v>15739637.140000001</v>
      </c>
      <c r="G156" s="149">
        <f t="shared" si="5"/>
        <v>0.18926356546821879</v>
      </c>
    </row>
    <row r="157" spans="1:7" x14ac:dyDescent="0.25">
      <c r="A157" s="152" t="s">
        <v>316</v>
      </c>
      <c r="B157" s="122" t="s">
        <v>174</v>
      </c>
      <c r="C157" s="102" t="s">
        <v>255</v>
      </c>
      <c r="D157" s="147">
        <v>893700</v>
      </c>
      <c r="E157" s="147">
        <v>893662</v>
      </c>
      <c r="F157" s="147">
        <f t="shared" si="4"/>
        <v>38</v>
      </c>
      <c r="G157" s="208">
        <f t="shared" si="5"/>
        <v>0.99995748013874897</v>
      </c>
    </row>
    <row r="158" spans="1:7" ht="30" x14ac:dyDescent="0.25">
      <c r="A158" s="153" t="s">
        <v>144</v>
      </c>
      <c r="B158" s="123" t="s">
        <v>174</v>
      </c>
      <c r="C158" s="103" t="s">
        <v>259</v>
      </c>
      <c r="D158" s="148">
        <v>893700</v>
      </c>
      <c r="E158" s="148">
        <v>893662</v>
      </c>
      <c r="F158" s="148">
        <f t="shared" si="4"/>
        <v>38</v>
      </c>
      <c r="G158" s="149">
        <f t="shared" si="5"/>
        <v>0.99995748013874897</v>
      </c>
    </row>
    <row r="159" spans="1:7" ht="30" x14ac:dyDescent="0.25">
      <c r="A159" s="153" t="s">
        <v>144</v>
      </c>
      <c r="B159" s="123" t="s">
        <v>174</v>
      </c>
      <c r="C159" s="103" t="s">
        <v>152</v>
      </c>
      <c r="D159" s="148">
        <v>893700</v>
      </c>
      <c r="E159" s="148">
        <v>893662</v>
      </c>
      <c r="F159" s="148">
        <f t="shared" si="4"/>
        <v>38</v>
      </c>
      <c r="G159" s="149">
        <f t="shared" si="5"/>
        <v>0.99995748013874897</v>
      </c>
    </row>
    <row r="160" spans="1:7" ht="45" x14ac:dyDescent="0.25">
      <c r="A160" s="152" t="s">
        <v>161</v>
      </c>
      <c r="B160" s="122" t="s">
        <v>174</v>
      </c>
      <c r="C160" s="102" t="s">
        <v>323</v>
      </c>
      <c r="D160" s="147">
        <v>0</v>
      </c>
      <c r="E160" s="147">
        <v>-206686.64</v>
      </c>
      <c r="F160" s="147">
        <f t="shared" si="4"/>
        <v>206686.64</v>
      </c>
      <c r="G160" s="208" t="e">
        <f t="shared" si="5"/>
        <v>#DIV/0!</v>
      </c>
    </row>
    <row r="161" spans="1:7" ht="60" x14ac:dyDescent="0.25">
      <c r="A161" s="153" t="s">
        <v>218</v>
      </c>
      <c r="B161" s="123" t="s">
        <v>174</v>
      </c>
      <c r="C161" s="103" t="s">
        <v>91</v>
      </c>
      <c r="D161" s="148">
        <v>0</v>
      </c>
      <c r="E161" s="148">
        <v>-206686.64</v>
      </c>
      <c r="F161" s="148">
        <f t="shared" si="4"/>
        <v>206686.64</v>
      </c>
      <c r="G161" s="149" t="e">
        <f t="shared" si="5"/>
        <v>#DIV/0!</v>
      </c>
    </row>
    <row r="162" spans="1:7" ht="60.75" thickBot="1" x14ac:dyDescent="0.3">
      <c r="A162" s="154" t="s">
        <v>383</v>
      </c>
      <c r="B162" s="124" t="s">
        <v>174</v>
      </c>
      <c r="C162" s="125" t="s">
        <v>30</v>
      </c>
      <c r="D162" s="150">
        <v>0</v>
      </c>
      <c r="E162" s="150">
        <v>-206686.64</v>
      </c>
      <c r="F162" s="150">
        <f t="shared" si="4"/>
        <v>206686.64</v>
      </c>
      <c r="G162" s="151" t="e">
        <f t="shared" si="5"/>
        <v>#DIV/0!</v>
      </c>
    </row>
  </sheetData>
  <mergeCells count="15">
    <mergeCell ref="C12:C13"/>
    <mergeCell ref="A1:D2"/>
    <mergeCell ref="F2:G2"/>
    <mergeCell ref="F3:G3"/>
    <mergeCell ref="C4:D4"/>
    <mergeCell ref="F4:G4"/>
    <mergeCell ref="F5:G5"/>
    <mergeCell ref="B6:D6"/>
    <mergeCell ref="F6:G6"/>
    <mergeCell ref="B7:D7"/>
    <mergeCell ref="F7:G7"/>
    <mergeCell ref="F8:G8"/>
    <mergeCell ref="F9:G9"/>
    <mergeCell ref="A12:A13"/>
    <mergeCell ref="B12:B13"/>
  </mergeCells>
  <pageMargins left="0.70866141732283472" right="0.15748031496062992" top="0.19685039370078741" bottom="0.15748031496062992" header="0.31496062992125984" footer="0.31496062992125984"/>
  <pageSetup paperSize="9" scale="6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4"/>
  <sheetViews>
    <sheetView workbookViewId="0">
      <selection activeCell="I10" sqref="I10"/>
    </sheetView>
  </sheetViews>
  <sheetFormatPr defaultRowHeight="15" x14ac:dyDescent="0.25"/>
  <cols>
    <col min="1" max="1" width="50.85546875" style="104" customWidth="1"/>
    <col min="2" max="2" width="4.7109375" style="104" customWidth="1"/>
    <col min="3" max="3" width="5.140625" style="104" bestFit="1" customWidth="1"/>
    <col min="4" max="4" width="5.42578125" style="104" bestFit="1" customWidth="1"/>
    <col min="5" max="5" width="11" style="104" bestFit="1" customWidth="1"/>
    <col min="6" max="6" width="4" style="104" bestFit="1" customWidth="1"/>
    <col min="7" max="7" width="15.85546875" style="104" customWidth="1"/>
    <col min="8" max="10" width="15.85546875" style="38" customWidth="1"/>
    <col min="11" max="16384" width="9.140625" style="38"/>
  </cols>
  <sheetData>
    <row r="1" spans="1:11" x14ac:dyDescent="0.25">
      <c r="A1" s="90"/>
      <c r="B1" s="91"/>
      <c r="C1" s="92"/>
      <c r="D1" s="92"/>
      <c r="E1" s="93"/>
      <c r="F1" s="93"/>
      <c r="G1" s="94"/>
      <c r="H1" s="66"/>
      <c r="I1" s="66"/>
      <c r="J1" s="66"/>
      <c r="K1" s="66"/>
    </row>
    <row r="2" spans="1:11" x14ac:dyDescent="0.25">
      <c r="A2" s="95" t="s">
        <v>420</v>
      </c>
      <c r="B2" s="95"/>
      <c r="C2" s="95"/>
      <c r="D2" s="96"/>
      <c r="E2" s="93"/>
      <c r="F2" s="93"/>
      <c r="G2" s="94"/>
      <c r="H2" s="66"/>
      <c r="I2" s="66"/>
      <c r="J2" s="66"/>
      <c r="K2" s="66"/>
    </row>
    <row r="3" spans="1:11" ht="15.75" thickBot="1" x14ac:dyDescent="0.3">
      <c r="A3" s="97"/>
      <c r="B3" s="97"/>
      <c r="C3" s="97"/>
      <c r="D3" s="98"/>
      <c r="E3" s="99"/>
      <c r="F3" s="93"/>
      <c r="G3" s="94"/>
      <c r="H3" s="66"/>
      <c r="I3" s="66"/>
      <c r="J3" s="66"/>
      <c r="K3" s="66"/>
    </row>
    <row r="4" spans="1:11" ht="22.5" customHeight="1" x14ac:dyDescent="0.25">
      <c r="A4" s="244" t="s">
        <v>406</v>
      </c>
      <c r="B4" s="246" t="s">
        <v>407</v>
      </c>
      <c r="C4" s="248" t="s">
        <v>421</v>
      </c>
      <c r="D4" s="249"/>
      <c r="E4" s="249"/>
      <c r="F4" s="250"/>
      <c r="G4" s="119" t="s">
        <v>409</v>
      </c>
      <c r="H4" s="120" t="s">
        <v>410</v>
      </c>
      <c r="I4" s="121" t="s">
        <v>411</v>
      </c>
      <c r="J4" s="117" t="s">
        <v>412</v>
      </c>
      <c r="K4" s="66"/>
    </row>
    <row r="5" spans="1:11" ht="22.5" x14ac:dyDescent="0.25">
      <c r="A5" s="245"/>
      <c r="B5" s="247"/>
      <c r="C5" s="100" t="s">
        <v>228</v>
      </c>
      <c r="D5" s="100" t="s">
        <v>384</v>
      </c>
      <c r="E5" s="100" t="s">
        <v>327</v>
      </c>
      <c r="F5" s="100" t="s">
        <v>232</v>
      </c>
      <c r="G5" s="101" t="s">
        <v>413</v>
      </c>
      <c r="H5" s="8" t="s">
        <v>413</v>
      </c>
      <c r="I5" s="9" t="s">
        <v>413</v>
      </c>
      <c r="J5" s="118" t="s">
        <v>413</v>
      </c>
      <c r="K5" s="66"/>
    </row>
    <row r="6" spans="1:11" ht="15" customHeight="1" thickBot="1" x14ac:dyDescent="0.3">
      <c r="A6" s="165" t="s">
        <v>414</v>
      </c>
      <c r="B6" s="162" t="s">
        <v>415</v>
      </c>
      <c r="C6" s="251" t="s">
        <v>416</v>
      </c>
      <c r="D6" s="252"/>
      <c r="E6" s="252"/>
      <c r="F6" s="253"/>
      <c r="G6" s="163" t="s">
        <v>417</v>
      </c>
      <c r="H6" s="134" t="s">
        <v>418</v>
      </c>
      <c r="I6" s="135">
        <v>6</v>
      </c>
      <c r="J6" s="136">
        <v>7</v>
      </c>
    </row>
    <row r="7" spans="1:11" s="79" customFormat="1" x14ac:dyDescent="0.25">
      <c r="A7" s="155" t="s">
        <v>286</v>
      </c>
      <c r="B7" s="156" t="s">
        <v>219</v>
      </c>
      <c r="C7" s="157" t="s">
        <v>131</v>
      </c>
      <c r="D7" s="157" t="s">
        <v>150</v>
      </c>
      <c r="E7" s="157" t="s">
        <v>297</v>
      </c>
      <c r="F7" s="157" t="s">
        <v>131</v>
      </c>
      <c r="G7" s="158">
        <v>1011406000</v>
      </c>
      <c r="H7" s="158">
        <v>446505182.04000002</v>
      </c>
      <c r="I7" s="158">
        <f t="shared" ref="I7:I70" si="0">+G7-H7</f>
        <v>564900817.96000004</v>
      </c>
      <c r="J7" s="159">
        <f t="shared" ref="J7:J70" si="1">+H7/G7</f>
        <v>0.4414697777549273</v>
      </c>
    </row>
    <row r="8" spans="1:11" x14ac:dyDescent="0.25">
      <c r="A8" s="152" t="s">
        <v>97</v>
      </c>
      <c r="B8" s="122" t="s">
        <v>219</v>
      </c>
      <c r="C8" s="102" t="s">
        <v>131</v>
      </c>
      <c r="D8" s="102" t="s">
        <v>110</v>
      </c>
      <c r="E8" s="102" t="s">
        <v>297</v>
      </c>
      <c r="F8" s="102" t="s">
        <v>131</v>
      </c>
      <c r="G8" s="147">
        <v>197914600</v>
      </c>
      <c r="H8" s="147">
        <v>94103710.769999996</v>
      </c>
      <c r="I8" s="147">
        <f t="shared" si="0"/>
        <v>103810889.23</v>
      </c>
      <c r="J8" s="208">
        <f t="shared" si="1"/>
        <v>0.47547634570668357</v>
      </c>
    </row>
    <row r="9" spans="1:11" ht="45" x14ac:dyDescent="0.25">
      <c r="A9" s="153" t="s">
        <v>4</v>
      </c>
      <c r="B9" s="123" t="s">
        <v>219</v>
      </c>
      <c r="C9" s="103" t="s">
        <v>131</v>
      </c>
      <c r="D9" s="103" t="s">
        <v>171</v>
      </c>
      <c r="E9" s="103" t="s">
        <v>297</v>
      </c>
      <c r="F9" s="103" t="s">
        <v>131</v>
      </c>
      <c r="G9" s="146">
        <v>3794400</v>
      </c>
      <c r="H9" s="146">
        <v>1750672.48</v>
      </c>
      <c r="I9" s="146">
        <f t="shared" si="0"/>
        <v>2043727.52</v>
      </c>
      <c r="J9" s="164">
        <f t="shared" si="1"/>
        <v>0.46138321737297067</v>
      </c>
    </row>
    <row r="10" spans="1:11" ht="75" x14ac:dyDescent="0.25">
      <c r="A10" s="153" t="s">
        <v>45</v>
      </c>
      <c r="B10" s="123" t="s">
        <v>219</v>
      </c>
      <c r="C10" s="103" t="s">
        <v>131</v>
      </c>
      <c r="D10" s="103" t="s">
        <v>171</v>
      </c>
      <c r="E10" s="103" t="s">
        <v>297</v>
      </c>
      <c r="F10" s="103" t="s">
        <v>28</v>
      </c>
      <c r="G10" s="146">
        <v>3794400</v>
      </c>
      <c r="H10" s="146">
        <v>1750672.48</v>
      </c>
      <c r="I10" s="146">
        <f t="shared" si="0"/>
        <v>2043727.52</v>
      </c>
      <c r="J10" s="164">
        <f t="shared" si="1"/>
        <v>0.46138321737297067</v>
      </c>
    </row>
    <row r="11" spans="1:11" ht="30" x14ac:dyDescent="0.25">
      <c r="A11" s="153" t="s">
        <v>201</v>
      </c>
      <c r="B11" s="123" t="s">
        <v>219</v>
      </c>
      <c r="C11" s="103" t="s">
        <v>131</v>
      </c>
      <c r="D11" s="103" t="s">
        <v>171</v>
      </c>
      <c r="E11" s="103" t="s">
        <v>297</v>
      </c>
      <c r="F11" s="103" t="s">
        <v>25</v>
      </c>
      <c r="G11" s="146">
        <v>3794400</v>
      </c>
      <c r="H11" s="146">
        <v>1750672.48</v>
      </c>
      <c r="I11" s="146">
        <f t="shared" si="0"/>
        <v>2043727.52</v>
      </c>
      <c r="J11" s="164">
        <f t="shared" si="1"/>
        <v>0.46138321737297067</v>
      </c>
    </row>
    <row r="12" spans="1:11" ht="30" x14ac:dyDescent="0.25">
      <c r="A12" s="153" t="s">
        <v>2</v>
      </c>
      <c r="B12" s="123" t="s">
        <v>219</v>
      </c>
      <c r="C12" s="103" t="s">
        <v>131</v>
      </c>
      <c r="D12" s="103" t="s">
        <v>171</v>
      </c>
      <c r="E12" s="103" t="s">
        <v>297</v>
      </c>
      <c r="F12" s="103" t="s">
        <v>127</v>
      </c>
      <c r="G12" s="146">
        <v>2889700</v>
      </c>
      <c r="H12" s="146">
        <v>1403520.5</v>
      </c>
      <c r="I12" s="146">
        <f t="shared" si="0"/>
        <v>1486179.5</v>
      </c>
      <c r="J12" s="164">
        <f t="shared" si="1"/>
        <v>0.48569765027511508</v>
      </c>
    </row>
    <row r="13" spans="1:11" ht="45" x14ac:dyDescent="0.25">
      <c r="A13" s="153" t="s">
        <v>222</v>
      </c>
      <c r="B13" s="123" t="s">
        <v>219</v>
      </c>
      <c r="C13" s="103" t="s">
        <v>131</v>
      </c>
      <c r="D13" s="103" t="s">
        <v>171</v>
      </c>
      <c r="E13" s="103" t="s">
        <v>297</v>
      </c>
      <c r="F13" s="103" t="s">
        <v>157</v>
      </c>
      <c r="G13" s="146">
        <v>95600</v>
      </c>
      <c r="H13" s="146">
        <v>1500</v>
      </c>
      <c r="I13" s="146">
        <f t="shared" si="0"/>
        <v>94100</v>
      </c>
      <c r="J13" s="164">
        <f t="shared" si="1"/>
        <v>1.5690376569037656E-2</v>
      </c>
    </row>
    <row r="14" spans="1:11" ht="60" x14ac:dyDescent="0.25">
      <c r="A14" s="153" t="s">
        <v>296</v>
      </c>
      <c r="B14" s="123" t="s">
        <v>219</v>
      </c>
      <c r="C14" s="103" t="s">
        <v>131</v>
      </c>
      <c r="D14" s="103" t="s">
        <v>171</v>
      </c>
      <c r="E14" s="103" t="s">
        <v>297</v>
      </c>
      <c r="F14" s="103" t="s">
        <v>159</v>
      </c>
      <c r="G14" s="146">
        <v>809100</v>
      </c>
      <c r="H14" s="146">
        <v>345651.98</v>
      </c>
      <c r="I14" s="146">
        <f t="shared" si="0"/>
        <v>463448.02</v>
      </c>
      <c r="J14" s="164">
        <f t="shared" si="1"/>
        <v>0.42720551229761461</v>
      </c>
    </row>
    <row r="15" spans="1:11" ht="60" x14ac:dyDescent="0.25">
      <c r="A15" s="153" t="s">
        <v>44</v>
      </c>
      <c r="B15" s="123" t="s">
        <v>219</v>
      </c>
      <c r="C15" s="103" t="s">
        <v>131</v>
      </c>
      <c r="D15" s="103" t="s">
        <v>305</v>
      </c>
      <c r="E15" s="103" t="s">
        <v>297</v>
      </c>
      <c r="F15" s="103" t="s">
        <v>131</v>
      </c>
      <c r="G15" s="146">
        <v>4433600</v>
      </c>
      <c r="H15" s="146">
        <v>2630546.62</v>
      </c>
      <c r="I15" s="146">
        <f t="shared" si="0"/>
        <v>1803053.38</v>
      </c>
      <c r="J15" s="164">
        <f t="shared" si="1"/>
        <v>0.59332069198845183</v>
      </c>
    </row>
    <row r="16" spans="1:11" ht="75" x14ac:dyDescent="0.25">
      <c r="A16" s="153" t="s">
        <v>45</v>
      </c>
      <c r="B16" s="123" t="s">
        <v>219</v>
      </c>
      <c r="C16" s="103" t="s">
        <v>131</v>
      </c>
      <c r="D16" s="103" t="s">
        <v>305</v>
      </c>
      <c r="E16" s="103" t="s">
        <v>297</v>
      </c>
      <c r="F16" s="103" t="s">
        <v>28</v>
      </c>
      <c r="G16" s="146">
        <v>3997100</v>
      </c>
      <c r="H16" s="146">
        <v>2506592</v>
      </c>
      <c r="I16" s="146">
        <f t="shared" si="0"/>
        <v>1490508</v>
      </c>
      <c r="J16" s="164">
        <f t="shared" si="1"/>
        <v>0.62710264942083005</v>
      </c>
    </row>
    <row r="17" spans="1:10" ht="30" x14ac:dyDescent="0.25">
      <c r="A17" s="153" t="s">
        <v>201</v>
      </c>
      <c r="B17" s="123" t="s">
        <v>219</v>
      </c>
      <c r="C17" s="103" t="s">
        <v>131</v>
      </c>
      <c r="D17" s="103" t="s">
        <v>305</v>
      </c>
      <c r="E17" s="103" t="s">
        <v>297</v>
      </c>
      <c r="F17" s="103" t="s">
        <v>25</v>
      </c>
      <c r="G17" s="146">
        <v>3997100</v>
      </c>
      <c r="H17" s="146">
        <v>2506592</v>
      </c>
      <c r="I17" s="146">
        <f t="shared" si="0"/>
        <v>1490508</v>
      </c>
      <c r="J17" s="164">
        <f t="shared" si="1"/>
        <v>0.62710264942083005</v>
      </c>
    </row>
    <row r="18" spans="1:10" ht="30" x14ac:dyDescent="0.25">
      <c r="A18" s="153" t="s">
        <v>2</v>
      </c>
      <c r="B18" s="123" t="s">
        <v>219</v>
      </c>
      <c r="C18" s="103" t="s">
        <v>131</v>
      </c>
      <c r="D18" s="103" t="s">
        <v>305</v>
      </c>
      <c r="E18" s="103" t="s">
        <v>297</v>
      </c>
      <c r="F18" s="103" t="s">
        <v>127</v>
      </c>
      <c r="G18" s="146">
        <v>3001200</v>
      </c>
      <c r="H18" s="146">
        <v>1924900</v>
      </c>
      <c r="I18" s="146">
        <f t="shared" si="0"/>
        <v>1076300</v>
      </c>
      <c r="J18" s="164">
        <f t="shared" si="1"/>
        <v>0.64137678262028519</v>
      </c>
    </row>
    <row r="19" spans="1:10" ht="45" x14ac:dyDescent="0.25">
      <c r="A19" s="153" t="s">
        <v>222</v>
      </c>
      <c r="B19" s="123" t="s">
        <v>219</v>
      </c>
      <c r="C19" s="103" t="s">
        <v>131</v>
      </c>
      <c r="D19" s="103" t="s">
        <v>305</v>
      </c>
      <c r="E19" s="103" t="s">
        <v>297</v>
      </c>
      <c r="F19" s="103" t="s">
        <v>157</v>
      </c>
      <c r="G19" s="146">
        <v>155600</v>
      </c>
      <c r="H19" s="146">
        <v>36692</v>
      </c>
      <c r="I19" s="146">
        <f t="shared" si="0"/>
        <v>118908</v>
      </c>
      <c r="J19" s="164">
        <f t="shared" si="1"/>
        <v>0.23580976863753214</v>
      </c>
    </row>
    <row r="20" spans="1:10" ht="60" x14ac:dyDescent="0.25">
      <c r="A20" s="153" t="s">
        <v>296</v>
      </c>
      <c r="B20" s="123" t="s">
        <v>219</v>
      </c>
      <c r="C20" s="103" t="s">
        <v>131</v>
      </c>
      <c r="D20" s="103" t="s">
        <v>305</v>
      </c>
      <c r="E20" s="103" t="s">
        <v>297</v>
      </c>
      <c r="F20" s="103" t="s">
        <v>159</v>
      </c>
      <c r="G20" s="146">
        <v>840300</v>
      </c>
      <c r="H20" s="146">
        <v>545000</v>
      </c>
      <c r="I20" s="146">
        <f t="shared" si="0"/>
        <v>295300</v>
      </c>
      <c r="J20" s="164">
        <f t="shared" si="1"/>
        <v>0.64857788884922052</v>
      </c>
    </row>
    <row r="21" spans="1:10" ht="30" x14ac:dyDescent="0.25">
      <c r="A21" s="153" t="s">
        <v>324</v>
      </c>
      <c r="B21" s="123" t="s">
        <v>219</v>
      </c>
      <c r="C21" s="103" t="s">
        <v>131</v>
      </c>
      <c r="D21" s="103" t="s">
        <v>305</v>
      </c>
      <c r="E21" s="103" t="s">
        <v>297</v>
      </c>
      <c r="F21" s="103" t="s">
        <v>219</v>
      </c>
      <c r="G21" s="146">
        <v>436500</v>
      </c>
      <c r="H21" s="146">
        <v>123954.62</v>
      </c>
      <c r="I21" s="146">
        <f t="shared" si="0"/>
        <v>312545.38</v>
      </c>
      <c r="J21" s="164">
        <f t="shared" si="1"/>
        <v>0.28397392898052692</v>
      </c>
    </row>
    <row r="22" spans="1:10" ht="45" x14ac:dyDescent="0.25">
      <c r="A22" s="153" t="s">
        <v>15</v>
      </c>
      <c r="B22" s="123" t="s">
        <v>219</v>
      </c>
      <c r="C22" s="103" t="s">
        <v>131</v>
      </c>
      <c r="D22" s="103" t="s">
        <v>305</v>
      </c>
      <c r="E22" s="103" t="s">
        <v>297</v>
      </c>
      <c r="F22" s="103" t="s">
        <v>310</v>
      </c>
      <c r="G22" s="146">
        <v>436500</v>
      </c>
      <c r="H22" s="146">
        <v>123954.62</v>
      </c>
      <c r="I22" s="146">
        <f t="shared" si="0"/>
        <v>312545.38</v>
      </c>
      <c r="J22" s="164">
        <f t="shared" si="1"/>
        <v>0.28397392898052692</v>
      </c>
    </row>
    <row r="23" spans="1:10" x14ac:dyDescent="0.25">
      <c r="A23" s="153" t="s">
        <v>301</v>
      </c>
      <c r="B23" s="123" t="s">
        <v>219</v>
      </c>
      <c r="C23" s="103" t="s">
        <v>131</v>
      </c>
      <c r="D23" s="103" t="s">
        <v>305</v>
      </c>
      <c r="E23" s="103" t="s">
        <v>297</v>
      </c>
      <c r="F23" s="103" t="s">
        <v>111</v>
      </c>
      <c r="G23" s="146">
        <v>436500</v>
      </c>
      <c r="H23" s="146">
        <v>123954.62</v>
      </c>
      <c r="I23" s="146">
        <f t="shared" si="0"/>
        <v>312545.38</v>
      </c>
      <c r="J23" s="164">
        <f t="shared" si="1"/>
        <v>0.28397392898052692</v>
      </c>
    </row>
    <row r="24" spans="1:10" ht="60" x14ac:dyDescent="0.25">
      <c r="A24" s="153" t="s">
        <v>16</v>
      </c>
      <c r="B24" s="123" t="s">
        <v>219</v>
      </c>
      <c r="C24" s="103" t="s">
        <v>131</v>
      </c>
      <c r="D24" s="103" t="s">
        <v>338</v>
      </c>
      <c r="E24" s="103" t="s">
        <v>297</v>
      </c>
      <c r="F24" s="103" t="s">
        <v>131</v>
      </c>
      <c r="G24" s="146">
        <v>71125900</v>
      </c>
      <c r="H24" s="146">
        <v>34165337.579999998</v>
      </c>
      <c r="I24" s="146">
        <f t="shared" si="0"/>
        <v>36960562.420000002</v>
      </c>
      <c r="J24" s="164">
        <f t="shared" si="1"/>
        <v>0.48035016189601815</v>
      </c>
    </row>
    <row r="25" spans="1:10" ht="75" x14ac:dyDescent="0.25">
      <c r="A25" s="153" t="s">
        <v>45</v>
      </c>
      <c r="B25" s="123" t="s">
        <v>219</v>
      </c>
      <c r="C25" s="103" t="s">
        <v>131</v>
      </c>
      <c r="D25" s="103" t="s">
        <v>338</v>
      </c>
      <c r="E25" s="103" t="s">
        <v>297</v>
      </c>
      <c r="F25" s="103" t="s">
        <v>28</v>
      </c>
      <c r="G25" s="146">
        <v>62223200</v>
      </c>
      <c r="H25" s="146">
        <v>30917679.170000002</v>
      </c>
      <c r="I25" s="146">
        <f t="shared" si="0"/>
        <v>31305520.829999998</v>
      </c>
      <c r="J25" s="164">
        <f t="shared" si="1"/>
        <v>0.49688346420627677</v>
      </c>
    </row>
    <row r="26" spans="1:10" ht="30" x14ac:dyDescent="0.25">
      <c r="A26" s="153" t="s">
        <v>201</v>
      </c>
      <c r="B26" s="123" t="s">
        <v>219</v>
      </c>
      <c r="C26" s="103" t="s">
        <v>131</v>
      </c>
      <c r="D26" s="103" t="s">
        <v>338</v>
      </c>
      <c r="E26" s="103" t="s">
        <v>297</v>
      </c>
      <c r="F26" s="103" t="s">
        <v>25</v>
      </c>
      <c r="G26" s="146">
        <v>62223200</v>
      </c>
      <c r="H26" s="146">
        <v>30917679.170000002</v>
      </c>
      <c r="I26" s="146">
        <f t="shared" si="0"/>
        <v>31305520.829999998</v>
      </c>
      <c r="J26" s="164">
        <f t="shared" si="1"/>
        <v>0.49688346420627677</v>
      </c>
    </row>
    <row r="27" spans="1:10" ht="30" x14ac:dyDescent="0.25">
      <c r="A27" s="153" t="s">
        <v>2</v>
      </c>
      <c r="B27" s="123" t="s">
        <v>219</v>
      </c>
      <c r="C27" s="103" t="s">
        <v>131</v>
      </c>
      <c r="D27" s="103" t="s">
        <v>338</v>
      </c>
      <c r="E27" s="103" t="s">
        <v>297</v>
      </c>
      <c r="F27" s="103" t="s">
        <v>127</v>
      </c>
      <c r="G27" s="146">
        <v>46689000</v>
      </c>
      <c r="H27" s="146">
        <v>23625295.010000002</v>
      </c>
      <c r="I27" s="146">
        <f t="shared" si="0"/>
        <v>23063704.989999998</v>
      </c>
      <c r="J27" s="164">
        <f t="shared" si="1"/>
        <v>0.50601415772451763</v>
      </c>
    </row>
    <row r="28" spans="1:10" ht="45" x14ac:dyDescent="0.25">
      <c r="A28" s="153" t="s">
        <v>222</v>
      </c>
      <c r="B28" s="123" t="s">
        <v>219</v>
      </c>
      <c r="C28" s="103" t="s">
        <v>131</v>
      </c>
      <c r="D28" s="103" t="s">
        <v>338</v>
      </c>
      <c r="E28" s="103" t="s">
        <v>297</v>
      </c>
      <c r="F28" s="103" t="s">
        <v>157</v>
      </c>
      <c r="G28" s="146">
        <v>2440400</v>
      </c>
      <c r="H28" s="146">
        <v>1622824</v>
      </c>
      <c r="I28" s="146">
        <f t="shared" si="0"/>
        <v>817576</v>
      </c>
      <c r="J28" s="164">
        <f t="shared" si="1"/>
        <v>0.66498278970660551</v>
      </c>
    </row>
    <row r="29" spans="1:10" ht="60" x14ac:dyDescent="0.25">
      <c r="A29" s="153" t="s">
        <v>296</v>
      </c>
      <c r="B29" s="123" t="s">
        <v>219</v>
      </c>
      <c r="C29" s="103" t="s">
        <v>131</v>
      </c>
      <c r="D29" s="103" t="s">
        <v>338</v>
      </c>
      <c r="E29" s="103" t="s">
        <v>297</v>
      </c>
      <c r="F29" s="103" t="s">
        <v>159</v>
      </c>
      <c r="G29" s="146">
        <v>13093800</v>
      </c>
      <c r="H29" s="146">
        <v>5669560.1600000001</v>
      </c>
      <c r="I29" s="146">
        <f t="shared" si="0"/>
        <v>7424239.8399999999</v>
      </c>
      <c r="J29" s="164">
        <f t="shared" si="1"/>
        <v>0.43299578120942739</v>
      </c>
    </row>
    <row r="30" spans="1:10" ht="30" x14ac:dyDescent="0.25">
      <c r="A30" s="153" t="s">
        <v>324</v>
      </c>
      <c r="B30" s="123" t="s">
        <v>219</v>
      </c>
      <c r="C30" s="103" t="s">
        <v>131</v>
      </c>
      <c r="D30" s="103" t="s">
        <v>338</v>
      </c>
      <c r="E30" s="103" t="s">
        <v>297</v>
      </c>
      <c r="F30" s="103" t="s">
        <v>219</v>
      </c>
      <c r="G30" s="146">
        <v>7475700</v>
      </c>
      <c r="H30" s="146">
        <v>1961136.18</v>
      </c>
      <c r="I30" s="146">
        <f t="shared" si="0"/>
        <v>5514563.8200000003</v>
      </c>
      <c r="J30" s="164">
        <f t="shared" si="1"/>
        <v>0.26233478871543803</v>
      </c>
    </row>
    <row r="31" spans="1:10" ht="45" x14ac:dyDescent="0.25">
      <c r="A31" s="153" t="s">
        <v>15</v>
      </c>
      <c r="B31" s="123" t="s">
        <v>219</v>
      </c>
      <c r="C31" s="103" t="s">
        <v>131</v>
      </c>
      <c r="D31" s="103" t="s">
        <v>338</v>
      </c>
      <c r="E31" s="103" t="s">
        <v>297</v>
      </c>
      <c r="F31" s="103" t="s">
        <v>310</v>
      </c>
      <c r="G31" s="146">
        <v>7475700</v>
      </c>
      <c r="H31" s="146">
        <v>1961136.18</v>
      </c>
      <c r="I31" s="146">
        <f t="shared" si="0"/>
        <v>5514563.8200000003</v>
      </c>
      <c r="J31" s="164">
        <f t="shared" si="1"/>
        <v>0.26233478871543803</v>
      </c>
    </row>
    <row r="32" spans="1:10" x14ac:dyDescent="0.25">
      <c r="A32" s="153" t="s">
        <v>301</v>
      </c>
      <c r="B32" s="123" t="s">
        <v>219</v>
      </c>
      <c r="C32" s="103" t="s">
        <v>131</v>
      </c>
      <c r="D32" s="103" t="s">
        <v>338</v>
      </c>
      <c r="E32" s="103" t="s">
        <v>297</v>
      </c>
      <c r="F32" s="103" t="s">
        <v>111</v>
      </c>
      <c r="G32" s="146">
        <v>7475700</v>
      </c>
      <c r="H32" s="146">
        <v>1961136.18</v>
      </c>
      <c r="I32" s="146">
        <f t="shared" si="0"/>
        <v>5514563.8200000003</v>
      </c>
      <c r="J32" s="164">
        <f t="shared" si="1"/>
        <v>0.26233478871543803</v>
      </c>
    </row>
    <row r="33" spans="1:10" ht="30" x14ac:dyDescent="0.25">
      <c r="A33" s="153" t="s">
        <v>229</v>
      </c>
      <c r="B33" s="123" t="s">
        <v>219</v>
      </c>
      <c r="C33" s="103" t="s">
        <v>131</v>
      </c>
      <c r="D33" s="103" t="s">
        <v>338</v>
      </c>
      <c r="E33" s="103" t="s">
        <v>297</v>
      </c>
      <c r="F33" s="103" t="s">
        <v>104</v>
      </c>
      <c r="G33" s="146">
        <v>1294300</v>
      </c>
      <c r="H33" s="146">
        <v>1194641.3500000001</v>
      </c>
      <c r="I33" s="146">
        <f t="shared" si="0"/>
        <v>99658.649999999907</v>
      </c>
      <c r="J33" s="164">
        <f t="shared" si="1"/>
        <v>0.92300189291508927</v>
      </c>
    </row>
    <row r="34" spans="1:10" ht="30" x14ac:dyDescent="0.25">
      <c r="A34" s="153" t="s">
        <v>79</v>
      </c>
      <c r="B34" s="123" t="s">
        <v>219</v>
      </c>
      <c r="C34" s="103" t="s">
        <v>131</v>
      </c>
      <c r="D34" s="103" t="s">
        <v>338</v>
      </c>
      <c r="E34" s="103" t="s">
        <v>297</v>
      </c>
      <c r="F34" s="103" t="s">
        <v>101</v>
      </c>
      <c r="G34" s="146">
        <v>1294300</v>
      </c>
      <c r="H34" s="146">
        <v>1194641.3500000001</v>
      </c>
      <c r="I34" s="146">
        <f t="shared" si="0"/>
        <v>99658.649999999907</v>
      </c>
      <c r="J34" s="164">
        <f t="shared" si="1"/>
        <v>0.92300189291508927</v>
      </c>
    </row>
    <row r="35" spans="1:10" ht="45" x14ac:dyDescent="0.25">
      <c r="A35" s="153" t="s">
        <v>579</v>
      </c>
      <c r="B35" s="123" t="s">
        <v>219</v>
      </c>
      <c r="C35" s="103" t="s">
        <v>131</v>
      </c>
      <c r="D35" s="103" t="s">
        <v>338</v>
      </c>
      <c r="E35" s="103" t="s">
        <v>297</v>
      </c>
      <c r="F35" s="103" t="s">
        <v>580</v>
      </c>
      <c r="G35" s="146">
        <v>1294300</v>
      </c>
      <c r="H35" s="146">
        <v>1194641.3500000001</v>
      </c>
      <c r="I35" s="146">
        <f t="shared" si="0"/>
        <v>99658.649999999907</v>
      </c>
      <c r="J35" s="164">
        <f t="shared" si="1"/>
        <v>0.92300189291508927</v>
      </c>
    </row>
    <row r="36" spans="1:10" x14ac:dyDescent="0.25">
      <c r="A36" s="153" t="s">
        <v>95</v>
      </c>
      <c r="B36" s="123" t="s">
        <v>219</v>
      </c>
      <c r="C36" s="103" t="s">
        <v>131</v>
      </c>
      <c r="D36" s="103" t="s">
        <v>338</v>
      </c>
      <c r="E36" s="103" t="s">
        <v>297</v>
      </c>
      <c r="F36" s="103" t="s">
        <v>57</v>
      </c>
      <c r="G36" s="146">
        <v>132700</v>
      </c>
      <c r="H36" s="146">
        <v>91880.88</v>
      </c>
      <c r="I36" s="146">
        <f t="shared" si="0"/>
        <v>40819.119999999995</v>
      </c>
      <c r="J36" s="164">
        <f t="shared" si="1"/>
        <v>0.69239547852298422</v>
      </c>
    </row>
    <row r="37" spans="1:10" x14ac:dyDescent="0.25">
      <c r="A37" s="153" t="s">
        <v>70</v>
      </c>
      <c r="B37" s="123" t="s">
        <v>219</v>
      </c>
      <c r="C37" s="103" t="s">
        <v>131</v>
      </c>
      <c r="D37" s="103" t="s">
        <v>338</v>
      </c>
      <c r="E37" s="103" t="s">
        <v>297</v>
      </c>
      <c r="F37" s="103" t="s">
        <v>166</v>
      </c>
      <c r="G37" s="146">
        <v>132700</v>
      </c>
      <c r="H37" s="146">
        <v>91880.88</v>
      </c>
      <c r="I37" s="146">
        <f t="shared" si="0"/>
        <v>40819.119999999995</v>
      </c>
      <c r="J37" s="164">
        <f t="shared" si="1"/>
        <v>0.69239547852298422</v>
      </c>
    </row>
    <row r="38" spans="1:10" ht="30" x14ac:dyDescent="0.25">
      <c r="A38" s="153" t="s">
        <v>303</v>
      </c>
      <c r="B38" s="123" t="s">
        <v>219</v>
      </c>
      <c r="C38" s="103" t="s">
        <v>131</v>
      </c>
      <c r="D38" s="103" t="s">
        <v>338</v>
      </c>
      <c r="E38" s="103" t="s">
        <v>297</v>
      </c>
      <c r="F38" s="103" t="s">
        <v>213</v>
      </c>
      <c r="G38" s="146">
        <v>112700</v>
      </c>
      <c r="H38" s="146">
        <v>84720.38</v>
      </c>
      <c r="I38" s="146">
        <f t="shared" si="0"/>
        <v>27979.619999999995</v>
      </c>
      <c r="J38" s="164">
        <f t="shared" si="1"/>
        <v>0.75173362910381547</v>
      </c>
    </row>
    <row r="39" spans="1:10" x14ac:dyDescent="0.25">
      <c r="A39" s="153" t="s">
        <v>245</v>
      </c>
      <c r="B39" s="123" t="s">
        <v>219</v>
      </c>
      <c r="C39" s="103" t="s">
        <v>131</v>
      </c>
      <c r="D39" s="103" t="s">
        <v>338</v>
      </c>
      <c r="E39" s="103" t="s">
        <v>297</v>
      </c>
      <c r="F39" s="103" t="s">
        <v>337</v>
      </c>
      <c r="G39" s="146">
        <v>7500</v>
      </c>
      <c r="H39" s="146">
        <v>7160.5</v>
      </c>
      <c r="I39" s="146">
        <f t="shared" si="0"/>
        <v>339.5</v>
      </c>
      <c r="J39" s="164">
        <f t="shared" si="1"/>
        <v>0.95473333333333332</v>
      </c>
    </row>
    <row r="40" spans="1:10" x14ac:dyDescent="0.25">
      <c r="A40" s="153" t="s">
        <v>377</v>
      </c>
      <c r="B40" s="123" t="s">
        <v>219</v>
      </c>
      <c r="C40" s="103" t="s">
        <v>131</v>
      </c>
      <c r="D40" s="103" t="s">
        <v>338</v>
      </c>
      <c r="E40" s="103" t="s">
        <v>297</v>
      </c>
      <c r="F40" s="103" t="s">
        <v>363</v>
      </c>
      <c r="G40" s="146">
        <v>12500</v>
      </c>
      <c r="H40" s="146">
        <v>0</v>
      </c>
      <c r="I40" s="146">
        <f t="shared" si="0"/>
        <v>12500</v>
      </c>
      <c r="J40" s="164">
        <f t="shared" si="1"/>
        <v>0</v>
      </c>
    </row>
    <row r="41" spans="1:10" x14ac:dyDescent="0.25">
      <c r="A41" s="153" t="s">
        <v>665</v>
      </c>
      <c r="B41" s="123" t="s">
        <v>219</v>
      </c>
      <c r="C41" s="103" t="s">
        <v>131</v>
      </c>
      <c r="D41" s="103" t="s">
        <v>666</v>
      </c>
      <c r="E41" s="103" t="s">
        <v>297</v>
      </c>
      <c r="F41" s="103" t="s">
        <v>131</v>
      </c>
      <c r="G41" s="146">
        <v>16400</v>
      </c>
      <c r="H41" s="146">
        <v>0</v>
      </c>
      <c r="I41" s="146">
        <f t="shared" si="0"/>
        <v>16400</v>
      </c>
      <c r="J41" s="164">
        <f t="shared" si="1"/>
        <v>0</v>
      </c>
    </row>
    <row r="42" spans="1:10" ht="30" x14ac:dyDescent="0.25">
      <c r="A42" s="153" t="s">
        <v>324</v>
      </c>
      <c r="B42" s="123" t="s">
        <v>219</v>
      </c>
      <c r="C42" s="103" t="s">
        <v>131</v>
      </c>
      <c r="D42" s="103" t="s">
        <v>666</v>
      </c>
      <c r="E42" s="103" t="s">
        <v>297</v>
      </c>
      <c r="F42" s="103" t="s">
        <v>219</v>
      </c>
      <c r="G42" s="146">
        <v>16400</v>
      </c>
      <c r="H42" s="146">
        <v>0</v>
      </c>
      <c r="I42" s="146">
        <f t="shared" si="0"/>
        <v>16400</v>
      </c>
      <c r="J42" s="164">
        <f t="shared" si="1"/>
        <v>0</v>
      </c>
    </row>
    <row r="43" spans="1:10" ht="45" x14ac:dyDescent="0.25">
      <c r="A43" s="153" t="s">
        <v>15</v>
      </c>
      <c r="B43" s="123" t="s">
        <v>219</v>
      </c>
      <c r="C43" s="103" t="s">
        <v>131</v>
      </c>
      <c r="D43" s="103" t="s">
        <v>666</v>
      </c>
      <c r="E43" s="103" t="s">
        <v>297</v>
      </c>
      <c r="F43" s="103" t="s">
        <v>310</v>
      </c>
      <c r="G43" s="146">
        <v>16400</v>
      </c>
      <c r="H43" s="146">
        <v>0</v>
      </c>
      <c r="I43" s="146">
        <f t="shared" si="0"/>
        <v>16400</v>
      </c>
      <c r="J43" s="164">
        <f t="shared" si="1"/>
        <v>0</v>
      </c>
    </row>
    <row r="44" spans="1:10" x14ac:dyDescent="0.25">
      <c r="A44" s="153" t="s">
        <v>301</v>
      </c>
      <c r="B44" s="123" t="s">
        <v>219</v>
      </c>
      <c r="C44" s="103" t="s">
        <v>131</v>
      </c>
      <c r="D44" s="103" t="s">
        <v>666</v>
      </c>
      <c r="E44" s="103" t="s">
        <v>297</v>
      </c>
      <c r="F44" s="103" t="s">
        <v>111</v>
      </c>
      <c r="G44" s="146">
        <v>16400</v>
      </c>
      <c r="H44" s="146">
        <v>0</v>
      </c>
      <c r="I44" s="146">
        <f t="shared" si="0"/>
        <v>16400</v>
      </c>
      <c r="J44" s="164">
        <f t="shared" si="1"/>
        <v>0</v>
      </c>
    </row>
    <row r="45" spans="1:10" ht="45" x14ac:dyDescent="0.25">
      <c r="A45" s="153" t="s">
        <v>256</v>
      </c>
      <c r="B45" s="123" t="s">
        <v>219</v>
      </c>
      <c r="C45" s="103" t="s">
        <v>131</v>
      </c>
      <c r="D45" s="103" t="s">
        <v>5</v>
      </c>
      <c r="E45" s="103" t="s">
        <v>297</v>
      </c>
      <c r="F45" s="103" t="s">
        <v>131</v>
      </c>
      <c r="G45" s="146">
        <v>26239700</v>
      </c>
      <c r="H45" s="146">
        <v>13302709.869999999</v>
      </c>
      <c r="I45" s="146">
        <f t="shared" si="0"/>
        <v>12936990.130000001</v>
      </c>
      <c r="J45" s="164">
        <f t="shared" si="1"/>
        <v>0.50696882471979476</v>
      </c>
    </row>
    <row r="46" spans="1:10" ht="75" x14ac:dyDescent="0.25">
      <c r="A46" s="153" t="s">
        <v>45</v>
      </c>
      <c r="B46" s="123" t="s">
        <v>219</v>
      </c>
      <c r="C46" s="103" t="s">
        <v>131</v>
      </c>
      <c r="D46" s="103" t="s">
        <v>5</v>
      </c>
      <c r="E46" s="103" t="s">
        <v>297</v>
      </c>
      <c r="F46" s="103" t="s">
        <v>28</v>
      </c>
      <c r="G46" s="146">
        <v>23824100</v>
      </c>
      <c r="H46" s="146">
        <v>12559103.51</v>
      </c>
      <c r="I46" s="146">
        <f t="shared" si="0"/>
        <v>11264996.49</v>
      </c>
      <c r="J46" s="164">
        <f t="shared" si="1"/>
        <v>0.52715962030045205</v>
      </c>
    </row>
    <row r="47" spans="1:10" ht="30" x14ac:dyDescent="0.25">
      <c r="A47" s="153" t="s">
        <v>201</v>
      </c>
      <c r="B47" s="123" t="s">
        <v>219</v>
      </c>
      <c r="C47" s="103" t="s">
        <v>131</v>
      </c>
      <c r="D47" s="103" t="s">
        <v>5</v>
      </c>
      <c r="E47" s="103" t="s">
        <v>297</v>
      </c>
      <c r="F47" s="103" t="s">
        <v>25</v>
      </c>
      <c r="G47" s="146">
        <v>23824100</v>
      </c>
      <c r="H47" s="146">
        <v>12559103.51</v>
      </c>
      <c r="I47" s="146">
        <f t="shared" si="0"/>
        <v>11264996.49</v>
      </c>
      <c r="J47" s="164">
        <f t="shared" si="1"/>
        <v>0.52715962030045205</v>
      </c>
    </row>
    <row r="48" spans="1:10" ht="30" x14ac:dyDescent="0.25">
      <c r="A48" s="153" t="s">
        <v>2</v>
      </c>
      <c r="B48" s="123" t="s">
        <v>219</v>
      </c>
      <c r="C48" s="103" t="s">
        <v>131</v>
      </c>
      <c r="D48" s="103" t="s">
        <v>5</v>
      </c>
      <c r="E48" s="103" t="s">
        <v>297</v>
      </c>
      <c r="F48" s="103" t="s">
        <v>127</v>
      </c>
      <c r="G48" s="146">
        <v>15877400</v>
      </c>
      <c r="H48" s="146">
        <v>9688859.5399999991</v>
      </c>
      <c r="I48" s="146">
        <f t="shared" si="0"/>
        <v>6188540.4600000009</v>
      </c>
      <c r="J48" s="164">
        <f t="shared" si="1"/>
        <v>0.61022960560293238</v>
      </c>
    </row>
    <row r="49" spans="1:10" ht="45" x14ac:dyDescent="0.25">
      <c r="A49" s="153" t="s">
        <v>222</v>
      </c>
      <c r="B49" s="123" t="s">
        <v>219</v>
      </c>
      <c r="C49" s="103" t="s">
        <v>131</v>
      </c>
      <c r="D49" s="103" t="s">
        <v>5</v>
      </c>
      <c r="E49" s="103" t="s">
        <v>297</v>
      </c>
      <c r="F49" s="103" t="s">
        <v>157</v>
      </c>
      <c r="G49" s="146">
        <v>3501000</v>
      </c>
      <c r="H49" s="146">
        <v>322763.2</v>
      </c>
      <c r="I49" s="146">
        <f t="shared" si="0"/>
        <v>3178236.8</v>
      </c>
      <c r="J49" s="164">
        <f t="shared" si="1"/>
        <v>9.2191716652385042E-2</v>
      </c>
    </row>
    <row r="50" spans="1:10" ht="60" x14ac:dyDescent="0.25">
      <c r="A50" s="153" t="s">
        <v>296</v>
      </c>
      <c r="B50" s="123" t="s">
        <v>219</v>
      </c>
      <c r="C50" s="103" t="s">
        <v>131</v>
      </c>
      <c r="D50" s="103" t="s">
        <v>5</v>
      </c>
      <c r="E50" s="103" t="s">
        <v>297</v>
      </c>
      <c r="F50" s="103" t="s">
        <v>159</v>
      </c>
      <c r="G50" s="146">
        <v>4445700</v>
      </c>
      <c r="H50" s="146">
        <v>2547480.77</v>
      </c>
      <c r="I50" s="146">
        <f t="shared" si="0"/>
        <v>1898219.23</v>
      </c>
      <c r="J50" s="164">
        <f t="shared" si="1"/>
        <v>0.57302129473423757</v>
      </c>
    </row>
    <row r="51" spans="1:10" ht="30" x14ac:dyDescent="0.25">
      <c r="A51" s="153" t="s">
        <v>324</v>
      </c>
      <c r="B51" s="123" t="s">
        <v>219</v>
      </c>
      <c r="C51" s="103" t="s">
        <v>131</v>
      </c>
      <c r="D51" s="103" t="s">
        <v>5</v>
      </c>
      <c r="E51" s="103" t="s">
        <v>297</v>
      </c>
      <c r="F51" s="103" t="s">
        <v>219</v>
      </c>
      <c r="G51" s="146">
        <v>2353500</v>
      </c>
      <c r="H51" s="146">
        <v>738804.93</v>
      </c>
      <c r="I51" s="146">
        <f t="shared" si="0"/>
        <v>1614695.0699999998</v>
      </c>
      <c r="J51" s="164">
        <f t="shared" si="1"/>
        <v>0.31391753983428938</v>
      </c>
    </row>
    <row r="52" spans="1:10" ht="45" x14ac:dyDescent="0.25">
      <c r="A52" s="153" t="s">
        <v>15</v>
      </c>
      <c r="B52" s="123" t="s">
        <v>219</v>
      </c>
      <c r="C52" s="103" t="s">
        <v>131</v>
      </c>
      <c r="D52" s="103" t="s">
        <v>5</v>
      </c>
      <c r="E52" s="103" t="s">
        <v>297</v>
      </c>
      <c r="F52" s="103" t="s">
        <v>310</v>
      </c>
      <c r="G52" s="146">
        <v>2353500</v>
      </c>
      <c r="H52" s="146">
        <v>738804.93</v>
      </c>
      <c r="I52" s="146">
        <f t="shared" si="0"/>
        <v>1614695.0699999998</v>
      </c>
      <c r="J52" s="164">
        <f t="shared" si="1"/>
        <v>0.31391753983428938</v>
      </c>
    </row>
    <row r="53" spans="1:10" x14ac:dyDescent="0.25">
      <c r="A53" s="153" t="s">
        <v>301</v>
      </c>
      <c r="B53" s="123" t="s">
        <v>219</v>
      </c>
      <c r="C53" s="103" t="s">
        <v>131</v>
      </c>
      <c r="D53" s="103" t="s">
        <v>5</v>
      </c>
      <c r="E53" s="103" t="s">
        <v>297</v>
      </c>
      <c r="F53" s="103" t="s">
        <v>111</v>
      </c>
      <c r="G53" s="146">
        <v>2353500</v>
      </c>
      <c r="H53" s="146">
        <v>738804.93</v>
      </c>
      <c r="I53" s="146">
        <f t="shared" si="0"/>
        <v>1614695.0699999998</v>
      </c>
      <c r="J53" s="164">
        <f t="shared" si="1"/>
        <v>0.31391753983428938</v>
      </c>
    </row>
    <row r="54" spans="1:10" ht="30" x14ac:dyDescent="0.25">
      <c r="A54" s="153" t="s">
        <v>229</v>
      </c>
      <c r="B54" s="123" t="s">
        <v>219</v>
      </c>
      <c r="C54" s="103" t="s">
        <v>131</v>
      </c>
      <c r="D54" s="103" t="s">
        <v>5</v>
      </c>
      <c r="E54" s="103" t="s">
        <v>297</v>
      </c>
      <c r="F54" s="103" t="s">
        <v>104</v>
      </c>
      <c r="G54" s="146">
        <v>46500</v>
      </c>
      <c r="H54" s="146">
        <v>0</v>
      </c>
      <c r="I54" s="146">
        <f t="shared" si="0"/>
        <v>46500</v>
      </c>
      <c r="J54" s="164">
        <f t="shared" si="1"/>
        <v>0</v>
      </c>
    </row>
    <row r="55" spans="1:10" ht="30" x14ac:dyDescent="0.25">
      <c r="A55" s="153" t="s">
        <v>79</v>
      </c>
      <c r="B55" s="123" t="s">
        <v>219</v>
      </c>
      <c r="C55" s="103" t="s">
        <v>131</v>
      </c>
      <c r="D55" s="103" t="s">
        <v>5</v>
      </c>
      <c r="E55" s="103" t="s">
        <v>297</v>
      </c>
      <c r="F55" s="103" t="s">
        <v>101</v>
      </c>
      <c r="G55" s="146">
        <v>46500</v>
      </c>
      <c r="H55" s="146">
        <v>0</v>
      </c>
      <c r="I55" s="146">
        <f t="shared" si="0"/>
        <v>46500</v>
      </c>
      <c r="J55" s="164">
        <f t="shared" si="1"/>
        <v>0</v>
      </c>
    </row>
    <row r="56" spans="1:10" ht="45" x14ac:dyDescent="0.25">
      <c r="A56" s="153" t="s">
        <v>579</v>
      </c>
      <c r="B56" s="123" t="s">
        <v>219</v>
      </c>
      <c r="C56" s="103" t="s">
        <v>131</v>
      </c>
      <c r="D56" s="103" t="s">
        <v>5</v>
      </c>
      <c r="E56" s="103" t="s">
        <v>297</v>
      </c>
      <c r="F56" s="103" t="s">
        <v>580</v>
      </c>
      <c r="G56" s="146">
        <v>46500</v>
      </c>
      <c r="H56" s="146">
        <v>0</v>
      </c>
      <c r="I56" s="146">
        <f t="shared" si="0"/>
        <v>46500</v>
      </c>
      <c r="J56" s="164">
        <f t="shared" si="1"/>
        <v>0</v>
      </c>
    </row>
    <row r="57" spans="1:10" x14ac:dyDescent="0.25">
      <c r="A57" s="153" t="s">
        <v>95</v>
      </c>
      <c r="B57" s="123" t="s">
        <v>219</v>
      </c>
      <c r="C57" s="103" t="s">
        <v>131</v>
      </c>
      <c r="D57" s="103" t="s">
        <v>5</v>
      </c>
      <c r="E57" s="103" t="s">
        <v>297</v>
      </c>
      <c r="F57" s="103" t="s">
        <v>57</v>
      </c>
      <c r="G57" s="146">
        <v>15600</v>
      </c>
      <c r="H57" s="146">
        <v>4801.43</v>
      </c>
      <c r="I57" s="146">
        <f t="shared" si="0"/>
        <v>10798.57</v>
      </c>
      <c r="J57" s="164">
        <f t="shared" si="1"/>
        <v>0.30778397435897437</v>
      </c>
    </row>
    <row r="58" spans="1:10" x14ac:dyDescent="0.25">
      <c r="A58" s="153" t="s">
        <v>70</v>
      </c>
      <c r="B58" s="123" t="s">
        <v>219</v>
      </c>
      <c r="C58" s="103" t="s">
        <v>131</v>
      </c>
      <c r="D58" s="103" t="s">
        <v>5</v>
      </c>
      <c r="E58" s="103" t="s">
        <v>297</v>
      </c>
      <c r="F58" s="103" t="s">
        <v>166</v>
      </c>
      <c r="G58" s="146">
        <v>15600</v>
      </c>
      <c r="H58" s="146">
        <v>4801.43</v>
      </c>
      <c r="I58" s="146">
        <f t="shared" si="0"/>
        <v>10798.57</v>
      </c>
      <c r="J58" s="164">
        <f t="shared" si="1"/>
        <v>0.30778397435897437</v>
      </c>
    </row>
    <row r="59" spans="1:10" ht="30" x14ac:dyDescent="0.25">
      <c r="A59" s="153" t="s">
        <v>303</v>
      </c>
      <c r="B59" s="123" t="s">
        <v>219</v>
      </c>
      <c r="C59" s="103" t="s">
        <v>131</v>
      </c>
      <c r="D59" s="103" t="s">
        <v>5</v>
      </c>
      <c r="E59" s="103" t="s">
        <v>297</v>
      </c>
      <c r="F59" s="103" t="s">
        <v>213</v>
      </c>
      <c r="G59" s="146">
        <v>6000</v>
      </c>
      <c r="H59" s="146">
        <v>0</v>
      </c>
      <c r="I59" s="146">
        <f t="shared" si="0"/>
        <v>6000</v>
      </c>
      <c r="J59" s="164">
        <f t="shared" si="1"/>
        <v>0</v>
      </c>
    </row>
    <row r="60" spans="1:10" x14ac:dyDescent="0.25">
      <c r="A60" s="153" t="s">
        <v>245</v>
      </c>
      <c r="B60" s="123" t="s">
        <v>219</v>
      </c>
      <c r="C60" s="103" t="s">
        <v>131</v>
      </c>
      <c r="D60" s="103" t="s">
        <v>5</v>
      </c>
      <c r="E60" s="103" t="s">
        <v>297</v>
      </c>
      <c r="F60" s="103" t="s">
        <v>337</v>
      </c>
      <c r="G60" s="146">
        <v>6800</v>
      </c>
      <c r="H60" s="146">
        <v>4800</v>
      </c>
      <c r="I60" s="146">
        <f t="shared" si="0"/>
        <v>2000</v>
      </c>
      <c r="J60" s="164">
        <f t="shared" si="1"/>
        <v>0.70588235294117652</v>
      </c>
    </row>
    <row r="61" spans="1:10" x14ac:dyDescent="0.25">
      <c r="A61" s="153" t="s">
        <v>377</v>
      </c>
      <c r="B61" s="123" t="s">
        <v>219</v>
      </c>
      <c r="C61" s="103" t="s">
        <v>131</v>
      </c>
      <c r="D61" s="103" t="s">
        <v>5</v>
      </c>
      <c r="E61" s="103" t="s">
        <v>297</v>
      </c>
      <c r="F61" s="103" t="s">
        <v>363</v>
      </c>
      <c r="G61" s="146">
        <v>2800</v>
      </c>
      <c r="H61" s="146">
        <v>1.43</v>
      </c>
      <c r="I61" s="146">
        <f t="shared" si="0"/>
        <v>2798.57</v>
      </c>
      <c r="J61" s="164">
        <f t="shared" si="1"/>
        <v>5.1071428571428568E-4</v>
      </c>
    </row>
    <row r="62" spans="1:10" x14ac:dyDescent="0.25">
      <c r="A62" s="153" t="s">
        <v>667</v>
      </c>
      <c r="B62" s="123" t="s">
        <v>219</v>
      </c>
      <c r="C62" s="103" t="s">
        <v>131</v>
      </c>
      <c r="D62" s="103" t="s">
        <v>668</v>
      </c>
      <c r="E62" s="103" t="s">
        <v>297</v>
      </c>
      <c r="F62" s="103" t="s">
        <v>131</v>
      </c>
      <c r="G62" s="146">
        <v>1390700</v>
      </c>
      <c r="H62" s="146">
        <v>0</v>
      </c>
      <c r="I62" s="146">
        <f t="shared" si="0"/>
        <v>1390700</v>
      </c>
      <c r="J62" s="164">
        <f t="shared" si="1"/>
        <v>0</v>
      </c>
    </row>
    <row r="63" spans="1:10" x14ac:dyDescent="0.25">
      <c r="A63" s="153" t="s">
        <v>95</v>
      </c>
      <c r="B63" s="123" t="s">
        <v>219</v>
      </c>
      <c r="C63" s="103" t="s">
        <v>131</v>
      </c>
      <c r="D63" s="103" t="s">
        <v>668</v>
      </c>
      <c r="E63" s="103" t="s">
        <v>297</v>
      </c>
      <c r="F63" s="103" t="s">
        <v>57</v>
      </c>
      <c r="G63" s="146">
        <v>1390700</v>
      </c>
      <c r="H63" s="146">
        <v>0</v>
      </c>
      <c r="I63" s="146">
        <f t="shared" si="0"/>
        <v>1390700</v>
      </c>
      <c r="J63" s="164">
        <f t="shared" si="1"/>
        <v>0</v>
      </c>
    </row>
    <row r="64" spans="1:10" x14ac:dyDescent="0.25">
      <c r="A64" s="153" t="s">
        <v>669</v>
      </c>
      <c r="B64" s="123" t="s">
        <v>219</v>
      </c>
      <c r="C64" s="103" t="s">
        <v>131</v>
      </c>
      <c r="D64" s="103" t="s">
        <v>668</v>
      </c>
      <c r="E64" s="103" t="s">
        <v>297</v>
      </c>
      <c r="F64" s="103" t="s">
        <v>670</v>
      </c>
      <c r="G64" s="146">
        <v>1390700</v>
      </c>
      <c r="H64" s="146">
        <v>0</v>
      </c>
      <c r="I64" s="146">
        <f t="shared" si="0"/>
        <v>1390700</v>
      </c>
      <c r="J64" s="164">
        <f t="shared" si="1"/>
        <v>0</v>
      </c>
    </row>
    <row r="65" spans="1:10" x14ac:dyDescent="0.25">
      <c r="A65" s="153" t="s">
        <v>390</v>
      </c>
      <c r="B65" s="123" t="s">
        <v>219</v>
      </c>
      <c r="C65" s="103" t="s">
        <v>131</v>
      </c>
      <c r="D65" s="103" t="s">
        <v>185</v>
      </c>
      <c r="E65" s="103" t="s">
        <v>297</v>
      </c>
      <c r="F65" s="103" t="s">
        <v>131</v>
      </c>
      <c r="G65" s="146">
        <v>200000</v>
      </c>
      <c r="H65" s="146">
        <v>0</v>
      </c>
      <c r="I65" s="146">
        <f t="shared" si="0"/>
        <v>200000</v>
      </c>
      <c r="J65" s="164">
        <f t="shared" si="1"/>
        <v>0</v>
      </c>
    </row>
    <row r="66" spans="1:10" x14ac:dyDescent="0.25">
      <c r="A66" s="153" t="s">
        <v>95</v>
      </c>
      <c r="B66" s="123" t="s">
        <v>219</v>
      </c>
      <c r="C66" s="103" t="s">
        <v>131</v>
      </c>
      <c r="D66" s="103" t="s">
        <v>185</v>
      </c>
      <c r="E66" s="103" t="s">
        <v>297</v>
      </c>
      <c r="F66" s="103" t="s">
        <v>57</v>
      </c>
      <c r="G66" s="146">
        <v>200000</v>
      </c>
      <c r="H66" s="146">
        <v>0</v>
      </c>
      <c r="I66" s="146">
        <f t="shared" si="0"/>
        <v>200000</v>
      </c>
      <c r="J66" s="164">
        <f t="shared" si="1"/>
        <v>0</v>
      </c>
    </row>
    <row r="67" spans="1:10" x14ac:dyDescent="0.25">
      <c r="A67" s="153" t="s">
        <v>81</v>
      </c>
      <c r="B67" s="123" t="s">
        <v>219</v>
      </c>
      <c r="C67" s="103" t="s">
        <v>131</v>
      </c>
      <c r="D67" s="103" t="s">
        <v>185</v>
      </c>
      <c r="E67" s="103" t="s">
        <v>297</v>
      </c>
      <c r="F67" s="103" t="s">
        <v>269</v>
      </c>
      <c r="G67" s="146">
        <v>200000</v>
      </c>
      <c r="H67" s="146">
        <v>0</v>
      </c>
      <c r="I67" s="146">
        <f t="shared" si="0"/>
        <v>200000</v>
      </c>
      <c r="J67" s="164">
        <f t="shared" si="1"/>
        <v>0</v>
      </c>
    </row>
    <row r="68" spans="1:10" x14ac:dyDescent="0.25">
      <c r="A68" s="153" t="s">
        <v>41</v>
      </c>
      <c r="B68" s="123" t="s">
        <v>219</v>
      </c>
      <c r="C68" s="103" t="s">
        <v>131</v>
      </c>
      <c r="D68" s="103" t="s">
        <v>260</v>
      </c>
      <c r="E68" s="103" t="s">
        <v>297</v>
      </c>
      <c r="F68" s="103" t="s">
        <v>131</v>
      </c>
      <c r="G68" s="146">
        <v>90713900</v>
      </c>
      <c r="H68" s="146">
        <v>42254444.219999999</v>
      </c>
      <c r="I68" s="146">
        <f t="shared" si="0"/>
        <v>48459455.780000001</v>
      </c>
      <c r="J68" s="164">
        <f t="shared" si="1"/>
        <v>0.46579900346032965</v>
      </c>
    </row>
    <row r="69" spans="1:10" ht="75" x14ac:dyDescent="0.25">
      <c r="A69" s="153" t="s">
        <v>45</v>
      </c>
      <c r="B69" s="123" t="s">
        <v>219</v>
      </c>
      <c r="C69" s="103" t="s">
        <v>131</v>
      </c>
      <c r="D69" s="103" t="s">
        <v>260</v>
      </c>
      <c r="E69" s="103" t="s">
        <v>297</v>
      </c>
      <c r="F69" s="103" t="s">
        <v>28</v>
      </c>
      <c r="G69" s="146">
        <v>74266900</v>
      </c>
      <c r="H69" s="146">
        <v>38852541.390000001</v>
      </c>
      <c r="I69" s="146">
        <f t="shared" si="0"/>
        <v>35414358.609999999</v>
      </c>
      <c r="J69" s="164">
        <f t="shared" si="1"/>
        <v>0.52314747740918233</v>
      </c>
    </row>
    <row r="70" spans="1:10" ht="30" x14ac:dyDescent="0.25">
      <c r="A70" s="153" t="s">
        <v>40</v>
      </c>
      <c r="B70" s="123" t="s">
        <v>219</v>
      </c>
      <c r="C70" s="103" t="s">
        <v>131</v>
      </c>
      <c r="D70" s="103" t="s">
        <v>260</v>
      </c>
      <c r="E70" s="103" t="s">
        <v>297</v>
      </c>
      <c r="F70" s="103" t="s">
        <v>65</v>
      </c>
      <c r="G70" s="146">
        <v>73051300</v>
      </c>
      <c r="H70" s="146">
        <v>38334341.390000001</v>
      </c>
      <c r="I70" s="146">
        <f t="shared" si="0"/>
        <v>34716958.609999999</v>
      </c>
      <c r="J70" s="164">
        <f t="shared" si="1"/>
        <v>0.52475919511357083</v>
      </c>
    </row>
    <row r="71" spans="1:10" x14ac:dyDescent="0.25">
      <c r="A71" s="153" t="s">
        <v>225</v>
      </c>
      <c r="B71" s="123" t="s">
        <v>219</v>
      </c>
      <c r="C71" s="103" t="s">
        <v>131</v>
      </c>
      <c r="D71" s="103" t="s">
        <v>260</v>
      </c>
      <c r="E71" s="103" t="s">
        <v>297</v>
      </c>
      <c r="F71" s="103" t="s">
        <v>99</v>
      </c>
      <c r="G71" s="146">
        <v>55004700</v>
      </c>
      <c r="H71" s="146">
        <v>30228902.41</v>
      </c>
      <c r="I71" s="146">
        <f t="shared" ref="I71:I134" si="2">+G71-H71</f>
        <v>24775797.59</v>
      </c>
      <c r="J71" s="164">
        <f t="shared" ref="J71:J134" si="3">+H71/G71</f>
        <v>0.54956944424749155</v>
      </c>
    </row>
    <row r="72" spans="1:10" ht="30" x14ac:dyDescent="0.25">
      <c r="A72" s="153" t="s">
        <v>188</v>
      </c>
      <c r="B72" s="123" t="s">
        <v>219</v>
      </c>
      <c r="C72" s="103" t="s">
        <v>131</v>
      </c>
      <c r="D72" s="103" t="s">
        <v>260</v>
      </c>
      <c r="E72" s="103" t="s">
        <v>297</v>
      </c>
      <c r="F72" s="103" t="s">
        <v>119</v>
      </c>
      <c r="G72" s="146">
        <v>1435200</v>
      </c>
      <c r="H72" s="146">
        <v>646391</v>
      </c>
      <c r="I72" s="146">
        <f t="shared" si="2"/>
        <v>788809</v>
      </c>
      <c r="J72" s="164">
        <f t="shared" si="3"/>
        <v>0.45038391861761429</v>
      </c>
    </row>
    <row r="73" spans="1:10" ht="60" x14ac:dyDescent="0.25">
      <c r="A73" s="153" t="s">
        <v>257</v>
      </c>
      <c r="B73" s="123" t="s">
        <v>219</v>
      </c>
      <c r="C73" s="103" t="s">
        <v>131</v>
      </c>
      <c r="D73" s="103" t="s">
        <v>260</v>
      </c>
      <c r="E73" s="103" t="s">
        <v>297</v>
      </c>
      <c r="F73" s="103" t="s">
        <v>121</v>
      </c>
      <c r="G73" s="146">
        <v>16611400</v>
      </c>
      <c r="H73" s="146">
        <v>7459047.9800000004</v>
      </c>
      <c r="I73" s="146">
        <f t="shared" si="2"/>
        <v>9152352.0199999996</v>
      </c>
      <c r="J73" s="164">
        <f t="shared" si="3"/>
        <v>0.44903186847586601</v>
      </c>
    </row>
    <row r="74" spans="1:10" ht="30" x14ac:dyDescent="0.25">
      <c r="A74" s="153" t="s">
        <v>201</v>
      </c>
      <c r="B74" s="123" t="s">
        <v>219</v>
      </c>
      <c r="C74" s="103" t="s">
        <v>131</v>
      </c>
      <c r="D74" s="103" t="s">
        <v>260</v>
      </c>
      <c r="E74" s="103" t="s">
        <v>297</v>
      </c>
      <c r="F74" s="103" t="s">
        <v>25</v>
      </c>
      <c r="G74" s="146">
        <v>1215600</v>
      </c>
      <c r="H74" s="146">
        <v>518200</v>
      </c>
      <c r="I74" s="146">
        <f t="shared" si="2"/>
        <v>697400</v>
      </c>
      <c r="J74" s="164">
        <f t="shared" si="3"/>
        <v>0.42629154327081276</v>
      </c>
    </row>
    <row r="75" spans="1:10" ht="30" x14ac:dyDescent="0.25">
      <c r="A75" s="153" t="s">
        <v>2</v>
      </c>
      <c r="B75" s="123" t="s">
        <v>219</v>
      </c>
      <c r="C75" s="103" t="s">
        <v>131</v>
      </c>
      <c r="D75" s="103" t="s">
        <v>260</v>
      </c>
      <c r="E75" s="103" t="s">
        <v>297</v>
      </c>
      <c r="F75" s="103" t="s">
        <v>127</v>
      </c>
      <c r="G75" s="146">
        <v>857400</v>
      </c>
      <c r="H75" s="146">
        <v>401000</v>
      </c>
      <c r="I75" s="146">
        <f t="shared" si="2"/>
        <v>456400</v>
      </c>
      <c r="J75" s="164">
        <f t="shared" si="3"/>
        <v>0.46769302542570562</v>
      </c>
    </row>
    <row r="76" spans="1:10" ht="45" x14ac:dyDescent="0.25">
      <c r="A76" s="153" t="s">
        <v>222</v>
      </c>
      <c r="B76" s="123" t="s">
        <v>219</v>
      </c>
      <c r="C76" s="103" t="s">
        <v>131</v>
      </c>
      <c r="D76" s="103" t="s">
        <v>260</v>
      </c>
      <c r="E76" s="103" t="s">
        <v>297</v>
      </c>
      <c r="F76" s="103" t="s">
        <v>157</v>
      </c>
      <c r="G76" s="146">
        <v>49300</v>
      </c>
      <c r="H76" s="146">
        <v>0</v>
      </c>
      <c r="I76" s="146">
        <f t="shared" si="2"/>
        <v>49300</v>
      </c>
      <c r="J76" s="164">
        <f t="shared" si="3"/>
        <v>0</v>
      </c>
    </row>
    <row r="77" spans="1:10" ht="60" x14ac:dyDescent="0.25">
      <c r="A77" s="153" t="s">
        <v>243</v>
      </c>
      <c r="B77" s="123" t="s">
        <v>219</v>
      </c>
      <c r="C77" s="103" t="s">
        <v>131</v>
      </c>
      <c r="D77" s="103" t="s">
        <v>260</v>
      </c>
      <c r="E77" s="103" t="s">
        <v>297</v>
      </c>
      <c r="F77" s="103" t="s">
        <v>206</v>
      </c>
      <c r="G77" s="146">
        <v>50000</v>
      </c>
      <c r="H77" s="146">
        <v>0</v>
      </c>
      <c r="I77" s="146">
        <f t="shared" si="2"/>
        <v>50000</v>
      </c>
      <c r="J77" s="164">
        <f t="shared" si="3"/>
        <v>0</v>
      </c>
    </row>
    <row r="78" spans="1:10" ht="60" x14ac:dyDescent="0.25">
      <c r="A78" s="153" t="s">
        <v>296</v>
      </c>
      <c r="B78" s="123" t="s">
        <v>219</v>
      </c>
      <c r="C78" s="103" t="s">
        <v>131</v>
      </c>
      <c r="D78" s="103" t="s">
        <v>260</v>
      </c>
      <c r="E78" s="103" t="s">
        <v>297</v>
      </c>
      <c r="F78" s="103" t="s">
        <v>159</v>
      </c>
      <c r="G78" s="146">
        <v>258900</v>
      </c>
      <c r="H78" s="146">
        <v>117200</v>
      </c>
      <c r="I78" s="146">
        <f t="shared" si="2"/>
        <v>141700</v>
      </c>
      <c r="J78" s="164">
        <f t="shared" si="3"/>
        <v>0.4526844341444573</v>
      </c>
    </row>
    <row r="79" spans="1:10" ht="30" x14ac:dyDescent="0.25">
      <c r="A79" s="153" t="s">
        <v>324</v>
      </c>
      <c r="B79" s="123" t="s">
        <v>219</v>
      </c>
      <c r="C79" s="103" t="s">
        <v>131</v>
      </c>
      <c r="D79" s="103" t="s">
        <v>260</v>
      </c>
      <c r="E79" s="103" t="s">
        <v>297</v>
      </c>
      <c r="F79" s="103" t="s">
        <v>219</v>
      </c>
      <c r="G79" s="146">
        <v>15804100</v>
      </c>
      <c r="H79" s="146">
        <v>3283872.83</v>
      </c>
      <c r="I79" s="146">
        <f t="shared" si="2"/>
        <v>12520227.17</v>
      </c>
      <c r="J79" s="164">
        <f t="shared" si="3"/>
        <v>0.20778613334514462</v>
      </c>
    </row>
    <row r="80" spans="1:10" ht="45" x14ac:dyDescent="0.25">
      <c r="A80" s="153" t="s">
        <v>15</v>
      </c>
      <c r="B80" s="123" t="s">
        <v>219</v>
      </c>
      <c r="C80" s="103" t="s">
        <v>131</v>
      </c>
      <c r="D80" s="103" t="s">
        <v>260</v>
      </c>
      <c r="E80" s="103" t="s">
        <v>297</v>
      </c>
      <c r="F80" s="103" t="s">
        <v>310</v>
      </c>
      <c r="G80" s="146">
        <v>15804100</v>
      </c>
      <c r="H80" s="146">
        <v>3283872.83</v>
      </c>
      <c r="I80" s="146">
        <f t="shared" si="2"/>
        <v>12520227.17</v>
      </c>
      <c r="J80" s="164">
        <f t="shared" si="3"/>
        <v>0.20778613334514462</v>
      </c>
    </row>
    <row r="81" spans="1:10" x14ac:dyDescent="0.25">
      <c r="A81" s="153" t="s">
        <v>301</v>
      </c>
      <c r="B81" s="123" t="s">
        <v>219</v>
      </c>
      <c r="C81" s="103" t="s">
        <v>131</v>
      </c>
      <c r="D81" s="103" t="s">
        <v>260</v>
      </c>
      <c r="E81" s="103" t="s">
        <v>297</v>
      </c>
      <c r="F81" s="103" t="s">
        <v>111</v>
      </c>
      <c r="G81" s="146">
        <v>15804100</v>
      </c>
      <c r="H81" s="146">
        <v>3283872.83</v>
      </c>
      <c r="I81" s="146">
        <f t="shared" si="2"/>
        <v>12520227.17</v>
      </c>
      <c r="J81" s="164">
        <f t="shared" si="3"/>
        <v>0.20778613334514462</v>
      </c>
    </row>
    <row r="82" spans="1:10" ht="45" x14ac:dyDescent="0.25">
      <c r="A82" s="153" t="s">
        <v>333</v>
      </c>
      <c r="B82" s="123" t="s">
        <v>219</v>
      </c>
      <c r="C82" s="103" t="s">
        <v>131</v>
      </c>
      <c r="D82" s="103" t="s">
        <v>260</v>
      </c>
      <c r="E82" s="103" t="s">
        <v>297</v>
      </c>
      <c r="F82" s="103" t="s">
        <v>373</v>
      </c>
      <c r="G82" s="146">
        <v>160000</v>
      </c>
      <c r="H82" s="146">
        <v>0</v>
      </c>
      <c r="I82" s="146">
        <f t="shared" si="2"/>
        <v>160000</v>
      </c>
      <c r="J82" s="164">
        <f t="shared" si="3"/>
        <v>0</v>
      </c>
    </row>
    <row r="83" spans="1:10" ht="60" x14ac:dyDescent="0.25">
      <c r="A83" s="153" t="s">
        <v>671</v>
      </c>
      <c r="B83" s="123" t="s">
        <v>219</v>
      </c>
      <c r="C83" s="103" t="s">
        <v>131</v>
      </c>
      <c r="D83" s="103" t="s">
        <v>260</v>
      </c>
      <c r="E83" s="103" t="s">
        <v>297</v>
      </c>
      <c r="F83" s="103" t="s">
        <v>105</v>
      </c>
      <c r="G83" s="146">
        <v>160000</v>
      </c>
      <c r="H83" s="146">
        <v>0</v>
      </c>
      <c r="I83" s="146">
        <f t="shared" si="2"/>
        <v>160000</v>
      </c>
      <c r="J83" s="164">
        <f t="shared" si="3"/>
        <v>0</v>
      </c>
    </row>
    <row r="84" spans="1:10" ht="30" x14ac:dyDescent="0.25">
      <c r="A84" s="153" t="s">
        <v>227</v>
      </c>
      <c r="B84" s="123" t="s">
        <v>219</v>
      </c>
      <c r="C84" s="103" t="s">
        <v>131</v>
      </c>
      <c r="D84" s="103" t="s">
        <v>260</v>
      </c>
      <c r="E84" s="103" t="s">
        <v>297</v>
      </c>
      <c r="F84" s="103" t="s">
        <v>123</v>
      </c>
      <c r="G84" s="146">
        <v>160000</v>
      </c>
      <c r="H84" s="146">
        <v>0</v>
      </c>
      <c r="I84" s="146">
        <f t="shared" si="2"/>
        <v>160000</v>
      </c>
      <c r="J84" s="164">
        <f t="shared" si="3"/>
        <v>0</v>
      </c>
    </row>
    <row r="85" spans="1:10" x14ac:dyDescent="0.25">
      <c r="A85" s="153" t="s">
        <v>95</v>
      </c>
      <c r="B85" s="123" t="s">
        <v>219</v>
      </c>
      <c r="C85" s="103" t="s">
        <v>131</v>
      </c>
      <c r="D85" s="103" t="s">
        <v>260</v>
      </c>
      <c r="E85" s="103" t="s">
        <v>297</v>
      </c>
      <c r="F85" s="103" t="s">
        <v>57</v>
      </c>
      <c r="G85" s="146">
        <v>482900</v>
      </c>
      <c r="H85" s="146">
        <v>118030</v>
      </c>
      <c r="I85" s="146">
        <f t="shared" si="2"/>
        <v>364870</v>
      </c>
      <c r="J85" s="164">
        <f t="shared" si="3"/>
        <v>0.24441913439635535</v>
      </c>
    </row>
    <row r="86" spans="1:10" x14ac:dyDescent="0.25">
      <c r="A86" s="153" t="s">
        <v>385</v>
      </c>
      <c r="B86" s="123" t="s">
        <v>219</v>
      </c>
      <c r="C86" s="103" t="s">
        <v>131</v>
      </c>
      <c r="D86" s="103" t="s">
        <v>260</v>
      </c>
      <c r="E86" s="103" t="s">
        <v>297</v>
      </c>
      <c r="F86" s="103" t="s">
        <v>170</v>
      </c>
      <c r="G86" s="146">
        <v>2000</v>
      </c>
      <c r="H86" s="146">
        <v>0</v>
      </c>
      <c r="I86" s="146">
        <f t="shared" si="2"/>
        <v>2000</v>
      </c>
      <c r="J86" s="164">
        <f t="shared" si="3"/>
        <v>0</v>
      </c>
    </row>
    <row r="87" spans="1:10" ht="45" x14ac:dyDescent="0.25">
      <c r="A87" s="153" t="s">
        <v>27</v>
      </c>
      <c r="B87" s="123" t="s">
        <v>219</v>
      </c>
      <c r="C87" s="103" t="s">
        <v>131</v>
      </c>
      <c r="D87" s="103" t="s">
        <v>260</v>
      </c>
      <c r="E87" s="103" t="s">
        <v>297</v>
      </c>
      <c r="F87" s="103" t="s">
        <v>215</v>
      </c>
      <c r="G87" s="146">
        <v>2000</v>
      </c>
      <c r="H87" s="146">
        <v>0</v>
      </c>
      <c r="I87" s="146">
        <f t="shared" si="2"/>
        <v>2000</v>
      </c>
      <c r="J87" s="164">
        <f t="shared" si="3"/>
        <v>0</v>
      </c>
    </row>
    <row r="88" spans="1:10" x14ac:dyDescent="0.25">
      <c r="A88" s="153" t="s">
        <v>70</v>
      </c>
      <c r="B88" s="123" t="s">
        <v>219</v>
      </c>
      <c r="C88" s="103" t="s">
        <v>131</v>
      </c>
      <c r="D88" s="103" t="s">
        <v>260</v>
      </c>
      <c r="E88" s="103" t="s">
        <v>297</v>
      </c>
      <c r="F88" s="103" t="s">
        <v>166</v>
      </c>
      <c r="G88" s="146">
        <v>480900</v>
      </c>
      <c r="H88" s="146">
        <v>118030</v>
      </c>
      <c r="I88" s="146">
        <f t="shared" si="2"/>
        <v>362870</v>
      </c>
      <c r="J88" s="164">
        <f t="shared" si="3"/>
        <v>0.2454356415055105</v>
      </c>
    </row>
    <row r="89" spans="1:10" ht="30" x14ac:dyDescent="0.25">
      <c r="A89" s="153" t="s">
        <v>303</v>
      </c>
      <c r="B89" s="123" t="s">
        <v>219</v>
      </c>
      <c r="C89" s="103" t="s">
        <v>131</v>
      </c>
      <c r="D89" s="103" t="s">
        <v>260</v>
      </c>
      <c r="E89" s="103" t="s">
        <v>297</v>
      </c>
      <c r="F89" s="103" t="s">
        <v>213</v>
      </c>
      <c r="G89" s="146">
        <v>170700</v>
      </c>
      <c r="H89" s="146">
        <v>0</v>
      </c>
      <c r="I89" s="146">
        <f t="shared" si="2"/>
        <v>170700</v>
      </c>
      <c r="J89" s="164">
        <f t="shared" si="3"/>
        <v>0</v>
      </c>
    </row>
    <row r="90" spans="1:10" x14ac:dyDescent="0.25">
      <c r="A90" s="153" t="s">
        <v>245</v>
      </c>
      <c r="B90" s="123" t="s">
        <v>219</v>
      </c>
      <c r="C90" s="103" t="s">
        <v>131</v>
      </c>
      <c r="D90" s="103" t="s">
        <v>260</v>
      </c>
      <c r="E90" s="103" t="s">
        <v>297</v>
      </c>
      <c r="F90" s="103" t="s">
        <v>337</v>
      </c>
      <c r="G90" s="146">
        <v>209900</v>
      </c>
      <c r="H90" s="146">
        <v>18110</v>
      </c>
      <c r="I90" s="146">
        <f t="shared" si="2"/>
        <v>191790</v>
      </c>
      <c r="J90" s="164">
        <f t="shared" si="3"/>
        <v>8.6279180562172458E-2</v>
      </c>
    </row>
    <row r="91" spans="1:10" x14ac:dyDescent="0.25">
      <c r="A91" s="153" t="s">
        <v>377</v>
      </c>
      <c r="B91" s="123" t="s">
        <v>219</v>
      </c>
      <c r="C91" s="103" t="s">
        <v>131</v>
      </c>
      <c r="D91" s="103" t="s">
        <v>260</v>
      </c>
      <c r="E91" s="103" t="s">
        <v>297</v>
      </c>
      <c r="F91" s="103" t="s">
        <v>363</v>
      </c>
      <c r="G91" s="146">
        <v>100300</v>
      </c>
      <c r="H91" s="146">
        <v>99920</v>
      </c>
      <c r="I91" s="146">
        <f t="shared" si="2"/>
        <v>380</v>
      </c>
      <c r="J91" s="164">
        <f t="shared" si="3"/>
        <v>0.99621136590229309</v>
      </c>
    </row>
    <row r="92" spans="1:10" ht="30" x14ac:dyDescent="0.25">
      <c r="A92" s="152" t="s">
        <v>49</v>
      </c>
      <c r="B92" s="122" t="s">
        <v>219</v>
      </c>
      <c r="C92" s="102" t="s">
        <v>131</v>
      </c>
      <c r="D92" s="102" t="s">
        <v>190</v>
      </c>
      <c r="E92" s="102" t="s">
        <v>297</v>
      </c>
      <c r="F92" s="102" t="s">
        <v>131</v>
      </c>
      <c r="G92" s="147">
        <v>4752800</v>
      </c>
      <c r="H92" s="147">
        <v>2502740.4</v>
      </c>
      <c r="I92" s="147">
        <f t="shared" si="2"/>
        <v>2250059.6</v>
      </c>
      <c r="J92" s="208">
        <f t="shared" si="3"/>
        <v>0.52658230937552597</v>
      </c>
    </row>
    <row r="93" spans="1:10" ht="45" x14ac:dyDescent="0.25">
      <c r="A93" s="153" t="s">
        <v>43</v>
      </c>
      <c r="B93" s="123" t="s">
        <v>219</v>
      </c>
      <c r="C93" s="103" t="s">
        <v>131</v>
      </c>
      <c r="D93" s="103" t="s">
        <v>268</v>
      </c>
      <c r="E93" s="103" t="s">
        <v>297</v>
      </c>
      <c r="F93" s="103" t="s">
        <v>131</v>
      </c>
      <c r="G93" s="146">
        <v>4752800</v>
      </c>
      <c r="H93" s="146">
        <v>2502740.4</v>
      </c>
      <c r="I93" s="146">
        <f t="shared" si="2"/>
        <v>2250059.6</v>
      </c>
      <c r="J93" s="164">
        <f t="shared" si="3"/>
        <v>0.52658230937552597</v>
      </c>
    </row>
    <row r="94" spans="1:10" ht="75" x14ac:dyDescent="0.25">
      <c r="A94" s="153" t="s">
        <v>45</v>
      </c>
      <c r="B94" s="123" t="s">
        <v>219</v>
      </c>
      <c r="C94" s="103" t="s">
        <v>131</v>
      </c>
      <c r="D94" s="103" t="s">
        <v>268</v>
      </c>
      <c r="E94" s="103" t="s">
        <v>297</v>
      </c>
      <c r="F94" s="103" t="s">
        <v>28</v>
      </c>
      <c r="G94" s="146">
        <v>4344400</v>
      </c>
      <c r="H94" s="146">
        <v>2406471.02</v>
      </c>
      <c r="I94" s="146">
        <f t="shared" si="2"/>
        <v>1937928.98</v>
      </c>
      <c r="J94" s="164">
        <f t="shared" si="3"/>
        <v>0.55392482736396276</v>
      </c>
    </row>
    <row r="95" spans="1:10" ht="30" x14ac:dyDescent="0.25">
      <c r="A95" s="153" t="s">
        <v>40</v>
      </c>
      <c r="B95" s="123" t="s">
        <v>219</v>
      </c>
      <c r="C95" s="103" t="s">
        <v>131</v>
      </c>
      <c r="D95" s="103" t="s">
        <v>268</v>
      </c>
      <c r="E95" s="103" t="s">
        <v>297</v>
      </c>
      <c r="F95" s="103" t="s">
        <v>65</v>
      </c>
      <c r="G95" s="146">
        <v>4344400</v>
      </c>
      <c r="H95" s="146">
        <v>2406471.02</v>
      </c>
      <c r="I95" s="146">
        <f t="shared" si="2"/>
        <v>1937928.98</v>
      </c>
      <c r="J95" s="164">
        <f t="shared" si="3"/>
        <v>0.55392482736396276</v>
      </c>
    </row>
    <row r="96" spans="1:10" x14ac:dyDescent="0.25">
      <c r="A96" s="153" t="s">
        <v>225</v>
      </c>
      <c r="B96" s="123" t="s">
        <v>219</v>
      </c>
      <c r="C96" s="103" t="s">
        <v>131</v>
      </c>
      <c r="D96" s="103" t="s">
        <v>268</v>
      </c>
      <c r="E96" s="103" t="s">
        <v>297</v>
      </c>
      <c r="F96" s="103" t="s">
        <v>99</v>
      </c>
      <c r="G96" s="146">
        <v>3140600</v>
      </c>
      <c r="H96" s="146">
        <v>1700494.68</v>
      </c>
      <c r="I96" s="146">
        <f t="shared" si="2"/>
        <v>1440105.32</v>
      </c>
      <c r="J96" s="164">
        <f t="shared" si="3"/>
        <v>0.54145535248041776</v>
      </c>
    </row>
    <row r="97" spans="1:10" ht="30" x14ac:dyDescent="0.25">
      <c r="A97" s="153" t="s">
        <v>188</v>
      </c>
      <c r="B97" s="123" t="s">
        <v>219</v>
      </c>
      <c r="C97" s="103" t="s">
        <v>131</v>
      </c>
      <c r="D97" s="103" t="s">
        <v>268</v>
      </c>
      <c r="E97" s="103" t="s">
        <v>297</v>
      </c>
      <c r="F97" s="103" t="s">
        <v>119</v>
      </c>
      <c r="G97" s="146">
        <v>255300</v>
      </c>
      <c r="H97" s="146">
        <v>244756</v>
      </c>
      <c r="I97" s="146">
        <f t="shared" si="2"/>
        <v>10544</v>
      </c>
      <c r="J97" s="164">
        <f t="shared" si="3"/>
        <v>0.95869956913435173</v>
      </c>
    </row>
    <row r="98" spans="1:10" ht="60" x14ac:dyDescent="0.25">
      <c r="A98" s="153" t="s">
        <v>257</v>
      </c>
      <c r="B98" s="123" t="s">
        <v>219</v>
      </c>
      <c r="C98" s="103" t="s">
        <v>131</v>
      </c>
      <c r="D98" s="103" t="s">
        <v>268</v>
      </c>
      <c r="E98" s="103" t="s">
        <v>297</v>
      </c>
      <c r="F98" s="103" t="s">
        <v>121</v>
      </c>
      <c r="G98" s="146">
        <v>948500</v>
      </c>
      <c r="H98" s="146">
        <v>461220.34</v>
      </c>
      <c r="I98" s="146">
        <f t="shared" si="2"/>
        <v>487279.66</v>
      </c>
      <c r="J98" s="164">
        <f t="shared" si="3"/>
        <v>0.48626287822878234</v>
      </c>
    </row>
    <row r="99" spans="1:10" ht="30" x14ac:dyDescent="0.25">
      <c r="A99" s="153" t="s">
        <v>324</v>
      </c>
      <c r="B99" s="123" t="s">
        <v>219</v>
      </c>
      <c r="C99" s="103" t="s">
        <v>131</v>
      </c>
      <c r="D99" s="103" t="s">
        <v>268</v>
      </c>
      <c r="E99" s="103" t="s">
        <v>297</v>
      </c>
      <c r="F99" s="103" t="s">
        <v>219</v>
      </c>
      <c r="G99" s="146">
        <v>408400</v>
      </c>
      <c r="H99" s="146">
        <v>96269.38</v>
      </c>
      <c r="I99" s="146">
        <f t="shared" si="2"/>
        <v>312130.62</v>
      </c>
      <c r="J99" s="164">
        <f t="shared" si="3"/>
        <v>0.23572326150832518</v>
      </c>
    </row>
    <row r="100" spans="1:10" ht="45" x14ac:dyDescent="0.25">
      <c r="A100" s="153" t="s">
        <v>15</v>
      </c>
      <c r="B100" s="123" t="s">
        <v>219</v>
      </c>
      <c r="C100" s="103" t="s">
        <v>131</v>
      </c>
      <c r="D100" s="103" t="s">
        <v>268</v>
      </c>
      <c r="E100" s="103" t="s">
        <v>297</v>
      </c>
      <c r="F100" s="103" t="s">
        <v>310</v>
      </c>
      <c r="G100" s="146">
        <v>408400</v>
      </c>
      <c r="H100" s="146">
        <v>96269.38</v>
      </c>
      <c r="I100" s="146">
        <f t="shared" si="2"/>
        <v>312130.62</v>
      </c>
      <c r="J100" s="164">
        <f t="shared" si="3"/>
        <v>0.23572326150832518</v>
      </c>
    </row>
    <row r="101" spans="1:10" x14ac:dyDescent="0.25">
      <c r="A101" s="153" t="s">
        <v>301</v>
      </c>
      <c r="B101" s="123" t="s">
        <v>219</v>
      </c>
      <c r="C101" s="103" t="s">
        <v>131</v>
      </c>
      <c r="D101" s="103" t="s">
        <v>268</v>
      </c>
      <c r="E101" s="103" t="s">
        <v>297</v>
      </c>
      <c r="F101" s="103" t="s">
        <v>111</v>
      </c>
      <c r="G101" s="146">
        <v>408400</v>
      </c>
      <c r="H101" s="146">
        <v>96269.38</v>
      </c>
      <c r="I101" s="146">
        <f t="shared" si="2"/>
        <v>312130.62</v>
      </c>
      <c r="J101" s="164">
        <f t="shared" si="3"/>
        <v>0.23572326150832518</v>
      </c>
    </row>
    <row r="102" spans="1:10" x14ac:dyDescent="0.25">
      <c r="A102" s="152" t="s">
        <v>71</v>
      </c>
      <c r="B102" s="122" t="s">
        <v>219</v>
      </c>
      <c r="C102" s="102" t="s">
        <v>131</v>
      </c>
      <c r="D102" s="102" t="s">
        <v>387</v>
      </c>
      <c r="E102" s="102" t="s">
        <v>297</v>
      </c>
      <c r="F102" s="102" t="s">
        <v>131</v>
      </c>
      <c r="G102" s="147">
        <v>32344500</v>
      </c>
      <c r="H102" s="147">
        <v>9949825.0600000005</v>
      </c>
      <c r="I102" s="147">
        <f t="shared" si="2"/>
        <v>22394674.939999998</v>
      </c>
      <c r="J102" s="208">
        <f t="shared" si="3"/>
        <v>0.30762030824406006</v>
      </c>
    </row>
    <row r="103" spans="1:10" x14ac:dyDescent="0.25">
      <c r="A103" s="153" t="s">
        <v>129</v>
      </c>
      <c r="B103" s="123" t="s">
        <v>219</v>
      </c>
      <c r="C103" s="103" t="s">
        <v>131</v>
      </c>
      <c r="D103" s="103" t="s">
        <v>31</v>
      </c>
      <c r="E103" s="103" t="s">
        <v>297</v>
      </c>
      <c r="F103" s="103" t="s">
        <v>131</v>
      </c>
      <c r="G103" s="146">
        <v>16162400</v>
      </c>
      <c r="H103" s="146">
        <v>6722299.6900000004</v>
      </c>
      <c r="I103" s="146">
        <f t="shared" si="2"/>
        <v>9440100.3099999987</v>
      </c>
      <c r="J103" s="164">
        <f t="shared" si="3"/>
        <v>0.4159221210958769</v>
      </c>
    </row>
    <row r="104" spans="1:10" ht="30" x14ac:dyDescent="0.25">
      <c r="A104" s="153" t="s">
        <v>324</v>
      </c>
      <c r="B104" s="123" t="s">
        <v>219</v>
      </c>
      <c r="C104" s="103" t="s">
        <v>131</v>
      </c>
      <c r="D104" s="103" t="s">
        <v>31</v>
      </c>
      <c r="E104" s="103" t="s">
        <v>297</v>
      </c>
      <c r="F104" s="103" t="s">
        <v>219</v>
      </c>
      <c r="G104" s="146">
        <v>16162400</v>
      </c>
      <c r="H104" s="146">
        <v>6722299.6900000004</v>
      </c>
      <c r="I104" s="146">
        <f t="shared" si="2"/>
        <v>9440100.3099999987</v>
      </c>
      <c r="J104" s="164">
        <f t="shared" si="3"/>
        <v>0.4159221210958769</v>
      </c>
    </row>
    <row r="105" spans="1:10" ht="45" x14ac:dyDescent="0.25">
      <c r="A105" s="153" t="s">
        <v>15</v>
      </c>
      <c r="B105" s="123" t="s">
        <v>219</v>
      </c>
      <c r="C105" s="103" t="s">
        <v>131</v>
      </c>
      <c r="D105" s="103" t="s">
        <v>31</v>
      </c>
      <c r="E105" s="103" t="s">
        <v>297</v>
      </c>
      <c r="F105" s="103" t="s">
        <v>310</v>
      </c>
      <c r="G105" s="146">
        <v>16162400</v>
      </c>
      <c r="H105" s="146">
        <v>6722299.6900000004</v>
      </c>
      <c r="I105" s="146">
        <f t="shared" si="2"/>
        <v>9440100.3099999987</v>
      </c>
      <c r="J105" s="164">
        <f t="shared" si="3"/>
        <v>0.4159221210958769</v>
      </c>
    </row>
    <row r="106" spans="1:10" x14ac:dyDescent="0.25">
      <c r="A106" s="153" t="s">
        <v>301</v>
      </c>
      <c r="B106" s="123" t="s">
        <v>219</v>
      </c>
      <c r="C106" s="103" t="s">
        <v>131</v>
      </c>
      <c r="D106" s="103" t="s">
        <v>31</v>
      </c>
      <c r="E106" s="103" t="s">
        <v>297</v>
      </c>
      <c r="F106" s="103" t="s">
        <v>111</v>
      </c>
      <c r="G106" s="146">
        <v>16162400</v>
      </c>
      <c r="H106" s="146">
        <v>6722299.6900000004</v>
      </c>
      <c r="I106" s="146">
        <f t="shared" si="2"/>
        <v>9440100.3099999987</v>
      </c>
      <c r="J106" s="164">
        <f t="shared" si="3"/>
        <v>0.4159221210958769</v>
      </c>
    </row>
    <row r="107" spans="1:10" x14ac:dyDescent="0.25">
      <c r="A107" s="153" t="s">
        <v>12</v>
      </c>
      <c r="B107" s="123" t="s">
        <v>219</v>
      </c>
      <c r="C107" s="103" t="s">
        <v>131</v>
      </c>
      <c r="D107" s="103" t="s">
        <v>136</v>
      </c>
      <c r="E107" s="103" t="s">
        <v>297</v>
      </c>
      <c r="F107" s="103" t="s">
        <v>131</v>
      </c>
      <c r="G107" s="146">
        <v>14759000</v>
      </c>
      <c r="H107" s="146">
        <v>2833670</v>
      </c>
      <c r="I107" s="146">
        <f t="shared" si="2"/>
        <v>11925330</v>
      </c>
      <c r="J107" s="164">
        <f t="shared" si="3"/>
        <v>0.19199607019445761</v>
      </c>
    </row>
    <row r="108" spans="1:10" ht="30" x14ac:dyDescent="0.25">
      <c r="A108" s="153" t="s">
        <v>324</v>
      </c>
      <c r="B108" s="123" t="s">
        <v>219</v>
      </c>
      <c r="C108" s="103" t="s">
        <v>131</v>
      </c>
      <c r="D108" s="103" t="s">
        <v>136</v>
      </c>
      <c r="E108" s="103" t="s">
        <v>297</v>
      </c>
      <c r="F108" s="103" t="s">
        <v>219</v>
      </c>
      <c r="G108" s="146">
        <v>14759000</v>
      </c>
      <c r="H108" s="146">
        <v>2833670</v>
      </c>
      <c r="I108" s="146">
        <f t="shared" si="2"/>
        <v>11925330</v>
      </c>
      <c r="J108" s="164">
        <f t="shared" si="3"/>
        <v>0.19199607019445761</v>
      </c>
    </row>
    <row r="109" spans="1:10" ht="45" x14ac:dyDescent="0.25">
      <c r="A109" s="153" t="s">
        <v>15</v>
      </c>
      <c r="B109" s="123" t="s">
        <v>219</v>
      </c>
      <c r="C109" s="103" t="s">
        <v>131</v>
      </c>
      <c r="D109" s="103" t="s">
        <v>136</v>
      </c>
      <c r="E109" s="103" t="s">
        <v>297</v>
      </c>
      <c r="F109" s="103" t="s">
        <v>310</v>
      </c>
      <c r="G109" s="146">
        <v>14759000</v>
      </c>
      <c r="H109" s="146">
        <v>2833670</v>
      </c>
      <c r="I109" s="146">
        <f t="shared" si="2"/>
        <v>11925330</v>
      </c>
      <c r="J109" s="164">
        <f t="shared" si="3"/>
        <v>0.19199607019445761</v>
      </c>
    </row>
    <row r="110" spans="1:10" x14ac:dyDescent="0.25">
      <c r="A110" s="153" t="s">
        <v>301</v>
      </c>
      <c r="B110" s="123" t="s">
        <v>219</v>
      </c>
      <c r="C110" s="103" t="s">
        <v>131</v>
      </c>
      <c r="D110" s="103" t="s">
        <v>136</v>
      </c>
      <c r="E110" s="103" t="s">
        <v>297</v>
      </c>
      <c r="F110" s="103" t="s">
        <v>111</v>
      </c>
      <c r="G110" s="146">
        <v>14759000</v>
      </c>
      <c r="H110" s="146">
        <v>2833670</v>
      </c>
      <c r="I110" s="146">
        <f t="shared" si="2"/>
        <v>11925330</v>
      </c>
      <c r="J110" s="164">
        <f t="shared" si="3"/>
        <v>0.19199607019445761</v>
      </c>
    </row>
    <row r="111" spans="1:10" x14ac:dyDescent="0.25">
      <c r="A111" s="153" t="s">
        <v>317</v>
      </c>
      <c r="B111" s="123" t="s">
        <v>219</v>
      </c>
      <c r="C111" s="103" t="s">
        <v>131</v>
      </c>
      <c r="D111" s="103" t="s">
        <v>176</v>
      </c>
      <c r="E111" s="103" t="s">
        <v>297</v>
      </c>
      <c r="F111" s="103" t="s">
        <v>131</v>
      </c>
      <c r="G111" s="146">
        <v>1423100</v>
      </c>
      <c r="H111" s="146">
        <v>393855.37</v>
      </c>
      <c r="I111" s="146">
        <f t="shared" si="2"/>
        <v>1029244.63</v>
      </c>
      <c r="J111" s="164">
        <f t="shared" si="3"/>
        <v>0.27675874499332442</v>
      </c>
    </row>
    <row r="112" spans="1:10" ht="75" x14ac:dyDescent="0.25">
      <c r="A112" s="153" t="s">
        <v>45</v>
      </c>
      <c r="B112" s="123" t="s">
        <v>219</v>
      </c>
      <c r="C112" s="103" t="s">
        <v>131</v>
      </c>
      <c r="D112" s="103" t="s">
        <v>176</v>
      </c>
      <c r="E112" s="103" t="s">
        <v>297</v>
      </c>
      <c r="F112" s="103" t="s">
        <v>28</v>
      </c>
      <c r="G112" s="146">
        <v>358500</v>
      </c>
      <c r="H112" s="146">
        <v>135855.37</v>
      </c>
      <c r="I112" s="146">
        <f t="shared" si="2"/>
        <v>222644.63</v>
      </c>
      <c r="J112" s="164">
        <f t="shared" si="3"/>
        <v>0.37895500697350071</v>
      </c>
    </row>
    <row r="113" spans="1:10" ht="30" x14ac:dyDescent="0.25">
      <c r="A113" s="153" t="s">
        <v>201</v>
      </c>
      <c r="B113" s="123" t="s">
        <v>219</v>
      </c>
      <c r="C113" s="103" t="s">
        <v>131</v>
      </c>
      <c r="D113" s="103" t="s">
        <v>176</v>
      </c>
      <c r="E113" s="103" t="s">
        <v>297</v>
      </c>
      <c r="F113" s="103" t="s">
        <v>25</v>
      </c>
      <c r="G113" s="146">
        <v>358500</v>
      </c>
      <c r="H113" s="146">
        <v>135855.37</v>
      </c>
      <c r="I113" s="146">
        <f t="shared" si="2"/>
        <v>222644.63</v>
      </c>
      <c r="J113" s="164">
        <f t="shared" si="3"/>
        <v>0.37895500697350071</v>
      </c>
    </row>
    <row r="114" spans="1:10" ht="30" x14ac:dyDescent="0.25">
      <c r="A114" s="153" t="s">
        <v>2</v>
      </c>
      <c r="B114" s="123" t="s">
        <v>219</v>
      </c>
      <c r="C114" s="103" t="s">
        <v>131</v>
      </c>
      <c r="D114" s="103" t="s">
        <v>176</v>
      </c>
      <c r="E114" s="103" t="s">
        <v>297</v>
      </c>
      <c r="F114" s="103" t="s">
        <v>127</v>
      </c>
      <c r="G114" s="146">
        <v>250000</v>
      </c>
      <c r="H114" s="146">
        <v>86412.5</v>
      </c>
      <c r="I114" s="146">
        <f t="shared" si="2"/>
        <v>163587.5</v>
      </c>
      <c r="J114" s="164">
        <f t="shared" si="3"/>
        <v>0.34565000000000001</v>
      </c>
    </row>
    <row r="115" spans="1:10" ht="45" x14ac:dyDescent="0.25">
      <c r="A115" s="153" t="s">
        <v>222</v>
      </c>
      <c r="B115" s="123" t="s">
        <v>219</v>
      </c>
      <c r="C115" s="103" t="s">
        <v>131</v>
      </c>
      <c r="D115" s="103" t="s">
        <v>176</v>
      </c>
      <c r="E115" s="103" t="s">
        <v>297</v>
      </c>
      <c r="F115" s="103" t="s">
        <v>157</v>
      </c>
      <c r="G115" s="146">
        <v>33000</v>
      </c>
      <c r="H115" s="146">
        <v>0</v>
      </c>
      <c r="I115" s="146">
        <f t="shared" si="2"/>
        <v>33000</v>
      </c>
      <c r="J115" s="164">
        <f t="shared" si="3"/>
        <v>0</v>
      </c>
    </row>
    <row r="116" spans="1:10" ht="60" x14ac:dyDescent="0.25">
      <c r="A116" s="153" t="s">
        <v>296</v>
      </c>
      <c r="B116" s="123" t="s">
        <v>219</v>
      </c>
      <c r="C116" s="103" t="s">
        <v>131</v>
      </c>
      <c r="D116" s="103" t="s">
        <v>176</v>
      </c>
      <c r="E116" s="103" t="s">
        <v>297</v>
      </c>
      <c r="F116" s="103" t="s">
        <v>159</v>
      </c>
      <c r="G116" s="146">
        <v>75500</v>
      </c>
      <c r="H116" s="146">
        <v>49442.87</v>
      </c>
      <c r="I116" s="146">
        <f t="shared" si="2"/>
        <v>26057.129999999997</v>
      </c>
      <c r="J116" s="164">
        <f t="shared" si="3"/>
        <v>0.65487245033112584</v>
      </c>
    </row>
    <row r="117" spans="1:10" ht="30" x14ac:dyDescent="0.25">
      <c r="A117" s="153" t="s">
        <v>324</v>
      </c>
      <c r="B117" s="123" t="s">
        <v>219</v>
      </c>
      <c r="C117" s="103" t="s">
        <v>131</v>
      </c>
      <c r="D117" s="103" t="s">
        <v>176</v>
      </c>
      <c r="E117" s="103" t="s">
        <v>297</v>
      </c>
      <c r="F117" s="103" t="s">
        <v>219</v>
      </c>
      <c r="G117" s="146">
        <v>956200</v>
      </c>
      <c r="H117" s="146">
        <v>258000</v>
      </c>
      <c r="I117" s="146">
        <f t="shared" si="2"/>
        <v>698200</v>
      </c>
      <c r="J117" s="164">
        <f t="shared" si="3"/>
        <v>0.26981802970089941</v>
      </c>
    </row>
    <row r="118" spans="1:10" ht="45" x14ac:dyDescent="0.25">
      <c r="A118" s="153" t="s">
        <v>15</v>
      </c>
      <c r="B118" s="123" t="s">
        <v>219</v>
      </c>
      <c r="C118" s="103" t="s">
        <v>131</v>
      </c>
      <c r="D118" s="103" t="s">
        <v>176</v>
      </c>
      <c r="E118" s="103" t="s">
        <v>297</v>
      </c>
      <c r="F118" s="103" t="s">
        <v>310</v>
      </c>
      <c r="G118" s="146">
        <v>956200</v>
      </c>
      <c r="H118" s="146">
        <v>258000</v>
      </c>
      <c r="I118" s="146">
        <f t="shared" si="2"/>
        <v>698200</v>
      </c>
      <c r="J118" s="164">
        <f t="shared" si="3"/>
        <v>0.26981802970089941</v>
      </c>
    </row>
    <row r="119" spans="1:10" x14ac:dyDescent="0.25">
      <c r="A119" s="153" t="s">
        <v>301</v>
      </c>
      <c r="B119" s="123" t="s">
        <v>219</v>
      </c>
      <c r="C119" s="103" t="s">
        <v>131</v>
      </c>
      <c r="D119" s="103" t="s">
        <v>176</v>
      </c>
      <c r="E119" s="103" t="s">
        <v>297</v>
      </c>
      <c r="F119" s="103" t="s">
        <v>111</v>
      </c>
      <c r="G119" s="146">
        <v>956200</v>
      </c>
      <c r="H119" s="146">
        <v>258000</v>
      </c>
      <c r="I119" s="146">
        <f t="shared" si="2"/>
        <v>698200</v>
      </c>
      <c r="J119" s="164">
        <f t="shared" si="3"/>
        <v>0.26981802970089941</v>
      </c>
    </row>
    <row r="120" spans="1:10" x14ac:dyDescent="0.25">
      <c r="A120" s="153" t="s">
        <v>95</v>
      </c>
      <c r="B120" s="123" t="s">
        <v>219</v>
      </c>
      <c r="C120" s="103" t="s">
        <v>131</v>
      </c>
      <c r="D120" s="103" t="s">
        <v>176</v>
      </c>
      <c r="E120" s="103" t="s">
        <v>297</v>
      </c>
      <c r="F120" s="103" t="s">
        <v>57</v>
      </c>
      <c r="G120" s="146">
        <v>108400</v>
      </c>
      <c r="H120" s="146">
        <v>0</v>
      </c>
      <c r="I120" s="146">
        <f t="shared" si="2"/>
        <v>108400</v>
      </c>
      <c r="J120" s="164">
        <f t="shared" si="3"/>
        <v>0</v>
      </c>
    </row>
    <row r="121" spans="1:10" ht="60" x14ac:dyDescent="0.25">
      <c r="A121" s="153" t="s">
        <v>139</v>
      </c>
      <c r="B121" s="123" t="s">
        <v>219</v>
      </c>
      <c r="C121" s="103" t="s">
        <v>131</v>
      </c>
      <c r="D121" s="103" t="s">
        <v>176</v>
      </c>
      <c r="E121" s="103" t="s">
        <v>297</v>
      </c>
      <c r="F121" s="103" t="s">
        <v>100</v>
      </c>
      <c r="G121" s="146">
        <v>108400</v>
      </c>
      <c r="H121" s="146">
        <v>0</v>
      </c>
      <c r="I121" s="146">
        <f t="shared" si="2"/>
        <v>108400</v>
      </c>
      <c r="J121" s="164">
        <f t="shared" si="3"/>
        <v>0</v>
      </c>
    </row>
    <row r="122" spans="1:10" ht="60" x14ac:dyDescent="0.25">
      <c r="A122" s="153" t="s">
        <v>389</v>
      </c>
      <c r="B122" s="123" t="s">
        <v>219</v>
      </c>
      <c r="C122" s="103" t="s">
        <v>131</v>
      </c>
      <c r="D122" s="103" t="s">
        <v>176</v>
      </c>
      <c r="E122" s="103" t="s">
        <v>297</v>
      </c>
      <c r="F122" s="103" t="s">
        <v>120</v>
      </c>
      <c r="G122" s="146">
        <v>108400</v>
      </c>
      <c r="H122" s="146">
        <v>0</v>
      </c>
      <c r="I122" s="146">
        <f t="shared" si="2"/>
        <v>108400</v>
      </c>
      <c r="J122" s="164">
        <f t="shared" si="3"/>
        <v>0</v>
      </c>
    </row>
    <row r="123" spans="1:10" x14ac:dyDescent="0.25">
      <c r="A123" s="152" t="s">
        <v>204</v>
      </c>
      <c r="B123" s="122" t="s">
        <v>219</v>
      </c>
      <c r="C123" s="102" t="s">
        <v>131</v>
      </c>
      <c r="D123" s="102" t="s">
        <v>279</v>
      </c>
      <c r="E123" s="102" t="s">
        <v>297</v>
      </c>
      <c r="F123" s="102" t="s">
        <v>131</v>
      </c>
      <c r="G123" s="147">
        <v>86273807</v>
      </c>
      <c r="H123" s="147">
        <v>25410882.199999999</v>
      </c>
      <c r="I123" s="147">
        <f t="shared" si="2"/>
        <v>60862924.799999997</v>
      </c>
      <c r="J123" s="208">
        <f t="shared" si="3"/>
        <v>0.2945376248436562</v>
      </c>
    </row>
    <row r="124" spans="1:10" x14ac:dyDescent="0.25">
      <c r="A124" s="153" t="s">
        <v>165</v>
      </c>
      <c r="B124" s="123" t="s">
        <v>219</v>
      </c>
      <c r="C124" s="103" t="s">
        <v>131</v>
      </c>
      <c r="D124" s="103" t="s">
        <v>315</v>
      </c>
      <c r="E124" s="103" t="s">
        <v>297</v>
      </c>
      <c r="F124" s="103" t="s">
        <v>131</v>
      </c>
      <c r="G124" s="146">
        <v>10915700</v>
      </c>
      <c r="H124" s="146">
        <v>4733384.5999999996</v>
      </c>
      <c r="I124" s="146">
        <f t="shared" si="2"/>
        <v>6182315.4000000004</v>
      </c>
      <c r="J124" s="164">
        <f t="shared" si="3"/>
        <v>0.43363088029168989</v>
      </c>
    </row>
    <row r="125" spans="1:10" ht="30" x14ac:dyDescent="0.25">
      <c r="A125" s="153" t="s">
        <v>324</v>
      </c>
      <c r="B125" s="123" t="s">
        <v>219</v>
      </c>
      <c r="C125" s="103" t="s">
        <v>131</v>
      </c>
      <c r="D125" s="103" t="s">
        <v>315</v>
      </c>
      <c r="E125" s="103" t="s">
        <v>297</v>
      </c>
      <c r="F125" s="103" t="s">
        <v>219</v>
      </c>
      <c r="G125" s="146">
        <v>9961100</v>
      </c>
      <c r="H125" s="146">
        <v>4277304.13</v>
      </c>
      <c r="I125" s="146">
        <f t="shared" si="2"/>
        <v>5683795.8700000001</v>
      </c>
      <c r="J125" s="164">
        <f t="shared" si="3"/>
        <v>0.42940078204214394</v>
      </c>
    </row>
    <row r="126" spans="1:10" ht="45" x14ac:dyDescent="0.25">
      <c r="A126" s="153" t="s">
        <v>15</v>
      </c>
      <c r="B126" s="123" t="s">
        <v>219</v>
      </c>
      <c r="C126" s="103" t="s">
        <v>131</v>
      </c>
      <c r="D126" s="103" t="s">
        <v>315</v>
      </c>
      <c r="E126" s="103" t="s">
        <v>297</v>
      </c>
      <c r="F126" s="103" t="s">
        <v>310</v>
      </c>
      <c r="G126" s="146">
        <v>9961100</v>
      </c>
      <c r="H126" s="146">
        <v>4277304.13</v>
      </c>
      <c r="I126" s="146">
        <f t="shared" si="2"/>
        <v>5683795.8700000001</v>
      </c>
      <c r="J126" s="164">
        <f t="shared" si="3"/>
        <v>0.42940078204214394</v>
      </c>
    </row>
    <row r="127" spans="1:10" x14ac:dyDescent="0.25">
      <c r="A127" s="153" t="s">
        <v>301</v>
      </c>
      <c r="B127" s="123" t="s">
        <v>219</v>
      </c>
      <c r="C127" s="103" t="s">
        <v>131</v>
      </c>
      <c r="D127" s="103" t="s">
        <v>315</v>
      </c>
      <c r="E127" s="103" t="s">
        <v>297</v>
      </c>
      <c r="F127" s="103" t="s">
        <v>111</v>
      </c>
      <c r="G127" s="146">
        <v>9961100</v>
      </c>
      <c r="H127" s="146">
        <v>4277304.13</v>
      </c>
      <c r="I127" s="146">
        <f t="shared" si="2"/>
        <v>5683795.8700000001</v>
      </c>
      <c r="J127" s="164">
        <f t="shared" si="3"/>
        <v>0.42940078204214394</v>
      </c>
    </row>
    <row r="128" spans="1:10" ht="30" x14ac:dyDescent="0.25">
      <c r="A128" s="153" t="s">
        <v>191</v>
      </c>
      <c r="B128" s="123" t="s">
        <v>219</v>
      </c>
      <c r="C128" s="103" t="s">
        <v>131</v>
      </c>
      <c r="D128" s="103" t="s">
        <v>315</v>
      </c>
      <c r="E128" s="103" t="s">
        <v>297</v>
      </c>
      <c r="F128" s="103" t="s">
        <v>302</v>
      </c>
      <c r="G128" s="146">
        <v>10000</v>
      </c>
      <c r="H128" s="146">
        <v>0</v>
      </c>
      <c r="I128" s="146">
        <f t="shared" si="2"/>
        <v>10000</v>
      </c>
      <c r="J128" s="164">
        <f t="shared" si="3"/>
        <v>0</v>
      </c>
    </row>
    <row r="129" spans="1:10" x14ac:dyDescent="0.25">
      <c r="A129" s="153" t="s">
        <v>29</v>
      </c>
      <c r="B129" s="123" t="s">
        <v>219</v>
      </c>
      <c r="C129" s="103" t="s">
        <v>131</v>
      </c>
      <c r="D129" s="103" t="s">
        <v>315</v>
      </c>
      <c r="E129" s="103" t="s">
        <v>297</v>
      </c>
      <c r="F129" s="103" t="s">
        <v>347</v>
      </c>
      <c r="G129" s="146">
        <v>10000</v>
      </c>
      <c r="H129" s="146">
        <v>0</v>
      </c>
      <c r="I129" s="146">
        <f t="shared" si="2"/>
        <v>10000</v>
      </c>
      <c r="J129" s="164">
        <f t="shared" si="3"/>
        <v>0</v>
      </c>
    </row>
    <row r="130" spans="1:10" ht="45" x14ac:dyDescent="0.25">
      <c r="A130" s="153" t="s">
        <v>249</v>
      </c>
      <c r="B130" s="123" t="s">
        <v>219</v>
      </c>
      <c r="C130" s="103" t="s">
        <v>131</v>
      </c>
      <c r="D130" s="103" t="s">
        <v>315</v>
      </c>
      <c r="E130" s="103" t="s">
        <v>297</v>
      </c>
      <c r="F130" s="103" t="s">
        <v>88</v>
      </c>
      <c r="G130" s="146">
        <v>10000</v>
      </c>
      <c r="H130" s="146">
        <v>0</v>
      </c>
      <c r="I130" s="146">
        <f t="shared" si="2"/>
        <v>10000</v>
      </c>
      <c r="J130" s="164">
        <f t="shared" si="3"/>
        <v>0</v>
      </c>
    </row>
    <row r="131" spans="1:10" x14ac:dyDescent="0.25">
      <c r="A131" s="153" t="s">
        <v>95</v>
      </c>
      <c r="B131" s="123" t="s">
        <v>219</v>
      </c>
      <c r="C131" s="103" t="s">
        <v>131</v>
      </c>
      <c r="D131" s="103" t="s">
        <v>315</v>
      </c>
      <c r="E131" s="103" t="s">
        <v>297</v>
      </c>
      <c r="F131" s="103" t="s">
        <v>57</v>
      </c>
      <c r="G131" s="146">
        <v>944600</v>
      </c>
      <c r="H131" s="146">
        <v>456080.47</v>
      </c>
      <c r="I131" s="146">
        <f t="shared" si="2"/>
        <v>488519.53</v>
      </c>
      <c r="J131" s="164">
        <f t="shared" si="3"/>
        <v>0.48282920813042557</v>
      </c>
    </row>
    <row r="132" spans="1:10" x14ac:dyDescent="0.25">
      <c r="A132" s="153" t="s">
        <v>385</v>
      </c>
      <c r="B132" s="123" t="s">
        <v>219</v>
      </c>
      <c r="C132" s="103" t="s">
        <v>131</v>
      </c>
      <c r="D132" s="103" t="s">
        <v>315</v>
      </c>
      <c r="E132" s="103" t="s">
        <v>297</v>
      </c>
      <c r="F132" s="103" t="s">
        <v>170</v>
      </c>
      <c r="G132" s="146">
        <v>895500</v>
      </c>
      <c r="H132" s="146">
        <v>456080.47</v>
      </c>
      <c r="I132" s="146">
        <f t="shared" si="2"/>
        <v>439419.53</v>
      </c>
      <c r="J132" s="164">
        <f t="shared" si="3"/>
        <v>0.50930259073143491</v>
      </c>
    </row>
    <row r="133" spans="1:10" ht="45" x14ac:dyDescent="0.25">
      <c r="A133" s="153" t="s">
        <v>27</v>
      </c>
      <c r="B133" s="123" t="s">
        <v>219</v>
      </c>
      <c r="C133" s="103" t="s">
        <v>131</v>
      </c>
      <c r="D133" s="103" t="s">
        <v>315</v>
      </c>
      <c r="E133" s="103" t="s">
        <v>297</v>
      </c>
      <c r="F133" s="103" t="s">
        <v>215</v>
      </c>
      <c r="G133" s="146">
        <v>895500</v>
      </c>
      <c r="H133" s="146">
        <v>456080.47</v>
      </c>
      <c r="I133" s="146">
        <f t="shared" si="2"/>
        <v>439419.53</v>
      </c>
      <c r="J133" s="164">
        <f t="shared" si="3"/>
        <v>0.50930259073143491</v>
      </c>
    </row>
    <row r="134" spans="1:10" x14ac:dyDescent="0.25">
      <c r="A134" s="153" t="s">
        <v>70</v>
      </c>
      <c r="B134" s="123" t="s">
        <v>219</v>
      </c>
      <c r="C134" s="103" t="s">
        <v>131</v>
      </c>
      <c r="D134" s="103" t="s">
        <v>315</v>
      </c>
      <c r="E134" s="103" t="s">
        <v>297</v>
      </c>
      <c r="F134" s="103" t="s">
        <v>166</v>
      </c>
      <c r="G134" s="146">
        <v>49100</v>
      </c>
      <c r="H134" s="146">
        <v>0</v>
      </c>
      <c r="I134" s="146">
        <f t="shared" si="2"/>
        <v>49100</v>
      </c>
      <c r="J134" s="164">
        <f t="shared" si="3"/>
        <v>0</v>
      </c>
    </row>
    <row r="135" spans="1:10" ht="30" x14ac:dyDescent="0.25">
      <c r="A135" s="153" t="s">
        <v>303</v>
      </c>
      <c r="B135" s="123" t="s">
        <v>219</v>
      </c>
      <c r="C135" s="103" t="s">
        <v>131</v>
      </c>
      <c r="D135" s="103" t="s">
        <v>315</v>
      </c>
      <c r="E135" s="103" t="s">
        <v>297</v>
      </c>
      <c r="F135" s="103" t="s">
        <v>213</v>
      </c>
      <c r="G135" s="146">
        <v>49100</v>
      </c>
      <c r="H135" s="146">
        <v>0</v>
      </c>
      <c r="I135" s="146">
        <f t="shared" ref="I135:I198" si="4">+G135-H135</f>
        <v>49100</v>
      </c>
      <c r="J135" s="164">
        <f t="shared" ref="J135:J198" si="5">+H135/G135</f>
        <v>0</v>
      </c>
    </row>
    <row r="136" spans="1:10" x14ac:dyDescent="0.25">
      <c r="A136" s="153" t="s">
        <v>78</v>
      </c>
      <c r="B136" s="123" t="s">
        <v>219</v>
      </c>
      <c r="C136" s="103" t="s">
        <v>131</v>
      </c>
      <c r="D136" s="103" t="s">
        <v>345</v>
      </c>
      <c r="E136" s="103" t="s">
        <v>297</v>
      </c>
      <c r="F136" s="103" t="s">
        <v>131</v>
      </c>
      <c r="G136" s="146">
        <v>40580798.399999999</v>
      </c>
      <c r="H136" s="146">
        <v>10154014.33</v>
      </c>
      <c r="I136" s="146">
        <f t="shared" si="4"/>
        <v>30426784.07</v>
      </c>
      <c r="J136" s="164">
        <f t="shared" si="5"/>
        <v>0.25021721430695165</v>
      </c>
    </row>
    <row r="137" spans="1:10" ht="30" x14ac:dyDescent="0.25">
      <c r="A137" s="153" t="s">
        <v>324</v>
      </c>
      <c r="B137" s="123" t="s">
        <v>219</v>
      </c>
      <c r="C137" s="103" t="s">
        <v>131</v>
      </c>
      <c r="D137" s="103" t="s">
        <v>345</v>
      </c>
      <c r="E137" s="103" t="s">
        <v>297</v>
      </c>
      <c r="F137" s="103" t="s">
        <v>219</v>
      </c>
      <c r="G137" s="146">
        <v>31961440</v>
      </c>
      <c r="H137" s="146">
        <v>9099916.7699999996</v>
      </c>
      <c r="I137" s="146">
        <f t="shared" si="4"/>
        <v>22861523.23</v>
      </c>
      <c r="J137" s="164">
        <f t="shared" si="5"/>
        <v>0.28471548121736689</v>
      </c>
    </row>
    <row r="138" spans="1:10" ht="45" x14ac:dyDescent="0.25">
      <c r="A138" s="153" t="s">
        <v>15</v>
      </c>
      <c r="B138" s="123" t="s">
        <v>219</v>
      </c>
      <c r="C138" s="103" t="s">
        <v>131</v>
      </c>
      <c r="D138" s="103" t="s">
        <v>345</v>
      </c>
      <c r="E138" s="103" t="s">
        <v>297</v>
      </c>
      <c r="F138" s="103" t="s">
        <v>310</v>
      </c>
      <c r="G138" s="146">
        <v>31961440</v>
      </c>
      <c r="H138" s="146">
        <v>9099916.7699999996</v>
      </c>
      <c r="I138" s="146">
        <f t="shared" si="4"/>
        <v>22861523.23</v>
      </c>
      <c r="J138" s="164">
        <f t="shared" si="5"/>
        <v>0.28471548121736689</v>
      </c>
    </row>
    <row r="139" spans="1:10" x14ac:dyDescent="0.25">
      <c r="A139" s="153" t="s">
        <v>301</v>
      </c>
      <c r="B139" s="123" t="s">
        <v>219</v>
      </c>
      <c r="C139" s="103" t="s">
        <v>131</v>
      </c>
      <c r="D139" s="103" t="s">
        <v>345</v>
      </c>
      <c r="E139" s="103" t="s">
        <v>297</v>
      </c>
      <c r="F139" s="103" t="s">
        <v>111</v>
      </c>
      <c r="G139" s="146">
        <v>31961440</v>
      </c>
      <c r="H139" s="146">
        <v>9099916.7699999996</v>
      </c>
      <c r="I139" s="146">
        <f t="shared" si="4"/>
        <v>22861523.23</v>
      </c>
      <c r="J139" s="164">
        <f t="shared" si="5"/>
        <v>0.28471548121736689</v>
      </c>
    </row>
    <row r="140" spans="1:10" ht="30" x14ac:dyDescent="0.25">
      <c r="A140" s="153" t="s">
        <v>191</v>
      </c>
      <c r="B140" s="123" t="s">
        <v>219</v>
      </c>
      <c r="C140" s="103" t="s">
        <v>131</v>
      </c>
      <c r="D140" s="103" t="s">
        <v>345</v>
      </c>
      <c r="E140" s="103" t="s">
        <v>297</v>
      </c>
      <c r="F140" s="103" t="s">
        <v>302</v>
      </c>
      <c r="G140" s="146">
        <v>5200000</v>
      </c>
      <c r="H140" s="146">
        <v>0</v>
      </c>
      <c r="I140" s="146">
        <f t="shared" si="4"/>
        <v>5200000</v>
      </c>
      <c r="J140" s="164">
        <f t="shared" si="5"/>
        <v>0</v>
      </c>
    </row>
    <row r="141" spans="1:10" x14ac:dyDescent="0.25">
      <c r="A141" s="153" t="s">
        <v>29</v>
      </c>
      <c r="B141" s="123" t="s">
        <v>219</v>
      </c>
      <c r="C141" s="103" t="s">
        <v>131</v>
      </c>
      <c r="D141" s="103" t="s">
        <v>345</v>
      </c>
      <c r="E141" s="103" t="s">
        <v>297</v>
      </c>
      <c r="F141" s="103" t="s">
        <v>347</v>
      </c>
      <c r="G141" s="146">
        <v>5200000</v>
      </c>
      <c r="H141" s="146">
        <v>0</v>
      </c>
      <c r="I141" s="146">
        <f t="shared" si="4"/>
        <v>5200000</v>
      </c>
      <c r="J141" s="164">
        <f t="shared" si="5"/>
        <v>0</v>
      </c>
    </row>
    <row r="142" spans="1:10" ht="45" x14ac:dyDescent="0.25">
      <c r="A142" s="153" t="s">
        <v>581</v>
      </c>
      <c r="B142" s="123" t="s">
        <v>219</v>
      </c>
      <c r="C142" s="103" t="s">
        <v>131</v>
      </c>
      <c r="D142" s="103" t="s">
        <v>345</v>
      </c>
      <c r="E142" s="103" t="s">
        <v>297</v>
      </c>
      <c r="F142" s="103" t="s">
        <v>582</v>
      </c>
      <c r="G142" s="146">
        <v>5200000</v>
      </c>
      <c r="H142" s="146">
        <v>0</v>
      </c>
      <c r="I142" s="146">
        <f t="shared" si="4"/>
        <v>5200000</v>
      </c>
      <c r="J142" s="164">
        <f t="shared" si="5"/>
        <v>0</v>
      </c>
    </row>
    <row r="143" spans="1:10" x14ac:dyDescent="0.25">
      <c r="A143" s="153" t="s">
        <v>95</v>
      </c>
      <c r="B143" s="123" t="s">
        <v>219</v>
      </c>
      <c r="C143" s="103" t="s">
        <v>131</v>
      </c>
      <c r="D143" s="103" t="s">
        <v>345</v>
      </c>
      <c r="E143" s="103" t="s">
        <v>297</v>
      </c>
      <c r="F143" s="103" t="s">
        <v>57</v>
      </c>
      <c r="G143" s="146">
        <v>3419358.4</v>
      </c>
      <c r="H143" s="146">
        <v>1054097.56</v>
      </c>
      <c r="I143" s="146">
        <f t="shared" si="4"/>
        <v>2365260.84</v>
      </c>
      <c r="J143" s="164">
        <f t="shared" si="5"/>
        <v>0.30827349364722928</v>
      </c>
    </row>
    <row r="144" spans="1:10" ht="60" x14ac:dyDescent="0.25">
      <c r="A144" s="153" t="s">
        <v>139</v>
      </c>
      <c r="B144" s="123" t="s">
        <v>219</v>
      </c>
      <c r="C144" s="103" t="s">
        <v>131</v>
      </c>
      <c r="D144" s="103" t="s">
        <v>345</v>
      </c>
      <c r="E144" s="103" t="s">
        <v>297</v>
      </c>
      <c r="F144" s="103" t="s">
        <v>100</v>
      </c>
      <c r="G144" s="146">
        <v>3240800</v>
      </c>
      <c r="H144" s="146">
        <v>931961.05</v>
      </c>
      <c r="I144" s="146">
        <f t="shared" si="4"/>
        <v>2308838.9500000002</v>
      </c>
      <c r="J144" s="164">
        <f t="shared" si="5"/>
        <v>0.28757129412490745</v>
      </c>
    </row>
    <row r="145" spans="1:10" ht="60" x14ac:dyDescent="0.25">
      <c r="A145" s="153" t="s">
        <v>389</v>
      </c>
      <c r="B145" s="123" t="s">
        <v>219</v>
      </c>
      <c r="C145" s="103" t="s">
        <v>131</v>
      </c>
      <c r="D145" s="103" t="s">
        <v>345</v>
      </c>
      <c r="E145" s="103" t="s">
        <v>297</v>
      </c>
      <c r="F145" s="103" t="s">
        <v>120</v>
      </c>
      <c r="G145" s="146">
        <v>3240800</v>
      </c>
      <c r="H145" s="146">
        <v>931961.05</v>
      </c>
      <c r="I145" s="146">
        <f t="shared" si="4"/>
        <v>2308838.9500000002</v>
      </c>
      <c r="J145" s="164">
        <f t="shared" si="5"/>
        <v>0.28757129412490745</v>
      </c>
    </row>
    <row r="146" spans="1:10" x14ac:dyDescent="0.25">
      <c r="A146" s="153" t="s">
        <v>385</v>
      </c>
      <c r="B146" s="123" t="s">
        <v>219</v>
      </c>
      <c r="C146" s="103" t="s">
        <v>131</v>
      </c>
      <c r="D146" s="103" t="s">
        <v>345</v>
      </c>
      <c r="E146" s="103" t="s">
        <v>297</v>
      </c>
      <c r="F146" s="103" t="s">
        <v>170</v>
      </c>
      <c r="G146" s="146">
        <v>167900</v>
      </c>
      <c r="H146" s="146">
        <v>122136.51</v>
      </c>
      <c r="I146" s="146">
        <f t="shared" si="4"/>
        <v>45763.490000000005</v>
      </c>
      <c r="J146" s="164">
        <f t="shared" si="5"/>
        <v>0.72743603335318641</v>
      </c>
    </row>
    <row r="147" spans="1:10" ht="45" x14ac:dyDescent="0.25">
      <c r="A147" s="153" t="s">
        <v>27</v>
      </c>
      <c r="B147" s="123" t="s">
        <v>219</v>
      </c>
      <c r="C147" s="103" t="s">
        <v>131</v>
      </c>
      <c r="D147" s="103" t="s">
        <v>345</v>
      </c>
      <c r="E147" s="103" t="s">
        <v>297</v>
      </c>
      <c r="F147" s="103" t="s">
        <v>215</v>
      </c>
      <c r="G147" s="146">
        <v>167900</v>
      </c>
      <c r="H147" s="146">
        <v>122136.51</v>
      </c>
      <c r="I147" s="146">
        <f t="shared" si="4"/>
        <v>45763.490000000005</v>
      </c>
      <c r="J147" s="164">
        <f t="shared" si="5"/>
        <v>0.72743603335318641</v>
      </c>
    </row>
    <row r="148" spans="1:10" x14ac:dyDescent="0.25">
      <c r="A148" s="153" t="s">
        <v>70</v>
      </c>
      <c r="B148" s="123" t="s">
        <v>219</v>
      </c>
      <c r="C148" s="103" t="s">
        <v>131</v>
      </c>
      <c r="D148" s="103" t="s">
        <v>345</v>
      </c>
      <c r="E148" s="103" t="s">
        <v>297</v>
      </c>
      <c r="F148" s="103" t="s">
        <v>166</v>
      </c>
      <c r="G148" s="146">
        <v>10658.4</v>
      </c>
      <c r="H148" s="146">
        <v>0</v>
      </c>
      <c r="I148" s="146">
        <f t="shared" si="4"/>
        <v>10658.4</v>
      </c>
      <c r="J148" s="164">
        <f t="shared" si="5"/>
        <v>0</v>
      </c>
    </row>
    <row r="149" spans="1:10" x14ac:dyDescent="0.25">
      <c r="A149" s="153" t="s">
        <v>245</v>
      </c>
      <c r="B149" s="123" t="s">
        <v>219</v>
      </c>
      <c r="C149" s="103" t="s">
        <v>131</v>
      </c>
      <c r="D149" s="103" t="s">
        <v>345</v>
      </c>
      <c r="E149" s="103" t="s">
        <v>297</v>
      </c>
      <c r="F149" s="103" t="s">
        <v>337</v>
      </c>
      <c r="G149" s="146">
        <v>10658.4</v>
      </c>
      <c r="H149" s="146">
        <v>0</v>
      </c>
      <c r="I149" s="146">
        <f t="shared" si="4"/>
        <v>10658.4</v>
      </c>
      <c r="J149" s="164">
        <f t="shared" si="5"/>
        <v>0</v>
      </c>
    </row>
    <row r="150" spans="1:10" x14ac:dyDescent="0.25">
      <c r="A150" s="153" t="s">
        <v>142</v>
      </c>
      <c r="B150" s="123" t="s">
        <v>219</v>
      </c>
      <c r="C150" s="103" t="s">
        <v>131</v>
      </c>
      <c r="D150" s="103" t="s">
        <v>59</v>
      </c>
      <c r="E150" s="103" t="s">
        <v>297</v>
      </c>
      <c r="F150" s="103" t="s">
        <v>131</v>
      </c>
      <c r="G150" s="146">
        <v>17453328.600000001</v>
      </c>
      <c r="H150" s="146">
        <v>1501905.99</v>
      </c>
      <c r="I150" s="146">
        <f t="shared" si="4"/>
        <v>15951422.610000001</v>
      </c>
      <c r="J150" s="164">
        <f t="shared" si="5"/>
        <v>8.6052696561273692E-2</v>
      </c>
    </row>
    <row r="151" spans="1:10" ht="30" x14ac:dyDescent="0.25">
      <c r="A151" s="153" t="s">
        <v>324</v>
      </c>
      <c r="B151" s="123" t="s">
        <v>219</v>
      </c>
      <c r="C151" s="103" t="s">
        <v>131</v>
      </c>
      <c r="D151" s="103" t="s">
        <v>59</v>
      </c>
      <c r="E151" s="103" t="s">
        <v>297</v>
      </c>
      <c r="F151" s="103" t="s">
        <v>219</v>
      </c>
      <c r="G151" s="146">
        <v>17357728.600000001</v>
      </c>
      <c r="H151" s="146">
        <v>1501905.99</v>
      </c>
      <c r="I151" s="146">
        <f t="shared" si="4"/>
        <v>15855822.610000001</v>
      </c>
      <c r="J151" s="164">
        <f t="shared" si="5"/>
        <v>8.6526643238332451E-2</v>
      </c>
    </row>
    <row r="152" spans="1:10" ht="45" x14ac:dyDescent="0.25">
      <c r="A152" s="153" t="s">
        <v>15</v>
      </c>
      <c r="B152" s="123" t="s">
        <v>219</v>
      </c>
      <c r="C152" s="103" t="s">
        <v>131</v>
      </c>
      <c r="D152" s="103" t="s">
        <v>59</v>
      </c>
      <c r="E152" s="103" t="s">
        <v>297</v>
      </c>
      <c r="F152" s="103" t="s">
        <v>310</v>
      </c>
      <c r="G152" s="146">
        <v>17357728.600000001</v>
      </c>
      <c r="H152" s="146">
        <v>1501905.99</v>
      </c>
      <c r="I152" s="146">
        <f t="shared" si="4"/>
        <v>15855822.610000001</v>
      </c>
      <c r="J152" s="164">
        <f t="shared" si="5"/>
        <v>8.6526643238332451E-2</v>
      </c>
    </row>
    <row r="153" spans="1:10" x14ac:dyDescent="0.25">
      <c r="A153" s="153" t="s">
        <v>301</v>
      </c>
      <c r="B153" s="123" t="s">
        <v>219</v>
      </c>
      <c r="C153" s="103" t="s">
        <v>131</v>
      </c>
      <c r="D153" s="103" t="s">
        <v>59</v>
      </c>
      <c r="E153" s="103" t="s">
        <v>297</v>
      </c>
      <c r="F153" s="103" t="s">
        <v>111</v>
      </c>
      <c r="G153" s="146">
        <v>17357728.600000001</v>
      </c>
      <c r="H153" s="146">
        <v>1501905.99</v>
      </c>
      <c r="I153" s="146">
        <f t="shared" si="4"/>
        <v>15855822.610000001</v>
      </c>
      <c r="J153" s="164">
        <f t="shared" si="5"/>
        <v>8.6526643238332451E-2</v>
      </c>
    </row>
    <row r="154" spans="1:10" x14ac:dyDescent="0.25">
      <c r="A154" s="153" t="s">
        <v>95</v>
      </c>
      <c r="B154" s="123" t="s">
        <v>219</v>
      </c>
      <c r="C154" s="103" t="s">
        <v>131</v>
      </c>
      <c r="D154" s="103" t="s">
        <v>59</v>
      </c>
      <c r="E154" s="103" t="s">
        <v>297</v>
      </c>
      <c r="F154" s="103" t="s">
        <v>57</v>
      </c>
      <c r="G154" s="146">
        <v>95600</v>
      </c>
      <c r="H154" s="146">
        <v>0</v>
      </c>
      <c r="I154" s="146">
        <f t="shared" si="4"/>
        <v>95600</v>
      </c>
      <c r="J154" s="164">
        <f t="shared" si="5"/>
        <v>0</v>
      </c>
    </row>
    <row r="155" spans="1:10" x14ac:dyDescent="0.25">
      <c r="A155" s="153" t="s">
        <v>385</v>
      </c>
      <c r="B155" s="123" t="s">
        <v>219</v>
      </c>
      <c r="C155" s="103" t="s">
        <v>131</v>
      </c>
      <c r="D155" s="103" t="s">
        <v>59</v>
      </c>
      <c r="E155" s="103" t="s">
        <v>297</v>
      </c>
      <c r="F155" s="103" t="s">
        <v>170</v>
      </c>
      <c r="G155" s="146">
        <v>35400</v>
      </c>
      <c r="H155" s="146">
        <v>0</v>
      </c>
      <c r="I155" s="146">
        <f t="shared" si="4"/>
        <v>35400</v>
      </c>
      <c r="J155" s="164">
        <f t="shared" si="5"/>
        <v>0</v>
      </c>
    </row>
    <row r="156" spans="1:10" ht="45" x14ac:dyDescent="0.25">
      <c r="A156" s="153" t="s">
        <v>27</v>
      </c>
      <c r="B156" s="123" t="s">
        <v>219</v>
      </c>
      <c r="C156" s="103" t="s">
        <v>131</v>
      </c>
      <c r="D156" s="103" t="s">
        <v>59</v>
      </c>
      <c r="E156" s="103" t="s">
        <v>297</v>
      </c>
      <c r="F156" s="103" t="s">
        <v>215</v>
      </c>
      <c r="G156" s="146">
        <v>35400</v>
      </c>
      <c r="H156" s="146">
        <v>0</v>
      </c>
      <c r="I156" s="146">
        <f t="shared" si="4"/>
        <v>35400</v>
      </c>
      <c r="J156" s="164">
        <f t="shared" si="5"/>
        <v>0</v>
      </c>
    </row>
    <row r="157" spans="1:10" x14ac:dyDescent="0.25">
      <c r="A157" s="153" t="s">
        <v>70</v>
      </c>
      <c r="B157" s="123" t="s">
        <v>219</v>
      </c>
      <c r="C157" s="103" t="s">
        <v>131</v>
      </c>
      <c r="D157" s="103" t="s">
        <v>59</v>
      </c>
      <c r="E157" s="103" t="s">
        <v>297</v>
      </c>
      <c r="F157" s="103" t="s">
        <v>166</v>
      </c>
      <c r="G157" s="146">
        <v>60200</v>
      </c>
      <c r="H157" s="146">
        <v>0</v>
      </c>
      <c r="I157" s="146">
        <f t="shared" si="4"/>
        <v>60200</v>
      </c>
      <c r="J157" s="164">
        <f t="shared" si="5"/>
        <v>0</v>
      </c>
    </row>
    <row r="158" spans="1:10" x14ac:dyDescent="0.25">
      <c r="A158" s="153" t="s">
        <v>245</v>
      </c>
      <c r="B158" s="123" t="s">
        <v>219</v>
      </c>
      <c r="C158" s="103" t="s">
        <v>131</v>
      </c>
      <c r="D158" s="103" t="s">
        <v>59</v>
      </c>
      <c r="E158" s="103" t="s">
        <v>297</v>
      </c>
      <c r="F158" s="103" t="s">
        <v>337</v>
      </c>
      <c r="G158" s="146">
        <v>19200</v>
      </c>
      <c r="H158" s="146">
        <v>0</v>
      </c>
      <c r="I158" s="146">
        <f t="shared" si="4"/>
        <v>19200</v>
      </c>
      <c r="J158" s="164">
        <f t="shared" si="5"/>
        <v>0</v>
      </c>
    </row>
    <row r="159" spans="1:10" x14ac:dyDescent="0.25">
      <c r="A159" s="153" t="s">
        <v>377</v>
      </c>
      <c r="B159" s="123" t="s">
        <v>219</v>
      </c>
      <c r="C159" s="103" t="s">
        <v>131</v>
      </c>
      <c r="D159" s="103" t="s">
        <v>59</v>
      </c>
      <c r="E159" s="103" t="s">
        <v>297</v>
      </c>
      <c r="F159" s="103" t="s">
        <v>363</v>
      </c>
      <c r="G159" s="146">
        <v>41000</v>
      </c>
      <c r="H159" s="146">
        <v>0</v>
      </c>
      <c r="I159" s="146">
        <f t="shared" si="4"/>
        <v>41000</v>
      </c>
      <c r="J159" s="164">
        <f t="shared" si="5"/>
        <v>0</v>
      </c>
    </row>
    <row r="160" spans="1:10" ht="30" x14ac:dyDescent="0.25">
      <c r="A160" s="153" t="s">
        <v>350</v>
      </c>
      <c r="B160" s="123" t="s">
        <v>219</v>
      </c>
      <c r="C160" s="103" t="s">
        <v>131</v>
      </c>
      <c r="D160" s="103" t="s">
        <v>115</v>
      </c>
      <c r="E160" s="103" t="s">
        <v>297</v>
      </c>
      <c r="F160" s="103" t="s">
        <v>131</v>
      </c>
      <c r="G160" s="146">
        <v>17323980</v>
      </c>
      <c r="H160" s="146">
        <v>9021577.2799999993</v>
      </c>
      <c r="I160" s="146">
        <f t="shared" si="4"/>
        <v>8302402.7200000007</v>
      </c>
      <c r="J160" s="164">
        <f t="shared" si="5"/>
        <v>0.52075662059180394</v>
      </c>
    </row>
    <row r="161" spans="1:10" ht="75" x14ac:dyDescent="0.25">
      <c r="A161" s="153" t="s">
        <v>45</v>
      </c>
      <c r="B161" s="123" t="s">
        <v>219</v>
      </c>
      <c r="C161" s="103" t="s">
        <v>131</v>
      </c>
      <c r="D161" s="103" t="s">
        <v>115</v>
      </c>
      <c r="E161" s="103" t="s">
        <v>297</v>
      </c>
      <c r="F161" s="103" t="s">
        <v>28</v>
      </c>
      <c r="G161" s="146">
        <v>15952600</v>
      </c>
      <c r="H161" s="146">
        <v>8222555.4000000004</v>
      </c>
      <c r="I161" s="146">
        <f t="shared" si="4"/>
        <v>7730044.5999999996</v>
      </c>
      <c r="J161" s="164">
        <f t="shared" si="5"/>
        <v>0.51543669370510137</v>
      </c>
    </row>
    <row r="162" spans="1:10" ht="30" x14ac:dyDescent="0.25">
      <c r="A162" s="153" t="s">
        <v>201</v>
      </c>
      <c r="B162" s="123" t="s">
        <v>219</v>
      </c>
      <c r="C162" s="103" t="s">
        <v>131</v>
      </c>
      <c r="D162" s="103" t="s">
        <v>115</v>
      </c>
      <c r="E162" s="103" t="s">
        <v>297</v>
      </c>
      <c r="F162" s="103" t="s">
        <v>25</v>
      </c>
      <c r="G162" s="146">
        <v>15952600</v>
      </c>
      <c r="H162" s="146">
        <v>8222555.4000000004</v>
      </c>
      <c r="I162" s="146">
        <f t="shared" si="4"/>
        <v>7730044.5999999996</v>
      </c>
      <c r="J162" s="164">
        <f t="shared" si="5"/>
        <v>0.51543669370510137</v>
      </c>
    </row>
    <row r="163" spans="1:10" ht="30" x14ac:dyDescent="0.25">
      <c r="A163" s="153" t="s">
        <v>2</v>
      </c>
      <c r="B163" s="123" t="s">
        <v>219</v>
      </c>
      <c r="C163" s="103" t="s">
        <v>131</v>
      </c>
      <c r="D163" s="103" t="s">
        <v>115</v>
      </c>
      <c r="E163" s="103" t="s">
        <v>297</v>
      </c>
      <c r="F163" s="103" t="s">
        <v>127</v>
      </c>
      <c r="G163" s="146">
        <v>11999000</v>
      </c>
      <c r="H163" s="146">
        <v>6400271.4199999999</v>
      </c>
      <c r="I163" s="146">
        <f t="shared" si="4"/>
        <v>5598728.5800000001</v>
      </c>
      <c r="J163" s="164">
        <f t="shared" si="5"/>
        <v>0.53340040170014169</v>
      </c>
    </row>
    <row r="164" spans="1:10" ht="45" x14ac:dyDescent="0.25">
      <c r="A164" s="153" t="s">
        <v>222</v>
      </c>
      <c r="B164" s="123" t="s">
        <v>219</v>
      </c>
      <c r="C164" s="103" t="s">
        <v>131</v>
      </c>
      <c r="D164" s="103" t="s">
        <v>115</v>
      </c>
      <c r="E164" s="103" t="s">
        <v>297</v>
      </c>
      <c r="F164" s="103" t="s">
        <v>157</v>
      </c>
      <c r="G164" s="146">
        <v>673100</v>
      </c>
      <c r="H164" s="146">
        <v>360631.9</v>
      </c>
      <c r="I164" s="146">
        <f t="shared" si="4"/>
        <v>312468.09999999998</v>
      </c>
      <c r="J164" s="164">
        <f t="shared" si="5"/>
        <v>0.53577759619670184</v>
      </c>
    </row>
    <row r="165" spans="1:10" ht="60" x14ac:dyDescent="0.25">
      <c r="A165" s="153" t="s">
        <v>296</v>
      </c>
      <c r="B165" s="123" t="s">
        <v>219</v>
      </c>
      <c r="C165" s="103" t="s">
        <v>131</v>
      </c>
      <c r="D165" s="103" t="s">
        <v>115</v>
      </c>
      <c r="E165" s="103" t="s">
        <v>297</v>
      </c>
      <c r="F165" s="103" t="s">
        <v>159</v>
      </c>
      <c r="G165" s="146">
        <v>3280500</v>
      </c>
      <c r="H165" s="146">
        <v>1461652.08</v>
      </c>
      <c r="I165" s="146">
        <f t="shared" si="4"/>
        <v>1818847.92</v>
      </c>
      <c r="J165" s="164">
        <f t="shared" si="5"/>
        <v>0.4455577137631459</v>
      </c>
    </row>
    <row r="166" spans="1:10" ht="30" x14ac:dyDescent="0.25">
      <c r="A166" s="153" t="s">
        <v>324</v>
      </c>
      <c r="B166" s="123" t="s">
        <v>219</v>
      </c>
      <c r="C166" s="103" t="s">
        <v>131</v>
      </c>
      <c r="D166" s="103" t="s">
        <v>115</v>
      </c>
      <c r="E166" s="103" t="s">
        <v>297</v>
      </c>
      <c r="F166" s="103" t="s">
        <v>219</v>
      </c>
      <c r="G166" s="146">
        <v>1292380</v>
      </c>
      <c r="H166" s="146">
        <v>799021.88</v>
      </c>
      <c r="I166" s="146">
        <f t="shared" si="4"/>
        <v>493358.12</v>
      </c>
      <c r="J166" s="164">
        <f t="shared" si="5"/>
        <v>0.61825614757269531</v>
      </c>
    </row>
    <row r="167" spans="1:10" ht="45" x14ac:dyDescent="0.25">
      <c r="A167" s="153" t="s">
        <v>15</v>
      </c>
      <c r="B167" s="123" t="s">
        <v>219</v>
      </c>
      <c r="C167" s="103" t="s">
        <v>131</v>
      </c>
      <c r="D167" s="103" t="s">
        <v>115</v>
      </c>
      <c r="E167" s="103" t="s">
        <v>297</v>
      </c>
      <c r="F167" s="103" t="s">
        <v>310</v>
      </c>
      <c r="G167" s="146">
        <v>1292380</v>
      </c>
      <c r="H167" s="146">
        <v>799021.88</v>
      </c>
      <c r="I167" s="146">
        <f t="shared" si="4"/>
        <v>493358.12</v>
      </c>
      <c r="J167" s="164">
        <f t="shared" si="5"/>
        <v>0.61825614757269531</v>
      </c>
    </row>
    <row r="168" spans="1:10" x14ac:dyDescent="0.25">
      <c r="A168" s="153" t="s">
        <v>301</v>
      </c>
      <c r="B168" s="123" t="s">
        <v>219</v>
      </c>
      <c r="C168" s="103" t="s">
        <v>131</v>
      </c>
      <c r="D168" s="103" t="s">
        <v>115</v>
      </c>
      <c r="E168" s="103" t="s">
        <v>297</v>
      </c>
      <c r="F168" s="103" t="s">
        <v>111</v>
      </c>
      <c r="G168" s="146">
        <v>1292380</v>
      </c>
      <c r="H168" s="146">
        <v>799021.88</v>
      </c>
      <c r="I168" s="146">
        <f t="shared" si="4"/>
        <v>493358.12</v>
      </c>
      <c r="J168" s="164">
        <f t="shared" si="5"/>
        <v>0.61825614757269531</v>
      </c>
    </row>
    <row r="169" spans="1:10" x14ac:dyDescent="0.25">
      <c r="A169" s="153" t="s">
        <v>95</v>
      </c>
      <c r="B169" s="123" t="s">
        <v>219</v>
      </c>
      <c r="C169" s="103" t="s">
        <v>131</v>
      </c>
      <c r="D169" s="103" t="s">
        <v>115</v>
      </c>
      <c r="E169" s="103" t="s">
        <v>297</v>
      </c>
      <c r="F169" s="103" t="s">
        <v>57</v>
      </c>
      <c r="G169" s="146">
        <v>79000</v>
      </c>
      <c r="H169" s="146">
        <v>0</v>
      </c>
      <c r="I169" s="146">
        <f t="shared" si="4"/>
        <v>79000</v>
      </c>
      <c r="J169" s="164">
        <f t="shared" si="5"/>
        <v>0</v>
      </c>
    </row>
    <row r="170" spans="1:10" x14ac:dyDescent="0.25">
      <c r="A170" s="153" t="s">
        <v>70</v>
      </c>
      <c r="B170" s="123" t="s">
        <v>219</v>
      </c>
      <c r="C170" s="103" t="s">
        <v>131</v>
      </c>
      <c r="D170" s="103" t="s">
        <v>115</v>
      </c>
      <c r="E170" s="103" t="s">
        <v>297</v>
      </c>
      <c r="F170" s="103" t="s">
        <v>166</v>
      </c>
      <c r="G170" s="146">
        <v>79000</v>
      </c>
      <c r="H170" s="146">
        <v>0</v>
      </c>
      <c r="I170" s="146">
        <f t="shared" si="4"/>
        <v>79000</v>
      </c>
      <c r="J170" s="164">
        <f t="shared" si="5"/>
        <v>0</v>
      </c>
    </row>
    <row r="171" spans="1:10" ht="30" x14ac:dyDescent="0.25">
      <c r="A171" s="153" t="s">
        <v>303</v>
      </c>
      <c r="B171" s="123" t="s">
        <v>219</v>
      </c>
      <c r="C171" s="103" t="s">
        <v>131</v>
      </c>
      <c r="D171" s="103" t="s">
        <v>115</v>
      </c>
      <c r="E171" s="103" t="s">
        <v>297</v>
      </c>
      <c r="F171" s="103" t="s">
        <v>213</v>
      </c>
      <c r="G171" s="146">
        <v>71000</v>
      </c>
      <c r="H171" s="146">
        <v>0</v>
      </c>
      <c r="I171" s="146">
        <f t="shared" si="4"/>
        <v>71000</v>
      </c>
      <c r="J171" s="164">
        <f t="shared" si="5"/>
        <v>0</v>
      </c>
    </row>
    <row r="172" spans="1:10" x14ac:dyDescent="0.25">
      <c r="A172" s="153" t="s">
        <v>245</v>
      </c>
      <c r="B172" s="123" t="s">
        <v>219</v>
      </c>
      <c r="C172" s="103" t="s">
        <v>131</v>
      </c>
      <c r="D172" s="103" t="s">
        <v>115</v>
      </c>
      <c r="E172" s="103" t="s">
        <v>297</v>
      </c>
      <c r="F172" s="103" t="s">
        <v>337</v>
      </c>
      <c r="G172" s="146">
        <v>8000</v>
      </c>
      <c r="H172" s="146">
        <v>0</v>
      </c>
      <c r="I172" s="146">
        <f t="shared" si="4"/>
        <v>8000</v>
      </c>
      <c r="J172" s="164">
        <f t="shared" si="5"/>
        <v>0</v>
      </c>
    </row>
    <row r="173" spans="1:10" x14ac:dyDescent="0.25">
      <c r="A173" s="152" t="s">
        <v>220</v>
      </c>
      <c r="B173" s="122" t="s">
        <v>219</v>
      </c>
      <c r="C173" s="102" t="s">
        <v>131</v>
      </c>
      <c r="D173" s="102" t="s">
        <v>72</v>
      </c>
      <c r="E173" s="102" t="s">
        <v>297</v>
      </c>
      <c r="F173" s="102" t="s">
        <v>131</v>
      </c>
      <c r="G173" s="147">
        <v>5139300</v>
      </c>
      <c r="H173" s="147">
        <v>122804.73</v>
      </c>
      <c r="I173" s="147">
        <f t="shared" si="4"/>
        <v>5016495.2699999996</v>
      </c>
      <c r="J173" s="208">
        <f t="shared" si="5"/>
        <v>2.3895225030646196E-2</v>
      </c>
    </row>
    <row r="174" spans="1:10" x14ac:dyDescent="0.25">
      <c r="A174" s="153" t="s">
        <v>89</v>
      </c>
      <c r="B174" s="123" t="s">
        <v>219</v>
      </c>
      <c r="C174" s="103" t="s">
        <v>131</v>
      </c>
      <c r="D174" s="103" t="s">
        <v>223</v>
      </c>
      <c r="E174" s="103" t="s">
        <v>297</v>
      </c>
      <c r="F174" s="103" t="s">
        <v>131</v>
      </c>
      <c r="G174" s="146">
        <v>609300</v>
      </c>
      <c r="H174" s="146">
        <v>122804.73</v>
      </c>
      <c r="I174" s="146">
        <f t="shared" si="4"/>
        <v>486495.27</v>
      </c>
      <c r="J174" s="164">
        <f t="shared" si="5"/>
        <v>0.20155051698670606</v>
      </c>
    </row>
    <row r="175" spans="1:10" ht="30" x14ac:dyDescent="0.25">
      <c r="A175" s="153" t="s">
        <v>324</v>
      </c>
      <c r="B175" s="123" t="s">
        <v>219</v>
      </c>
      <c r="C175" s="103" t="s">
        <v>131</v>
      </c>
      <c r="D175" s="103" t="s">
        <v>223</v>
      </c>
      <c r="E175" s="103" t="s">
        <v>297</v>
      </c>
      <c r="F175" s="103" t="s">
        <v>219</v>
      </c>
      <c r="G175" s="146">
        <v>609300</v>
      </c>
      <c r="H175" s="146">
        <v>122804.73</v>
      </c>
      <c r="I175" s="146">
        <f t="shared" si="4"/>
        <v>486495.27</v>
      </c>
      <c r="J175" s="164">
        <f t="shared" si="5"/>
        <v>0.20155051698670606</v>
      </c>
    </row>
    <row r="176" spans="1:10" ht="45" x14ac:dyDescent="0.25">
      <c r="A176" s="153" t="s">
        <v>15</v>
      </c>
      <c r="B176" s="123" t="s">
        <v>219</v>
      </c>
      <c r="C176" s="103" t="s">
        <v>131</v>
      </c>
      <c r="D176" s="103" t="s">
        <v>223</v>
      </c>
      <c r="E176" s="103" t="s">
        <v>297</v>
      </c>
      <c r="F176" s="103" t="s">
        <v>310</v>
      </c>
      <c r="G176" s="146">
        <v>609300</v>
      </c>
      <c r="H176" s="146">
        <v>122804.73</v>
      </c>
      <c r="I176" s="146">
        <f t="shared" si="4"/>
        <v>486495.27</v>
      </c>
      <c r="J176" s="164">
        <f t="shared" si="5"/>
        <v>0.20155051698670606</v>
      </c>
    </row>
    <row r="177" spans="1:10" x14ac:dyDescent="0.25">
      <c r="A177" s="153" t="s">
        <v>301</v>
      </c>
      <c r="B177" s="123" t="s">
        <v>219</v>
      </c>
      <c r="C177" s="103" t="s">
        <v>131</v>
      </c>
      <c r="D177" s="103" t="s">
        <v>223</v>
      </c>
      <c r="E177" s="103" t="s">
        <v>297</v>
      </c>
      <c r="F177" s="103" t="s">
        <v>111</v>
      </c>
      <c r="G177" s="146">
        <v>609300</v>
      </c>
      <c r="H177" s="146">
        <v>122804.73</v>
      </c>
      <c r="I177" s="146">
        <f t="shared" si="4"/>
        <v>486495.27</v>
      </c>
      <c r="J177" s="164">
        <f t="shared" si="5"/>
        <v>0.20155051698670606</v>
      </c>
    </row>
    <row r="178" spans="1:10" x14ac:dyDescent="0.25">
      <c r="A178" s="216" t="s">
        <v>963</v>
      </c>
      <c r="B178" s="123" t="s">
        <v>219</v>
      </c>
      <c r="C178" s="103" t="s">
        <v>131</v>
      </c>
      <c r="D178" s="103" t="s">
        <v>964</v>
      </c>
      <c r="E178" s="103" t="s">
        <v>297</v>
      </c>
      <c r="F178" s="103" t="s">
        <v>131</v>
      </c>
      <c r="G178" s="146">
        <v>4530000</v>
      </c>
      <c r="H178" s="146">
        <v>0</v>
      </c>
      <c r="I178" s="146">
        <f t="shared" si="4"/>
        <v>4530000</v>
      </c>
      <c r="J178" s="164">
        <f t="shared" si="5"/>
        <v>0</v>
      </c>
    </row>
    <row r="179" spans="1:10" ht="30" x14ac:dyDescent="0.25">
      <c r="A179" s="153" t="s">
        <v>324</v>
      </c>
      <c r="B179" s="123" t="s">
        <v>219</v>
      </c>
      <c r="C179" s="103" t="s">
        <v>131</v>
      </c>
      <c r="D179" s="103" t="s">
        <v>964</v>
      </c>
      <c r="E179" s="103" t="s">
        <v>297</v>
      </c>
      <c r="F179" s="103" t="s">
        <v>219</v>
      </c>
      <c r="G179" s="146">
        <v>4530000</v>
      </c>
      <c r="H179" s="146">
        <v>0</v>
      </c>
      <c r="I179" s="146">
        <f t="shared" si="4"/>
        <v>4530000</v>
      </c>
      <c r="J179" s="164">
        <f t="shared" si="5"/>
        <v>0</v>
      </c>
    </row>
    <row r="180" spans="1:10" ht="45" x14ac:dyDescent="0.25">
      <c r="A180" s="153" t="s">
        <v>15</v>
      </c>
      <c r="B180" s="123" t="s">
        <v>219</v>
      </c>
      <c r="C180" s="103" t="s">
        <v>131</v>
      </c>
      <c r="D180" s="103" t="s">
        <v>964</v>
      </c>
      <c r="E180" s="103" t="s">
        <v>297</v>
      </c>
      <c r="F180" s="103" t="s">
        <v>310</v>
      </c>
      <c r="G180" s="146">
        <v>4530000</v>
      </c>
      <c r="H180" s="146">
        <v>0</v>
      </c>
      <c r="I180" s="146">
        <f t="shared" si="4"/>
        <v>4530000</v>
      </c>
      <c r="J180" s="164">
        <f t="shared" si="5"/>
        <v>0</v>
      </c>
    </row>
    <row r="181" spans="1:10" x14ac:dyDescent="0.25">
      <c r="A181" s="153" t="s">
        <v>301</v>
      </c>
      <c r="B181" s="123" t="s">
        <v>219</v>
      </c>
      <c r="C181" s="103" t="s">
        <v>131</v>
      </c>
      <c r="D181" s="103" t="s">
        <v>964</v>
      </c>
      <c r="E181" s="103" t="s">
        <v>297</v>
      </c>
      <c r="F181" s="103" t="s">
        <v>111</v>
      </c>
      <c r="G181" s="146">
        <v>4530000</v>
      </c>
      <c r="H181" s="146">
        <v>0</v>
      </c>
      <c r="I181" s="146">
        <f t="shared" si="4"/>
        <v>4530000</v>
      </c>
      <c r="J181" s="164">
        <f t="shared" si="5"/>
        <v>0</v>
      </c>
    </row>
    <row r="182" spans="1:10" x14ac:dyDescent="0.25">
      <c r="A182" s="152" t="s">
        <v>258</v>
      </c>
      <c r="B182" s="122" t="s">
        <v>219</v>
      </c>
      <c r="C182" s="102" t="s">
        <v>131</v>
      </c>
      <c r="D182" s="102" t="s">
        <v>356</v>
      </c>
      <c r="E182" s="102" t="s">
        <v>297</v>
      </c>
      <c r="F182" s="102" t="s">
        <v>131</v>
      </c>
      <c r="G182" s="147">
        <v>479202693</v>
      </c>
      <c r="H182" s="147">
        <v>217578107.43000001</v>
      </c>
      <c r="I182" s="147">
        <f t="shared" si="4"/>
        <v>261624585.56999999</v>
      </c>
      <c r="J182" s="208">
        <f t="shared" si="5"/>
        <v>0.45404191296980045</v>
      </c>
    </row>
    <row r="183" spans="1:10" x14ac:dyDescent="0.25">
      <c r="A183" s="153" t="s">
        <v>275</v>
      </c>
      <c r="B183" s="123" t="s">
        <v>219</v>
      </c>
      <c r="C183" s="103" t="s">
        <v>131</v>
      </c>
      <c r="D183" s="103" t="s">
        <v>381</v>
      </c>
      <c r="E183" s="103" t="s">
        <v>297</v>
      </c>
      <c r="F183" s="103" t="s">
        <v>131</v>
      </c>
      <c r="G183" s="146">
        <v>119960600</v>
      </c>
      <c r="H183" s="146">
        <v>53560589.200000003</v>
      </c>
      <c r="I183" s="146">
        <f t="shared" si="4"/>
        <v>66400010.799999997</v>
      </c>
      <c r="J183" s="164">
        <f t="shared" si="5"/>
        <v>0.44648483918886706</v>
      </c>
    </row>
    <row r="184" spans="1:10" ht="45" x14ac:dyDescent="0.25">
      <c r="A184" s="153" t="s">
        <v>333</v>
      </c>
      <c r="B184" s="123" t="s">
        <v>219</v>
      </c>
      <c r="C184" s="103" t="s">
        <v>131</v>
      </c>
      <c r="D184" s="103" t="s">
        <v>381</v>
      </c>
      <c r="E184" s="103" t="s">
        <v>297</v>
      </c>
      <c r="F184" s="103" t="s">
        <v>373</v>
      </c>
      <c r="G184" s="146">
        <v>119960600</v>
      </c>
      <c r="H184" s="146">
        <v>53560589.200000003</v>
      </c>
      <c r="I184" s="146">
        <f t="shared" si="4"/>
        <v>66400010.799999997</v>
      </c>
      <c r="J184" s="164">
        <f t="shared" si="5"/>
        <v>0.44648483918886706</v>
      </c>
    </row>
    <row r="185" spans="1:10" x14ac:dyDescent="0.25">
      <c r="A185" s="153" t="s">
        <v>112</v>
      </c>
      <c r="B185" s="123" t="s">
        <v>219</v>
      </c>
      <c r="C185" s="103" t="s">
        <v>131</v>
      </c>
      <c r="D185" s="103" t="s">
        <v>381</v>
      </c>
      <c r="E185" s="103" t="s">
        <v>297</v>
      </c>
      <c r="F185" s="103" t="s">
        <v>23</v>
      </c>
      <c r="G185" s="146">
        <v>119960600</v>
      </c>
      <c r="H185" s="146">
        <v>53560589.200000003</v>
      </c>
      <c r="I185" s="146">
        <f t="shared" si="4"/>
        <v>66400010.799999997</v>
      </c>
      <c r="J185" s="164">
        <f t="shared" si="5"/>
        <v>0.44648483918886706</v>
      </c>
    </row>
    <row r="186" spans="1:10" ht="60" x14ac:dyDescent="0.25">
      <c r="A186" s="153" t="s">
        <v>289</v>
      </c>
      <c r="B186" s="123" t="s">
        <v>219</v>
      </c>
      <c r="C186" s="103" t="s">
        <v>131</v>
      </c>
      <c r="D186" s="103" t="s">
        <v>381</v>
      </c>
      <c r="E186" s="103" t="s">
        <v>297</v>
      </c>
      <c r="F186" s="103" t="s">
        <v>56</v>
      </c>
      <c r="G186" s="146">
        <v>111919400</v>
      </c>
      <c r="H186" s="146">
        <v>51771507.039999999</v>
      </c>
      <c r="I186" s="146">
        <f t="shared" si="4"/>
        <v>60147892.960000001</v>
      </c>
      <c r="J186" s="164">
        <f t="shared" si="5"/>
        <v>0.46257848987753686</v>
      </c>
    </row>
    <row r="187" spans="1:10" x14ac:dyDescent="0.25">
      <c r="A187" s="153" t="s">
        <v>370</v>
      </c>
      <c r="B187" s="123" t="s">
        <v>219</v>
      </c>
      <c r="C187" s="103" t="s">
        <v>131</v>
      </c>
      <c r="D187" s="103" t="s">
        <v>381</v>
      </c>
      <c r="E187" s="103" t="s">
        <v>297</v>
      </c>
      <c r="F187" s="103" t="s">
        <v>154</v>
      </c>
      <c r="G187" s="146">
        <v>8041200</v>
      </c>
      <c r="H187" s="146">
        <v>1789082.16</v>
      </c>
      <c r="I187" s="146">
        <f t="shared" si="4"/>
        <v>6252117.8399999999</v>
      </c>
      <c r="J187" s="164">
        <f t="shared" si="5"/>
        <v>0.22248944933591999</v>
      </c>
    </row>
    <row r="188" spans="1:10" x14ac:dyDescent="0.25">
      <c r="A188" s="153" t="s">
        <v>68</v>
      </c>
      <c r="B188" s="123" t="s">
        <v>219</v>
      </c>
      <c r="C188" s="103" t="s">
        <v>131</v>
      </c>
      <c r="D188" s="103" t="s">
        <v>22</v>
      </c>
      <c r="E188" s="103" t="s">
        <v>297</v>
      </c>
      <c r="F188" s="103" t="s">
        <v>131</v>
      </c>
      <c r="G188" s="146">
        <v>280693493</v>
      </c>
      <c r="H188" s="146">
        <v>121934766.17</v>
      </c>
      <c r="I188" s="146">
        <f t="shared" si="4"/>
        <v>158758726.82999998</v>
      </c>
      <c r="J188" s="164">
        <f t="shared" si="5"/>
        <v>0.43440538954709579</v>
      </c>
    </row>
    <row r="189" spans="1:10" ht="45" x14ac:dyDescent="0.25">
      <c r="A189" s="153" t="s">
        <v>333</v>
      </c>
      <c r="B189" s="123" t="s">
        <v>219</v>
      </c>
      <c r="C189" s="103" t="s">
        <v>131</v>
      </c>
      <c r="D189" s="103" t="s">
        <v>22</v>
      </c>
      <c r="E189" s="103" t="s">
        <v>297</v>
      </c>
      <c r="F189" s="103" t="s">
        <v>373</v>
      </c>
      <c r="G189" s="146">
        <v>280693493</v>
      </c>
      <c r="H189" s="146">
        <v>121934766.17</v>
      </c>
      <c r="I189" s="146">
        <f t="shared" si="4"/>
        <v>158758726.82999998</v>
      </c>
      <c r="J189" s="164">
        <f t="shared" si="5"/>
        <v>0.43440538954709579</v>
      </c>
    </row>
    <row r="190" spans="1:10" x14ac:dyDescent="0.25">
      <c r="A190" s="153" t="s">
        <v>112</v>
      </c>
      <c r="B190" s="123" t="s">
        <v>219</v>
      </c>
      <c r="C190" s="103" t="s">
        <v>131</v>
      </c>
      <c r="D190" s="103" t="s">
        <v>22</v>
      </c>
      <c r="E190" s="103" t="s">
        <v>297</v>
      </c>
      <c r="F190" s="103" t="s">
        <v>23</v>
      </c>
      <c r="G190" s="146">
        <v>280693493</v>
      </c>
      <c r="H190" s="146">
        <v>121934766.17</v>
      </c>
      <c r="I190" s="146">
        <f t="shared" si="4"/>
        <v>158758726.82999998</v>
      </c>
      <c r="J190" s="164">
        <f t="shared" si="5"/>
        <v>0.43440538954709579</v>
      </c>
    </row>
    <row r="191" spans="1:10" ht="60" x14ac:dyDescent="0.25">
      <c r="A191" s="153" t="s">
        <v>289</v>
      </c>
      <c r="B191" s="123" t="s">
        <v>219</v>
      </c>
      <c r="C191" s="103" t="s">
        <v>131</v>
      </c>
      <c r="D191" s="103" t="s">
        <v>22</v>
      </c>
      <c r="E191" s="103" t="s">
        <v>297</v>
      </c>
      <c r="F191" s="103" t="s">
        <v>56</v>
      </c>
      <c r="G191" s="146">
        <v>230213300</v>
      </c>
      <c r="H191" s="146">
        <v>114628096.91</v>
      </c>
      <c r="I191" s="146">
        <f t="shared" si="4"/>
        <v>115585203.09</v>
      </c>
      <c r="J191" s="164">
        <f t="shared" si="5"/>
        <v>0.49792126219466903</v>
      </c>
    </row>
    <row r="192" spans="1:10" x14ac:dyDescent="0.25">
      <c r="A192" s="153" t="s">
        <v>370</v>
      </c>
      <c r="B192" s="123" t="s">
        <v>219</v>
      </c>
      <c r="C192" s="103" t="s">
        <v>131</v>
      </c>
      <c r="D192" s="103" t="s">
        <v>22</v>
      </c>
      <c r="E192" s="103" t="s">
        <v>297</v>
      </c>
      <c r="F192" s="103" t="s">
        <v>154</v>
      </c>
      <c r="G192" s="146">
        <v>50480193</v>
      </c>
      <c r="H192" s="146">
        <v>7306669.2599999998</v>
      </c>
      <c r="I192" s="146">
        <f t="shared" si="4"/>
        <v>43173523.740000002</v>
      </c>
      <c r="J192" s="164">
        <f t="shared" si="5"/>
        <v>0.1447432908982737</v>
      </c>
    </row>
    <row r="193" spans="1:10" x14ac:dyDescent="0.25">
      <c r="A193" s="153" t="s">
        <v>336</v>
      </c>
      <c r="B193" s="123" t="s">
        <v>219</v>
      </c>
      <c r="C193" s="103" t="s">
        <v>131</v>
      </c>
      <c r="D193" s="103" t="s">
        <v>124</v>
      </c>
      <c r="E193" s="103" t="s">
        <v>297</v>
      </c>
      <c r="F193" s="103" t="s">
        <v>131</v>
      </c>
      <c r="G193" s="146">
        <v>46123700</v>
      </c>
      <c r="H193" s="146">
        <v>26912796.199999999</v>
      </c>
      <c r="I193" s="146">
        <f t="shared" si="4"/>
        <v>19210903.800000001</v>
      </c>
      <c r="J193" s="164">
        <f t="shared" si="5"/>
        <v>0.58349170166313624</v>
      </c>
    </row>
    <row r="194" spans="1:10" ht="45" x14ac:dyDescent="0.25">
      <c r="A194" s="153" t="s">
        <v>333</v>
      </c>
      <c r="B194" s="123" t="s">
        <v>219</v>
      </c>
      <c r="C194" s="103" t="s">
        <v>131</v>
      </c>
      <c r="D194" s="103" t="s">
        <v>124</v>
      </c>
      <c r="E194" s="103" t="s">
        <v>297</v>
      </c>
      <c r="F194" s="103" t="s">
        <v>373</v>
      </c>
      <c r="G194" s="146">
        <v>46123700</v>
      </c>
      <c r="H194" s="146">
        <v>26912796.199999999</v>
      </c>
      <c r="I194" s="146">
        <f t="shared" si="4"/>
        <v>19210903.800000001</v>
      </c>
      <c r="J194" s="164">
        <f t="shared" si="5"/>
        <v>0.58349170166313624</v>
      </c>
    </row>
    <row r="195" spans="1:10" x14ac:dyDescent="0.25">
      <c r="A195" s="153" t="s">
        <v>112</v>
      </c>
      <c r="B195" s="123" t="s">
        <v>219</v>
      </c>
      <c r="C195" s="103" t="s">
        <v>131</v>
      </c>
      <c r="D195" s="103" t="s">
        <v>124</v>
      </c>
      <c r="E195" s="103" t="s">
        <v>297</v>
      </c>
      <c r="F195" s="103" t="s">
        <v>23</v>
      </c>
      <c r="G195" s="146">
        <v>46123700</v>
      </c>
      <c r="H195" s="146">
        <v>26912796.199999999</v>
      </c>
      <c r="I195" s="146">
        <f t="shared" si="4"/>
        <v>19210903.800000001</v>
      </c>
      <c r="J195" s="164">
        <f t="shared" si="5"/>
        <v>0.58349170166313624</v>
      </c>
    </row>
    <row r="196" spans="1:10" ht="60" x14ac:dyDescent="0.25">
      <c r="A196" s="153" t="s">
        <v>289</v>
      </c>
      <c r="B196" s="123" t="s">
        <v>219</v>
      </c>
      <c r="C196" s="103" t="s">
        <v>131</v>
      </c>
      <c r="D196" s="103" t="s">
        <v>124</v>
      </c>
      <c r="E196" s="103" t="s">
        <v>297</v>
      </c>
      <c r="F196" s="103" t="s">
        <v>56</v>
      </c>
      <c r="G196" s="146">
        <v>43234000</v>
      </c>
      <c r="H196" s="146">
        <v>25889849.52</v>
      </c>
      <c r="I196" s="146">
        <f t="shared" si="4"/>
        <v>17344150.48</v>
      </c>
      <c r="J196" s="164">
        <f t="shared" si="5"/>
        <v>0.59883077022713604</v>
      </c>
    </row>
    <row r="197" spans="1:10" x14ac:dyDescent="0.25">
      <c r="A197" s="153" t="s">
        <v>370</v>
      </c>
      <c r="B197" s="123" t="s">
        <v>219</v>
      </c>
      <c r="C197" s="103" t="s">
        <v>131</v>
      </c>
      <c r="D197" s="103" t="s">
        <v>124</v>
      </c>
      <c r="E197" s="103" t="s">
        <v>297</v>
      </c>
      <c r="F197" s="103" t="s">
        <v>154</v>
      </c>
      <c r="G197" s="146">
        <v>2889700</v>
      </c>
      <c r="H197" s="146">
        <v>1022946.68</v>
      </c>
      <c r="I197" s="146">
        <f t="shared" si="4"/>
        <v>1866753.3199999998</v>
      </c>
      <c r="J197" s="164">
        <f t="shared" si="5"/>
        <v>0.35399753607640932</v>
      </c>
    </row>
    <row r="198" spans="1:10" x14ac:dyDescent="0.25">
      <c r="A198" s="153" t="s">
        <v>342</v>
      </c>
      <c r="B198" s="123" t="s">
        <v>219</v>
      </c>
      <c r="C198" s="103" t="s">
        <v>131</v>
      </c>
      <c r="D198" s="103" t="s">
        <v>359</v>
      </c>
      <c r="E198" s="103" t="s">
        <v>297</v>
      </c>
      <c r="F198" s="103" t="s">
        <v>131</v>
      </c>
      <c r="G198" s="146">
        <v>8634400</v>
      </c>
      <c r="H198" s="146">
        <v>3038096.47</v>
      </c>
      <c r="I198" s="146">
        <f t="shared" si="4"/>
        <v>5596303.5299999993</v>
      </c>
      <c r="J198" s="164">
        <f t="shared" si="5"/>
        <v>0.35185959302325581</v>
      </c>
    </row>
    <row r="199" spans="1:10" ht="30" x14ac:dyDescent="0.25">
      <c r="A199" s="153" t="s">
        <v>324</v>
      </c>
      <c r="B199" s="123" t="s">
        <v>219</v>
      </c>
      <c r="C199" s="103" t="s">
        <v>131</v>
      </c>
      <c r="D199" s="103" t="s">
        <v>359</v>
      </c>
      <c r="E199" s="103" t="s">
        <v>297</v>
      </c>
      <c r="F199" s="103" t="s">
        <v>219</v>
      </c>
      <c r="G199" s="146">
        <v>338900</v>
      </c>
      <c r="H199" s="146">
        <v>50000</v>
      </c>
      <c r="I199" s="146">
        <f t="shared" ref="I199:I262" si="6">+G199-H199</f>
        <v>288900</v>
      </c>
      <c r="J199" s="164">
        <f t="shared" ref="J199:J262" si="7">+H199/G199</f>
        <v>0.14753614635585718</v>
      </c>
    </row>
    <row r="200" spans="1:10" ht="45" x14ac:dyDescent="0.25">
      <c r="A200" s="153" t="s">
        <v>15</v>
      </c>
      <c r="B200" s="123" t="s">
        <v>219</v>
      </c>
      <c r="C200" s="103" t="s">
        <v>131</v>
      </c>
      <c r="D200" s="103" t="s">
        <v>359</v>
      </c>
      <c r="E200" s="103" t="s">
        <v>297</v>
      </c>
      <c r="F200" s="103" t="s">
        <v>310</v>
      </c>
      <c r="G200" s="146">
        <v>338900</v>
      </c>
      <c r="H200" s="146">
        <v>50000</v>
      </c>
      <c r="I200" s="146">
        <f t="shared" si="6"/>
        <v>288900</v>
      </c>
      <c r="J200" s="164">
        <f t="shared" si="7"/>
        <v>0.14753614635585718</v>
      </c>
    </row>
    <row r="201" spans="1:10" x14ac:dyDescent="0.25">
      <c r="A201" s="153" t="s">
        <v>301</v>
      </c>
      <c r="B201" s="123" t="s">
        <v>219</v>
      </c>
      <c r="C201" s="103" t="s">
        <v>131</v>
      </c>
      <c r="D201" s="103" t="s">
        <v>359</v>
      </c>
      <c r="E201" s="103" t="s">
        <v>297</v>
      </c>
      <c r="F201" s="103" t="s">
        <v>111</v>
      </c>
      <c r="G201" s="146">
        <v>338900</v>
      </c>
      <c r="H201" s="146">
        <v>50000</v>
      </c>
      <c r="I201" s="146">
        <f t="shared" si="6"/>
        <v>288900</v>
      </c>
      <c r="J201" s="164">
        <f t="shared" si="7"/>
        <v>0.14753614635585718</v>
      </c>
    </row>
    <row r="202" spans="1:10" ht="45" x14ac:dyDescent="0.25">
      <c r="A202" s="153" t="s">
        <v>333</v>
      </c>
      <c r="B202" s="123" t="s">
        <v>219</v>
      </c>
      <c r="C202" s="103" t="s">
        <v>131</v>
      </c>
      <c r="D202" s="103" t="s">
        <v>359</v>
      </c>
      <c r="E202" s="103" t="s">
        <v>297</v>
      </c>
      <c r="F202" s="103" t="s">
        <v>373</v>
      </c>
      <c r="G202" s="146">
        <v>8295500</v>
      </c>
      <c r="H202" s="146">
        <v>2988096.47</v>
      </c>
      <c r="I202" s="146">
        <f t="shared" si="6"/>
        <v>5307403.5299999993</v>
      </c>
      <c r="J202" s="164">
        <f t="shared" si="7"/>
        <v>0.36020691579772168</v>
      </c>
    </row>
    <row r="203" spans="1:10" x14ac:dyDescent="0.25">
      <c r="A203" s="153" t="s">
        <v>112</v>
      </c>
      <c r="B203" s="123" t="s">
        <v>219</v>
      </c>
      <c r="C203" s="103" t="s">
        <v>131</v>
      </c>
      <c r="D203" s="103" t="s">
        <v>359</v>
      </c>
      <c r="E203" s="103" t="s">
        <v>297</v>
      </c>
      <c r="F203" s="103" t="s">
        <v>23</v>
      </c>
      <c r="G203" s="146">
        <v>8295500</v>
      </c>
      <c r="H203" s="146">
        <v>2988096.47</v>
      </c>
      <c r="I203" s="146">
        <f t="shared" si="6"/>
        <v>5307403.5299999993</v>
      </c>
      <c r="J203" s="164">
        <f t="shared" si="7"/>
        <v>0.36020691579772168</v>
      </c>
    </row>
    <row r="204" spans="1:10" x14ac:dyDescent="0.25">
      <c r="A204" s="153" t="s">
        <v>370</v>
      </c>
      <c r="B204" s="123" t="s">
        <v>219</v>
      </c>
      <c r="C204" s="103" t="s">
        <v>131</v>
      </c>
      <c r="D204" s="103" t="s">
        <v>359</v>
      </c>
      <c r="E204" s="103" t="s">
        <v>297</v>
      </c>
      <c r="F204" s="103" t="s">
        <v>154</v>
      </c>
      <c r="G204" s="146">
        <v>8295500</v>
      </c>
      <c r="H204" s="146">
        <v>2988096.47</v>
      </c>
      <c r="I204" s="146">
        <f t="shared" si="6"/>
        <v>5307403.5299999993</v>
      </c>
      <c r="J204" s="164">
        <f t="shared" si="7"/>
        <v>0.36020691579772168</v>
      </c>
    </row>
    <row r="205" spans="1:10" x14ac:dyDescent="0.25">
      <c r="A205" s="153" t="s">
        <v>322</v>
      </c>
      <c r="B205" s="123" t="s">
        <v>219</v>
      </c>
      <c r="C205" s="103" t="s">
        <v>131</v>
      </c>
      <c r="D205" s="103" t="s">
        <v>24</v>
      </c>
      <c r="E205" s="103" t="s">
        <v>297</v>
      </c>
      <c r="F205" s="103" t="s">
        <v>131</v>
      </c>
      <c r="G205" s="146">
        <v>23790500</v>
      </c>
      <c r="H205" s="146">
        <v>12131859.390000001</v>
      </c>
      <c r="I205" s="146">
        <f t="shared" si="6"/>
        <v>11658640.609999999</v>
      </c>
      <c r="J205" s="164">
        <f t="shared" si="7"/>
        <v>0.50994554086715294</v>
      </c>
    </row>
    <row r="206" spans="1:10" ht="75" x14ac:dyDescent="0.25">
      <c r="A206" s="153" t="s">
        <v>45</v>
      </c>
      <c r="B206" s="123" t="s">
        <v>219</v>
      </c>
      <c r="C206" s="103" t="s">
        <v>131</v>
      </c>
      <c r="D206" s="103" t="s">
        <v>24</v>
      </c>
      <c r="E206" s="103" t="s">
        <v>297</v>
      </c>
      <c r="F206" s="103" t="s">
        <v>28</v>
      </c>
      <c r="G206" s="146">
        <v>22551500</v>
      </c>
      <c r="H206" s="146">
        <v>11742645.4</v>
      </c>
      <c r="I206" s="146">
        <f t="shared" si="6"/>
        <v>10808854.6</v>
      </c>
      <c r="J206" s="164">
        <f t="shared" si="7"/>
        <v>0.52070351861295261</v>
      </c>
    </row>
    <row r="207" spans="1:10" ht="30" x14ac:dyDescent="0.25">
      <c r="A207" s="153" t="s">
        <v>201</v>
      </c>
      <c r="B207" s="123" t="s">
        <v>219</v>
      </c>
      <c r="C207" s="103" t="s">
        <v>131</v>
      </c>
      <c r="D207" s="103" t="s">
        <v>24</v>
      </c>
      <c r="E207" s="103" t="s">
        <v>297</v>
      </c>
      <c r="F207" s="103" t="s">
        <v>25</v>
      </c>
      <c r="G207" s="146">
        <v>22551500</v>
      </c>
      <c r="H207" s="146">
        <v>11742645.4</v>
      </c>
      <c r="I207" s="146">
        <f t="shared" si="6"/>
        <v>10808854.6</v>
      </c>
      <c r="J207" s="164">
        <f t="shared" si="7"/>
        <v>0.52070351861295261</v>
      </c>
    </row>
    <row r="208" spans="1:10" ht="30" x14ac:dyDescent="0.25">
      <c r="A208" s="153" t="s">
        <v>2</v>
      </c>
      <c r="B208" s="123" t="s">
        <v>219</v>
      </c>
      <c r="C208" s="103" t="s">
        <v>131</v>
      </c>
      <c r="D208" s="103" t="s">
        <v>24</v>
      </c>
      <c r="E208" s="103" t="s">
        <v>297</v>
      </c>
      <c r="F208" s="103" t="s">
        <v>127</v>
      </c>
      <c r="G208" s="146">
        <v>16754400</v>
      </c>
      <c r="H208" s="146">
        <v>9047480.0299999993</v>
      </c>
      <c r="I208" s="146">
        <f t="shared" si="6"/>
        <v>7706919.9700000007</v>
      </c>
      <c r="J208" s="164">
        <f t="shared" si="7"/>
        <v>0.54000620911521746</v>
      </c>
    </row>
    <row r="209" spans="1:10" ht="45" x14ac:dyDescent="0.25">
      <c r="A209" s="153" t="s">
        <v>222</v>
      </c>
      <c r="B209" s="123" t="s">
        <v>219</v>
      </c>
      <c r="C209" s="103" t="s">
        <v>131</v>
      </c>
      <c r="D209" s="103" t="s">
        <v>24</v>
      </c>
      <c r="E209" s="103" t="s">
        <v>297</v>
      </c>
      <c r="F209" s="103" t="s">
        <v>157</v>
      </c>
      <c r="G209" s="146">
        <v>1066400</v>
      </c>
      <c r="H209" s="146">
        <v>156952</v>
      </c>
      <c r="I209" s="146">
        <f t="shared" si="6"/>
        <v>909448</v>
      </c>
      <c r="J209" s="164">
        <f t="shared" si="7"/>
        <v>0.14717929482370593</v>
      </c>
    </row>
    <row r="210" spans="1:10" ht="60" x14ac:dyDescent="0.25">
      <c r="A210" s="153" t="s">
        <v>296</v>
      </c>
      <c r="B210" s="123" t="s">
        <v>219</v>
      </c>
      <c r="C210" s="103" t="s">
        <v>131</v>
      </c>
      <c r="D210" s="103" t="s">
        <v>24</v>
      </c>
      <c r="E210" s="103" t="s">
        <v>297</v>
      </c>
      <c r="F210" s="103" t="s">
        <v>159</v>
      </c>
      <c r="G210" s="146">
        <v>4730700</v>
      </c>
      <c r="H210" s="146">
        <v>2538213.37</v>
      </c>
      <c r="I210" s="146">
        <f t="shared" si="6"/>
        <v>2192486.63</v>
      </c>
      <c r="J210" s="164">
        <f t="shared" si="7"/>
        <v>0.53654075929566447</v>
      </c>
    </row>
    <row r="211" spans="1:10" ht="30" x14ac:dyDescent="0.25">
      <c r="A211" s="153" t="s">
        <v>324</v>
      </c>
      <c r="B211" s="123" t="s">
        <v>219</v>
      </c>
      <c r="C211" s="103" t="s">
        <v>131</v>
      </c>
      <c r="D211" s="103" t="s">
        <v>24</v>
      </c>
      <c r="E211" s="103" t="s">
        <v>297</v>
      </c>
      <c r="F211" s="103" t="s">
        <v>219</v>
      </c>
      <c r="G211" s="146">
        <v>1235600</v>
      </c>
      <c r="H211" s="146">
        <v>385838.99</v>
      </c>
      <c r="I211" s="146">
        <f t="shared" si="6"/>
        <v>849761.01</v>
      </c>
      <c r="J211" s="164">
        <f t="shared" si="7"/>
        <v>0.3122685254127549</v>
      </c>
    </row>
    <row r="212" spans="1:10" ht="45" x14ac:dyDescent="0.25">
      <c r="A212" s="153" t="s">
        <v>15</v>
      </c>
      <c r="B212" s="123" t="s">
        <v>219</v>
      </c>
      <c r="C212" s="103" t="s">
        <v>131</v>
      </c>
      <c r="D212" s="103" t="s">
        <v>24</v>
      </c>
      <c r="E212" s="103" t="s">
        <v>297</v>
      </c>
      <c r="F212" s="103" t="s">
        <v>310</v>
      </c>
      <c r="G212" s="146">
        <v>1235600</v>
      </c>
      <c r="H212" s="146">
        <v>385838.99</v>
      </c>
      <c r="I212" s="146">
        <f t="shared" si="6"/>
        <v>849761.01</v>
      </c>
      <c r="J212" s="164">
        <f t="shared" si="7"/>
        <v>0.3122685254127549</v>
      </c>
    </row>
    <row r="213" spans="1:10" x14ac:dyDescent="0.25">
      <c r="A213" s="153" t="s">
        <v>301</v>
      </c>
      <c r="B213" s="123" t="s">
        <v>219</v>
      </c>
      <c r="C213" s="103" t="s">
        <v>131</v>
      </c>
      <c r="D213" s="103" t="s">
        <v>24</v>
      </c>
      <c r="E213" s="103" t="s">
        <v>297</v>
      </c>
      <c r="F213" s="103" t="s">
        <v>111</v>
      </c>
      <c r="G213" s="146">
        <v>1235600</v>
      </c>
      <c r="H213" s="146">
        <v>385838.99</v>
      </c>
      <c r="I213" s="146">
        <f t="shared" si="6"/>
        <v>849761.01</v>
      </c>
      <c r="J213" s="164">
        <f t="shared" si="7"/>
        <v>0.3122685254127549</v>
      </c>
    </row>
    <row r="214" spans="1:10" x14ac:dyDescent="0.25">
      <c r="A214" s="153" t="s">
        <v>95</v>
      </c>
      <c r="B214" s="123" t="s">
        <v>219</v>
      </c>
      <c r="C214" s="103" t="s">
        <v>131</v>
      </c>
      <c r="D214" s="103" t="s">
        <v>24</v>
      </c>
      <c r="E214" s="103" t="s">
        <v>297</v>
      </c>
      <c r="F214" s="103" t="s">
        <v>57</v>
      </c>
      <c r="G214" s="146">
        <v>3400</v>
      </c>
      <c r="H214" s="146">
        <v>3375</v>
      </c>
      <c r="I214" s="146">
        <f t="shared" si="6"/>
        <v>25</v>
      </c>
      <c r="J214" s="164">
        <f t="shared" si="7"/>
        <v>0.99264705882352944</v>
      </c>
    </row>
    <row r="215" spans="1:10" x14ac:dyDescent="0.25">
      <c r="A215" s="153" t="s">
        <v>70</v>
      </c>
      <c r="B215" s="123" t="s">
        <v>219</v>
      </c>
      <c r="C215" s="103" t="s">
        <v>131</v>
      </c>
      <c r="D215" s="103" t="s">
        <v>24</v>
      </c>
      <c r="E215" s="103" t="s">
        <v>297</v>
      </c>
      <c r="F215" s="103" t="s">
        <v>166</v>
      </c>
      <c r="G215" s="146">
        <v>3400</v>
      </c>
      <c r="H215" s="146">
        <v>3375</v>
      </c>
      <c r="I215" s="146">
        <f t="shared" si="6"/>
        <v>25</v>
      </c>
      <c r="J215" s="164">
        <f t="shared" si="7"/>
        <v>0.99264705882352944</v>
      </c>
    </row>
    <row r="216" spans="1:10" ht="30" x14ac:dyDescent="0.25">
      <c r="A216" s="153" t="s">
        <v>303</v>
      </c>
      <c r="B216" s="123" t="s">
        <v>219</v>
      </c>
      <c r="C216" s="103" t="s">
        <v>131</v>
      </c>
      <c r="D216" s="103" t="s">
        <v>24</v>
      </c>
      <c r="E216" s="103" t="s">
        <v>297</v>
      </c>
      <c r="F216" s="103" t="s">
        <v>213</v>
      </c>
      <c r="G216" s="146">
        <v>3400</v>
      </c>
      <c r="H216" s="146">
        <v>3375</v>
      </c>
      <c r="I216" s="146">
        <f t="shared" si="6"/>
        <v>25</v>
      </c>
      <c r="J216" s="164">
        <f t="shared" si="7"/>
        <v>0.99264705882352944</v>
      </c>
    </row>
    <row r="217" spans="1:10" x14ac:dyDescent="0.25">
      <c r="A217" s="152" t="s">
        <v>74</v>
      </c>
      <c r="B217" s="122" t="s">
        <v>219</v>
      </c>
      <c r="C217" s="102" t="s">
        <v>131</v>
      </c>
      <c r="D217" s="102" t="s">
        <v>138</v>
      </c>
      <c r="E217" s="102" t="s">
        <v>297</v>
      </c>
      <c r="F217" s="102" t="s">
        <v>131</v>
      </c>
      <c r="G217" s="147">
        <v>82500500</v>
      </c>
      <c r="H217" s="147">
        <v>40258904.109999999</v>
      </c>
      <c r="I217" s="147">
        <f t="shared" si="6"/>
        <v>42241595.890000001</v>
      </c>
      <c r="J217" s="208">
        <f t="shared" si="7"/>
        <v>0.48798375900752117</v>
      </c>
    </row>
    <row r="218" spans="1:10" x14ac:dyDescent="0.25">
      <c r="A218" s="153" t="s">
        <v>92</v>
      </c>
      <c r="B218" s="123" t="s">
        <v>219</v>
      </c>
      <c r="C218" s="103" t="s">
        <v>131</v>
      </c>
      <c r="D218" s="103" t="s">
        <v>274</v>
      </c>
      <c r="E218" s="103" t="s">
        <v>297</v>
      </c>
      <c r="F218" s="103" t="s">
        <v>131</v>
      </c>
      <c r="G218" s="146">
        <v>72876960</v>
      </c>
      <c r="H218" s="146">
        <v>34705451.700000003</v>
      </c>
      <c r="I218" s="146">
        <f t="shared" si="6"/>
        <v>38171508.299999997</v>
      </c>
      <c r="J218" s="164">
        <f t="shared" si="7"/>
        <v>0.47621980527178964</v>
      </c>
    </row>
    <row r="219" spans="1:10" ht="45" x14ac:dyDescent="0.25">
      <c r="A219" s="153" t="s">
        <v>333</v>
      </c>
      <c r="B219" s="123" t="s">
        <v>219</v>
      </c>
      <c r="C219" s="103" t="s">
        <v>131</v>
      </c>
      <c r="D219" s="103" t="s">
        <v>274</v>
      </c>
      <c r="E219" s="103" t="s">
        <v>297</v>
      </c>
      <c r="F219" s="103" t="s">
        <v>373</v>
      </c>
      <c r="G219" s="146">
        <v>72876960</v>
      </c>
      <c r="H219" s="146">
        <v>34705451.700000003</v>
      </c>
      <c r="I219" s="146">
        <f t="shared" si="6"/>
        <v>38171508.299999997</v>
      </c>
      <c r="J219" s="164">
        <f t="shared" si="7"/>
        <v>0.47621980527178964</v>
      </c>
    </row>
    <row r="220" spans="1:10" x14ac:dyDescent="0.25">
      <c r="A220" s="153" t="s">
        <v>112</v>
      </c>
      <c r="B220" s="123" t="s">
        <v>219</v>
      </c>
      <c r="C220" s="103" t="s">
        <v>131</v>
      </c>
      <c r="D220" s="103" t="s">
        <v>274</v>
      </c>
      <c r="E220" s="103" t="s">
        <v>297</v>
      </c>
      <c r="F220" s="103" t="s">
        <v>23</v>
      </c>
      <c r="G220" s="146">
        <v>72876960</v>
      </c>
      <c r="H220" s="146">
        <v>34705451.700000003</v>
      </c>
      <c r="I220" s="146">
        <f t="shared" si="6"/>
        <v>38171508.299999997</v>
      </c>
      <c r="J220" s="164">
        <f t="shared" si="7"/>
        <v>0.47621980527178964</v>
      </c>
    </row>
    <row r="221" spans="1:10" ht="60" x14ac:dyDescent="0.25">
      <c r="A221" s="153" t="s">
        <v>289</v>
      </c>
      <c r="B221" s="123" t="s">
        <v>219</v>
      </c>
      <c r="C221" s="103" t="s">
        <v>131</v>
      </c>
      <c r="D221" s="103" t="s">
        <v>274</v>
      </c>
      <c r="E221" s="103" t="s">
        <v>297</v>
      </c>
      <c r="F221" s="103" t="s">
        <v>56</v>
      </c>
      <c r="G221" s="146">
        <v>67212160</v>
      </c>
      <c r="H221" s="146">
        <v>32851376.010000002</v>
      </c>
      <c r="I221" s="146">
        <f t="shared" si="6"/>
        <v>34360783.989999995</v>
      </c>
      <c r="J221" s="164">
        <f t="shared" si="7"/>
        <v>0.4887713177198888</v>
      </c>
    </row>
    <row r="222" spans="1:10" x14ac:dyDescent="0.25">
      <c r="A222" s="153" t="s">
        <v>370</v>
      </c>
      <c r="B222" s="123" t="s">
        <v>219</v>
      </c>
      <c r="C222" s="103" t="s">
        <v>131</v>
      </c>
      <c r="D222" s="103" t="s">
        <v>274</v>
      </c>
      <c r="E222" s="103" t="s">
        <v>297</v>
      </c>
      <c r="F222" s="103" t="s">
        <v>154</v>
      </c>
      <c r="G222" s="146">
        <v>5664800</v>
      </c>
      <c r="H222" s="146">
        <v>1854075.69</v>
      </c>
      <c r="I222" s="146">
        <f t="shared" si="6"/>
        <v>3810724.31</v>
      </c>
      <c r="J222" s="164">
        <f t="shared" si="7"/>
        <v>0.32729764334133599</v>
      </c>
    </row>
    <row r="223" spans="1:10" x14ac:dyDescent="0.25">
      <c r="A223" s="216" t="s">
        <v>114</v>
      </c>
      <c r="B223" s="123" t="s">
        <v>219</v>
      </c>
      <c r="C223" s="103" t="s">
        <v>131</v>
      </c>
      <c r="D223" s="103" t="s">
        <v>366</v>
      </c>
      <c r="E223" s="103" t="s">
        <v>297</v>
      </c>
      <c r="F223" s="103" t="s">
        <v>131</v>
      </c>
      <c r="G223" s="146">
        <v>9623540</v>
      </c>
      <c r="H223" s="146">
        <v>5553452.4100000001</v>
      </c>
      <c r="I223" s="146">
        <f t="shared" si="6"/>
        <v>4070087.59</v>
      </c>
      <c r="J223" s="164">
        <f t="shared" si="7"/>
        <v>0.57706960328527757</v>
      </c>
    </row>
    <row r="224" spans="1:10" ht="75" x14ac:dyDescent="0.25">
      <c r="A224" s="153" t="s">
        <v>45</v>
      </c>
      <c r="B224" s="123" t="s">
        <v>219</v>
      </c>
      <c r="C224" s="103" t="s">
        <v>131</v>
      </c>
      <c r="D224" s="103" t="s">
        <v>366</v>
      </c>
      <c r="E224" s="103" t="s">
        <v>297</v>
      </c>
      <c r="F224" s="103" t="s">
        <v>28</v>
      </c>
      <c r="G224" s="146">
        <v>9131340</v>
      </c>
      <c r="H224" s="146">
        <v>5312986.45</v>
      </c>
      <c r="I224" s="146">
        <f t="shared" si="6"/>
        <v>3818353.55</v>
      </c>
      <c r="J224" s="164">
        <f t="shared" si="7"/>
        <v>0.58184083059003389</v>
      </c>
    </row>
    <row r="225" spans="1:10" ht="30" x14ac:dyDescent="0.25">
      <c r="A225" s="153" t="s">
        <v>201</v>
      </c>
      <c r="B225" s="123" t="s">
        <v>219</v>
      </c>
      <c r="C225" s="103" t="s">
        <v>131</v>
      </c>
      <c r="D225" s="103" t="s">
        <v>366</v>
      </c>
      <c r="E225" s="103" t="s">
        <v>297</v>
      </c>
      <c r="F225" s="103" t="s">
        <v>25</v>
      </c>
      <c r="G225" s="146">
        <v>9131340</v>
      </c>
      <c r="H225" s="146">
        <v>5312986.45</v>
      </c>
      <c r="I225" s="146">
        <f t="shared" si="6"/>
        <v>3818353.55</v>
      </c>
      <c r="J225" s="164">
        <f t="shared" si="7"/>
        <v>0.58184083059003389</v>
      </c>
    </row>
    <row r="226" spans="1:10" ht="30" x14ac:dyDescent="0.25">
      <c r="A226" s="153" t="s">
        <v>2</v>
      </c>
      <c r="B226" s="123" t="s">
        <v>219</v>
      </c>
      <c r="C226" s="103" t="s">
        <v>131</v>
      </c>
      <c r="D226" s="103" t="s">
        <v>366</v>
      </c>
      <c r="E226" s="103" t="s">
        <v>297</v>
      </c>
      <c r="F226" s="103" t="s">
        <v>127</v>
      </c>
      <c r="G226" s="146">
        <v>7052640</v>
      </c>
      <c r="H226" s="146">
        <v>4239386.45</v>
      </c>
      <c r="I226" s="146">
        <f t="shared" si="6"/>
        <v>2813253.55</v>
      </c>
      <c r="J226" s="164">
        <f t="shared" si="7"/>
        <v>0.60110631621633892</v>
      </c>
    </row>
    <row r="227" spans="1:10" ht="45" x14ac:dyDescent="0.25">
      <c r="A227" s="153" t="s">
        <v>222</v>
      </c>
      <c r="B227" s="123" t="s">
        <v>219</v>
      </c>
      <c r="C227" s="103" t="s">
        <v>131</v>
      </c>
      <c r="D227" s="103" t="s">
        <v>366</v>
      </c>
      <c r="E227" s="103" t="s">
        <v>297</v>
      </c>
      <c r="F227" s="103" t="s">
        <v>157</v>
      </c>
      <c r="G227" s="146">
        <v>158200</v>
      </c>
      <c r="H227" s="146">
        <v>0</v>
      </c>
      <c r="I227" s="146">
        <f t="shared" si="6"/>
        <v>158200</v>
      </c>
      <c r="J227" s="164">
        <f t="shared" si="7"/>
        <v>0</v>
      </c>
    </row>
    <row r="228" spans="1:10" ht="60" x14ac:dyDescent="0.25">
      <c r="A228" s="153" t="s">
        <v>296</v>
      </c>
      <c r="B228" s="123" t="s">
        <v>219</v>
      </c>
      <c r="C228" s="103" t="s">
        <v>131</v>
      </c>
      <c r="D228" s="103" t="s">
        <v>366</v>
      </c>
      <c r="E228" s="103" t="s">
        <v>297</v>
      </c>
      <c r="F228" s="103" t="s">
        <v>159</v>
      </c>
      <c r="G228" s="146">
        <v>1920500</v>
      </c>
      <c r="H228" s="146">
        <v>1073600</v>
      </c>
      <c r="I228" s="146">
        <f t="shared" si="6"/>
        <v>846900</v>
      </c>
      <c r="J228" s="164">
        <f t="shared" si="7"/>
        <v>0.55902108825826613</v>
      </c>
    </row>
    <row r="229" spans="1:10" ht="30" x14ac:dyDescent="0.25">
      <c r="A229" s="153" t="s">
        <v>324</v>
      </c>
      <c r="B229" s="123" t="s">
        <v>219</v>
      </c>
      <c r="C229" s="103" t="s">
        <v>131</v>
      </c>
      <c r="D229" s="103" t="s">
        <v>366</v>
      </c>
      <c r="E229" s="103" t="s">
        <v>297</v>
      </c>
      <c r="F229" s="103" t="s">
        <v>219</v>
      </c>
      <c r="G229" s="146">
        <v>490200</v>
      </c>
      <c r="H229" s="146">
        <v>238533.96</v>
      </c>
      <c r="I229" s="146">
        <f t="shared" si="6"/>
        <v>251666.04</v>
      </c>
      <c r="J229" s="164">
        <f t="shared" si="7"/>
        <v>0.48660538555691552</v>
      </c>
    </row>
    <row r="230" spans="1:10" ht="45" x14ac:dyDescent="0.25">
      <c r="A230" s="153" t="s">
        <v>15</v>
      </c>
      <c r="B230" s="123" t="s">
        <v>219</v>
      </c>
      <c r="C230" s="103" t="s">
        <v>131</v>
      </c>
      <c r="D230" s="103" t="s">
        <v>366</v>
      </c>
      <c r="E230" s="103" t="s">
        <v>297</v>
      </c>
      <c r="F230" s="103" t="s">
        <v>310</v>
      </c>
      <c r="G230" s="146">
        <v>490200</v>
      </c>
      <c r="H230" s="146">
        <v>238533.96</v>
      </c>
      <c r="I230" s="146">
        <f t="shared" si="6"/>
        <v>251666.04</v>
      </c>
      <c r="J230" s="164">
        <f t="shared" si="7"/>
        <v>0.48660538555691552</v>
      </c>
    </row>
    <row r="231" spans="1:10" x14ac:dyDescent="0.25">
      <c r="A231" s="153" t="s">
        <v>301</v>
      </c>
      <c r="B231" s="123" t="s">
        <v>219</v>
      </c>
      <c r="C231" s="103" t="s">
        <v>131</v>
      </c>
      <c r="D231" s="103" t="s">
        <v>366</v>
      </c>
      <c r="E231" s="103" t="s">
        <v>297</v>
      </c>
      <c r="F231" s="103" t="s">
        <v>111</v>
      </c>
      <c r="G231" s="146">
        <v>490200</v>
      </c>
      <c r="H231" s="146">
        <v>238533.96</v>
      </c>
      <c r="I231" s="146">
        <f t="shared" si="6"/>
        <v>251666.04</v>
      </c>
      <c r="J231" s="164">
        <f t="shared" si="7"/>
        <v>0.48660538555691552</v>
      </c>
    </row>
    <row r="232" spans="1:10" x14ac:dyDescent="0.25">
      <c r="A232" s="153" t="s">
        <v>95</v>
      </c>
      <c r="B232" s="123" t="s">
        <v>219</v>
      </c>
      <c r="C232" s="103" t="s">
        <v>131</v>
      </c>
      <c r="D232" s="103" t="s">
        <v>366</v>
      </c>
      <c r="E232" s="103" t="s">
        <v>297</v>
      </c>
      <c r="F232" s="103" t="s">
        <v>57</v>
      </c>
      <c r="G232" s="146">
        <v>2000</v>
      </c>
      <c r="H232" s="146">
        <v>1932</v>
      </c>
      <c r="I232" s="146">
        <f t="shared" si="6"/>
        <v>68</v>
      </c>
      <c r="J232" s="164">
        <f t="shared" si="7"/>
        <v>0.96599999999999997</v>
      </c>
    </row>
    <row r="233" spans="1:10" x14ac:dyDescent="0.25">
      <c r="A233" s="153" t="s">
        <v>70</v>
      </c>
      <c r="B233" s="123" t="s">
        <v>219</v>
      </c>
      <c r="C233" s="103" t="s">
        <v>131</v>
      </c>
      <c r="D233" s="103" t="s">
        <v>366</v>
      </c>
      <c r="E233" s="103" t="s">
        <v>297</v>
      </c>
      <c r="F233" s="103" t="s">
        <v>166</v>
      </c>
      <c r="G233" s="146">
        <v>2000</v>
      </c>
      <c r="H233" s="146">
        <v>1932</v>
      </c>
      <c r="I233" s="146">
        <f t="shared" si="6"/>
        <v>68</v>
      </c>
      <c r="J233" s="164">
        <f t="shared" si="7"/>
        <v>0.96599999999999997</v>
      </c>
    </row>
    <row r="234" spans="1:10" x14ac:dyDescent="0.25">
      <c r="A234" s="153" t="s">
        <v>245</v>
      </c>
      <c r="B234" s="123" t="s">
        <v>219</v>
      </c>
      <c r="C234" s="103" t="s">
        <v>131</v>
      </c>
      <c r="D234" s="103" t="s">
        <v>366</v>
      </c>
      <c r="E234" s="103" t="s">
        <v>297</v>
      </c>
      <c r="F234" s="103" t="s">
        <v>337</v>
      </c>
      <c r="G234" s="146">
        <v>2000</v>
      </c>
      <c r="H234" s="146">
        <v>1932</v>
      </c>
      <c r="I234" s="146">
        <f t="shared" si="6"/>
        <v>68</v>
      </c>
      <c r="J234" s="164">
        <f t="shared" si="7"/>
        <v>0.96599999999999997</v>
      </c>
    </row>
    <row r="235" spans="1:10" x14ac:dyDescent="0.25">
      <c r="A235" s="152" t="s">
        <v>270</v>
      </c>
      <c r="B235" s="122" t="s">
        <v>219</v>
      </c>
      <c r="C235" s="102" t="s">
        <v>131</v>
      </c>
      <c r="D235" s="102" t="s">
        <v>66</v>
      </c>
      <c r="E235" s="102" t="s">
        <v>297</v>
      </c>
      <c r="F235" s="102" t="s">
        <v>131</v>
      </c>
      <c r="G235" s="147">
        <v>17884500</v>
      </c>
      <c r="H235" s="147">
        <v>7107598.9800000004</v>
      </c>
      <c r="I235" s="147">
        <f t="shared" si="6"/>
        <v>10776901.02</v>
      </c>
      <c r="J235" s="208">
        <f t="shared" si="7"/>
        <v>0.3974167004948419</v>
      </c>
    </row>
    <row r="236" spans="1:10" x14ac:dyDescent="0.25">
      <c r="A236" s="153" t="s">
        <v>75</v>
      </c>
      <c r="B236" s="123" t="s">
        <v>219</v>
      </c>
      <c r="C236" s="103" t="s">
        <v>131</v>
      </c>
      <c r="D236" s="103" t="s">
        <v>177</v>
      </c>
      <c r="E236" s="103" t="s">
        <v>297</v>
      </c>
      <c r="F236" s="103" t="s">
        <v>131</v>
      </c>
      <c r="G236" s="146">
        <v>7126800</v>
      </c>
      <c r="H236" s="146">
        <v>4306406.38</v>
      </c>
      <c r="I236" s="146">
        <f t="shared" si="6"/>
        <v>2820393.62</v>
      </c>
      <c r="J236" s="164">
        <f t="shared" si="7"/>
        <v>0.60425525902228205</v>
      </c>
    </row>
    <row r="237" spans="1:10" ht="30" x14ac:dyDescent="0.25">
      <c r="A237" s="153" t="s">
        <v>229</v>
      </c>
      <c r="B237" s="123" t="s">
        <v>219</v>
      </c>
      <c r="C237" s="103" t="s">
        <v>131</v>
      </c>
      <c r="D237" s="103" t="s">
        <v>177</v>
      </c>
      <c r="E237" s="103" t="s">
        <v>297</v>
      </c>
      <c r="F237" s="103" t="s">
        <v>104</v>
      </c>
      <c r="G237" s="146">
        <v>7126800</v>
      </c>
      <c r="H237" s="146">
        <v>4306406.38</v>
      </c>
      <c r="I237" s="146">
        <f t="shared" si="6"/>
        <v>2820393.62</v>
      </c>
      <c r="J237" s="164">
        <f t="shared" si="7"/>
        <v>0.60425525902228205</v>
      </c>
    </row>
    <row r="238" spans="1:10" ht="30" x14ac:dyDescent="0.25">
      <c r="A238" s="153" t="s">
        <v>153</v>
      </c>
      <c r="B238" s="123" t="s">
        <v>219</v>
      </c>
      <c r="C238" s="103" t="s">
        <v>131</v>
      </c>
      <c r="D238" s="103" t="s">
        <v>177</v>
      </c>
      <c r="E238" s="103" t="s">
        <v>297</v>
      </c>
      <c r="F238" s="103" t="s">
        <v>134</v>
      </c>
      <c r="G238" s="146">
        <v>7126800</v>
      </c>
      <c r="H238" s="146">
        <v>4306406.38</v>
      </c>
      <c r="I238" s="146">
        <f t="shared" si="6"/>
        <v>2820393.62</v>
      </c>
      <c r="J238" s="164">
        <f t="shared" si="7"/>
        <v>0.60425525902228205</v>
      </c>
    </row>
    <row r="239" spans="1:10" x14ac:dyDescent="0.25">
      <c r="A239" s="153" t="s">
        <v>85</v>
      </c>
      <c r="B239" s="123" t="s">
        <v>219</v>
      </c>
      <c r="C239" s="103" t="s">
        <v>131</v>
      </c>
      <c r="D239" s="103" t="s">
        <v>177</v>
      </c>
      <c r="E239" s="103" t="s">
        <v>297</v>
      </c>
      <c r="F239" s="103" t="s">
        <v>210</v>
      </c>
      <c r="G239" s="146">
        <v>7126800</v>
      </c>
      <c r="H239" s="146">
        <v>4306406.38</v>
      </c>
      <c r="I239" s="146">
        <f t="shared" si="6"/>
        <v>2820393.62</v>
      </c>
      <c r="J239" s="164">
        <f t="shared" si="7"/>
        <v>0.60425525902228205</v>
      </c>
    </row>
    <row r="240" spans="1:10" x14ac:dyDescent="0.25">
      <c r="A240" s="153" t="s">
        <v>0</v>
      </c>
      <c r="B240" s="123" t="s">
        <v>219</v>
      </c>
      <c r="C240" s="103" t="s">
        <v>131</v>
      </c>
      <c r="D240" s="103" t="s">
        <v>252</v>
      </c>
      <c r="E240" s="103" t="s">
        <v>297</v>
      </c>
      <c r="F240" s="103" t="s">
        <v>131</v>
      </c>
      <c r="G240" s="146">
        <v>5598000</v>
      </c>
      <c r="H240" s="146">
        <v>1043910</v>
      </c>
      <c r="I240" s="146">
        <f t="shared" si="6"/>
        <v>4554090</v>
      </c>
      <c r="J240" s="164">
        <f t="shared" si="7"/>
        <v>0.18647909967845658</v>
      </c>
    </row>
    <row r="241" spans="1:10" ht="30" x14ac:dyDescent="0.25">
      <c r="A241" s="153" t="s">
        <v>229</v>
      </c>
      <c r="B241" s="123" t="s">
        <v>219</v>
      </c>
      <c r="C241" s="103" t="s">
        <v>131</v>
      </c>
      <c r="D241" s="103" t="s">
        <v>252</v>
      </c>
      <c r="E241" s="103" t="s">
        <v>297</v>
      </c>
      <c r="F241" s="103" t="s">
        <v>104</v>
      </c>
      <c r="G241" s="146">
        <v>5598000</v>
      </c>
      <c r="H241" s="146">
        <v>1043910</v>
      </c>
      <c r="I241" s="146">
        <f t="shared" si="6"/>
        <v>4554090</v>
      </c>
      <c r="J241" s="164">
        <f t="shared" si="7"/>
        <v>0.18647909967845658</v>
      </c>
    </row>
    <row r="242" spans="1:10" ht="30" x14ac:dyDescent="0.25">
      <c r="A242" s="153" t="s">
        <v>79</v>
      </c>
      <c r="B242" s="123" t="s">
        <v>219</v>
      </c>
      <c r="C242" s="103" t="s">
        <v>131</v>
      </c>
      <c r="D242" s="103" t="s">
        <v>252</v>
      </c>
      <c r="E242" s="103" t="s">
        <v>297</v>
      </c>
      <c r="F242" s="103" t="s">
        <v>101</v>
      </c>
      <c r="G242" s="146">
        <v>5598000</v>
      </c>
      <c r="H242" s="146">
        <v>1043910</v>
      </c>
      <c r="I242" s="146">
        <f t="shared" si="6"/>
        <v>4554090</v>
      </c>
      <c r="J242" s="164">
        <f t="shared" si="7"/>
        <v>0.18647909967845658</v>
      </c>
    </row>
    <row r="243" spans="1:10" x14ac:dyDescent="0.25">
      <c r="A243" s="153" t="s">
        <v>6</v>
      </c>
      <c r="B243" s="123" t="s">
        <v>219</v>
      </c>
      <c r="C243" s="103" t="s">
        <v>131</v>
      </c>
      <c r="D243" s="103" t="s">
        <v>252</v>
      </c>
      <c r="E243" s="103" t="s">
        <v>297</v>
      </c>
      <c r="F243" s="103" t="s">
        <v>254</v>
      </c>
      <c r="G243" s="146">
        <v>5598000</v>
      </c>
      <c r="H243" s="146">
        <v>1043910</v>
      </c>
      <c r="I243" s="146">
        <f t="shared" si="6"/>
        <v>4554090</v>
      </c>
      <c r="J243" s="164">
        <f t="shared" si="7"/>
        <v>0.18647909967845658</v>
      </c>
    </row>
    <row r="244" spans="1:10" x14ac:dyDescent="0.25">
      <c r="A244" s="153" t="s">
        <v>113</v>
      </c>
      <c r="B244" s="123" t="s">
        <v>219</v>
      </c>
      <c r="C244" s="103" t="s">
        <v>131</v>
      </c>
      <c r="D244" s="103" t="s">
        <v>42</v>
      </c>
      <c r="E244" s="103" t="s">
        <v>297</v>
      </c>
      <c r="F244" s="103" t="s">
        <v>131</v>
      </c>
      <c r="G244" s="146">
        <v>5159700</v>
      </c>
      <c r="H244" s="146">
        <v>1757282.6</v>
      </c>
      <c r="I244" s="146">
        <f t="shared" si="6"/>
        <v>3402417.4</v>
      </c>
      <c r="J244" s="164">
        <f t="shared" si="7"/>
        <v>0.3405784444832064</v>
      </c>
    </row>
    <row r="245" spans="1:10" ht="75" x14ac:dyDescent="0.25">
      <c r="A245" s="153" t="s">
        <v>45</v>
      </c>
      <c r="B245" s="123" t="s">
        <v>219</v>
      </c>
      <c r="C245" s="103" t="s">
        <v>131</v>
      </c>
      <c r="D245" s="103" t="s">
        <v>42</v>
      </c>
      <c r="E245" s="103" t="s">
        <v>297</v>
      </c>
      <c r="F245" s="103" t="s">
        <v>28</v>
      </c>
      <c r="G245" s="146">
        <v>4842300</v>
      </c>
      <c r="H245" s="146">
        <v>1664095.4</v>
      </c>
      <c r="I245" s="146">
        <f t="shared" si="6"/>
        <v>3178204.6</v>
      </c>
      <c r="J245" s="164">
        <f t="shared" si="7"/>
        <v>0.34365805505648139</v>
      </c>
    </row>
    <row r="246" spans="1:10" ht="30" x14ac:dyDescent="0.25">
      <c r="A246" s="153" t="s">
        <v>201</v>
      </c>
      <c r="B246" s="123" t="s">
        <v>219</v>
      </c>
      <c r="C246" s="103" t="s">
        <v>131</v>
      </c>
      <c r="D246" s="103" t="s">
        <v>42</v>
      </c>
      <c r="E246" s="103" t="s">
        <v>297</v>
      </c>
      <c r="F246" s="103" t="s">
        <v>25</v>
      </c>
      <c r="G246" s="146">
        <v>4842300</v>
      </c>
      <c r="H246" s="146">
        <v>1664095.4</v>
      </c>
      <c r="I246" s="146">
        <f t="shared" si="6"/>
        <v>3178204.6</v>
      </c>
      <c r="J246" s="164">
        <f t="shared" si="7"/>
        <v>0.34365805505648139</v>
      </c>
    </row>
    <row r="247" spans="1:10" ht="30" x14ac:dyDescent="0.25">
      <c r="A247" s="153" t="s">
        <v>2</v>
      </c>
      <c r="B247" s="123" t="s">
        <v>219</v>
      </c>
      <c r="C247" s="103" t="s">
        <v>131</v>
      </c>
      <c r="D247" s="103" t="s">
        <v>42</v>
      </c>
      <c r="E247" s="103" t="s">
        <v>297</v>
      </c>
      <c r="F247" s="103" t="s">
        <v>127</v>
      </c>
      <c r="G247" s="146">
        <v>3611000</v>
      </c>
      <c r="H247" s="146">
        <v>1276680.33</v>
      </c>
      <c r="I247" s="146">
        <f t="shared" si="6"/>
        <v>2334319.67</v>
      </c>
      <c r="J247" s="164">
        <f t="shared" si="7"/>
        <v>0.35355312378842429</v>
      </c>
    </row>
    <row r="248" spans="1:10" ht="45" x14ac:dyDescent="0.25">
      <c r="A248" s="153" t="s">
        <v>222</v>
      </c>
      <c r="B248" s="123" t="s">
        <v>219</v>
      </c>
      <c r="C248" s="103" t="s">
        <v>131</v>
      </c>
      <c r="D248" s="103" t="s">
        <v>42</v>
      </c>
      <c r="E248" s="103" t="s">
        <v>297</v>
      </c>
      <c r="F248" s="103" t="s">
        <v>157</v>
      </c>
      <c r="G248" s="146">
        <v>140800</v>
      </c>
      <c r="H248" s="146">
        <v>4000</v>
      </c>
      <c r="I248" s="146">
        <f t="shared" si="6"/>
        <v>136800</v>
      </c>
      <c r="J248" s="164">
        <f t="shared" si="7"/>
        <v>2.8409090909090908E-2</v>
      </c>
    </row>
    <row r="249" spans="1:10" ht="60" x14ac:dyDescent="0.25">
      <c r="A249" s="153" t="s">
        <v>296</v>
      </c>
      <c r="B249" s="123" t="s">
        <v>219</v>
      </c>
      <c r="C249" s="103" t="s">
        <v>131</v>
      </c>
      <c r="D249" s="103" t="s">
        <v>42</v>
      </c>
      <c r="E249" s="103" t="s">
        <v>297</v>
      </c>
      <c r="F249" s="103" t="s">
        <v>159</v>
      </c>
      <c r="G249" s="146">
        <v>1090500</v>
      </c>
      <c r="H249" s="146">
        <v>383415.07</v>
      </c>
      <c r="I249" s="146">
        <f t="shared" si="6"/>
        <v>707084.92999999993</v>
      </c>
      <c r="J249" s="164">
        <f t="shared" si="7"/>
        <v>0.3515956625401192</v>
      </c>
    </row>
    <row r="250" spans="1:10" ht="30" x14ac:dyDescent="0.25">
      <c r="A250" s="153" t="s">
        <v>324</v>
      </c>
      <c r="B250" s="123" t="s">
        <v>219</v>
      </c>
      <c r="C250" s="103" t="s">
        <v>131</v>
      </c>
      <c r="D250" s="103" t="s">
        <v>42</v>
      </c>
      <c r="E250" s="103" t="s">
        <v>297</v>
      </c>
      <c r="F250" s="103" t="s">
        <v>219</v>
      </c>
      <c r="G250" s="146">
        <v>317400</v>
      </c>
      <c r="H250" s="146">
        <v>93187.199999999997</v>
      </c>
      <c r="I250" s="146">
        <f t="shared" si="6"/>
        <v>224212.8</v>
      </c>
      <c r="J250" s="164">
        <f t="shared" si="7"/>
        <v>0.29359546313799623</v>
      </c>
    </row>
    <row r="251" spans="1:10" ht="45" x14ac:dyDescent="0.25">
      <c r="A251" s="153" t="s">
        <v>15</v>
      </c>
      <c r="B251" s="123" t="s">
        <v>219</v>
      </c>
      <c r="C251" s="103" t="s">
        <v>131</v>
      </c>
      <c r="D251" s="103" t="s">
        <v>42</v>
      </c>
      <c r="E251" s="103" t="s">
        <v>297</v>
      </c>
      <c r="F251" s="103" t="s">
        <v>310</v>
      </c>
      <c r="G251" s="146">
        <v>317400</v>
      </c>
      <c r="H251" s="146">
        <v>93187.199999999997</v>
      </c>
      <c r="I251" s="146">
        <f t="shared" si="6"/>
        <v>224212.8</v>
      </c>
      <c r="J251" s="164">
        <f t="shared" si="7"/>
        <v>0.29359546313799623</v>
      </c>
    </row>
    <row r="252" spans="1:10" x14ac:dyDescent="0.25">
      <c r="A252" s="153" t="s">
        <v>301</v>
      </c>
      <c r="B252" s="123" t="s">
        <v>219</v>
      </c>
      <c r="C252" s="103" t="s">
        <v>131</v>
      </c>
      <c r="D252" s="103" t="s">
        <v>42</v>
      </c>
      <c r="E252" s="103" t="s">
        <v>297</v>
      </c>
      <c r="F252" s="103" t="s">
        <v>111</v>
      </c>
      <c r="G252" s="146">
        <v>317400</v>
      </c>
      <c r="H252" s="146">
        <v>93187.199999999997</v>
      </c>
      <c r="I252" s="146">
        <f t="shared" si="6"/>
        <v>224212.8</v>
      </c>
      <c r="J252" s="164">
        <f t="shared" si="7"/>
        <v>0.29359546313799623</v>
      </c>
    </row>
    <row r="253" spans="1:10" x14ac:dyDescent="0.25">
      <c r="A253" s="152" t="s">
        <v>321</v>
      </c>
      <c r="B253" s="122" t="s">
        <v>219</v>
      </c>
      <c r="C253" s="102" t="s">
        <v>131</v>
      </c>
      <c r="D253" s="102" t="s">
        <v>354</v>
      </c>
      <c r="E253" s="102" t="s">
        <v>297</v>
      </c>
      <c r="F253" s="102" t="s">
        <v>131</v>
      </c>
      <c r="G253" s="147">
        <v>97596000</v>
      </c>
      <c r="H253" s="147">
        <v>45775079.299999997</v>
      </c>
      <c r="I253" s="147">
        <f t="shared" si="6"/>
        <v>51820920.700000003</v>
      </c>
      <c r="J253" s="208">
        <f t="shared" si="7"/>
        <v>0.4690261824255092</v>
      </c>
    </row>
    <row r="254" spans="1:10" x14ac:dyDescent="0.25">
      <c r="A254" s="153" t="s">
        <v>172</v>
      </c>
      <c r="B254" s="123" t="s">
        <v>219</v>
      </c>
      <c r="C254" s="103" t="s">
        <v>131</v>
      </c>
      <c r="D254" s="103" t="s">
        <v>379</v>
      </c>
      <c r="E254" s="103" t="s">
        <v>297</v>
      </c>
      <c r="F254" s="103" t="s">
        <v>131</v>
      </c>
      <c r="G254" s="146">
        <v>87881200</v>
      </c>
      <c r="H254" s="146">
        <v>41052799.07</v>
      </c>
      <c r="I254" s="146">
        <f t="shared" si="6"/>
        <v>46828400.93</v>
      </c>
      <c r="J254" s="164">
        <f t="shared" si="7"/>
        <v>0.46713971896150713</v>
      </c>
    </row>
    <row r="255" spans="1:10" ht="45" x14ac:dyDescent="0.25">
      <c r="A255" s="153" t="s">
        <v>333</v>
      </c>
      <c r="B255" s="123" t="s">
        <v>219</v>
      </c>
      <c r="C255" s="103" t="s">
        <v>131</v>
      </c>
      <c r="D255" s="103" t="s">
        <v>379</v>
      </c>
      <c r="E255" s="103" t="s">
        <v>297</v>
      </c>
      <c r="F255" s="103" t="s">
        <v>373</v>
      </c>
      <c r="G255" s="146">
        <v>87881200</v>
      </c>
      <c r="H255" s="146">
        <v>41052799.07</v>
      </c>
      <c r="I255" s="146">
        <f t="shared" si="6"/>
        <v>46828400.93</v>
      </c>
      <c r="J255" s="164">
        <f t="shared" si="7"/>
        <v>0.46713971896150713</v>
      </c>
    </row>
    <row r="256" spans="1:10" x14ac:dyDescent="0.25">
      <c r="A256" s="153" t="s">
        <v>112</v>
      </c>
      <c r="B256" s="123" t="s">
        <v>219</v>
      </c>
      <c r="C256" s="103" t="s">
        <v>131</v>
      </c>
      <c r="D256" s="103" t="s">
        <v>379</v>
      </c>
      <c r="E256" s="103" t="s">
        <v>297</v>
      </c>
      <c r="F256" s="103" t="s">
        <v>23</v>
      </c>
      <c r="G256" s="146">
        <v>87881200</v>
      </c>
      <c r="H256" s="146">
        <v>41052799.07</v>
      </c>
      <c r="I256" s="146">
        <f t="shared" si="6"/>
        <v>46828400.93</v>
      </c>
      <c r="J256" s="164">
        <f t="shared" si="7"/>
        <v>0.46713971896150713</v>
      </c>
    </row>
    <row r="257" spans="1:10" ht="60" x14ac:dyDescent="0.25">
      <c r="A257" s="153" t="s">
        <v>289</v>
      </c>
      <c r="B257" s="123" t="s">
        <v>219</v>
      </c>
      <c r="C257" s="103" t="s">
        <v>131</v>
      </c>
      <c r="D257" s="103" t="s">
        <v>379</v>
      </c>
      <c r="E257" s="103" t="s">
        <v>297</v>
      </c>
      <c r="F257" s="103" t="s">
        <v>56</v>
      </c>
      <c r="G257" s="146">
        <v>82963700</v>
      </c>
      <c r="H257" s="146">
        <v>38263468.119999997</v>
      </c>
      <c r="I257" s="146">
        <f t="shared" si="6"/>
        <v>44700231.880000003</v>
      </c>
      <c r="J257" s="164">
        <f t="shared" si="7"/>
        <v>0.46120734875614272</v>
      </c>
    </row>
    <row r="258" spans="1:10" x14ac:dyDescent="0.25">
      <c r="A258" s="153" t="s">
        <v>370</v>
      </c>
      <c r="B258" s="123" t="s">
        <v>219</v>
      </c>
      <c r="C258" s="103" t="s">
        <v>131</v>
      </c>
      <c r="D258" s="103" t="s">
        <v>379</v>
      </c>
      <c r="E258" s="103" t="s">
        <v>297</v>
      </c>
      <c r="F258" s="103" t="s">
        <v>154</v>
      </c>
      <c r="G258" s="146">
        <v>4917500</v>
      </c>
      <c r="H258" s="146">
        <v>2789330.95</v>
      </c>
      <c r="I258" s="146">
        <f t="shared" si="6"/>
        <v>2128169.0499999998</v>
      </c>
      <c r="J258" s="164">
        <f t="shared" si="7"/>
        <v>0.56722540925266907</v>
      </c>
    </row>
    <row r="259" spans="1:10" ht="30" x14ac:dyDescent="0.25">
      <c r="A259" s="153" t="s">
        <v>94</v>
      </c>
      <c r="B259" s="123" t="s">
        <v>219</v>
      </c>
      <c r="C259" s="103" t="s">
        <v>131</v>
      </c>
      <c r="D259" s="103" t="s">
        <v>195</v>
      </c>
      <c r="E259" s="103" t="s">
        <v>297</v>
      </c>
      <c r="F259" s="103" t="s">
        <v>131</v>
      </c>
      <c r="G259" s="146">
        <v>9714800</v>
      </c>
      <c r="H259" s="146">
        <v>4722280.2300000004</v>
      </c>
      <c r="I259" s="146">
        <f t="shared" si="6"/>
        <v>4992519.7699999996</v>
      </c>
      <c r="J259" s="164">
        <f t="shared" si="7"/>
        <v>0.48609134825215139</v>
      </c>
    </row>
    <row r="260" spans="1:10" ht="75" x14ac:dyDescent="0.25">
      <c r="A260" s="153" t="s">
        <v>45</v>
      </c>
      <c r="B260" s="123" t="s">
        <v>219</v>
      </c>
      <c r="C260" s="103" t="s">
        <v>131</v>
      </c>
      <c r="D260" s="103" t="s">
        <v>195</v>
      </c>
      <c r="E260" s="103" t="s">
        <v>297</v>
      </c>
      <c r="F260" s="103" t="s">
        <v>28</v>
      </c>
      <c r="G260" s="146">
        <v>7008400</v>
      </c>
      <c r="H260" s="146">
        <v>2877600</v>
      </c>
      <c r="I260" s="146">
        <f t="shared" si="6"/>
        <v>4130800</v>
      </c>
      <c r="J260" s="164">
        <f t="shared" si="7"/>
        <v>0.41059300268249527</v>
      </c>
    </row>
    <row r="261" spans="1:10" ht="30" x14ac:dyDescent="0.25">
      <c r="A261" s="153" t="s">
        <v>201</v>
      </c>
      <c r="B261" s="123" t="s">
        <v>219</v>
      </c>
      <c r="C261" s="103" t="s">
        <v>131</v>
      </c>
      <c r="D261" s="103" t="s">
        <v>195</v>
      </c>
      <c r="E261" s="103" t="s">
        <v>297</v>
      </c>
      <c r="F261" s="103" t="s">
        <v>25</v>
      </c>
      <c r="G261" s="146">
        <v>7008400</v>
      </c>
      <c r="H261" s="146">
        <v>2877600</v>
      </c>
      <c r="I261" s="146">
        <f t="shared" si="6"/>
        <v>4130800</v>
      </c>
      <c r="J261" s="164">
        <f t="shared" si="7"/>
        <v>0.41059300268249527</v>
      </c>
    </row>
    <row r="262" spans="1:10" ht="30" x14ac:dyDescent="0.25">
      <c r="A262" s="153" t="s">
        <v>2</v>
      </c>
      <c r="B262" s="123" t="s">
        <v>219</v>
      </c>
      <c r="C262" s="103" t="s">
        <v>131</v>
      </c>
      <c r="D262" s="103" t="s">
        <v>195</v>
      </c>
      <c r="E262" s="103" t="s">
        <v>297</v>
      </c>
      <c r="F262" s="103" t="s">
        <v>127</v>
      </c>
      <c r="G262" s="146">
        <v>4407300</v>
      </c>
      <c r="H262" s="146">
        <v>1941000</v>
      </c>
      <c r="I262" s="146">
        <f t="shared" si="6"/>
        <v>2466300</v>
      </c>
      <c r="J262" s="164">
        <f t="shared" si="7"/>
        <v>0.44040569055884554</v>
      </c>
    </row>
    <row r="263" spans="1:10" ht="45" x14ac:dyDescent="0.25">
      <c r="A263" s="153" t="s">
        <v>222</v>
      </c>
      <c r="B263" s="123" t="s">
        <v>219</v>
      </c>
      <c r="C263" s="103" t="s">
        <v>131</v>
      </c>
      <c r="D263" s="103" t="s">
        <v>195</v>
      </c>
      <c r="E263" s="103" t="s">
        <v>297</v>
      </c>
      <c r="F263" s="103" t="s">
        <v>157</v>
      </c>
      <c r="G263" s="146">
        <v>133600</v>
      </c>
      <c r="H263" s="146">
        <v>17400</v>
      </c>
      <c r="I263" s="146">
        <f t="shared" ref="I263:I284" si="8">+G263-H263</f>
        <v>116200</v>
      </c>
      <c r="J263" s="164">
        <f t="shared" ref="J263:J284" si="9">+H263/G263</f>
        <v>0.13023952095808383</v>
      </c>
    </row>
    <row r="264" spans="1:10" ht="60" x14ac:dyDescent="0.25">
      <c r="A264" s="153" t="s">
        <v>243</v>
      </c>
      <c r="B264" s="123" t="s">
        <v>219</v>
      </c>
      <c r="C264" s="103" t="s">
        <v>131</v>
      </c>
      <c r="D264" s="103" t="s">
        <v>195</v>
      </c>
      <c r="E264" s="103" t="s">
        <v>297</v>
      </c>
      <c r="F264" s="103" t="s">
        <v>206</v>
      </c>
      <c r="G264" s="146">
        <v>1233400</v>
      </c>
      <c r="H264" s="146">
        <v>393800</v>
      </c>
      <c r="I264" s="146">
        <f t="shared" si="8"/>
        <v>839600</v>
      </c>
      <c r="J264" s="164">
        <f t="shared" si="9"/>
        <v>0.31928003891681533</v>
      </c>
    </row>
    <row r="265" spans="1:10" ht="60" x14ac:dyDescent="0.25">
      <c r="A265" s="153" t="s">
        <v>296</v>
      </c>
      <c r="B265" s="123" t="s">
        <v>219</v>
      </c>
      <c r="C265" s="103" t="s">
        <v>131</v>
      </c>
      <c r="D265" s="103" t="s">
        <v>195</v>
      </c>
      <c r="E265" s="103" t="s">
        <v>297</v>
      </c>
      <c r="F265" s="103" t="s">
        <v>159</v>
      </c>
      <c r="G265" s="146">
        <v>1234100</v>
      </c>
      <c r="H265" s="146">
        <v>525400</v>
      </c>
      <c r="I265" s="146">
        <f t="shared" si="8"/>
        <v>708700</v>
      </c>
      <c r="J265" s="164">
        <f t="shared" si="9"/>
        <v>0.42573535369905197</v>
      </c>
    </row>
    <row r="266" spans="1:10" ht="30" x14ac:dyDescent="0.25">
      <c r="A266" s="153" t="s">
        <v>324</v>
      </c>
      <c r="B266" s="123" t="s">
        <v>219</v>
      </c>
      <c r="C266" s="103" t="s">
        <v>131</v>
      </c>
      <c r="D266" s="103" t="s">
        <v>195</v>
      </c>
      <c r="E266" s="103" t="s">
        <v>297</v>
      </c>
      <c r="F266" s="103" t="s">
        <v>219</v>
      </c>
      <c r="G266" s="146">
        <v>2423700</v>
      </c>
      <c r="H266" s="146">
        <v>1703228.23</v>
      </c>
      <c r="I266" s="146">
        <f t="shared" si="8"/>
        <v>720471.77</v>
      </c>
      <c r="J266" s="164">
        <f t="shared" si="9"/>
        <v>0.70273888270000406</v>
      </c>
    </row>
    <row r="267" spans="1:10" ht="45" x14ac:dyDescent="0.25">
      <c r="A267" s="153" t="s">
        <v>15</v>
      </c>
      <c r="B267" s="123" t="s">
        <v>219</v>
      </c>
      <c r="C267" s="103" t="s">
        <v>131</v>
      </c>
      <c r="D267" s="103" t="s">
        <v>195</v>
      </c>
      <c r="E267" s="103" t="s">
        <v>297</v>
      </c>
      <c r="F267" s="103" t="s">
        <v>310</v>
      </c>
      <c r="G267" s="146">
        <v>2423700</v>
      </c>
      <c r="H267" s="146">
        <v>1703228.23</v>
      </c>
      <c r="I267" s="146">
        <f t="shared" si="8"/>
        <v>720471.77</v>
      </c>
      <c r="J267" s="164">
        <f t="shared" si="9"/>
        <v>0.70273888270000406</v>
      </c>
    </row>
    <row r="268" spans="1:10" x14ac:dyDescent="0.25">
      <c r="A268" s="153" t="s">
        <v>301</v>
      </c>
      <c r="B268" s="123" t="s">
        <v>219</v>
      </c>
      <c r="C268" s="103" t="s">
        <v>131</v>
      </c>
      <c r="D268" s="103" t="s">
        <v>195</v>
      </c>
      <c r="E268" s="103" t="s">
        <v>297</v>
      </c>
      <c r="F268" s="103" t="s">
        <v>111</v>
      </c>
      <c r="G268" s="146">
        <v>2423700</v>
      </c>
      <c r="H268" s="146">
        <v>1703228.23</v>
      </c>
      <c r="I268" s="146">
        <f t="shared" si="8"/>
        <v>720471.77</v>
      </c>
      <c r="J268" s="164">
        <f t="shared" si="9"/>
        <v>0.70273888270000406</v>
      </c>
    </row>
    <row r="269" spans="1:10" ht="30" x14ac:dyDescent="0.25">
      <c r="A269" s="153" t="s">
        <v>229</v>
      </c>
      <c r="B269" s="123" t="s">
        <v>219</v>
      </c>
      <c r="C269" s="103" t="s">
        <v>131</v>
      </c>
      <c r="D269" s="103" t="s">
        <v>195</v>
      </c>
      <c r="E269" s="103" t="s">
        <v>297</v>
      </c>
      <c r="F269" s="103" t="s">
        <v>104</v>
      </c>
      <c r="G269" s="146">
        <v>207600</v>
      </c>
      <c r="H269" s="146">
        <v>103800</v>
      </c>
      <c r="I269" s="146">
        <f t="shared" si="8"/>
        <v>103800</v>
      </c>
      <c r="J269" s="164">
        <f t="shared" si="9"/>
        <v>0.5</v>
      </c>
    </row>
    <row r="270" spans="1:10" x14ac:dyDescent="0.25">
      <c r="A270" s="153" t="s">
        <v>349</v>
      </c>
      <c r="B270" s="123" t="s">
        <v>219</v>
      </c>
      <c r="C270" s="103" t="s">
        <v>131</v>
      </c>
      <c r="D270" s="103" t="s">
        <v>195</v>
      </c>
      <c r="E270" s="103" t="s">
        <v>297</v>
      </c>
      <c r="F270" s="103" t="s">
        <v>175</v>
      </c>
      <c r="G270" s="146">
        <v>207600</v>
      </c>
      <c r="H270" s="146">
        <v>103800</v>
      </c>
      <c r="I270" s="146">
        <f t="shared" si="8"/>
        <v>103800</v>
      </c>
      <c r="J270" s="164">
        <f t="shared" si="9"/>
        <v>0.5</v>
      </c>
    </row>
    <row r="271" spans="1:10" x14ac:dyDescent="0.25">
      <c r="A271" s="153" t="s">
        <v>95</v>
      </c>
      <c r="B271" s="123" t="s">
        <v>219</v>
      </c>
      <c r="C271" s="103" t="s">
        <v>131</v>
      </c>
      <c r="D271" s="103" t="s">
        <v>195</v>
      </c>
      <c r="E271" s="103" t="s">
        <v>297</v>
      </c>
      <c r="F271" s="103" t="s">
        <v>57</v>
      </c>
      <c r="G271" s="146">
        <v>75100</v>
      </c>
      <c r="H271" s="146">
        <v>37652</v>
      </c>
      <c r="I271" s="146">
        <f t="shared" si="8"/>
        <v>37448</v>
      </c>
      <c r="J271" s="164">
        <f t="shared" si="9"/>
        <v>0.50135818908122498</v>
      </c>
    </row>
    <row r="272" spans="1:10" x14ac:dyDescent="0.25">
      <c r="A272" s="153" t="s">
        <v>70</v>
      </c>
      <c r="B272" s="123" t="s">
        <v>219</v>
      </c>
      <c r="C272" s="103" t="s">
        <v>131</v>
      </c>
      <c r="D272" s="103" t="s">
        <v>195</v>
      </c>
      <c r="E272" s="103" t="s">
        <v>297</v>
      </c>
      <c r="F272" s="103" t="s">
        <v>166</v>
      </c>
      <c r="G272" s="146">
        <v>75100</v>
      </c>
      <c r="H272" s="146">
        <v>37652</v>
      </c>
      <c r="I272" s="146">
        <f t="shared" si="8"/>
        <v>37448</v>
      </c>
      <c r="J272" s="164">
        <f t="shared" si="9"/>
        <v>0.50135818908122498</v>
      </c>
    </row>
    <row r="273" spans="1:10" ht="30" x14ac:dyDescent="0.25">
      <c r="A273" s="153" t="s">
        <v>303</v>
      </c>
      <c r="B273" s="123" t="s">
        <v>219</v>
      </c>
      <c r="C273" s="103" t="s">
        <v>131</v>
      </c>
      <c r="D273" s="103" t="s">
        <v>195</v>
      </c>
      <c r="E273" s="103" t="s">
        <v>297</v>
      </c>
      <c r="F273" s="103" t="s">
        <v>213</v>
      </c>
      <c r="G273" s="146">
        <v>75100</v>
      </c>
      <c r="H273" s="146">
        <v>37652</v>
      </c>
      <c r="I273" s="146">
        <f t="shared" si="8"/>
        <v>37448</v>
      </c>
      <c r="J273" s="164">
        <f t="shared" si="9"/>
        <v>0.50135818908122498</v>
      </c>
    </row>
    <row r="274" spans="1:10" x14ac:dyDescent="0.25">
      <c r="A274" s="152" t="s">
        <v>318</v>
      </c>
      <c r="B274" s="122" t="s">
        <v>219</v>
      </c>
      <c r="C274" s="102" t="s">
        <v>131</v>
      </c>
      <c r="D274" s="102" t="s">
        <v>137</v>
      </c>
      <c r="E274" s="102" t="s">
        <v>297</v>
      </c>
      <c r="F274" s="102" t="s">
        <v>131</v>
      </c>
      <c r="G274" s="147">
        <v>7793500</v>
      </c>
      <c r="H274" s="147">
        <v>3695529.06</v>
      </c>
      <c r="I274" s="147">
        <f t="shared" si="8"/>
        <v>4097970.94</v>
      </c>
      <c r="J274" s="208">
        <f t="shared" si="9"/>
        <v>0.47418092769615705</v>
      </c>
    </row>
    <row r="275" spans="1:10" x14ac:dyDescent="0.25">
      <c r="A275" s="153" t="s">
        <v>221</v>
      </c>
      <c r="B275" s="123" t="s">
        <v>219</v>
      </c>
      <c r="C275" s="103" t="s">
        <v>131</v>
      </c>
      <c r="D275" s="103" t="s">
        <v>300</v>
      </c>
      <c r="E275" s="103" t="s">
        <v>297</v>
      </c>
      <c r="F275" s="103" t="s">
        <v>131</v>
      </c>
      <c r="G275" s="146">
        <v>7793500</v>
      </c>
      <c r="H275" s="146">
        <v>3695529.06</v>
      </c>
      <c r="I275" s="146">
        <f t="shared" si="8"/>
        <v>4097970.94</v>
      </c>
      <c r="J275" s="164">
        <f t="shared" si="9"/>
        <v>0.47418092769615705</v>
      </c>
    </row>
    <row r="276" spans="1:10" ht="45" x14ac:dyDescent="0.25">
      <c r="A276" s="153" t="s">
        <v>333</v>
      </c>
      <c r="B276" s="123" t="s">
        <v>219</v>
      </c>
      <c r="C276" s="103" t="s">
        <v>131</v>
      </c>
      <c r="D276" s="103" t="s">
        <v>300</v>
      </c>
      <c r="E276" s="103" t="s">
        <v>297</v>
      </c>
      <c r="F276" s="103" t="s">
        <v>373</v>
      </c>
      <c r="G276" s="146">
        <v>7793500</v>
      </c>
      <c r="H276" s="146">
        <v>3695529.06</v>
      </c>
      <c r="I276" s="146">
        <f t="shared" si="8"/>
        <v>4097970.94</v>
      </c>
      <c r="J276" s="164">
        <f t="shared" si="9"/>
        <v>0.47418092769615705</v>
      </c>
    </row>
    <row r="277" spans="1:10" x14ac:dyDescent="0.25">
      <c r="A277" s="153" t="s">
        <v>112</v>
      </c>
      <c r="B277" s="123" t="s">
        <v>219</v>
      </c>
      <c r="C277" s="103" t="s">
        <v>131</v>
      </c>
      <c r="D277" s="103" t="s">
        <v>300</v>
      </c>
      <c r="E277" s="103" t="s">
        <v>297</v>
      </c>
      <c r="F277" s="103" t="s">
        <v>23</v>
      </c>
      <c r="G277" s="146">
        <v>7793500</v>
      </c>
      <c r="H277" s="146">
        <v>3695529.06</v>
      </c>
      <c r="I277" s="146">
        <f t="shared" si="8"/>
        <v>4097970.94</v>
      </c>
      <c r="J277" s="164">
        <f t="shared" si="9"/>
        <v>0.47418092769615705</v>
      </c>
    </row>
    <row r="278" spans="1:10" ht="60" x14ac:dyDescent="0.25">
      <c r="A278" s="153" t="s">
        <v>289</v>
      </c>
      <c r="B278" s="123" t="s">
        <v>219</v>
      </c>
      <c r="C278" s="103" t="s">
        <v>131</v>
      </c>
      <c r="D278" s="103" t="s">
        <v>300</v>
      </c>
      <c r="E278" s="103" t="s">
        <v>297</v>
      </c>
      <c r="F278" s="103" t="s">
        <v>56</v>
      </c>
      <c r="G278" s="146">
        <v>7564200</v>
      </c>
      <c r="H278" s="146">
        <v>3695529.06</v>
      </c>
      <c r="I278" s="146">
        <f t="shared" si="8"/>
        <v>3868670.94</v>
      </c>
      <c r="J278" s="164">
        <f t="shared" si="9"/>
        <v>0.4885551756960419</v>
      </c>
    </row>
    <row r="279" spans="1:10" x14ac:dyDescent="0.25">
      <c r="A279" s="153" t="s">
        <v>370</v>
      </c>
      <c r="B279" s="123" t="s">
        <v>219</v>
      </c>
      <c r="C279" s="103" t="s">
        <v>131</v>
      </c>
      <c r="D279" s="103" t="s">
        <v>300</v>
      </c>
      <c r="E279" s="103" t="s">
        <v>297</v>
      </c>
      <c r="F279" s="103" t="s">
        <v>154</v>
      </c>
      <c r="G279" s="146">
        <v>229300</v>
      </c>
      <c r="H279" s="146">
        <v>0</v>
      </c>
      <c r="I279" s="146">
        <f t="shared" si="8"/>
        <v>229300</v>
      </c>
      <c r="J279" s="164">
        <f t="shared" si="9"/>
        <v>0</v>
      </c>
    </row>
    <row r="280" spans="1:10" ht="30" x14ac:dyDescent="0.25">
      <c r="A280" s="152" t="s">
        <v>672</v>
      </c>
      <c r="B280" s="122" t="s">
        <v>219</v>
      </c>
      <c r="C280" s="102" t="s">
        <v>131</v>
      </c>
      <c r="D280" s="102" t="s">
        <v>32</v>
      </c>
      <c r="E280" s="102" t="s">
        <v>297</v>
      </c>
      <c r="F280" s="102" t="s">
        <v>131</v>
      </c>
      <c r="G280" s="147">
        <v>3800</v>
      </c>
      <c r="H280" s="147">
        <v>0</v>
      </c>
      <c r="I280" s="147">
        <f t="shared" si="8"/>
        <v>3800</v>
      </c>
      <c r="J280" s="208">
        <f t="shared" si="9"/>
        <v>0</v>
      </c>
    </row>
    <row r="281" spans="1:10" ht="30" x14ac:dyDescent="0.25">
      <c r="A281" s="153" t="s">
        <v>673</v>
      </c>
      <c r="B281" s="123" t="s">
        <v>219</v>
      </c>
      <c r="C281" s="103" t="s">
        <v>131</v>
      </c>
      <c r="D281" s="103" t="s">
        <v>61</v>
      </c>
      <c r="E281" s="103" t="s">
        <v>297</v>
      </c>
      <c r="F281" s="103" t="s">
        <v>131</v>
      </c>
      <c r="G281" s="146">
        <v>3800</v>
      </c>
      <c r="H281" s="146">
        <v>0</v>
      </c>
      <c r="I281" s="146">
        <f t="shared" si="8"/>
        <v>3800</v>
      </c>
      <c r="J281" s="164">
        <f t="shared" si="9"/>
        <v>0</v>
      </c>
    </row>
    <row r="282" spans="1:10" ht="30" x14ac:dyDescent="0.25">
      <c r="A282" s="153" t="s">
        <v>38</v>
      </c>
      <c r="B282" s="123" t="s">
        <v>219</v>
      </c>
      <c r="C282" s="103" t="s">
        <v>131</v>
      </c>
      <c r="D282" s="103" t="s">
        <v>61</v>
      </c>
      <c r="E282" s="103" t="s">
        <v>297</v>
      </c>
      <c r="F282" s="103" t="s">
        <v>265</v>
      </c>
      <c r="G282" s="146">
        <v>3800</v>
      </c>
      <c r="H282" s="146">
        <v>0</v>
      </c>
      <c r="I282" s="146">
        <f t="shared" si="8"/>
        <v>3800</v>
      </c>
      <c r="J282" s="164">
        <f t="shared" si="9"/>
        <v>0</v>
      </c>
    </row>
    <row r="283" spans="1:10" x14ac:dyDescent="0.25">
      <c r="A283" s="153" t="s">
        <v>319</v>
      </c>
      <c r="B283" s="123" t="s">
        <v>219</v>
      </c>
      <c r="C283" s="103" t="s">
        <v>131</v>
      </c>
      <c r="D283" s="103" t="s">
        <v>61</v>
      </c>
      <c r="E283" s="103" t="s">
        <v>297</v>
      </c>
      <c r="F283" s="103" t="s">
        <v>304</v>
      </c>
      <c r="G283" s="146">
        <v>3800</v>
      </c>
      <c r="H283" s="146">
        <v>0</v>
      </c>
      <c r="I283" s="146">
        <f t="shared" si="8"/>
        <v>3800</v>
      </c>
      <c r="J283" s="164">
        <f t="shared" si="9"/>
        <v>0</v>
      </c>
    </row>
    <row r="284" spans="1:10" ht="30.75" thickBot="1" x14ac:dyDescent="0.3">
      <c r="A284" s="209" t="s">
        <v>102</v>
      </c>
      <c r="B284" s="210" t="s">
        <v>26</v>
      </c>
      <c r="C284" s="211" t="s">
        <v>131</v>
      </c>
      <c r="D284" s="211" t="s">
        <v>374</v>
      </c>
      <c r="E284" s="211" t="s">
        <v>297</v>
      </c>
      <c r="F284" s="211" t="s">
        <v>131</v>
      </c>
      <c r="G284" s="212">
        <v>-19773600</v>
      </c>
      <c r="H284" s="212">
        <v>2815996.15</v>
      </c>
      <c r="I284" s="212">
        <f t="shared" si="8"/>
        <v>-22589596.149999999</v>
      </c>
      <c r="J284" s="213">
        <f t="shared" si="9"/>
        <v>-0.1424119103248776</v>
      </c>
    </row>
  </sheetData>
  <autoFilter ref="A7:K284"/>
  <mergeCells count="4">
    <mergeCell ref="A4:A5"/>
    <mergeCell ref="B4:B5"/>
    <mergeCell ref="C4:F4"/>
    <mergeCell ref="C6:F6"/>
  </mergeCells>
  <pageMargins left="0.70866141732283472" right="0.15748031496062992" top="0.19685039370078741" bottom="0.15748031496062992" header="0.31496062992125984" footer="0.31496062992125984"/>
  <pageSetup paperSize="9" scale="6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workbookViewId="0">
      <selection activeCell="D7" sqref="D7:D22"/>
    </sheetView>
  </sheetViews>
  <sheetFormatPr defaultRowHeight="15" x14ac:dyDescent="0.25"/>
  <cols>
    <col min="1" max="1" width="50.85546875" style="38" customWidth="1"/>
    <col min="2" max="2" width="5.7109375" style="38" customWidth="1"/>
    <col min="3" max="3" width="21.140625" style="38" customWidth="1"/>
    <col min="4" max="5" width="16.85546875" style="38" customWidth="1"/>
    <col min="6" max="7" width="15.85546875" style="38" customWidth="1"/>
    <col min="8" max="16384" width="9.140625" style="38"/>
  </cols>
  <sheetData>
    <row r="1" spans="1:8" x14ac:dyDescent="0.25">
      <c r="A1" s="80"/>
      <c r="B1" s="86"/>
      <c r="C1" s="81"/>
      <c r="D1" s="82"/>
      <c r="E1" s="83"/>
      <c r="F1" s="83"/>
      <c r="G1" s="65"/>
      <c r="H1" s="66"/>
    </row>
    <row r="2" spans="1:8" x14ac:dyDescent="0.25">
      <c r="A2" s="254" t="s">
        <v>422</v>
      </c>
      <c r="B2" s="255"/>
      <c r="C2" s="255"/>
      <c r="D2" s="75"/>
      <c r="E2" s="83"/>
      <c r="F2" s="83"/>
      <c r="G2" s="65"/>
      <c r="H2" s="66"/>
    </row>
    <row r="3" spans="1:8" ht="15.75" thickBot="1" x14ac:dyDescent="0.3">
      <c r="A3" s="87"/>
      <c r="B3" s="88"/>
      <c r="C3" s="89"/>
      <c r="D3" s="84"/>
      <c r="E3" s="85"/>
      <c r="F3" s="83"/>
      <c r="G3" s="65"/>
      <c r="H3" s="66"/>
    </row>
    <row r="4" spans="1:8" ht="22.5" x14ac:dyDescent="0.25">
      <c r="A4" s="242" t="s">
        <v>406</v>
      </c>
      <c r="B4" s="217" t="s">
        <v>407</v>
      </c>
      <c r="C4" s="217" t="s">
        <v>423</v>
      </c>
      <c r="D4" s="120" t="s">
        <v>409</v>
      </c>
      <c r="E4" s="120" t="s">
        <v>410</v>
      </c>
      <c r="F4" s="121" t="s">
        <v>411</v>
      </c>
      <c r="G4" s="117" t="s">
        <v>412</v>
      </c>
      <c r="H4" s="66"/>
    </row>
    <row r="5" spans="1:8" ht="22.5" x14ac:dyDescent="0.25">
      <c r="A5" s="243"/>
      <c r="B5" s="218"/>
      <c r="C5" s="218"/>
      <c r="D5" s="8" t="s">
        <v>413</v>
      </c>
      <c r="E5" s="8" t="s">
        <v>413</v>
      </c>
      <c r="F5" s="9" t="s">
        <v>413</v>
      </c>
      <c r="G5" s="118" t="s">
        <v>413</v>
      </c>
      <c r="H5" s="66"/>
    </row>
    <row r="6" spans="1:8" ht="15" customHeight="1" thickBot="1" x14ac:dyDescent="0.3">
      <c r="A6" s="132" t="s">
        <v>414</v>
      </c>
      <c r="B6" s="133" t="s">
        <v>415</v>
      </c>
      <c r="C6" s="133" t="s">
        <v>416</v>
      </c>
      <c r="D6" s="134" t="s">
        <v>417</v>
      </c>
      <c r="E6" s="134" t="s">
        <v>418</v>
      </c>
      <c r="F6" s="135">
        <v>6</v>
      </c>
      <c r="G6" s="136">
        <v>7</v>
      </c>
    </row>
    <row r="7" spans="1:8" s="79" customFormat="1" ht="30" x14ac:dyDescent="0.25">
      <c r="A7" s="126" t="s">
        <v>358</v>
      </c>
      <c r="B7" s="126" t="s">
        <v>169</v>
      </c>
      <c r="C7" s="129" t="s">
        <v>242</v>
      </c>
      <c r="D7" s="109">
        <v>19773600</v>
      </c>
      <c r="E7" s="109">
        <v>-2815996.15</v>
      </c>
      <c r="F7" s="109">
        <v>22589596.149999999</v>
      </c>
      <c r="G7" s="110">
        <v>-0.1424119103248776</v>
      </c>
    </row>
    <row r="8" spans="1:8" ht="30" x14ac:dyDescent="0.25">
      <c r="A8" s="127" t="s">
        <v>231</v>
      </c>
      <c r="B8" s="127" t="s">
        <v>164</v>
      </c>
      <c r="C8" s="130" t="s">
        <v>128</v>
      </c>
      <c r="D8" s="105">
        <v>-2000000</v>
      </c>
      <c r="E8" s="105">
        <v>0</v>
      </c>
      <c r="F8" s="105">
        <v>-2000000</v>
      </c>
      <c r="G8" s="106">
        <v>0</v>
      </c>
    </row>
    <row r="9" spans="1:8" ht="30" x14ac:dyDescent="0.25">
      <c r="A9" s="127" t="s">
        <v>674</v>
      </c>
      <c r="B9" s="127" t="s">
        <v>164</v>
      </c>
      <c r="C9" s="130" t="s">
        <v>293</v>
      </c>
      <c r="D9" s="105">
        <v>-2000000</v>
      </c>
      <c r="E9" s="105">
        <v>0</v>
      </c>
      <c r="F9" s="105">
        <v>-2000000</v>
      </c>
      <c r="G9" s="106">
        <v>0</v>
      </c>
    </row>
    <row r="10" spans="1:8" ht="45" x14ac:dyDescent="0.25">
      <c r="A10" s="127" t="s">
        <v>675</v>
      </c>
      <c r="B10" s="127" t="s">
        <v>164</v>
      </c>
      <c r="C10" s="130" t="s">
        <v>251</v>
      </c>
      <c r="D10" s="105">
        <v>-2000000</v>
      </c>
      <c r="E10" s="105">
        <v>0</v>
      </c>
      <c r="F10" s="105">
        <v>-2000000</v>
      </c>
      <c r="G10" s="106">
        <v>0</v>
      </c>
    </row>
    <row r="11" spans="1:8" ht="45" x14ac:dyDescent="0.25">
      <c r="A11" s="127" t="s">
        <v>676</v>
      </c>
      <c r="B11" s="127" t="s">
        <v>164</v>
      </c>
      <c r="C11" s="130" t="s">
        <v>148</v>
      </c>
      <c r="D11" s="105">
        <v>-2000000</v>
      </c>
      <c r="E11" s="105">
        <v>0</v>
      </c>
      <c r="F11" s="105">
        <v>-2000000</v>
      </c>
      <c r="G11" s="106">
        <v>0</v>
      </c>
    </row>
    <row r="12" spans="1:8" ht="60" x14ac:dyDescent="0.25">
      <c r="A12" s="127" t="s">
        <v>677</v>
      </c>
      <c r="B12" s="127" t="s">
        <v>164</v>
      </c>
      <c r="C12" s="130" t="s">
        <v>375</v>
      </c>
      <c r="D12" s="105">
        <v>-2000000</v>
      </c>
      <c r="E12" s="105">
        <v>0</v>
      </c>
      <c r="F12" s="105">
        <v>-2000000</v>
      </c>
      <c r="G12" s="106">
        <v>0</v>
      </c>
    </row>
    <row r="13" spans="1:8" ht="30" x14ac:dyDescent="0.25">
      <c r="A13" s="127" t="s">
        <v>266</v>
      </c>
      <c r="B13" s="127" t="s">
        <v>265</v>
      </c>
      <c r="C13" s="130" t="s">
        <v>128</v>
      </c>
      <c r="D13" s="105">
        <v>21773600</v>
      </c>
      <c r="E13" s="105">
        <v>-2815996.15</v>
      </c>
      <c r="F13" s="105">
        <v>24589596.149999999</v>
      </c>
      <c r="G13" s="106">
        <v>-0.12933075605320205</v>
      </c>
    </row>
    <row r="14" spans="1:8" ht="30" x14ac:dyDescent="0.25">
      <c r="A14" s="127" t="s">
        <v>214</v>
      </c>
      <c r="B14" s="127" t="s">
        <v>265</v>
      </c>
      <c r="C14" s="130" t="s">
        <v>288</v>
      </c>
      <c r="D14" s="105">
        <v>21773600</v>
      </c>
      <c r="E14" s="105">
        <v>-2815996.15</v>
      </c>
      <c r="F14" s="105">
        <v>24589596.149999999</v>
      </c>
      <c r="G14" s="106">
        <v>-0.12933075605320205</v>
      </c>
    </row>
    <row r="15" spans="1:8" ht="30" x14ac:dyDescent="0.25">
      <c r="A15" s="127" t="s">
        <v>233</v>
      </c>
      <c r="B15" s="127" t="s">
        <v>311</v>
      </c>
      <c r="C15" s="130" t="s">
        <v>325</v>
      </c>
      <c r="D15" s="105">
        <v>-991632400</v>
      </c>
      <c r="E15" s="105">
        <v>-460163444.77999997</v>
      </c>
      <c r="F15" s="105">
        <v>-531468955.22000003</v>
      </c>
      <c r="G15" s="106">
        <v>0.46404639943188625</v>
      </c>
    </row>
    <row r="16" spans="1:8" ht="30" x14ac:dyDescent="0.25">
      <c r="A16" s="127" t="s">
        <v>294</v>
      </c>
      <c r="B16" s="127" t="s">
        <v>311</v>
      </c>
      <c r="C16" s="130" t="s">
        <v>247</v>
      </c>
      <c r="D16" s="105">
        <v>-991632400</v>
      </c>
      <c r="E16" s="105">
        <v>-460163444.77999997</v>
      </c>
      <c r="F16" s="105">
        <v>-531468955.22000003</v>
      </c>
      <c r="G16" s="106">
        <v>0.46404639943188625</v>
      </c>
    </row>
    <row r="17" spans="1:7" ht="30" x14ac:dyDescent="0.25">
      <c r="A17" s="127" t="s">
        <v>7</v>
      </c>
      <c r="B17" s="127" t="s">
        <v>311</v>
      </c>
      <c r="C17" s="130" t="s">
        <v>173</v>
      </c>
      <c r="D17" s="105">
        <v>-991632400</v>
      </c>
      <c r="E17" s="105">
        <v>-460163444.77999997</v>
      </c>
      <c r="F17" s="105">
        <v>-531468955.22000003</v>
      </c>
      <c r="G17" s="106">
        <v>0.46404639943188625</v>
      </c>
    </row>
    <row r="18" spans="1:7" ht="30" x14ac:dyDescent="0.25">
      <c r="A18" s="127" t="s">
        <v>343</v>
      </c>
      <c r="B18" s="127" t="s">
        <v>311</v>
      </c>
      <c r="C18" s="130" t="s">
        <v>46</v>
      </c>
      <c r="D18" s="105">
        <v>-991632400</v>
      </c>
      <c r="E18" s="105">
        <v>-460163444.77999997</v>
      </c>
      <c r="F18" s="105">
        <v>-531468955.22000003</v>
      </c>
      <c r="G18" s="106">
        <v>0.46404639943188625</v>
      </c>
    </row>
    <row r="19" spans="1:7" ht="30" x14ac:dyDescent="0.25">
      <c r="A19" s="127" t="s">
        <v>149</v>
      </c>
      <c r="B19" s="127" t="s">
        <v>263</v>
      </c>
      <c r="C19" s="130" t="s">
        <v>202</v>
      </c>
      <c r="D19" s="105">
        <v>1013406000</v>
      </c>
      <c r="E19" s="105">
        <v>457347448.63</v>
      </c>
      <c r="F19" s="105">
        <v>556058551.37</v>
      </c>
      <c r="G19" s="106">
        <v>0.45129735627181999</v>
      </c>
    </row>
    <row r="20" spans="1:7" ht="30" x14ac:dyDescent="0.25">
      <c r="A20" s="127" t="s">
        <v>306</v>
      </c>
      <c r="B20" s="127" t="s">
        <v>263</v>
      </c>
      <c r="C20" s="130" t="s">
        <v>50</v>
      </c>
      <c r="D20" s="105">
        <v>1013406000</v>
      </c>
      <c r="E20" s="105">
        <v>457347448.63</v>
      </c>
      <c r="F20" s="105">
        <v>556058551.37</v>
      </c>
      <c r="G20" s="106">
        <v>0.45129735627181999</v>
      </c>
    </row>
    <row r="21" spans="1:7" ht="30" x14ac:dyDescent="0.25">
      <c r="A21" s="127" t="s">
        <v>107</v>
      </c>
      <c r="B21" s="127" t="s">
        <v>263</v>
      </c>
      <c r="C21" s="130" t="s">
        <v>64</v>
      </c>
      <c r="D21" s="105">
        <v>1013406000</v>
      </c>
      <c r="E21" s="105">
        <v>457347448.63</v>
      </c>
      <c r="F21" s="105">
        <v>556058551.37</v>
      </c>
      <c r="G21" s="106">
        <v>0.45129735627181999</v>
      </c>
    </row>
    <row r="22" spans="1:7" ht="30.75" thickBot="1" x14ac:dyDescent="0.3">
      <c r="A22" s="128" t="s">
        <v>236</v>
      </c>
      <c r="B22" s="128" t="s">
        <v>263</v>
      </c>
      <c r="C22" s="131" t="s">
        <v>237</v>
      </c>
      <c r="D22" s="107">
        <v>1013406000</v>
      </c>
      <c r="E22" s="107">
        <v>457347448.63</v>
      </c>
      <c r="F22" s="107">
        <v>556058551.37</v>
      </c>
      <c r="G22" s="108">
        <v>0.45129735627181999</v>
      </c>
    </row>
  </sheetData>
  <mergeCells count="4">
    <mergeCell ref="A2:C2"/>
    <mergeCell ref="A4:A5"/>
    <mergeCell ref="B4:B5"/>
    <mergeCell ref="C4:C5"/>
  </mergeCells>
  <pageMargins left="0.7" right="0.17" top="0.75" bottom="0.75" header="0.3" footer="0.3"/>
  <pageSetup paperSize="9" scale="6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workbookViewId="0">
      <selection activeCell="E14" sqref="E14"/>
    </sheetView>
  </sheetViews>
  <sheetFormatPr defaultRowHeight="15" x14ac:dyDescent="0.25"/>
  <cols>
    <col min="1" max="1" width="65.42578125" style="38" customWidth="1"/>
    <col min="2" max="2" width="4.42578125" style="38" bestFit="1" customWidth="1"/>
    <col min="3" max="3" width="3.42578125" style="38" bestFit="1" customWidth="1"/>
    <col min="4" max="4" width="4" style="38" bestFit="1" customWidth="1"/>
    <col min="5" max="5" width="14.140625" style="38" customWidth="1"/>
    <col min="6" max="6" width="14.5703125" style="38" customWidth="1"/>
    <col min="7" max="7" width="13.7109375" style="38" customWidth="1"/>
    <col min="8" max="16384" width="9.140625" style="38"/>
  </cols>
  <sheetData>
    <row r="1" spans="1:7" ht="18.75" x14ac:dyDescent="0.3">
      <c r="A1" s="256" t="s">
        <v>476</v>
      </c>
      <c r="B1" s="256"/>
      <c r="C1" s="256"/>
      <c r="D1" s="256"/>
      <c r="E1" s="256"/>
      <c r="F1" s="256"/>
      <c r="G1" s="256"/>
    </row>
    <row r="2" spans="1:7" ht="18.75" x14ac:dyDescent="0.3">
      <c r="A2" s="256" t="s">
        <v>1026</v>
      </c>
      <c r="B2" s="256"/>
      <c r="C2" s="256"/>
      <c r="D2" s="256"/>
      <c r="E2" s="256"/>
      <c r="F2" s="256"/>
      <c r="G2" s="256"/>
    </row>
    <row r="3" spans="1:7" x14ac:dyDescent="0.25">
      <c r="A3" s="37"/>
      <c r="B3" s="37"/>
      <c r="C3" s="37"/>
      <c r="D3" s="37"/>
      <c r="E3" s="37"/>
      <c r="F3" s="37"/>
      <c r="G3" s="37"/>
    </row>
    <row r="4" spans="1:7" x14ac:dyDescent="0.25">
      <c r="A4" s="257" t="s">
        <v>477</v>
      </c>
      <c r="B4" s="257" t="s">
        <v>478</v>
      </c>
      <c r="C4" s="257" t="s">
        <v>479</v>
      </c>
      <c r="D4" s="257" t="s">
        <v>480</v>
      </c>
      <c r="E4" s="258" t="s">
        <v>481</v>
      </c>
      <c r="F4" s="258" t="s">
        <v>410</v>
      </c>
      <c r="G4" s="258" t="s">
        <v>412</v>
      </c>
    </row>
    <row r="5" spans="1:7" x14ac:dyDescent="0.25">
      <c r="A5" s="257"/>
      <c r="B5" s="257"/>
      <c r="C5" s="257"/>
      <c r="D5" s="257"/>
      <c r="E5" s="258"/>
      <c r="F5" s="258" t="s">
        <v>410</v>
      </c>
      <c r="G5" s="258" t="s">
        <v>412</v>
      </c>
    </row>
    <row r="6" spans="1:7" x14ac:dyDescent="0.25">
      <c r="A6" s="257"/>
      <c r="B6" s="257"/>
      <c r="C6" s="257"/>
      <c r="D6" s="257"/>
      <c r="E6" s="258"/>
      <c r="F6" s="258" t="s">
        <v>410</v>
      </c>
      <c r="G6" s="258" t="s">
        <v>412</v>
      </c>
    </row>
    <row r="7" spans="1:7" x14ac:dyDescent="0.25">
      <c r="A7" s="39" t="s">
        <v>434</v>
      </c>
      <c r="B7" s="40"/>
      <c r="C7" s="40"/>
      <c r="D7" s="40"/>
      <c r="E7" s="140">
        <f>E8+E26+E31+E39+E51+E60+E67+E74</f>
        <v>1011406</v>
      </c>
      <c r="F7" s="140">
        <f>F8+F26+F31+F39+F51+F60+F67+F74</f>
        <v>446505.24088999996</v>
      </c>
      <c r="G7" s="141">
        <f>F7/E7</f>
        <v>0.441469835941254</v>
      </c>
    </row>
    <row r="8" spans="1:7" x14ac:dyDescent="0.25">
      <c r="A8" s="41" t="s">
        <v>435</v>
      </c>
      <c r="B8" s="42" t="s">
        <v>436</v>
      </c>
      <c r="C8" s="42"/>
      <c r="D8" s="42"/>
      <c r="E8" s="140">
        <f>E9+E14+E16+E18+E20+E24</f>
        <v>187729.9</v>
      </c>
      <c r="F8" s="140">
        <f>F9+F14+F16+F18+F20+F24</f>
        <v>89335.699999999983</v>
      </c>
      <c r="G8" s="141">
        <f t="shared" ref="G8:G74" si="0">F8/E8</f>
        <v>0.4758735822050722</v>
      </c>
    </row>
    <row r="9" spans="1:7" x14ac:dyDescent="0.25">
      <c r="A9" s="43" t="s">
        <v>437</v>
      </c>
      <c r="B9" s="42" t="s">
        <v>436</v>
      </c>
      <c r="C9" s="44" t="s">
        <v>438</v>
      </c>
      <c r="D9" s="44"/>
      <c r="E9" s="47">
        <f>E10+E11+E12+E13</f>
        <v>158131.5</v>
      </c>
      <c r="F9" s="47">
        <f>F10+F11+F12+F13</f>
        <v>76167.7</v>
      </c>
      <c r="G9" s="48">
        <f t="shared" si="0"/>
        <v>0.48167316442328062</v>
      </c>
    </row>
    <row r="10" spans="1:7" ht="25.5" x14ac:dyDescent="0.25">
      <c r="A10" s="46" t="s">
        <v>4</v>
      </c>
      <c r="B10" s="42" t="s">
        <v>436</v>
      </c>
      <c r="C10" s="44" t="s">
        <v>438</v>
      </c>
      <c r="D10" s="44" t="s">
        <v>439</v>
      </c>
      <c r="E10" s="47">
        <v>3794.4</v>
      </c>
      <c r="F10" s="47">
        <v>1750.7</v>
      </c>
      <c r="G10" s="48">
        <f t="shared" si="0"/>
        <v>0.46139047016656126</v>
      </c>
    </row>
    <row r="11" spans="1:7" x14ac:dyDescent="0.25">
      <c r="A11" s="46" t="s">
        <v>962</v>
      </c>
      <c r="B11" s="42" t="s">
        <v>436</v>
      </c>
      <c r="C11" s="44" t="s">
        <v>438</v>
      </c>
      <c r="D11" s="44" t="s">
        <v>440</v>
      </c>
      <c r="E11" s="47">
        <v>71125.899999999994</v>
      </c>
      <c r="F11" s="47">
        <v>34165.300000000003</v>
      </c>
      <c r="G11" s="48">
        <f t="shared" si="0"/>
        <v>0.48034963353715038</v>
      </c>
    </row>
    <row r="12" spans="1:7" x14ac:dyDescent="0.25">
      <c r="A12" s="46" t="s">
        <v>665</v>
      </c>
      <c r="B12" s="42" t="s">
        <v>436</v>
      </c>
      <c r="C12" s="44" t="s">
        <v>438</v>
      </c>
      <c r="D12" s="44" t="s">
        <v>450</v>
      </c>
      <c r="E12" s="47">
        <v>16.399999999999999</v>
      </c>
      <c r="F12" s="47">
        <v>0</v>
      </c>
      <c r="G12" s="48">
        <f t="shared" si="0"/>
        <v>0</v>
      </c>
    </row>
    <row r="13" spans="1:7" x14ac:dyDescent="0.25">
      <c r="A13" s="46" t="s">
        <v>441</v>
      </c>
      <c r="B13" s="42" t="s">
        <v>436</v>
      </c>
      <c r="C13" s="44" t="s">
        <v>438</v>
      </c>
      <c r="D13" s="44" t="s">
        <v>442</v>
      </c>
      <c r="E13" s="47">
        <v>83194.8</v>
      </c>
      <c r="F13" s="47">
        <v>40251.699999999997</v>
      </c>
      <c r="G13" s="48">
        <f t="shared" si="0"/>
        <v>0.48382471019823348</v>
      </c>
    </row>
    <row r="14" spans="1:7" x14ac:dyDescent="0.25">
      <c r="A14" s="214" t="s">
        <v>443</v>
      </c>
      <c r="B14" s="42" t="s">
        <v>436</v>
      </c>
      <c r="C14" s="44" t="s">
        <v>444</v>
      </c>
      <c r="D14" s="44"/>
      <c r="E14" s="47">
        <f>E15</f>
        <v>4752.7999999999993</v>
      </c>
      <c r="F14" s="47">
        <f>F15</f>
        <v>2502.6999999999998</v>
      </c>
      <c r="G14" s="48">
        <f t="shared" si="0"/>
        <v>0.5265738091230433</v>
      </c>
    </row>
    <row r="15" spans="1:7" ht="25.5" x14ac:dyDescent="0.25">
      <c r="A15" s="46" t="s">
        <v>43</v>
      </c>
      <c r="B15" s="42" t="s">
        <v>436</v>
      </c>
      <c r="C15" s="44" t="s">
        <v>444</v>
      </c>
      <c r="D15" s="44" t="s">
        <v>445</v>
      </c>
      <c r="E15" s="47">
        <v>4752.7999999999993</v>
      </c>
      <c r="F15" s="47">
        <v>2502.6999999999998</v>
      </c>
      <c r="G15" s="48">
        <f t="shared" si="0"/>
        <v>0.5265738091230433</v>
      </c>
    </row>
    <row r="16" spans="1:7" x14ac:dyDescent="0.25">
      <c r="A16" s="43" t="s">
        <v>446</v>
      </c>
      <c r="B16" s="42" t="s">
        <v>436</v>
      </c>
      <c r="C16" s="44" t="s">
        <v>440</v>
      </c>
      <c r="D16" s="44"/>
      <c r="E16" s="47">
        <f>E17</f>
        <v>1284.7</v>
      </c>
      <c r="F16" s="47">
        <f>F17</f>
        <v>393.9</v>
      </c>
      <c r="G16" s="48">
        <f t="shared" si="0"/>
        <v>0.3066085467424301</v>
      </c>
    </row>
    <row r="17" spans="1:7" x14ac:dyDescent="0.25">
      <c r="A17" s="46" t="s">
        <v>317</v>
      </c>
      <c r="B17" s="42" t="s">
        <v>436</v>
      </c>
      <c r="C17" s="44" t="s">
        <v>440</v>
      </c>
      <c r="D17" s="44" t="s">
        <v>447</v>
      </c>
      <c r="E17" s="47">
        <v>1284.7</v>
      </c>
      <c r="F17" s="47">
        <v>393.9</v>
      </c>
      <c r="G17" s="48">
        <f t="shared" si="0"/>
        <v>0.3066085467424301</v>
      </c>
    </row>
    <row r="18" spans="1:7" x14ac:dyDescent="0.25">
      <c r="A18" s="43" t="s">
        <v>451</v>
      </c>
      <c r="B18" s="42" t="s">
        <v>436</v>
      </c>
      <c r="C18" s="44" t="s">
        <v>452</v>
      </c>
      <c r="D18" s="44"/>
      <c r="E18" s="47">
        <f>E19</f>
        <v>2654.2999999999997</v>
      </c>
      <c r="F18" s="47">
        <f>F19</f>
        <v>925.4</v>
      </c>
      <c r="G18" s="48">
        <f t="shared" si="0"/>
        <v>0.34864182647025582</v>
      </c>
    </row>
    <row r="19" spans="1:7" x14ac:dyDescent="0.25">
      <c r="A19" s="46" t="s">
        <v>322</v>
      </c>
      <c r="B19" s="42" t="s">
        <v>436</v>
      </c>
      <c r="C19" s="44" t="s">
        <v>452</v>
      </c>
      <c r="D19" s="44" t="s">
        <v>445</v>
      </c>
      <c r="E19" s="47">
        <v>2654.2999999999997</v>
      </c>
      <c r="F19" s="47">
        <v>925.4</v>
      </c>
      <c r="G19" s="48">
        <f t="shared" si="0"/>
        <v>0.34864182647025582</v>
      </c>
    </row>
    <row r="20" spans="1:7" x14ac:dyDescent="0.25">
      <c r="A20" s="43" t="s">
        <v>453</v>
      </c>
      <c r="B20" s="42" t="s">
        <v>436</v>
      </c>
      <c r="C20" s="44" t="s">
        <v>454</v>
      </c>
      <c r="D20" s="44"/>
      <c r="E20" s="47">
        <f>E21+E22+E23</f>
        <v>13113.100000000002</v>
      </c>
      <c r="F20" s="47">
        <f>F21+F22+F23</f>
        <v>5650.4999999999991</v>
      </c>
      <c r="G20" s="48">
        <f t="shared" si="0"/>
        <v>0.43090497288970558</v>
      </c>
    </row>
    <row r="21" spans="1:7" x14ac:dyDescent="0.25">
      <c r="A21" s="46" t="s">
        <v>75</v>
      </c>
      <c r="B21" s="42" t="s">
        <v>436</v>
      </c>
      <c r="C21" s="44" t="s">
        <v>454</v>
      </c>
      <c r="D21" s="44" t="s">
        <v>438</v>
      </c>
      <c r="E21" s="47">
        <v>7126.8</v>
      </c>
      <c r="F21" s="47">
        <v>4306.3999999999996</v>
      </c>
      <c r="G21" s="48">
        <f t="shared" si="0"/>
        <v>0.60425436380984443</v>
      </c>
    </row>
    <row r="22" spans="1:7" x14ac:dyDescent="0.25">
      <c r="A22" s="46" t="s">
        <v>0</v>
      </c>
      <c r="B22" s="42" t="s">
        <v>436</v>
      </c>
      <c r="C22" s="44">
        <v>10</v>
      </c>
      <c r="D22" s="44" t="s">
        <v>444</v>
      </c>
      <c r="E22" s="47">
        <v>4554.1000000000004</v>
      </c>
      <c r="F22" s="47">
        <v>1043.9000000000001</v>
      </c>
      <c r="G22" s="48">
        <f t="shared" si="0"/>
        <v>0.22922201971849543</v>
      </c>
    </row>
    <row r="23" spans="1:7" x14ac:dyDescent="0.25">
      <c r="A23" s="46" t="s">
        <v>113</v>
      </c>
      <c r="B23" s="42" t="s">
        <v>436</v>
      </c>
      <c r="C23" s="44">
        <v>10</v>
      </c>
      <c r="D23" s="44" t="s">
        <v>449</v>
      </c>
      <c r="E23" s="47">
        <v>1432.1999999999998</v>
      </c>
      <c r="F23" s="47">
        <v>300.2</v>
      </c>
      <c r="G23" s="48">
        <f t="shared" si="0"/>
        <v>0.20960759670437093</v>
      </c>
    </row>
    <row r="24" spans="1:7" x14ac:dyDescent="0.25">
      <c r="A24" s="43" t="s">
        <v>455</v>
      </c>
      <c r="B24" s="42" t="s">
        <v>436</v>
      </c>
      <c r="C24" s="44" t="s">
        <v>447</v>
      </c>
      <c r="D24" s="44"/>
      <c r="E24" s="47">
        <f>E25</f>
        <v>7793.5000000000009</v>
      </c>
      <c r="F24" s="47">
        <f>F25</f>
        <v>3695.5</v>
      </c>
      <c r="G24" s="48">
        <f t="shared" si="0"/>
        <v>0.47417719894784111</v>
      </c>
    </row>
    <row r="25" spans="1:7" x14ac:dyDescent="0.25">
      <c r="A25" s="46" t="s">
        <v>221</v>
      </c>
      <c r="B25" s="42" t="s">
        <v>436</v>
      </c>
      <c r="C25" s="44" t="s">
        <v>447</v>
      </c>
      <c r="D25" s="44" t="s">
        <v>439</v>
      </c>
      <c r="E25" s="47">
        <v>7793.5000000000009</v>
      </c>
      <c r="F25" s="47">
        <v>3695.5</v>
      </c>
      <c r="G25" s="48">
        <f t="shared" si="0"/>
        <v>0.47417719894784111</v>
      </c>
    </row>
    <row r="26" spans="1:7" x14ac:dyDescent="0.25">
      <c r="A26" s="215" t="s">
        <v>456</v>
      </c>
      <c r="B26" s="42" t="s">
        <v>457</v>
      </c>
      <c r="C26" s="44"/>
      <c r="D26" s="44"/>
      <c r="E26" s="47">
        <f>E27</f>
        <v>8936.5</v>
      </c>
      <c r="F26" s="47">
        <f>F27</f>
        <v>5341.4</v>
      </c>
      <c r="G26" s="48">
        <f t="shared" si="0"/>
        <v>0.59770603703910918</v>
      </c>
    </row>
    <row r="27" spans="1:7" x14ac:dyDescent="0.25">
      <c r="A27" s="43" t="s">
        <v>437</v>
      </c>
      <c r="B27" s="42" t="s">
        <v>457</v>
      </c>
      <c r="C27" s="44" t="s">
        <v>438</v>
      </c>
      <c r="D27" s="44"/>
      <c r="E27" s="47">
        <f>E28+E29+E30</f>
        <v>8936.5</v>
      </c>
      <c r="F27" s="47">
        <f>F28+F29+F30</f>
        <v>5341.4</v>
      </c>
      <c r="G27" s="48">
        <f t="shared" si="0"/>
        <v>0.59770603703910918</v>
      </c>
    </row>
    <row r="28" spans="1:7" ht="38.25" x14ac:dyDescent="0.25">
      <c r="A28" s="46" t="s">
        <v>44</v>
      </c>
      <c r="B28" s="143" t="s">
        <v>457</v>
      </c>
      <c r="C28" s="145" t="s">
        <v>438</v>
      </c>
      <c r="D28" s="145" t="s">
        <v>444</v>
      </c>
      <c r="E28" s="47">
        <v>4433.6000000000004</v>
      </c>
      <c r="F28" s="47">
        <v>2630.5</v>
      </c>
      <c r="G28" s="48">
        <f t="shared" si="0"/>
        <v>0.59331017683146869</v>
      </c>
    </row>
    <row r="29" spans="1:7" ht="25.5" x14ac:dyDescent="0.25">
      <c r="A29" s="46" t="s">
        <v>256</v>
      </c>
      <c r="B29" s="42" t="s">
        <v>457</v>
      </c>
      <c r="C29" s="44" t="s">
        <v>438</v>
      </c>
      <c r="D29" s="44" t="s">
        <v>449</v>
      </c>
      <c r="E29" s="47">
        <v>4487.8999999999996</v>
      </c>
      <c r="F29" s="47">
        <v>2695.9</v>
      </c>
      <c r="G29" s="48">
        <f t="shared" si="0"/>
        <v>0.60070411551059522</v>
      </c>
    </row>
    <row r="30" spans="1:7" x14ac:dyDescent="0.25">
      <c r="A30" s="46" t="s">
        <v>441</v>
      </c>
      <c r="B30" s="42" t="s">
        <v>457</v>
      </c>
      <c r="C30" s="44" t="s">
        <v>438</v>
      </c>
      <c r="D30" s="44" t="s">
        <v>442</v>
      </c>
      <c r="E30" s="47">
        <v>15</v>
      </c>
      <c r="F30" s="47">
        <v>15</v>
      </c>
      <c r="G30" s="48">
        <f t="shared" si="0"/>
        <v>1</v>
      </c>
    </row>
    <row r="31" spans="1:7" ht="30" x14ac:dyDescent="0.25">
      <c r="A31" s="52" t="s">
        <v>458</v>
      </c>
      <c r="B31" s="42" t="s">
        <v>459</v>
      </c>
      <c r="C31" s="44"/>
      <c r="D31" s="44"/>
      <c r="E31" s="50">
        <f>E32+E37</f>
        <v>26973.7</v>
      </c>
      <c r="F31" s="50">
        <f>F32+F37</f>
        <v>11105.4</v>
      </c>
      <c r="G31" s="51">
        <f t="shared" si="0"/>
        <v>0.41171214924166871</v>
      </c>
    </row>
    <row r="32" spans="1:7" x14ac:dyDescent="0.25">
      <c r="A32" s="142" t="s">
        <v>437</v>
      </c>
      <c r="B32" s="42" t="s">
        <v>459</v>
      </c>
      <c r="C32" s="44" t="s">
        <v>438</v>
      </c>
      <c r="D32" s="44"/>
      <c r="E32" s="50">
        <f>E33+E34+E35+E36</f>
        <v>26969.9</v>
      </c>
      <c r="F32" s="50">
        <f>F33+F34+F35+F36</f>
        <v>11105.4</v>
      </c>
      <c r="G32" s="51">
        <f t="shared" si="0"/>
        <v>0.41177015858419941</v>
      </c>
    </row>
    <row r="33" spans="1:7" x14ac:dyDescent="0.25">
      <c r="A33" s="46" t="s">
        <v>962</v>
      </c>
      <c r="B33" s="42" t="s">
        <v>459</v>
      </c>
      <c r="C33" s="44" t="s">
        <v>438</v>
      </c>
      <c r="D33" s="44" t="s">
        <v>449</v>
      </c>
      <c r="E33" s="47">
        <v>21751.8</v>
      </c>
      <c r="F33" s="47">
        <v>10606.8</v>
      </c>
      <c r="G33" s="48">
        <f t="shared" si="0"/>
        <v>0.48762861004606511</v>
      </c>
    </row>
    <row r="34" spans="1:7" x14ac:dyDescent="0.25">
      <c r="A34" s="49" t="s">
        <v>667</v>
      </c>
      <c r="B34" s="143" t="s">
        <v>459</v>
      </c>
      <c r="C34" s="145" t="s">
        <v>438</v>
      </c>
      <c r="D34" s="145" t="s">
        <v>452</v>
      </c>
      <c r="E34" s="47">
        <v>1390.7</v>
      </c>
      <c r="F34" s="47">
        <v>0</v>
      </c>
      <c r="G34" s="48">
        <f t="shared" si="0"/>
        <v>0</v>
      </c>
    </row>
    <row r="35" spans="1:7" x14ac:dyDescent="0.25">
      <c r="A35" s="46" t="s">
        <v>390</v>
      </c>
      <c r="B35" s="42" t="s">
        <v>459</v>
      </c>
      <c r="C35" s="44" t="s">
        <v>438</v>
      </c>
      <c r="D35" s="44" t="s">
        <v>460</v>
      </c>
      <c r="E35" s="47">
        <v>200</v>
      </c>
      <c r="F35" s="47">
        <v>0</v>
      </c>
      <c r="G35" s="48">
        <f t="shared" si="0"/>
        <v>0</v>
      </c>
    </row>
    <row r="36" spans="1:7" x14ac:dyDescent="0.25">
      <c r="A36" s="46" t="s">
        <v>441</v>
      </c>
      <c r="B36" s="42" t="s">
        <v>459</v>
      </c>
      <c r="C36" s="44" t="s">
        <v>438</v>
      </c>
      <c r="D36" s="44" t="s">
        <v>442</v>
      </c>
      <c r="E36" s="47">
        <v>3627.4</v>
      </c>
      <c r="F36" s="47">
        <v>498.6</v>
      </c>
      <c r="G36" s="48">
        <f t="shared" si="0"/>
        <v>0.13745382367535977</v>
      </c>
    </row>
    <row r="37" spans="1:7" x14ac:dyDescent="0.25">
      <c r="A37" s="43" t="s">
        <v>461</v>
      </c>
      <c r="B37" s="42" t="s">
        <v>459</v>
      </c>
      <c r="C37" s="44" t="s">
        <v>442</v>
      </c>
      <c r="D37" s="44"/>
      <c r="E37" s="47">
        <f>E38</f>
        <v>3.8</v>
      </c>
      <c r="F37" s="47">
        <f>F38</f>
        <v>0</v>
      </c>
      <c r="G37" s="48">
        <f t="shared" si="0"/>
        <v>0</v>
      </c>
    </row>
    <row r="38" spans="1:7" x14ac:dyDescent="0.25">
      <c r="A38" s="46" t="s">
        <v>48</v>
      </c>
      <c r="B38" s="42" t="s">
        <v>459</v>
      </c>
      <c r="C38" s="44" t="s">
        <v>442</v>
      </c>
      <c r="D38" s="44" t="s">
        <v>438</v>
      </c>
      <c r="E38" s="47">
        <v>3.8</v>
      </c>
      <c r="F38" s="47">
        <v>0</v>
      </c>
      <c r="G38" s="48">
        <f t="shared" si="0"/>
        <v>0</v>
      </c>
    </row>
    <row r="39" spans="1:7" ht="30" x14ac:dyDescent="0.25">
      <c r="A39" s="41" t="s">
        <v>462</v>
      </c>
      <c r="B39" s="42" t="s">
        <v>463</v>
      </c>
      <c r="C39" s="44"/>
      <c r="D39" s="44"/>
      <c r="E39" s="47">
        <f>E40+E42+E46+E49</f>
        <v>24552.000000000004</v>
      </c>
      <c r="F39" s="47">
        <f>F40+F42+F46+F49</f>
        <v>9398.1408900000006</v>
      </c>
      <c r="G39" s="48">
        <f t="shared" si="0"/>
        <v>0.38278514540566955</v>
      </c>
    </row>
    <row r="40" spans="1:7" x14ac:dyDescent="0.25">
      <c r="A40" s="43" t="s">
        <v>437</v>
      </c>
      <c r="B40" s="42" t="s">
        <v>463</v>
      </c>
      <c r="C40" s="44" t="s">
        <v>438</v>
      </c>
      <c r="D40" s="44"/>
      <c r="E40" s="47">
        <f>E41</f>
        <v>3876.7000000000003</v>
      </c>
      <c r="F40" s="47">
        <f>F41</f>
        <v>1489.2</v>
      </c>
      <c r="G40" s="48">
        <f t="shared" si="0"/>
        <v>0.38414115097892537</v>
      </c>
    </row>
    <row r="41" spans="1:7" x14ac:dyDescent="0.25">
      <c r="A41" s="46" t="s">
        <v>441</v>
      </c>
      <c r="B41" s="42" t="s">
        <v>463</v>
      </c>
      <c r="C41" s="44" t="s">
        <v>438</v>
      </c>
      <c r="D41" s="44" t="s">
        <v>442</v>
      </c>
      <c r="E41" s="47">
        <v>3876.7000000000003</v>
      </c>
      <c r="F41" s="47">
        <v>1489.2</v>
      </c>
      <c r="G41" s="48">
        <f t="shared" si="0"/>
        <v>0.38414115097892537</v>
      </c>
    </row>
    <row r="42" spans="1:7" x14ac:dyDescent="0.25">
      <c r="A42" s="142" t="s">
        <v>446</v>
      </c>
      <c r="B42" s="143" t="s">
        <v>463</v>
      </c>
      <c r="C42" s="145" t="s">
        <v>440</v>
      </c>
      <c r="D42" s="145"/>
      <c r="E42" s="47">
        <f>E43+E44+E45</f>
        <v>17318.900000000001</v>
      </c>
      <c r="F42" s="47">
        <f>F43+F44+F45</f>
        <v>6722.3</v>
      </c>
      <c r="G42" s="48">
        <f t="shared" si="0"/>
        <v>0.38814820802706868</v>
      </c>
    </row>
    <row r="43" spans="1:7" x14ac:dyDescent="0.25">
      <c r="A43" s="46" t="s">
        <v>129</v>
      </c>
      <c r="B43" s="42" t="s">
        <v>463</v>
      </c>
      <c r="C43" s="44" t="s">
        <v>440</v>
      </c>
      <c r="D43" s="44" t="s">
        <v>464</v>
      </c>
      <c r="E43" s="47">
        <v>16162.4</v>
      </c>
      <c r="F43" s="47">
        <v>6722.3</v>
      </c>
      <c r="G43" s="48">
        <f t="shared" si="0"/>
        <v>0.41592214027619662</v>
      </c>
    </row>
    <row r="44" spans="1:7" x14ac:dyDescent="0.25">
      <c r="A44" s="46" t="s">
        <v>12</v>
      </c>
      <c r="B44" s="42" t="s">
        <v>463</v>
      </c>
      <c r="C44" s="44" t="s">
        <v>440</v>
      </c>
      <c r="D44" s="44" t="s">
        <v>445</v>
      </c>
      <c r="E44" s="47">
        <v>1018.1</v>
      </c>
      <c r="F44" s="47">
        <v>0</v>
      </c>
      <c r="G44" s="48">
        <f t="shared" si="0"/>
        <v>0</v>
      </c>
    </row>
    <row r="45" spans="1:7" x14ac:dyDescent="0.25">
      <c r="A45" s="46" t="s">
        <v>317</v>
      </c>
      <c r="B45" s="42" t="s">
        <v>463</v>
      </c>
      <c r="C45" s="44" t="s">
        <v>440</v>
      </c>
      <c r="D45" s="44" t="s">
        <v>447</v>
      </c>
      <c r="E45" s="47">
        <v>138.4</v>
      </c>
      <c r="F45" s="47">
        <v>0</v>
      </c>
      <c r="G45" s="48">
        <f t="shared" si="0"/>
        <v>0</v>
      </c>
    </row>
    <row r="46" spans="1:7" x14ac:dyDescent="0.25">
      <c r="A46" s="43" t="s">
        <v>465</v>
      </c>
      <c r="B46" s="42" t="s">
        <v>463</v>
      </c>
      <c r="C46" s="44" t="s">
        <v>450</v>
      </c>
      <c r="D46" s="44"/>
      <c r="E46" s="47">
        <f>E47+E48</f>
        <v>2312.5</v>
      </c>
      <c r="F46" s="47">
        <f>F47+F48</f>
        <v>1186.6408899999999</v>
      </c>
      <c r="G46" s="48">
        <f t="shared" si="0"/>
        <v>0.51314200648648645</v>
      </c>
    </row>
    <row r="47" spans="1:7" x14ac:dyDescent="0.25">
      <c r="A47" s="46" t="s">
        <v>165</v>
      </c>
      <c r="B47" s="42" t="s">
        <v>463</v>
      </c>
      <c r="C47" s="44" t="s">
        <v>450</v>
      </c>
      <c r="D47" s="44" t="s">
        <v>438</v>
      </c>
      <c r="E47" s="47">
        <v>986.5</v>
      </c>
      <c r="F47" s="47">
        <v>786.4</v>
      </c>
      <c r="G47" s="48"/>
    </row>
    <row r="48" spans="1:7" x14ac:dyDescent="0.25">
      <c r="A48" s="46" t="s">
        <v>78</v>
      </c>
      <c r="B48" s="42" t="s">
        <v>463</v>
      </c>
      <c r="C48" s="44" t="s">
        <v>450</v>
      </c>
      <c r="D48" s="44" t="s">
        <v>439</v>
      </c>
      <c r="E48" s="47">
        <v>1326</v>
      </c>
      <c r="F48" s="47">
        <v>400.24088999999998</v>
      </c>
      <c r="G48" s="48">
        <f t="shared" si="0"/>
        <v>0.30184079185520363</v>
      </c>
    </row>
    <row r="49" spans="1:7" x14ac:dyDescent="0.25">
      <c r="A49" s="43" t="s">
        <v>453</v>
      </c>
      <c r="B49" s="42" t="s">
        <v>463</v>
      </c>
      <c r="C49" s="44" t="s">
        <v>454</v>
      </c>
      <c r="D49" s="44"/>
      <c r="E49" s="47">
        <f>E50</f>
        <v>1043.9000000000001</v>
      </c>
      <c r="F49" s="47">
        <f>F50</f>
        <v>0</v>
      </c>
      <c r="G49" s="48">
        <f t="shared" si="0"/>
        <v>0</v>
      </c>
    </row>
    <row r="50" spans="1:7" x14ac:dyDescent="0.25">
      <c r="A50" s="46" t="s">
        <v>0</v>
      </c>
      <c r="B50" s="42" t="s">
        <v>463</v>
      </c>
      <c r="C50" s="44">
        <v>10</v>
      </c>
      <c r="D50" s="44" t="s">
        <v>444</v>
      </c>
      <c r="E50" s="47">
        <v>1043.9000000000001</v>
      </c>
      <c r="F50" s="47">
        <v>0</v>
      </c>
      <c r="G50" s="48">
        <f t="shared" si="0"/>
        <v>0</v>
      </c>
    </row>
    <row r="51" spans="1:7" ht="30" x14ac:dyDescent="0.25">
      <c r="A51" s="41" t="s">
        <v>466</v>
      </c>
      <c r="B51" s="42" t="s">
        <v>467</v>
      </c>
      <c r="C51" s="44"/>
      <c r="D51" s="44"/>
      <c r="E51" s="47">
        <f>E52+E58</f>
        <v>448055.6</v>
      </c>
      <c r="F51" s="47">
        <f>F52+F58</f>
        <v>199966.8</v>
      </c>
      <c r="G51" s="48">
        <f t="shared" si="0"/>
        <v>0.44629907538260877</v>
      </c>
    </row>
    <row r="52" spans="1:7" x14ac:dyDescent="0.25">
      <c r="A52" s="142" t="s">
        <v>451</v>
      </c>
      <c r="B52" s="143" t="s">
        <v>467</v>
      </c>
      <c r="C52" s="145" t="s">
        <v>452</v>
      </c>
      <c r="D52" s="145"/>
      <c r="E52" s="47">
        <f>E53+E54+E55+E56+E57</f>
        <v>444328.1</v>
      </c>
      <c r="F52" s="47">
        <f>F53+F54+F55+F56+F57</f>
        <v>198509.69999999998</v>
      </c>
      <c r="G52" s="48">
        <f t="shared" si="0"/>
        <v>0.44676377658761623</v>
      </c>
    </row>
    <row r="53" spans="1:7" x14ac:dyDescent="0.25">
      <c r="A53" s="46" t="s">
        <v>275</v>
      </c>
      <c r="B53" s="42" t="s">
        <v>467</v>
      </c>
      <c r="C53" s="44" t="s">
        <v>452</v>
      </c>
      <c r="D53" s="44" t="s">
        <v>438</v>
      </c>
      <c r="E53" s="47">
        <v>119960.6</v>
      </c>
      <c r="F53" s="47">
        <v>53560.6</v>
      </c>
      <c r="G53" s="48">
        <f t="shared" si="0"/>
        <v>0.4464849292184267</v>
      </c>
    </row>
    <row r="54" spans="1:7" x14ac:dyDescent="0.25">
      <c r="A54" s="46" t="s">
        <v>68</v>
      </c>
      <c r="B54" s="42" t="s">
        <v>467</v>
      </c>
      <c r="C54" s="44" t="s">
        <v>452</v>
      </c>
      <c r="D54" s="44" t="s">
        <v>439</v>
      </c>
      <c r="E54" s="47">
        <v>280693.5</v>
      </c>
      <c r="F54" s="47">
        <v>121934.8</v>
      </c>
      <c r="G54" s="48">
        <f t="shared" si="0"/>
        <v>0.43440549923671196</v>
      </c>
    </row>
    <row r="55" spans="1:7" x14ac:dyDescent="0.25">
      <c r="A55" s="46" t="s">
        <v>336</v>
      </c>
      <c r="B55" s="42" t="s">
        <v>467</v>
      </c>
      <c r="C55" s="44" t="s">
        <v>452</v>
      </c>
      <c r="D55" s="44" t="s">
        <v>444</v>
      </c>
      <c r="E55" s="47">
        <v>15666.6</v>
      </c>
      <c r="F55" s="47">
        <v>9284.5</v>
      </c>
      <c r="G55" s="48">
        <f t="shared" si="0"/>
        <v>0.59263018140502721</v>
      </c>
    </row>
    <row r="56" spans="1:7" x14ac:dyDescent="0.25">
      <c r="A56" s="46" t="s">
        <v>342</v>
      </c>
      <c r="B56" s="42" t="s">
        <v>467</v>
      </c>
      <c r="C56" s="44" t="s">
        <v>452</v>
      </c>
      <c r="D56" s="44" t="s">
        <v>452</v>
      </c>
      <c r="E56" s="47">
        <v>6871.2</v>
      </c>
      <c r="F56" s="47">
        <v>2523.3000000000002</v>
      </c>
      <c r="G56" s="48">
        <f t="shared" si="0"/>
        <v>0.36722843171498432</v>
      </c>
    </row>
    <row r="57" spans="1:7" x14ac:dyDescent="0.25">
      <c r="A57" s="46" t="s">
        <v>322</v>
      </c>
      <c r="B57" s="42" t="s">
        <v>467</v>
      </c>
      <c r="C57" s="44" t="s">
        <v>452</v>
      </c>
      <c r="D57" s="44" t="s">
        <v>445</v>
      </c>
      <c r="E57" s="47">
        <v>21136.2</v>
      </c>
      <c r="F57" s="47">
        <v>11206.5</v>
      </c>
      <c r="G57" s="48">
        <f t="shared" si="0"/>
        <v>0.53020410480597269</v>
      </c>
    </row>
    <row r="58" spans="1:7" x14ac:dyDescent="0.25">
      <c r="A58" s="43" t="s">
        <v>453</v>
      </c>
      <c r="B58" s="42" t="s">
        <v>467</v>
      </c>
      <c r="C58" s="44" t="s">
        <v>454</v>
      </c>
      <c r="D58" s="44"/>
      <c r="E58" s="47">
        <f>E59</f>
        <v>3727.5</v>
      </c>
      <c r="F58" s="47">
        <f>F59</f>
        <v>1457.1</v>
      </c>
      <c r="G58" s="48">
        <f t="shared" si="0"/>
        <v>0.39090543259557342</v>
      </c>
    </row>
    <row r="59" spans="1:7" x14ac:dyDescent="0.25">
      <c r="A59" s="46" t="s">
        <v>113</v>
      </c>
      <c r="B59" s="42" t="s">
        <v>467</v>
      </c>
      <c r="C59" s="44" t="s">
        <v>454</v>
      </c>
      <c r="D59" s="44" t="s">
        <v>449</v>
      </c>
      <c r="E59" s="47">
        <v>3727.5</v>
      </c>
      <c r="F59" s="47">
        <v>1457.1</v>
      </c>
      <c r="G59" s="48">
        <f t="shared" si="0"/>
        <v>0.39090543259557342</v>
      </c>
    </row>
    <row r="60" spans="1:7" ht="30" x14ac:dyDescent="0.25">
      <c r="A60" s="41" t="s">
        <v>468</v>
      </c>
      <c r="B60" s="42" t="s">
        <v>469</v>
      </c>
      <c r="C60" s="44"/>
      <c r="D60" s="44"/>
      <c r="E60" s="47">
        <f>E61+E64</f>
        <v>110537.5</v>
      </c>
      <c r="F60" s="47">
        <f>F61+F64</f>
        <v>55821.9</v>
      </c>
      <c r="G60" s="48">
        <f t="shared" si="0"/>
        <v>0.50500418410041847</v>
      </c>
    </row>
    <row r="61" spans="1:7" s="144" customFormat="1" ht="12.75" x14ac:dyDescent="0.2">
      <c r="A61" s="142" t="s">
        <v>451</v>
      </c>
      <c r="B61" s="143" t="s">
        <v>469</v>
      </c>
      <c r="C61" s="145" t="s">
        <v>452</v>
      </c>
      <c r="D61" s="145"/>
      <c r="E61" s="47">
        <f>E62+E63</f>
        <v>28037</v>
      </c>
      <c r="F61" s="47">
        <f>F62+F63</f>
        <v>15563</v>
      </c>
      <c r="G61" s="48">
        <f t="shared" si="0"/>
        <v>0.55508791953490033</v>
      </c>
    </row>
    <row r="62" spans="1:7" x14ac:dyDescent="0.25">
      <c r="A62" s="46" t="s">
        <v>336</v>
      </c>
      <c r="B62" s="42" t="s">
        <v>469</v>
      </c>
      <c r="C62" s="44" t="s">
        <v>452</v>
      </c>
      <c r="D62" s="44" t="s">
        <v>444</v>
      </c>
      <c r="E62" s="47">
        <v>27908.1</v>
      </c>
      <c r="F62" s="47">
        <v>15514</v>
      </c>
      <c r="G62" s="48">
        <f t="shared" si="0"/>
        <v>0.55589595852100293</v>
      </c>
    </row>
    <row r="63" spans="1:7" x14ac:dyDescent="0.25">
      <c r="A63" s="46" t="s">
        <v>342</v>
      </c>
      <c r="B63" s="42" t="s">
        <v>469</v>
      </c>
      <c r="C63" s="44" t="s">
        <v>452</v>
      </c>
      <c r="D63" s="44" t="s">
        <v>452</v>
      </c>
      <c r="E63" s="47">
        <v>128.9</v>
      </c>
      <c r="F63" s="47">
        <v>49</v>
      </c>
      <c r="G63" s="48">
        <f t="shared" si="0"/>
        <v>0.38013964313421256</v>
      </c>
    </row>
    <row r="64" spans="1:7" s="79" customFormat="1" x14ac:dyDescent="0.25">
      <c r="A64" s="43" t="s">
        <v>470</v>
      </c>
      <c r="B64" s="42" t="s">
        <v>469</v>
      </c>
      <c r="C64" s="44" t="s">
        <v>464</v>
      </c>
      <c r="D64" s="44"/>
      <c r="E64" s="47">
        <f>E65+E66</f>
        <v>82500.5</v>
      </c>
      <c r="F64" s="47">
        <f>F65+F66</f>
        <v>40258.9</v>
      </c>
      <c r="G64" s="48">
        <f t="shared" si="0"/>
        <v>0.48798370918964129</v>
      </c>
    </row>
    <row r="65" spans="1:7" x14ac:dyDescent="0.25">
      <c r="A65" s="46" t="s">
        <v>92</v>
      </c>
      <c r="B65" s="42" t="s">
        <v>469</v>
      </c>
      <c r="C65" s="44" t="s">
        <v>464</v>
      </c>
      <c r="D65" s="44" t="s">
        <v>438</v>
      </c>
      <c r="E65" s="47">
        <v>72877</v>
      </c>
      <c r="F65" s="47">
        <v>34705.4</v>
      </c>
      <c r="G65" s="48">
        <f t="shared" si="0"/>
        <v>0.47621883447452557</v>
      </c>
    </row>
    <row r="66" spans="1:7" x14ac:dyDescent="0.25">
      <c r="A66" s="46" t="s">
        <v>114</v>
      </c>
      <c r="B66" s="42" t="s">
        <v>469</v>
      </c>
      <c r="C66" s="44" t="s">
        <v>464</v>
      </c>
      <c r="D66" s="44" t="s">
        <v>440</v>
      </c>
      <c r="E66" s="47">
        <v>9623.5</v>
      </c>
      <c r="F66" s="47">
        <v>5553.5</v>
      </c>
      <c r="G66" s="48">
        <f t="shared" si="0"/>
        <v>0.57707694705668411</v>
      </c>
    </row>
    <row r="67" spans="1:7" ht="30" x14ac:dyDescent="0.25">
      <c r="A67" s="41" t="s">
        <v>471</v>
      </c>
      <c r="B67" s="42" t="s">
        <v>472</v>
      </c>
      <c r="C67" s="44"/>
      <c r="D67" s="44"/>
      <c r="E67" s="47">
        <f>E68+E71</f>
        <v>101779.3</v>
      </c>
      <c r="F67" s="47">
        <f>F68+F71</f>
        <v>48355.100000000006</v>
      </c>
      <c r="G67" s="48">
        <f t="shared" si="0"/>
        <v>0.47509758860593465</v>
      </c>
    </row>
    <row r="68" spans="1:7" s="79" customFormat="1" x14ac:dyDescent="0.25">
      <c r="A68" s="142" t="s">
        <v>451</v>
      </c>
      <c r="B68" s="143" t="s">
        <v>472</v>
      </c>
      <c r="C68" s="145" t="s">
        <v>452</v>
      </c>
      <c r="D68" s="145"/>
      <c r="E68" s="47">
        <f>E69+E70</f>
        <v>4183.3</v>
      </c>
      <c r="F68" s="47">
        <f>F69+F70</f>
        <v>2580</v>
      </c>
      <c r="G68" s="48">
        <f t="shared" si="0"/>
        <v>0.61673798197595198</v>
      </c>
    </row>
    <row r="69" spans="1:7" x14ac:dyDescent="0.25">
      <c r="A69" s="46" t="s">
        <v>336</v>
      </c>
      <c r="B69" s="42" t="s">
        <v>472</v>
      </c>
      <c r="C69" s="44" t="s">
        <v>452</v>
      </c>
      <c r="D69" s="44" t="s">
        <v>444</v>
      </c>
      <c r="E69" s="47">
        <v>2549</v>
      </c>
      <c r="F69" s="47">
        <v>2114.1999999999998</v>
      </c>
      <c r="G69" s="48">
        <f t="shared" si="0"/>
        <v>0.82942330325617886</v>
      </c>
    </row>
    <row r="70" spans="1:7" x14ac:dyDescent="0.25">
      <c r="A70" s="46" t="s">
        <v>342</v>
      </c>
      <c r="B70" s="42" t="s">
        <v>472</v>
      </c>
      <c r="C70" s="44" t="s">
        <v>452</v>
      </c>
      <c r="D70" s="44" t="s">
        <v>452</v>
      </c>
      <c r="E70" s="47">
        <v>1634.3</v>
      </c>
      <c r="F70" s="47">
        <v>465.8</v>
      </c>
      <c r="G70" s="48">
        <f t="shared" si="0"/>
        <v>0.28501499112769996</v>
      </c>
    </row>
    <row r="71" spans="1:7" s="79" customFormat="1" x14ac:dyDescent="0.25">
      <c r="A71" s="43" t="s">
        <v>473</v>
      </c>
      <c r="B71" s="42" t="s">
        <v>472</v>
      </c>
      <c r="C71" s="44" t="s">
        <v>460</v>
      </c>
      <c r="D71" s="44"/>
      <c r="E71" s="47">
        <f>E72+E73</f>
        <v>97596</v>
      </c>
      <c r="F71" s="47">
        <f>F72+F73</f>
        <v>45775.100000000006</v>
      </c>
      <c r="G71" s="48">
        <f t="shared" si="0"/>
        <v>0.46902639452436579</v>
      </c>
    </row>
    <row r="72" spans="1:7" x14ac:dyDescent="0.25">
      <c r="A72" s="46" t="s">
        <v>172</v>
      </c>
      <c r="B72" s="42" t="s">
        <v>472</v>
      </c>
      <c r="C72" s="44" t="s">
        <v>460</v>
      </c>
      <c r="D72" s="44" t="s">
        <v>438</v>
      </c>
      <c r="E72" s="47">
        <v>87881.2</v>
      </c>
      <c r="F72" s="47">
        <v>41052.800000000003</v>
      </c>
      <c r="G72" s="48">
        <f t="shared" si="0"/>
        <v>0.46713972954397531</v>
      </c>
    </row>
    <row r="73" spans="1:7" x14ac:dyDescent="0.25">
      <c r="A73" s="46" t="s">
        <v>94</v>
      </c>
      <c r="B73" s="42" t="s">
        <v>472</v>
      </c>
      <c r="C73" s="44" t="s">
        <v>460</v>
      </c>
      <c r="D73" s="44" t="s">
        <v>450</v>
      </c>
      <c r="E73" s="47">
        <v>9714.7999999999993</v>
      </c>
      <c r="F73" s="47">
        <v>4722.3</v>
      </c>
      <c r="G73" s="48">
        <f t="shared" si="0"/>
        <v>0.48609338329147284</v>
      </c>
    </row>
    <row r="74" spans="1:7" ht="30" x14ac:dyDescent="0.25">
      <c r="A74" s="41" t="s">
        <v>474</v>
      </c>
      <c r="B74" s="42" t="s">
        <v>475</v>
      </c>
      <c r="C74" s="44"/>
      <c r="D74" s="44"/>
      <c r="E74" s="47">
        <f>E75+E77+E82</f>
        <v>102841.5</v>
      </c>
      <c r="F74" s="47">
        <f>F75+F77+F82</f>
        <v>27180.799999999999</v>
      </c>
      <c r="G74" s="48">
        <f t="shared" si="0"/>
        <v>0.26429797309451925</v>
      </c>
    </row>
    <row r="75" spans="1:7" s="144" customFormat="1" ht="12.75" x14ac:dyDescent="0.2">
      <c r="A75" s="43" t="s">
        <v>446</v>
      </c>
      <c r="B75" s="143" t="s">
        <v>475</v>
      </c>
      <c r="C75" s="145" t="s">
        <v>440</v>
      </c>
      <c r="D75" s="145"/>
      <c r="E75" s="47">
        <f>E76</f>
        <v>13740.9</v>
      </c>
      <c r="F75" s="47">
        <f>F76</f>
        <v>2833.7</v>
      </c>
      <c r="G75" s="48">
        <f t="shared" ref="G75:G84" si="1">F75/E75</f>
        <v>0.20622375535809154</v>
      </c>
    </row>
    <row r="76" spans="1:7" x14ac:dyDescent="0.25">
      <c r="A76" s="46" t="s">
        <v>12</v>
      </c>
      <c r="B76" s="42" t="s">
        <v>475</v>
      </c>
      <c r="C76" s="44" t="s">
        <v>440</v>
      </c>
      <c r="D76" s="44" t="s">
        <v>445</v>
      </c>
      <c r="E76" s="47">
        <v>13740.9</v>
      </c>
      <c r="F76" s="47">
        <v>2833.7</v>
      </c>
      <c r="G76" s="48">
        <f t="shared" si="1"/>
        <v>0.20622375535809154</v>
      </c>
    </row>
    <row r="77" spans="1:7" s="79" customFormat="1" x14ac:dyDescent="0.25">
      <c r="A77" s="43" t="s">
        <v>465</v>
      </c>
      <c r="B77" s="42" t="s">
        <v>475</v>
      </c>
      <c r="C77" s="44" t="s">
        <v>450</v>
      </c>
      <c r="D77" s="44"/>
      <c r="E77" s="47">
        <f>E78+E79+E80+E81</f>
        <v>83961.3</v>
      </c>
      <c r="F77" s="47">
        <f>F78+F79+F80+F81</f>
        <v>24224.3</v>
      </c>
      <c r="G77" s="48">
        <f t="shared" si="1"/>
        <v>0.2885174479194581</v>
      </c>
    </row>
    <row r="78" spans="1:7" x14ac:dyDescent="0.25">
      <c r="A78" s="46" t="s">
        <v>165</v>
      </c>
      <c r="B78" s="42" t="s">
        <v>475</v>
      </c>
      <c r="C78" s="44" t="s">
        <v>450</v>
      </c>
      <c r="D78" s="44" t="s">
        <v>438</v>
      </c>
      <c r="E78" s="47">
        <v>9929.2000000000007</v>
      </c>
      <c r="F78" s="47">
        <v>3947</v>
      </c>
      <c r="G78" s="48">
        <f t="shared" si="1"/>
        <v>0.3975144019659187</v>
      </c>
    </row>
    <row r="79" spans="1:7" x14ac:dyDescent="0.25">
      <c r="A79" s="46" t="s">
        <v>78</v>
      </c>
      <c r="B79" s="42" t="s">
        <v>475</v>
      </c>
      <c r="C79" s="44" t="s">
        <v>450</v>
      </c>
      <c r="D79" s="44" t="s">
        <v>439</v>
      </c>
      <c r="E79" s="47">
        <v>39254.800000000003</v>
      </c>
      <c r="F79" s="47">
        <v>9753.7999999999993</v>
      </c>
      <c r="G79" s="48">
        <f t="shared" si="1"/>
        <v>0.24847407196062643</v>
      </c>
    </row>
    <row r="80" spans="1:7" x14ac:dyDescent="0.25">
      <c r="A80" s="46" t="s">
        <v>142</v>
      </c>
      <c r="B80" s="42" t="s">
        <v>475</v>
      </c>
      <c r="C80" s="44" t="s">
        <v>450</v>
      </c>
      <c r="D80" s="44" t="s">
        <v>444</v>
      </c>
      <c r="E80" s="47">
        <v>17453.3</v>
      </c>
      <c r="F80" s="47">
        <v>1501.9</v>
      </c>
      <c r="G80" s="48">
        <f t="shared" si="1"/>
        <v>8.6052494370692081E-2</v>
      </c>
    </row>
    <row r="81" spans="1:7" x14ac:dyDescent="0.25">
      <c r="A81" s="46" t="s">
        <v>350</v>
      </c>
      <c r="B81" s="42" t="s">
        <v>475</v>
      </c>
      <c r="C81" s="44" t="s">
        <v>450</v>
      </c>
      <c r="D81" s="44" t="s">
        <v>450</v>
      </c>
      <c r="E81" s="47">
        <v>17324</v>
      </c>
      <c r="F81" s="47">
        <v>9021.6</v>
      </c>
      <c r="G81" s="48">
        <f t="shared" si="1"/>
        <v>0.52075733087046872</v>
      </c>
    </row>
    <row r="82" spans="1:7" s="79" customFormat="1" x14ac:dyDescent="0.25">
      <c r="A82" s="43" t="s">
        <v>448</v>
      </c>
      <c r="B82" s="42" t="s">
        <v>475</v>
      </c>
      <c r="C82" s="44" t="s">
        <v>449</v>
      </c>
      <c r="D82" s="44"/>
      <c r="E82" s="47">
        <f>E83+E84</f>
        <v>5139.3</v>
      </c>
      <c r="F82" s="47">
        <f>F83+F84</f>
        <v>122.8</v>
      </c>
      <c r="G82" s="48">
        <f t="shared" si="1"/>
        <v>2.3894304671842469E-2</v>
      </c>
    </row>
    <row r="83" spans="1:7" x14ac:dyDescent="0.25">
      <c r="A83" s="46" t="s">
        <v>89</v>
      </c>
      <c r="B83" s="42" t="s">
        <v>475</v>
      </c>
      <c r="C83" s="44" t="s">
        <v>449</v>
      </c>
      <c r="D83" s="44" t="s">
        <v>439</v>
      </c>
      <c r="E83" s="47">
        <v>609.29999999999995</v>
      </c>
      <c r="F83" s="47">
        <v>122.8</v>
      </c>
      <c r="G83" s="48">
        <f t="shared" si="1"/>
        <v>0.20154275397997704</v>
      </c>
    </row>
    <row r="84" spans="1:7" x14ac:dyDescent="0.25">
      <c r="A84" s="114"/>
      <c r="B84" s="42" t="s">
        <v>475</v>
      </c>
      <c r="C84" s="44" t="s">
        <v>449</v>
      </c>
      <c r="D84" s="44" t="s">
        <v>450</v>
      </c>
      <c r="E84" s="47">
        <v>4530</v>
      </c>
      <c r="F84" s="47">
        <v>0</v>
      </c>
      <c r="G84" s="48">
        <f t="shared" si="1"/>
        <v>0</v>
      </c>
    </row>
  </sheetData>
  <mergeCells count="9">
    <mergeCell ref="A1:G1"/>
    <mergeCell ref="A2:G2"/>
    <mergeCell ref="A4:A6"/>
    <mergeCell ref="B4:B6"/>
    <mergeCell ref="C4:C6"/>
    <mergeCell ref="D4:D6"/>
    <mergeCell ref="E4:E6"/>
    <mergeCell ref="F4:F6"/>
    <mergeCell ref="G4:G6"/>
  </mergeCells>
  <pageMargins left="0.70866141732283472" right="0.15748031496062992" top="0.19685039370078741" bottom="0.15748031496062992" header="0.31496062992125984" footer="0.31496062992125984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1"/>
  <sheetViews>
    <sheetView zoomScaleNormal="100" workbookViewId="0">
      <selection activeCell="A4" sqref="A4"/>
    </sheetView>
  </sheetViews>
  <sheetFormatPr defaultRowHeight="15" x14ac:dyDescent="0.25"/>
  <cols>
    <col min="1" max="1" width="68.140625" style="59" customWidth="1"/>
    <col min="2" max="2" width="9.140625" style="59" customWidth="1"/>
    <col min="3" max="3" width="8.85546875" style="59" customWidth="1"/>
    <col min="4" max="4" width="16.42578125" style="59" customWidth="1"/>
    <col min="5" max="5" width="11.7109375" style="137" bestFit="1" customWidth="1"/>
    <col min="6" max="6" width="13" style="59" customWidth="1"/>
    <col min="7" max="16384" width="9.140625" style="59"/>
  </cols>
  <sheetData>
    <row r="1" spans="1:6" ht="18.75" x14ac:dyDescent="0.3">
      <c r="A1" s="259" t="s">
        <v>577</v>
      </c>
      <c r="B1" s="259"/>
      <c r="C1" s="259"/>
      <c r="D1" s="259"/>
      <c r="E1" s="259"/>
      <c r="F1" s="259"/>
    </row>
    <row r="2" spans="1:6" ht="18.75" x14ac:dyDescent="0.3">
      <c r="A2" s="259" t="s">
        <v>482</v>
      </c>
      <c r="B2" s="259"/>
      <c r="C2" s="259"/>
      <c r="D2" s="259"/>
      <c r="E2" s="259"/>
      <c r="F2" s="259"/>
    </row>
    <row r="3" spans="1:6" ht="18.75" x14ac:dyDescent="0.3">
      <c r="A3" s="259" t="s">
        <v>1026</v>
      </c>
      <c r="B3" s="259"/>
      <c r="C3" s="259"/>
      <c r="D3" s="259"/>
      <c r="E3" s="259"/>
      <c r="F3" s="259"/>
    </row>
    <row r="4" spans="1:6" x14ac:dyDescent="0.25">
      <c r="A4" s="53"/>
      <c r="B4" s="54"/>
      <c r="C4" s="55"/>
      <c r="D4" s="56"/>
      <c r="E4" s="139"/>
      <c r="F4" s="57" t="s">
        <v>483</v>
      </c>
    </row>
    <row r="5" spans="1:6" ht="42.75" x14ac:dyDescent="0.25">
      <c r="A5" s="60" t="s">
        <v>477</v>
      </c>
      <c r="B5" s="260" t="s">
        <v>327</v>
      </c>
      <c r="C5" s="260"/>
      <c r="D5" s="61" t="s">
        <v>481</v>
      </c>
      <c r="E5" s="113" t="s">
        <v>410</v>
      </c>
      <c r="F5" s="62" t="s">
        <v>412</v>
      </c>
    </row>
    <row r="6" spans="1:6" x14ac:dyDescent="0.25">
      <c r="A6" s="58">
        <v>1</v>
      </c>
      <c r="B6" s="261">
        <v>2</v>
      </c>
      <c r="C6" s="262"/>
      <c r="D6" s="58">
        <v>3</v>
      </c>
      <c r="E6" s="58">
        <v>4</v>
      </c>
      <c r="F6" s="58">
        <v>5</v>
      </c>
    </row>
    <row r="7" spans="1:6" x14ac:dyDescent="0.25">
      <c r="A7" s="111" t="s">
        <v>434</v>
      </c>
      <c r="B7" s="176"/>
      <c r="C7" s="177"/>
      <c r="D7" s="183">
        <f>D8+D62+D72+D76+D80+D119+D144+D174+D186+D194+D202+D212+D243+D249+D257+D281+D286</f>
        <v>977885.4</v>
      </c>
      <c r="E7" s="183">
        <f>E8+E62+E72+E76+E80+E119+E144+E174+E186+E194+E202+E212+E243+E249+E257+E281+E286</f>
        <v>435753.7</v>
      </c>
      <c r="F7" s="63">
        <f>E7/D7</f>
        <v>0.4456081459033952</v>
      </c>
    </row>
    <row r="8" spans="1:6" ht="30" x14ac:dyDescent="0.25">
      <c r="A8" s="191" t="s">
        <v>678</v>
      </c>
      <c r="B8" s="192" t="s">
        <v>679</v>
      </c>
      <c r="C8" s="193" t="s">
        <v>485</v>
      </c>
      <c r="D8" s="183">
        <f>D9+D21+D40+D48+D53+D56+D59</f>
        <v>437736.29300000001</v>
      </c>
      <c r="E8" s="183">
        <f>E9+E21+E40+E48+E53+E56+E59</f>
        <v>197493.5</v>
      </c>
      <c r="F8" s="64">
        <f t="shared" ref="F8:F71" si="0">E8/D8</f>
        <v>0.4511700381215592</v>
      </c>
    </row>
    <row r="9" spans="1:6" x14ac:dyDescent="0.25">
      <c r="A9" s="191" t="s">
        <v>680</v>
      </c>
      <c r="B9" s="192" t="s">
        <v>681</v>
      </c>
      <c r="C9" s="193" t="s">
        <v>485</v>
      </c>
      <c r="D9" s="183">
        <f>D10+D11+D12+D13+D14+D15+D16+D17+D18+D19+D20</f>
        <v>119415.89999999998</v>
      </c>
      <c r="E9" s="183">
        <f>E10+E11+E12+E13+E14+E15+E16+E17+E18+E19+E20</f>
        <v>53560.6</v>
      </c>
      <c r="F9" s="64">
        <f t="shared" si="0"/>
        <v>0.44852151179198085</v>
      </c>
    </row>
    <row r="10" spans="1:6" ht="51" x14ac:dyDescent="0.25">
      <c r="A10" s="167" t="s">
        <v>682</v>
      </c>
      <c r="B10" s="178" t="s">
        <v>681</v>
      </c>
      <c r="C10" s="179" t="s">
        <v>683</v>
      </c>
      <c r="D10" s="184">
        <v>3191.9</v>
      </c>
      <c r="E10" s="187">
        <v>673.7</v>
      </c>
      <c r="F10" s="188">
        <f t="shared" si="0"/>
        <v>0.21106550957110187</v>
      </c>
    </row>
    <row r="11" spans="1:6" ht="39" x14ac:dyDescent="0.25">
      <c r="A11" s="168" t="s">
        <v>684</v>
      </c>
      <c r="B11" s="178" t="s">
        <v>681</v>
      </c>
      <c r="C11" s="179" t="s">
        <v>685</v>
      </c>
      <c r="D11" s="184">
        <v>10425.5</v>
      </c>
      <c r="E11" s="187">
        <v>3302.8</v>
      </c>
      <c r="F11" s="188">
        <f t="shared" si="0"/>
        <v>0.31680015346985757</v>
      </c>
    </row>
    <row r="12" spans="1:6" ht="26.25" x14ac:dyDescent="0.25">
      <c r="A12" s="168" t="s">
        <v>686</v>
      </c>
      <c r="B12" s="178" t="s">
        <v>681</v>
      </c>
      <c r="C12" s="179" t="s">
        <v>687</v>
      </c>
      <c r="D12" s="184">
        <v>5193.0999999999985</v>
      </c>
      <c r="E12" s="187">
        <v>3405.8</v>
      </c>
      <c r="F12" s="188">
        <f t="shared" si="0"/>
        <v>0.65583177678072846</v>
      </c>
    </row>
    <row r="13" spans="1:6" ht="76.5" x14ac:dyDescent="0.25">
      <c r="A13" s="169" t="s">
        <v>500</v>
      </c>
      <c r="B13" s="178" t="s">
        <v>681</v>
      </c>
      <c r="C13" s="179" t="s">
        <v>501</v>
      </c>
      <c r="D13" s="184">
        <v>88.8</v>
      </c>
      <c r="E13" s="187">
        <v>9.4</v>
      </c>
      <c r="F13" s="188">
        <f t="shared" si="0"/>
        <v>0.10585585585585586</v>
      </c>
    </row>
    <row r="14" spans="1:6" ht="51" x14ac:dyDescent="0.25">
      <c r="A14" s="167" t="s">
        <v>688</v>
      </c>
      <c r="B14" s="178" t="s">
        <v>681</v>
      </c>
      <c r="C14" s="179" t="s">
        <v>689</v>
      </c>
      <c r="D14" s="184">
        <v>2409.1</v>
      </c>
      <c r="E14" s="187">
        <v>715.6</v>
      </c>
      <c r="F14" s="188">
        <f t="shared" si="0"/>
        <v>0.29704038852683579</v>
      </c>
    </row>
    <row r="15" spans="1:6" ht="38.25" x14ac:dyDescent="0.25">
      <c r="A15" s="169" t="s">
        <v>690</v>
      </c>
      <c r="B15" s="178" t="s">
        <v>681</v>
      </c>
      <c r="C15" s="179" t="s">
        <v>691</v>
      </c>
      <c r="D15" s="184">
        <v>235.4</v>
      </c>
      <c r="E15" s="187">
        <v>45.4</v>
      </c>
      <c r="F15" s="188">
        <f t="shared" si="0"/>
        <v>0.19286321155480032</v>
      </c>
    </row>
    <row r="16" spans="1:6" ht="51.75" x14ac:dyDescent="0.25">
      <c r="A16" s="168" t="s">
        <v>692</v>
      </c>
      <c r="B16" s="178" t="s">
        <v>681</v>
      </c>
      <c r="C16" s="179" t="s">
        <v>693</v>
      </c>
      <c r="D16" s="184">
        <v>1717.6</v>
      </c>
      <c r="E16" s="187">
        <v>421.1</v>
      </c>
      <c r="F16" s="188">
        <f t="shared" si="0"/>
        <v>0.24516767582673502</v>
      </c>
    </row>
    <row r="17" spans="1:6" ht="51.75" x14ac:dyDescent="0.25">
      <c r="A17" s="168" t="s">
        <v>694</v>
      </c>
      <c r="B17" s="178" t="s">
        <v>681</v>
      </c>
      <c r="C17" s="179" t="s">
        <v>695</v>
      </c>
      <c r="D17" s="184">
        <v>94347.799999999988</v>
      </c>
      <c r="E17" s="187">
        <v>44596.4</v>
      </c>
      <c r="F17" s="188">
        <f t="shared" si="0"/>
        <v>0.47268086802235987</v>
      </c>
    </row>
    <row r="18" spans="1:6" ht="51" x14ac:dyDescent="0.25">
      <c r="A18" s="167" t="s">
        <v>688</v>
      </c>
      <c r="B18" s="178" t="s">
        <v>681</v>
      </c>
      <c r="C18" s="179" t="s">
        <v>696</v>
      </c>
      <c r="D18" s="184">
        <v>520.9</v>
      </c>
      <c r="E18" s="187">
        <v>220.4</v>
      </c>
      <c r="F18" s="188">
        <f t="shared" si="0"/>
        <v>0.42311384142829722</v>
      </c>
    </row>
    <row r="19" spans="1:6" ht="26.25" x14ac:dyDescent="0.25">
      <c r="A19" s="168" t="s">
        <v>502</v>
      </c>
      <c r="B19" s="178" t="s">
        <v>681</v>
      </c>
      <c r="C19" s="179" t="s">
        <v>503</v>
      </c>
      <c r="D19" s="184">
        <v>1115.3000000000002</v>
      </c>
      <c r="E19" s="187">
        <v>163.69999999999999</v>
      </c>
      <c r="F19" s="188">
        <f t="shared" si="0"/>
        <v>0.14677665202187748</v>
      </c>
    </row>
    <row r="20" spans="1:6" ht="51.75" x14ac:dyDescent="0.25">
      <c r="A20" s="168" t="s">
        <v>586</v>
      </c>
      <c r="B20" s="178" t="s">
        <v>681</v>
      </c>
      <c r="C20" s="179" t="s">
        <v>506</v>
      </c>
      <c r="D20" s="184">
        <v>170.5</v>
      </c>
      <c r="E20" s="187">
        <v>6.3</v>
      </c>
      <c r="F20" s="188">
        <f t="shared" si="0"/>
        <v>3.6950146627565982E-2</v>
      </c>
    </row>
    <row r="21" spans="1:6" x14ac:dyDescent="0.25">
      <c r="A21" s="194" t="s">
        <v>697</v>
      </c>
      <c r="B21" s="192" t="s">
        <v>698</v>
      </c>
      <c r="C21" s="193" t="s">
        <v>485</v>
      </c>
      <c r="D21" s="183">
        <f>D22+D23+D24+D25+D26+D27+D28+D29+D30+D31+D32+D33+D34+D35+D36+D37+D38+D39</f>
        <v>271153.40000000002</v>
      </c>
      <c r="E21" s="183">
        <f>E22+E23+E24+E25+E26+E27+E28+E29+E30+E31+E32+E33+E34+E35+E36+E37+E38+E39</f>
        <v>121301.59999999999</v>
      </c>
      <c r="F21" s="45">
        <f t="shared" si="0"/>
        <v>0.44735415451180027</v>
      </c>
    </row>
    <row r="22" spans="1:6" ht="51" x14ac:dyDescent="0.25">
      <c r="A22" s="167" t="s">
        <v>682</v>
      </c>
      <c r="B22" s="178" t="s">
        <v>698</v>
      </c>
      <c r="C22" s="179" t="s">
        <v>683</v>
      </c>
      <c r="D22" s="184">
        <v>3008.6</v>
      </c>
      <c r="E22" s="187">
        <v>2156.1999999999998</v>
      </c>
      <c r="F22" s="189">
        <f t="shared" si="0"/>
        <v>0.71667885395200426</v>
      </c>
    </row>
    <row r="23" spans="1:6" ht="39" x14ac:dyDescent="0.25">
      <c r="A23" s="168" t="s">
        <v>684</v>
      </c>
      <c r="B23" s="178" t="s">
        <v>698</v>
      </c>
      <c r="C23" s="179" t="s">
        <v>685</v>
      </c>
      <c r="D23" s="184">
        <v>35121.5</v>
      </c>
      <c r="E23" s="187">
        <v>8444.7000000000007</v>
      </c>
      <c r="F23" s="138">
        <f t="shared" si="0"/>
        <v>0.24044246401776692</v>
      </c>
    </row>
    <row r="24" spans="1:6" ht="26.25" x14ac:dyDescent="0.25">
      <c r="A24" s="168" t="s">
        <v>686</v>
      </c>
      <c r="B24" s="178" t="s">
        <v>698</v>
      </c>
      <c r="C24" s="179" t="s">
        <v>687</v>
      </c>
      <c r="D24" s="184">
        <v>16736.199999999997</v>
      </c>
      <c r="E24" s="187">
        <v>5301.3</v>
      </c>
      <c r="F24" s="188">
        <f t="shared" si="0"/>
        <v>0.31675649191572763</v>
      </c>
    </row>
    <row r="25" spans="1:6" ht="39" x14ac:dyDescent="0.25">
      <c r="A25" s="168" t="s">
        <v>995</v>
      </c>
      <c r="B25" s="178" t="s">
        <v>698</v>
      </c>
      <c r="C25" s="179" t="s">
        <v>996</v>
      </c>
      <c r="D25" s="184">
        <v>3440.2999999999997</v>
      </c>
      <c r="E25" s="187">
        <v>0</v>
      </c>
      <c r="F25" s="188">
        <f t="shared" si="0"/>
        <v>0</v>
      </c>
    </row>
    <row r="26" spans="1:6" x14ac:dyDescent="0.25">
      <c r="A26" s="170" t="s">
        <v>496</v>
      </c>
      <c r="B26" s="178" t="s">
        <v>698</v>
      </c>
      <c r="C26" s="179" t="s">
        <v>497</v>
      </c>
      <c r="D26" s="184">
        <v>2026.8999999999999</v>
      </c>
      <c r="E26" s="187">
        <v>589.9</v>
      </c>
      <c r="F26" s="188">
        <f t="shared" si="0"/>
        <v>0.29103557156248461</v>
      </c>
    </row>
    <row r="27" spans="1:6" ht="26.25" x14ac:dyDescent="0.25">
      <c r="A27" s="168" t="s">
        <v>699</v>
      </c>
      <c r="B27" s="178" t="s">
        <v>698</v>
      </c>
      <c r="C27" s="179" t="s">
        <v>700</v>
      </c>
      <c r="D27" s="184">
        <v>369.1</v>
      </c>
      <c r="E27" s="187">
        <v>0</v>
      </c>
      <c r="F27" s="188">
        <f t="shared" si="0"/>
        <v>0</v>
      </c>
    </row>
    <row r="28" spans="1:6" ht="25.5" x14ac:dyDescent="0.25">
      <c r="A28" s="167" t="s">
        <v>498</v>
      </c>
      <c r="B28" s="178" t="s">
        <v>698</v>
      </c>
      <c r="C28" s="179" t="s">
        <v>499</v>
      </c>
      <c r="D28" s="184">
        <v>369.90000000000003</v>
      </c>
      <c r="E28" s="187">
        <v>118.3</v>
      </c>
      <c r="F28" s="188">
        <f t="shared" si="0"/>
        <v>0.31981616653149497</v>
      </c>
    </row>
    <row r="29" spans="1:6" ht="51" x14ac:dyDescent="0.25">
      <c r="A29" s="167" t="s">
        <v>688</v>
      </c>
      <c r="B29" s="178" t="s">
        <v>698</v>
      </c>
      <c r="C29" s="179" t="s">
        <v>689</v>
      </c>
      <c r="D29" s="184">
        <v>6781.8000000000011</v>
      </c>
      <c r="E29" s="187">
        <v>2086</v>
      </c>
      <c r="F29" s="188">
        <f t="shared" si="0"/>
        <v>0.30758795599988198</v>
      </c>
    </row>
    <row r="30" spans="1:6" ht="38.25" x14ac:dyDescent="0.25">
      <c r="A30" s="169" t="s">
        <v>702</v>
      </c>
      <c r="B30" s="178" t="s">
        <v>698</v>
      </c>
      <c r="C30" s="179" t="s">
        <v>703</v>
      </c>
      <c r="D30" s="184">
        <v>174226.7</v>
      </c>
      <c r="E30" s="187">
        <v>98193.2</v>
      </c>
      <c r="F30" s="188">
        <f t="shared" si="0"/>
        <v>0.56359444333159037</v>
      </c>
    </row>
    <row r="31" spans="1:6" ht="38.25" x14ac:dyDescent="0.25">
      <c r="A31" s="169" t="s">
        <v>690</v>
      </c>
      <c r="B31" s="178" t="s">
        <v>698</v>
      </c>
      <c r="C31" s="179" t="s">
        <v>691</v>
      </c>
      <c r="D31" s="184">
        <v>1098.5</v>
      </c>
      <c r="E31" s="187">
        <v>405.7</v>
      </c>
      <c r="F31" s="188">
        <f t="shared" si="0"/>
        <v>0.36932180245789714</v>
      </c>
    </row>
    <row r="32" spans="1:6" ht="51.75" x14ac:dyDescent="0.25">
      <c r="A32" s="168" t="s">
        <v>692</v>
      </c>
      <c r="B32" s="178" t="s">
        <v>698</v>
      </c>
      <c r="C32" s="179" t="s">
        <v>693</v>
      </c>
      <c r="D32" s="184">
        <v>3677.7</v>
      </c>
      <c r="E32" s="187">
        <v>1681.7</v>
      </c>
      <c r="F32" s="188">
        <f t="shared" si="0"/>
        <v>0.45726948908285076</v>
      </c>
    </row>
    <row r="33" spans="1:6" ht="26.25" x14ac:dyDescent="0.25">
      <c r="A33" s="168" t="s">
        <v>704</v>
      </c>
      <c r="B33" s="178" t="s">
        <v>698</v>
      </c>
      <c r="C33" s="179" t="s">
        <v>705</v>
      </c>
      <c r="D33" s="184">
        <v>1351.5</v>
      </c>
      <c r="E33" s="187">
        <v>601.5</v>
      </c>
      <c r="F33" s="188">
        <f t="shared" si="0"/>
        <v>0.4450610432852386</v>
      </c>
    </row>
    <row r="34" spans="1:6" ht="51" x14ac:dyDescent="0.25">
      <c r="A34" s="167" t="s">
        <v>688</v>
      </c>
      <c r="B34" s="178" t="s">
        <v>698</v>
      </c>
      <c r="C34" s="179" t="s">
        <v>696</v>
      </c>
      <c r="D34" s="184">
        <v>876.60000000000036</v>
      </c>
      <c r="E34" s="187">
        <v>876.6</v>
      </c>
      <c r="F34" s="188">
        <f t="shared" si="0"/>
        <v>0.99999999999999956</v>
      </c>
    </row>
    <row r="35" spans="1:6" ht="26.25" x14ac:dyDescent="0.25">
      <c r="A35" s="168" t="s">
        <v>706</v>
      </c>
      <c r="B35" s="178" t="s">
        <v>698</v>
      </c>
      <c r="C35" s="179" t="s">
        <v>504</v>
      </c>
      <c r="D35" s="184">
        <v>1923.5</v>
      </c>
      <c r="E35" s="187">
        <v>668.4</v>
      </c>
      <c r="F35" s="188">
        <f t="shared" si="0"/>
        <v>0.3474915518585911</v>
      </c>
    </row>
    <row r="36" spans="1:6" ht="26.25" x14ac:dyDescent="0.25">
      <c r="A36" s="168" t="s">
        <v>997</v>
      </c>
      <c r="B36" s="178" t="s">
        <v>698</v>
      </c>
      <c r="C36" s="179" t="s">
        <v>701</v>
      </c>
      <c r="D36" s="184">
        <v>15.8</v>
      </c>
      <c r="E36" s="187">
        <v>11.4</v>
      </c>
      <c r="F36" s="188">
        <f t="shared" si="0"/>
        <v>0.72151898734177211</v>
      </c>
    </row>
    <row r="37" spans="1:6" ht="39" x14ac:dyDescent="0.25">
      <c r="A37" s="168" t="s">
        <v>585</v>
      </c>
      <c r="B37" s="178" t="s">
        <v>698</v>
      </c>
      <c r="C37" s="179" t="s">
        <v>505</v>
      </c>
      <c r="D37" s="184">
        <v>304.09999999999997</v>
      </c>
      <c r="E37" s="187">
        <v>166.7</v>
      </c>
      <c r="F37" s="188">
        <f t="shared" si="0"/>
        <v>0.54817494245314047</v>
      </c>
    </row>
    <row r="38" spans="1:6" ht="39" x14ac:dyDescent="0.25">
      <c r="A38" s="168" t="s">
        <v>709</v>
      </c>
      <c r="B38" s="178" t="s">
        <v>698</v>
      </c>
      <c r="C38" s="179" t="s">
        <v>710</v>
      </c>
      <c r="D38" s="184">
        <v>812.9</v>
      </c>
      <c r="E38" s="187">
        <v>0</v>
      </c>
      <c r="F38" s="188">
        <f t="shared" si="0"/>
        <v>0</v>
      </c>
    </row>
    <row r="39" spans="1:6" ht="39" x14ac:dyDescent="0.25">
      <c r="A39" s="168" t="s">
        <v>707</v>
      </c>
      <c r="B39" s="178" t="s">
        <v>698</v>
      </c>
      <c r="C39" s="179" t="s">
        <v>708</v>
      </c>
      <c r="D39" s="184">
        <v>19011.8</v>
      </c>
      <c r="E39" s="187">
        <v>0</v>
      </c>
      <c r="F39" s="188">
        <f t="shared" si="0"/>
        <v>0</v>
      </c>
    </row>
    <row r="40" spans="1:6" ht="30" x14ac:dyDescent="0.25">
      <c r="A40" s="112" t="s">
        <v>711</v>
      </c>
      <c r="B40" s="192" t="s">
        <v>712</v>
      </c>
      <c r="C40" s="193" t="s">
        <v>485</v>
      </c>
      <c r="D40" s="183">
        <f>D41+D42+D43+D44+D45+D46+D47</f>
        <v>15666.599999999999</v>
      </c>
      <c r="E40" s="183">
        <f>E41+E42+E43+E44+E45+E46+E47</f>
        <v>9284.5</v>
      </c>
      <c r="F40" s="64">
        <f t="shared" si="0"/>
        <v>0.59263018140502732</v>
      </c>
    </row>
    <row r="41" spans="1:6" ht="51" x14ac:dyDescent="0.25">
      <c r="A41" s="167" t="s">
        <v>682</v>
      </c>
      <c r="B41" s="178" t="s">
        <v>712</v>
      </c>
      <c r="C41" s="179" t="s">
        <v>683</v>
      </c>
      <c r="D41" s="184">
        <v>363.3</v>
      </c>
      <c r="E41" s="187">
        <v>179</v>
      </c>
      <c r="F41" s="188">
        <f t="shared" si="0"/>
        <v>0.49270575282135975</v>
      </c>
    </row>
    <row r="42" spans="1:6" ht="38.25" x14ac:dyDescent="0.25">
      <c r="A42" s="169" t="s">
        <v>684</v>
      </c>
      <c r="B42" s="178" t="s">
        <v>712</v>
      </c>
      <c r="C42" s="179" t="s">
        <v>685</v>
      </c>
      <c r="D42" s="184">
        <v>330.7</v>
      </c>
      <c r="E42" s="187">
        <v>132.4</v>
      </c>
      <c r="F42" s="188">
        <f t="shared" si="0"/>
        <v>0.40036286664650744</v>
      </c>
    </row>
    <row r="43" spans="1:6" ht="25.5" x14ac:dyDescent="0.25">
      <c r="A43" s="169" t="s">
        <v>686</v>
      </c>
      <c r="B43" s="178" t="s">
        <v>712</v>
      </c>
      <c r="C43" s="179" t="s">
        <v>687</v>
      </c>
      <c r="D43" s="184">
        <v>13748.499999999998</v>
      </c>
      <c r="E43" s="187">
        <v>8609.2999999999993</v>
      </c>
      <c r="F43" s="188">
        <f t="shared" si="0"/>
        <v>0.62619922173328002</v>
      </c>
    </row>
    <row r="44" spans="1:6" ht="51" x14ac:dyDescent="0.25">
      <c r="A44" s="167" t="s">
        <v>688</v>
      </c>
      <c r="B44" s="178" t="s">
        <v>712</v>
      </c>
      <c r="C44" s="179" t="s">
        <v>689</v>
      </c>
      <c r="D44" s="184">
        <v>688.6</v>
      </c>
      <c r="E44" s="187">
        <v>126.6</v>
      </c>
      <c r="F44" s="188">
        <f t="shared" si="0"/>
        <v>0.18385129247749055</v>
      </c>
    </row>
    <row r="45" spans="1:6" ht="38.25" x14ac:dyDescent="0.25">
      <c r="A45" s="169" t="s">
        <v>690</v>
      </c>
      <c r="B45" s="178" t="s">
        <v>712</v>
      </c>
      <c r="C45" s="179" t="s">
        <v>691</v>
      </c>
      <c r="D45" s="184">
        <v>63.8</v>
      </c>
      <c r="E45" s="187">
        <v>10.9</v>
      </c>
      <c r="F45" s="188">
        <f t="shared" si="0"/>
        <v>0.17084639498432602</v>
      </c>
    </row>
    <row r="46" spans="1:6" ht="51.75" x14ac:dyDescent="0.25">
      <c r="A46" s="168" t="s">
        <v>692</v>
      </c>
      <c r="B46" s="178" t="s">
        <v>712</v>
      </c>
      <c r="C46" s="179" t="s">
        <v>693</v>
      </c>
      <c r="D46" s="184">
        <v>409</v>
      </c>
      <c r="E46" s="187">
        <v>163.69999999999999</v>
      </c>
      <c r="F46" s="188">
        <f t="shared" si="0"/>
        <v>0.40024449877750606</v>
      </c>
    </row>
    <row r="47" spans="1:6" ht="51" x14ac:dyDescent="0.25">
      <c r="A47" s="167" t="s">
        <v>688</v>
      </c>
      <c r="B47" s="178" t="s">
        <v>712</v>
      </c>
      <c r="C47" s="179" t="s">
        <v>696</v>
      </c>
      <c r="D47" s="184">
        <v>62.699999999999932</v>
      </c>
      <c r="E47" s="187">
        <v>62.6</v>
      </c>
      <c r="F47" s="188">
        <f t="shared" si="0"/>
        <v>0.99840510366826263</v>
      </c>
    </row>
    <row r="48" spans="1:6" ht="45" x14ac:dyDescent="0.25">
      <c r="A48" s="194" t="s">
        <v>713</v>
      </c>
      <c r="B48" s="192" t="s">
        <v>714</v>
      </c>
      <c r="C48" s="193" t="s">
        <v>485</v>
      </c>
      <c r="D48" s="183">
        <f>D49+D50+D51+D52</f>
        <v>24863.699999999997</v>
      </c>
      <c r="E48" s="183">
        <f>E49+E50+E51+E52</f>
        <v>12663.6</v>
      </c>
      <c r="F48" s="64">
        <f t="shared" si="0"/>
        <v>0.50932081709480093</v>
      </c>
    </row>
    <row r="49" spans="1:6" x14ac:dyDescent="0.25">
      <c r="A49" s="167" t="s">
        <v>715</v>
      </c>
      <c r="B49" s="178" t="s">
        <v>714</v>
      </c>
      <c r="C49" s="179" t="s">
        <v>716</v>
      </c>
      <c r="D49" s="184">
        <v>19317.199999999997</v>
      </c>
      <c r="E49" s="187">
        <v>10718</v>
      </c>
      <c r="F49" s="188">
        <f t="shared" si="0"/>
        <v>0.55484231669186024</v>
      </c>
    </row>
    <row r="50" spans="1:6" x14ac:dyDescent="0.25">
      <c r="A50" s="167" t="s">
        <v>717</v>
      </c>
      <c r="B50" s="178" t="s">
        <v>714</v>
      </c>
      <c r="C50" s="179" t="s">
        <v>718</v>
      </c>
      <c r="D50" s="184">
        <v>1039.9000000000001</v>
      </c>
      <c r="E50" s="187">
        <v>375.3</v>
      </c>
      <c r="F50" s="188">
        <f t="shared" si="0"/>
        <v>0.36090008654678335</v>
      </c>
    </row>
    <row r="51" spans="1:6" ht="51" x14ac:dyDescent="0.25">
      <c r="A51" s="167" t="s">
        <v>682</v>
      </c>
      <c r="B51" s="178" t="s">
        <v>714</v>
      </c>
      <c r="C51" s="179" t="s">
        <v>683</v>
      </c>
      <c r="D51" s="184">
        <v>779.09999999999991</v>
      </c>
      <c r="E51" s="187">
        <v>113.2</v>
      </c>
      <c r="F51" s="188">
        <f t="shared" si="0"/>
        <v>0.1452958541907329</v>
      </c>
    </row>
    <row r="52" spans="1:6" ht="25.5" x14ac:dyDescent="0.25">
      <c r="A52" s="167" t="s">
        <v>719</v>
      </c>
      <c r="B52" s="178" t="s">
        <v>714</v>
      </c>
      <c r="C52" s="179" t="s">
        <v>720</v>
      </c>
      <c r="D52" s="184">
        <v>3727.5</v>
      </c>
      <c r="E52" s="187">
        <v>1457.1</v>
      </c>
      <c r="F52" s="188">
        <f t="shared" si="0"/>
        <v>0.39090543259557342</v>
      </c>
    </row>
    <row r="53" spans="1:6" ht="30" x14ac:dyDescent="0.25">
      <c r="A53" s="194" t="s">
        <v>721</v>
      </c>
      <c r="B53" s="192" t="s">
        <v>722</v>
      </c>
      <c r="C53" s="193" t="s">
        <v>485</v>
      </c>
      <c r="D53" s="183">
        <f>D54+D55</f>
        <v>683.2</v>
      </c>
      <c r="E53" s="183">
        <f>E54+E55</f>
        <v>683.2</v>
      </c>
      <c r="F53" s="64">
        <f t="shared" si="0"/>
        <v>1</v>
      </c>
    </row>
    <row r="54" spans="1:6" x14ac:dyDescent="0.25">
      <c r="A54" s="167" t="s">
        <v>723</v>
      </c>
      <c r="B54" s="178" t="s">
        <v>722</v>
      </c>
      <c r="C54" s="179" t="s">
        <v>495</v>
      </c>
      <c r="D54" s="184">
        <v>633.20000000000005</v>
      </c>
      <c r="E54" s="187">
        <v>633.20000000000005</v>
      </c>
      <c r="F54" s="188">
        <f t="shared" si="0"/>
        <v>1</v>
      </c>
    </row>
    <row r="55" spans="1:6" x14ac:dyDescent="0.25">
      <c r="A55" s="168" t="s">
        <v>724</v>
      </c>
      <c r="B55" s="178" t="s">
        <v>722</v>
      </c>
      <c r="C55" s="179" t="s">
        <v>510</v>
      </c>
      <c r="D55" s="184">
        <v>50</v>
      </c>
      <c r="E55" s="187">
        <v>50</v>
      </c>
      <c r="F55" s="188">
        <f t="shared" si="0"/>
        <v>1</v>
      </c>
    </row>
    <row r="56" spans="1:6" ht="45" x14ac:dyDescent="0.25">
      <c r="A56" s="194" t="s">
        <v>725</v>
      </c>
      <c r="B56" s="192" t="s">
        <v>726</v>
      </c>
      <c r="C56" s="193" t="s">
        <v>485</v>
      </c>
      <c r="D56" s="183">
        <f>D57+D58</f>
        <v>1164.8589999999999</v>
      </c>
      <c r="E56" s="183">
        <f>E57+E58</f>
        <v>0</v>
      </c>
      <c r="F56" s="64">
        <f t="shared" si="0"/>
        <v>0</v>
      </c>
    </row>
    <row r="57" spans="1:6" ht="26.25" x14ac:dyDescent="0.25">
      <c r="A57" s="168" t="s">
        <v>727</v>
      </c>
      <c r="B57" s="178" t="s">
        <v>726</v>
      </c>
      <c r="C57" s="179" t="s">
        <v>728</v>
      </c>
      <c r="D57" s="184">
        <v>1117.0999999999999</v>
      </c>
      <c r="E57" s="187">
        <v>0</v>
      </c>
      <c r="F57" s="188">
        <f t="shared" si="0"/>
        <v>0</v>
      </c>
    </row>
    <row r="58" spans="1:6" ht="39" x14ac:dyDescent="0.25">
      <c r="A58" s="168" t="s">
        <v>729</v>
      </c>
      <c r="B58" s="178" t="s">
        <v>726</v>
      </c>
      <c r="C58" s="179" t="s">
        <v>730</v>
      </c>
      <c r="D58" s="184">
        <v>47.759</v>
      </c>
      <c r="E58" s="187">
        <v>0</v>
      </c>
      <c r="F58" s="188">
        <f t="shared" si="0"/>
        <v>0</v>
      </c>
    </row>
    <row r="59" spans="1:6" ht="45" x14ac:dyDescent="0.25">
      <c r="A59" s="194" t="s">
        <v>731</v>
      </c>
      <c r="B59" s="192" t="s">
        <v>732</v>
      </c>
      <c r="C59" s="193" t="s">
        <v>485</v>
      </c>
      <c r="D59" s="183">
        <f>D60+D61</f>
        <v>4788.634</v>
      </c>
      <c r="E59" s="183">
        <f>E60+E61</f>
        <v>0</v>
      </c>
      <c r="F59" s="64">
        <f t="shared" si="0"/>
        <v>0</v>
      </c>
    </row>
    <row r="60" spans="1:6" ht="26.25" x14ac:dyDescent="0.25">
      <c r="A60" s="168" t="s">
        <v>733</v>
      </c>
      <c r="B60" s="178" t="s">
        <v>732</v>
      </c>
      <c r="C60" s="179" t="s">
        <v>734</v>
      </c>
      <c r="D60" s="184">
        <v>4592.3</v>
      </c>
      <c r="E60" s="187">
        <v>0</v>
      </c>
      <c r="F60" s="188">
        <f t="shared" si="0"/>
        <v>0</v>
      </c>
    </row>
    <row r="61" spans="1:6" ht="39" x14ac:dyDescent="0.25">
      <c r="A61" s="168" t="s">
        <v>735</v>
      </c>
      <c r="B61" s="178" t="s">
        <v>732</v>
      </c>
      <c r="C61" s="179" t="s">
        <v>736</v>
      </c>
      <c r="D61" s="184">
        <v>196.334</v>
      </c>
      <c r="E61" s="187">
        <v>0</v>
      </c>
      <c r="F61" s="188">
        <f t="shared" si="0"/>
        <v>0</v>
      </c>
    </row>
    <row r="62" spans="1:6" ht="30" x14ac:dyDescent="0.25">
      <c r="A62" s="191" t="s">
        <v>737</v>
      </c>
      <c r="B62" s="192" t="s">
        <v>738</v>
      </c>
      <c r="C62" s="193" t="s">
        <v>485</v>
      </c>
      <c r="D62" s="183">
        <f>D63+D65+D70</f>
        <v>25583.000000000004</v>
      </c>
      <c r="E62" s="183">
        <f>E63+E65+E70</f>
        <v>11105.400000000001</v>
      </c>
      <c r="F62" s="64">
        <f t="shared" si="0"/>
        <v>0.43409295235117068</v>
      </c>
    </row>
    <row r="63" spans="1:6" ht="45" x14ac:dyDescent="0.25">
      <c r="A63" s="191" t="s">
        <v>739</v>
      </c>
      <c r="B63" s="192" t="s">
        <v>740</v>
      </c>
      <c r="C63" s="193" t="s">
        <v>485</v>
      </c>
      <c r="D63" s="183">
        <f>D64</f>
        <v>200</v>
      </c>
      <c r="E63" s="183">
        <f>E64</f>
        <v>0</v>
      </c>
      <c r="F63" s="64">
        <f t="shared" si="0"/>
        <v>0</v>
      </c>
    </row>
    <row r="64" spans="1:6" x14ac:dyDescent="0.25">
      <c r="A64" s="166" t="s">
        <v>741</v>
      </c>
      <c r="B64" s="178" t="s">
        <v>740</v>
      </c>
      <c r="C64" s="179" t="s">
        <v>742</v>
      </c>
      <c r="D64" s="184">
        <v>200</v>
      </c>
      <c r="E64" s="187">
        <v>0</v>
      </c>
      <c r="F64" s="189">
        <f t="shared" si="0"/>
        <v>0</v>
      </c>
    </row>
    <row r="65" spans="1:6" ht="60" x14ac:dyDescent="0.25">
      <c r="A65" s="191" t="s">
        <v>998</v>
      </c>
      <c r="B65" s="192" t="s">
        <v>743</v>
      </c>
      <c r="C65" s="193" t="s">
        <v>485</v>
      </c>
      <c r="D65" s="183">
        <f>D66+D67+D68+D69</f>
        <v>25379.200000000004</v>
      </c>
      <c r="E65" s="183">
        <f>E66+E67+E68+E69</f>
        <v>11105.400000000001</v>
      </c>
      <c r="F65" s="64">
        <f t="shared" si="0"/>
        <v>0.43757880469045518</v>
      </c>
    </row>
    <row r="66" spans="1:6" x14ac:dyDescent="0.25">
      <c r="A66" s="167" t="s">
        <v>715</v>
      </c>
      <c r="B66" s="178" t="s">
        <v>743</v>
      </c>
      <c r="C66" s="179" t="s">
        <v>716</v>
      </c>
      <c r="D66" s="184">
        <v>18859.300000000003</v>
      </c>
      <c r="E66" s="187">
        <v>9749.7000000000007</v>
      </c>
      <c r="F66" s="188">
        <f t="shared" si="0"/>
        <v>0.51697040717311882</v>
      </c>
    </row>
    <row r="67" spans="1:6" x14ac:dyDescent="0.25">
      <c r="A67" s="167" t="s">
        <v>717</v>
      </c>
      <c r="B67" s="178" t="s">
        <v>743</v>
      </c>
      <c r="C67" s="179" t="s">
        <v>718</v>
      </c>
      <c r="D67" s="184">
        <v>2106.1</v>
      </c>
      <c r="E67" s="187">
        <v>671.9</v>
      </c>
      <c r="F67" s="188">
        <f t="shared" si="0"/>
        <v>0.31902568728930253</v>
      </c>
    </row>
    <row r="68" spans="1:6" ht="51" x14ac:dyDescent="0.25">
      <c r="A68" s="167" t="s">
        <v>682</v>
      </c>
      <c r="B68" s="178" t="s">
        <v>743</v>
      </c>
      <c r="C68" s="179" t="s">
        <v>683</v>
      </c>
      <c r="D68" s="184">
        <v>786.4</v>
      </c>
      <c r="E68" s="187">
        <v>185.2</v>
      </c>
      <c r="F68" s="188">
        <f t="shared" si="0"/>
        <v>0.23550356052899288</v>
      </c>
    </row>
    <row r="69" spans="1:6" ht="38.25" x14ac:dyDescent="0.25">
      <c r="A69" s="167" t="s">
        <v>848</v>
      </c>
      <c r="B69" s="178" t="s">
        <v>743</v>
      </c>
      <c r="C69" s="179" t="s">
        <v>849</v>
      </c>
      <c r="D69" s="184">
        <v>3627.3999999999996</v>
      </c>
      <c r="E69" s="187">
        <v>498.6</v>
      </c>
      <c r="F69" s="188">
        <f t="shared" si="0"/>
        <v>0.13745382367535977</v>
      </c>
    </row>
    <row r="70" spans="1:6" ht="30" x14ac:dyDescent="0.25">
      <c r="A70" s="191" t="s">
        <v>744</v>
      </c>
      <c r="B70" s="192" t="s">
        <v>745</v>
      </c>
      <c r="C70" s="193" t="s">
        <v>485</v>
      </c>
      <c r="D70" s="183">
        <f>D71</f>
        <v>3.8</v>
      </c>
      <c r="E70" s="183">
        <f>E71</f>
        <v>0</v>
      </c>
      <c r="F70" s="64">
        <f t="shared" si="0"/>
        <v>0</v>
      </c>
    </row>
    <row r="71" spans="1:6" x14ac:dyDescent="0.25">
      <c r="A71" s="166" t="s">
        <v>461</v>
      </c>
      <c r="B71" s="178" t="s">
        <v>745</v>
      </c>
      <c r="C71" s="179" t="s">
        <v>1025</v>
      </c>
      <c r="D71" s="184">
        <v>3.8</v>
      </c>
      <c r="E71" s="187">
        <v>0</v>
      </c>
      <c r="F71" s="188">
        <f t="shared" si="0"/>
        <v>0</v>
      </c>
    </row>
    <row r="72" spans="1:6" ht="30" x14ac:dyDescent="0.25">
      <c r="A72" s="112" t="s">
        <v>746</v>
      </c>
      <c r="B72" s="192" t="s">
        <v>484</v>
      </c>
      <c r="C72" s="193" t="s">
        <v>485</v>
      </c>
      <c r="D72" s="183">
        <f>D73</f>
        <v>4118.3999999999996</v>
      </c>
      <c r="E72" s="183">
        <f>E73</f>
        <v>0</v>
      </c>
      <c r="F72" s="64">
        <f t="shared" ref="F72:F135" si="1">E72/D72</f>
        <v>0</v>
      </c>
    </row>
    <row r="73" spans="1:6" ht="60" x14ac:dyDescent="0.25">
      <c r="A73" s="112" t="s">
        <v>999</v>
      </c>
      <c r="B73" s="192" t="s">
        <v>1000</v>
      </c>
      <c r="C73" s="193" t="s">
        <v>485</v>
      </c>
      <c r="D73" s="183">
        <f>D74+D75</f>
        <v>4118.3999999999996</v>
      </c>
      <c r="E73" s="183">
        <f>E74+E75</f>
        <v>0</v>
      </c>
      <c r="F73" s="64">
        <f t="shared" si="1"/>
        <v>0</v>
      </c>
    </row>
    <row r="74" spans="1:6" ht="25.5" x14ac:dyDescent="0.25">
      <c r="A74" s="167" t="s">
        <v>486</v>
      </c>
      <c r="B74" s="178" t="s">
        <v>1000</v>
      </c>
      <c r="C74" s="179" t="s">
        <v>583</v>
      </c>
      <c r="D74" s="184">
        <v>3808.2</v>
      </c>
      <c r="E74" s="187">
        <v>0</v>
      </c>
      <c r="F74" s="188">
        <f t="shared" si="1"/>
        <v>0</v>
      </c>
    </row>
    <row r="75" spans="1:6" ht="38.25" x14ac:dyDescent="0.25">
      <c r="A75" s="167" t="s">
        <v>1001</v>
      </c>
      <c r="B75" s="178" t="s">
        <v>1000</v>
      </c>
      <c r="C75" s="179" t="s">
        <v>1002</v>
      </c>
      <c r="D75" s="184">
        <v>310.19999999999993</v>
      </c>
      <c r="E75" s="187">
        <v>0</v>
      </c>
      <c r="F75" s="188">
        <f t="shared" si="1"/>
        <v>0</v>
      </c>
    </row>
    <row r="76" spans="1:6" ht="30" x14ac:dyDescent="0.25">
      <c r="A76" s="191" t="s">
        <v>747</v>
      </c>
      <c r="B76" s="192" t="s">
        <v>748</v>
      </c>
      <c r="C76" s="193" t="s">
        <v>485</v>
      </c>
      <c r="D76" s="183">
        <f>D77</f>
        <v>16162.4</v>
      </c>
      <c r="E76" s="183">
        <f>E77</f>
        <v>6722.3</v>
      </c>
      <c r="F76" s="64">
        <f t="shared" si="1"/>
        <v>0.41592214027619662</v>
      </c>
    </row>
    <row r="77" spans="1:6" ht="60" x14ac:dyDescent="0.25">
      <c r="A77" s="191" t="s">
        <v>749</v>
      </c>
      <c r="B77" s="192" t="s">
        <v>750</v>
      </c>
      <c r="C77" s="193" t="s">
        <v>485</v>
      </c>
      <c r="D77" s="183">
        <f>D78+D79</f>
        <v>16162.4</v>
      </c>
      <c r="E77" s="183">
        <f>E78+E79</f>
        <v>6722.3</v>
      </c>
      <c r="F77" s="64">
        <f t="shared" si="1"/>
        <v>0.41592214027619662</v>
      </c>
    </row>
    <row r="78" spans="1:6" ht="25.5" x14ac:dyDescent="0.25">
      <c r="A78" s="166" t="s">
        <v>751</v>
      </c>
      <c r="B78" s="178" t="s">
        <v>750</v>
      </c>
      <c r="C78" s="179" t="s">
        <v>752</v>
      </c>
      <c r="D78" s="184">
        <v>767.39999999999986</v>
      </c>
      <c r="E78" s="187">
        <v>513.6</v>
      </c>
      <c r="F78" s="188">
        <f t="shared" si="1"/>
        <v>0.66927286942924169</v>
      </c>
    </row>
    <row r="79" spans="1:6" ht="25.5" x14ac:dyDescent="0.25">
      <c r="A79" s="167" t="s">
        <v>753</v>
      </c>
      <c r="B79" s="178" t="s">
        <v>750</v>
      </c>
      <c r="C79" s="179" t="s">
        <v>754</v>
      </c>
      <c r="D79" s="184">
        <v>15395</v>
      </c>
      <c r="E79" s="187">
        <v>6208.7</v>
      </c>
      <c r="F79" s="188">
        <f t="shared" si="1"/>
        <v>0.40329327703799933</v>
      </c>
    </row>
    <row r="80" spans="1:6" ht="30" x14ac:dyDescent="0.25">
      <c r="A80" s="195" t="s">
        <v>755</v>
      </c>
      <c r="B80" s="192" t="s">
        <v>756</v>
      </c>
      <c r="C80" s="193" t="s">
        <v>485</v>
      </c>
      <c r="D80" s="183">
        <f>D81+D96+D107+D112+D115</f>
        <v>61457.806999999993</v>
      </c>
      <c r="E80" s="183">
        <f>E81+E96+E107+E112+E115</f>
        <v>20549.900000000001</v>
      </c>
      <c r="F80" s="64">
        <f t="shared" si="1"/>
        <v>0.33437411783990278</v>
      </c>
    </row>
    <row r="81" spans="1:6" ht="45" x14ac:dyDescent="0.25">
      <c r="A81" s="191" t="s">
        <v>757</v>
      </c>
      <c r="B81" s="192" t="s">
        <v>758</v>
      </c>
      <c r="C81" s="193" t="s">
        <v>485</v>
      </c>
      <c r="D81" s="183">
        <f>D82+D85+D91</f>
        <v>32145.738399999995</v>
      </c>
      <c r="E81" s="183">
        <f>E82+E85+E91</f>
        <v>19048</v>
      </c>
      <c r="F81" s="64">
        <f t="shared" si="1"/>
        <v>0.59255132867005489</v>
      </c>
    </row>
    <row r="82" spans="1:6" ht="30" x14ac:dyDescent="0.25">
      <c r="A82" s="112" t="s">
        <v>759</v>
      </c>
      <c r="B82" s="192" t="s">
        <v>760</v>
      </c>
      <c r="C82" s="193" t="s">
        <v>485</v>
      </c>
      <c r="D82" s="183">
        <f>D83+D84</f>
        <v>5408.9600000000009</v>
      </c>
      <c r="E82" s="183">
        <f>E83+E84</f>
        <v>3947</v>
      </c>
      <c r="F82" s="64">
        <f t="shared" si="1"/>
        <v>0.72971513932438015</v>
      </c>
    </row>
    <row r="83" spans="1:6" x14ac:dyDescent="0.25">
      <c r="A83" s="166" t="s">
        <v>763</v>
      </c>
      <c r="B83" s="178" t="s">
        <v>760</v>
      </c>
      <c r="C83" s="179" t="s">
        <v>764</v>
      </c>
      <c r="D83" s="184">
        <v>5159.8600000000006</v>
      </c>
      <c r="E83" s="187">
        <v>3817</v>
      </c>
      <c r="F83" s="188">
        <f t="shared" si="1"/>
        <v>0.7397487528731399</v>
      </c>
    </row>
    <row r="84" spans="1:6" x14ac:dyDescent="0.25">
      <c r="A84" s="166" t="s">
        <v>765</v>
      </c>
      <c r="B84" s="178" t="s">
        <v>760</v>
      </c>
      <c r="C84" s="179" t="s">
        <v>766</v>
      </c>
      <c r="D84" s="184">
        <v>249.1</v>
      </c>
      <c r="E84" s="187">
        <v>130</v>
      </c>
      <c r="F84" s="188">
        <f t="shared" si="1"/>
        <v>0.5218787635487756</v>
      </c>
    </row>
    <row r="85" spans="1:6" ht="30" x14ac:dyDescent="0.25">
      <c r="A85" s="112" t="s">
        <v>767</v>
      </c>
      <c r="B85" s="192" t="s">
        <v>768</v>
      </c>
      <c r="C85" s="193" t="s">
        <v>485</v>
      </c>
      <c r="D85" s="183">
        <f>D86+D87+D88+D89+D90</f>
        <v>9412.7983999999979</v>
      </c>
      <c r="E85" s="183">
        <f>E86+E87+E88+E89+E90</f>
        <v>6079.4</v>
      </c>
      <c r="F85" s="64">
        <f t="shared" si="1"/>
        <v>0.64586531461249619</v>
      </c>
    </row>
    <row r="86" spans="1:6" ht="38.25" x14ac:dyDescent="0.25">
      <c r="A86" s="166" t="s">
        <v>769</v>
      </c>
      <c r="B86" s="178" t="s">
        <v>768</v>
      </c>
      <c r="C86" s="179" t="s">
        <v>770</v>
      </c>
      <c r="D86" s="184">
        <v>5532.64</v>
      </c>
      <c r="E86" s="187">
        <v>5286.9</v>
      </c>
      <c r="F86" s="188">
        <f t="shared" si="1"/>
        <v>0.95558359119696912</v>
      </c>
    </row>
    <row r="87" spans="1:6" ht="38.25" x14ac:dyDescent="0.25">
      <c r="A87" s="166" t="s">
        <v>771</v>
      </c>
      <c r="B87" s="178" t="s">
        <v>768</v>
      </c>
      <c r="C87" s="179" t="s">
        <v>772</v>
      </c>
      <c r="D87" s="184">
        <v>2694.5</v>
      </c>
      <c r="E87" s="187">
        <v>551.1</v>
      </c>
      <c r="F87" s="188">
        <f t="shared" si="1"/>
        <v>0.20452774169604751</v>
      </c>
    </row>
    <row r="88" spans="1:6" ht="38.25" x14ac:dyDescent="0.25">
      <c r="A88" s="166" t="s">
        <v>773</v>
      </c>
      <c r="B88" s="178" t="s">
        <v>768</v>
      </c>
      <c r="C88" s="179" t="s">
        <v>774</v>
      </c>
      <c r="D88" s="184">
        <v>272.3</v>
      </c>
      <c r="E88" s="187">
        <v>0</v>
      </c>
      <c r="F88" s="188">
        <f t="shared" si="1"/>
        <v>0</v>
      </c>
    </row>
    <row r="89" spans="1:6" x14ac:dyDescent="0.25">
      <c r="A89" s="166" t="s">
        <v>775</v>
      </c>
      <c r="B89" s="178" t="s">
        <v>768</v>
      </c>
      <c r="C89" s="179" t="s">
        <v>776</v>
      </c>
      <c r="D89" s="184">
        <v>865.55840000000001</v>
      </c>
      <c r="E89" s="187">
        <v>241.4</v>
      </c>
      <c r="F89" s="188">
        <f t="shared" si="1"/>
        <v>0.27889510401608952</v>
      </c>
    </row>
    <row r="90" spans="1:6" ht="51" x14ac:dyDescent="0.25">
      <c r="A90" s="167" t="s">
        <v>777</v>
      </c>
      <c r="B90" s="178" t="s">
        <v>768</v>
      </c>
      <c r="C90" s="179" t="s">
        <v>778</v>
      </c>
      <c r="D90" s="184">
        <v>47.8</v>
      </c>
      <c r="E90" s="187">
        <v>0</v>
      </c>
      <c r="F90" s="188">
        <f t="shared" si="1"/>
        <v>0</v>
      </c>
    </row>
    <row r="91" spans="1:6" ht="45" x14ac:dyDescent="0.25">
      <c r="A91" s="191" t="s">
        <v>779</v>
      </c>
      <c r="B91" s="192" t="s">
        <v>780</v>
      </c>
      <c r="C91" s="193" t="s">
        <v>485</v>
      </c>
      <c r="D91" s="183">
        <f>D92+D93+D94+D95</f>
        <v>17323.979999999996</v>
      </c>
      <c r="E91" s="183">
        <f>E92+E93+E94+E95</f>
        <v>9021.6</v>
      </c>
      <c r="F91" s="64">
        <f t="shared" si="1"/>
        <v>0.520757932068728</v>
      </c>
    </row>
    <row r="92" spans="1:6" x14ac:dyDescent="0.25">
      <c r="A92" s="167" t="s">
        <v>715</v>
      </c>
      <c r="B92" s="178" t="s">
        <v>780</v>
      </c>
      <c r="C92" s="179" t="s">
        <v>716</v>
      </c>
      <c r="D92" s="184">
        <v>15434.499999999998</v>
      </c>
      <c r="E92" s="187">
        <v>7867</v>
      </c>
      <c r="F92" s="188">
        <f t="shared" si="1"/>
        <v>0.50970229032362568</v>
      </c>
    </row>
    <row r="93" spans="1:6" x14ac:dyDescent="0.25">
      <c r="A93" s="167" t="s">
        <v>781</v>
      </c>
      <c r="B93" s="178" t="s">
        <v>780</v>
      </c>
      <c r="C93" s="179" t="s">
        <v>782</v>
      </c>
      <c r="D93" s="184">
        <v>310.60000000000002</v>
      </c>
      <c r="E93" s="187">
        <v>310.60000000000002</v>
      </c>
      <c r="F93" s="188">
        <f t="shared" si="1"/>
        <v>1</v>
      </c>
    </row>
    <row r="94" spans="1:6" x14ac:dyDescent="0.25">
      <c r="A94" s="167" t="s">
        <v>717</v>
      </c>
      <c r="B94" s="178" t="s">
        <v>780</v>
      </c>
      <c r="C94" s="179" t="s">
        <v>718</v>
      </c>
      <c r="D94" s="184">
        <v>1060.7799999999997</v>
      </c>
      <c r="E94" s="187">
        <v>488.4</v>
      </c>
      <c r="F94" s="188">
        <f t="shared" si="1"/>
        <v>0.46041592036048956</v>
      </c>
    </row>
    <row r="95" spans="1:6" ht="51" x14ac:dyDescent="0.25">
      <c r="A95" s="167" t="s">
        <v>682</v>
      </c>
      <c r="B95" s="178" t="s">
        <v>780</v>
      </c>
      <c r="C95" s="179" t="s">
        <v>683</v>
      </c>
      <c r="D95" s="184">
        <v>518.1</v>
      </c>
      <c r="E95" s="187">
        <v>355.6</v>
      </c>
      <c r="F95" s="188">
        <f t="shared" si="1"/>
        <v>0.68635398571704309</v>
      </c>
    </row>
    <row r="96" spans="1:6" ht="30" x14ac:dyDescent="0.25">
      <c r="A96" s="112" t="s">
        <v>783</v>
      </c>
      <c r="B96" s="192" t="s">
        <v>784</v>
      </c>
      <c r="C96" s="193" t="s">
        <v>485</v>
      </c>
      <c r="D96" s="183">
        <f>D97+D104</f>
        <v>13334.928599999999</v>
      </c>
      <c r="E96" s="183">
        <f>E97+E104</f>
        <v>1501.9</v>
      </c>
      <c r="F96" s="64">
        <f t="shared" si="1"/>
        <v>0.11262902450036366</v>
      </c>
    </row>
    <row r="97" spans="1:6" ht="30" x14ac:dyDescent="0.25">
      <c r="A97" s="112" t="s">
        <v>785</v>
      </c>
      <c r="B97" s="192" t="s">
        <v>786</v>
      </c>
      <c r="C97" s="193" t="s">
        <v>485</v>
      </c>
      <c r="D97" s="183">
        <f>D98+D99+D100+D101+D102+D103</f>
        <v>10425.56</v>
      </c>
      <c r="E97" s="183">
        <f>E98+E99+E100+E101+E102+E103</f>
        <v>1501.9</v>
      </c>
      <c r="F97" s="64">
        <f t="shared" si="1"/>
        <v>0.14405940783996257</v>
      </c>
    </row>
    <row r="98" spans="1:6" x14ac:dyDescent="0.25">
      <c r="A98" s="166" t="s">
        <v>787</v>
      </c>
      <c r="B98" s="178" t="s">
        <v>786</v>
      </c>
      <c r="C98" s="179" t="s">
        <v>788</v>
      </c>
      <c r="D98" s="184">
        <v>2359.3000000000002</v>
      </c>
      <c r="E98" s="187">
        <v>1258.9000000000001</v>
      </c>
      <c r="F98" s="188">
        <f t="shared" si="1"/>
        <v>0.53359047175009533</v>
      </c>
    </row>
    <row r="99" spans="1:6" x14ac:dyDescent="0.25">
      <c r="A99" s="166" t="s">
        <v>789</v>
      </c>
      <c r="B99" s="178" t="s">
        <v>786</v>
      </c>
      <c r="C99" s="179" t="s">
        <v>790</v>
      </c>
      <c r="D99" s="184">
        <v>150</v>
      </c>
      <c r="E99" s="187">
        <v>70</v>
      </c>
      <c r="F99" s="188">
        <f t="shared" si="1"/>
        <v>0.46666666666666667</v>
      </c>
    </row>
    <row r="100" spans="1:6" ht="25.5" x14ac:dyDescent="0.25">
      <c r="A100" s="166" t="s">
        <v>791</v>
      </c>
      <c r="B100" s="178" t="s">
        <v>786</v>
      </c>
      <c r="C100" s="179" t="s">
        <v>792</v>
      </c>
      <c r="D100" s="184">
        <v>380.2</v>
      </c>
      <c r="E100" s="187">
        <v>95</v>
      </c>
      <c r="F100" s="188">
        <f t="shared" si="1"/>
        <v>0.24986849026827987</v>
      </c>
    </row>
    <row r="101" spans="1:6" ht="25.5" x14ac:dyDescent="0.25">
      <c r="A101" s="166" t="s">
        <v>793</v>
      </c>
      <c r="B101" s="178" t="s">
        <v>786</v>
      </c>
      <c r="C101" s="179" t="s">
        <v>794</v>
      </c>
      <c r="D101" s="184">
        <v>5589.66</v>
      </c>
      <c r="E101" s="187">
        <v>0</v>
      </c>
      <c r="F101" s="188">
        <f t="shared" si="1"/>
        <v>0</v>
      </c>
    </row>
    <row r="102" spans="1:6" x14ac:dyDescent="0.25">
      <c r="A102" s="166" t="s">
        <v>795</v>
      </c>
      <c r="B102" s="178" t="s">
        <v>786</v>
      </c>
      <c r="C102" s="179" t="s">
        <v>796</v>
      </c>
      <c r="D102" s="184">
        <v>356.6</v>
      </c>
      <c r="E102" s="187">
        <v>78</v>
      </c>
      <c r="F102" s="188">
        <f t="shared" si="1"/>
        <v>0.21873247335950644</v>
      </c>
    </row>
    <row r="103" spans="1:6" ht="38.25" x14ac:dyDescent="0.25">
      <c r="A103" s="167" t="s">
        <v>797</v>
      </c>
      <c r="B103" s="178" t="s">
        <v>786</v>
      </c>
      <c r="C103" s="179" t="s">
        <v>798</v>
      </c>
      <c r="D103" s="184">
        <v>1589.8</v>
      </c>
      <c r="E103" s="187">
        <v>0</v>
      </c>
      <c r="F103" s="188">
        <f t="shared" si="1"/>
        <v>0</v>
      </c>
    </row>
    <row r="104" spans="1:6" ht="90" x14ac:dyDescent="0.25">
      <c r="A104" s="112" t="s">
        <v>1003</v>
      </c>
      <c r="B104" s="192" t="s">
        <v>799</v>
      </c>
      <c r="C104" s="193" t="s">
        <v>485</v>
      </c>
      <c r="D104" s="183">
        <f>D105+D106</f>
        <v>2909.3685999999998</v>
      </c>
      <c r="E104" s="183">
        <f>E105+E106</f>
        <v>0</v>
      </c>
      <c r="F104" s="64">
        <f t="shared" si="1"/>
        <v>0</v>
      </c>
    </row>
    <row r="105" spans="1:6" x14ac:dyDescent="0.25">
      <c r="A105" s="170" t="s">
        <v>802</v>
      </c>
      <c r="B105" s="178" t="s">
        <v>799</v>
      </c>
      <c r="C105" s="179" t="s">
        <v>803</v>
      </c>
      <c r="D105" s="184">
        <v>955.36860000000001</v>
      </c>
      <c r="E105" s="187">
        <v>0</v>
      </c>
      <c r="F105" s="188">
        <f t="shared" si="1"/>
        <v>0</v>
      </c>
    </row>
    <row r="106" spans="1:6" x14ac:dyDescent="0.25">
      <c r="A106" s="167" t="s">
        <v>800</v>
      </c>
      <c r="B106" s="178" t="s">
        <v>799</v>
      </c>
      <c r="C106" s="179" t="s">
        <v>801</v>
      </c>
      <c r="D106" s="184">
        <v>1954</v>
      </c>
      <c r="E106" s="187">
        <v>0</v>
      </c>
      <c r="F106" s="188">
        <f t="shared" si="1"/>
        <v>0</v>
      </c>
    </row>
    <row r="107" spans="1:6" ht="45" x14ac:dyDescent="0.25">
      <c r="A107" s="191" t="s">
        <v>804</v>
      </c>
      <c r="B107" s="192" t="s">
        <v>805</v>
      </c>
      <c r="C107" s="193" t="s">
        <v>485</v>
      </c>
      <c r="D107" s="183">
        <f>D108</f>
        <v>4495.24</v>
      </c>
      <c r="E107" s="183">
        <f>E108</f>
        <v>0</v>
      </c>
      <c r="F107" s="64">
        <f t="shared" si="1"/>
        <v>0</v>
      </c>
    </row>
    <row r="108" spans="1:6" ht="45" x14ac:dyDescent="0.25">
      <c r="A108" s="191" t="s">
        <v>806</v>
      </c>
      <c r="B108" s="192" t="s">
        <v>807</v>
      </c>
      <c r="C108" s="193" t="s">
        <v>485</v>
      </c>
      <c r="D108" s="183">
        <f>D109+D110+D111</f>
        <v>4495.24</v>
      </c>
      <c r="E108" s="183">
        <f>E109+E110+E111</f>
        <v>0</v>
      </c>
      <c r="F108" s="64">
        <f t="shared" si="1"/>
        <v>0</v>
      </c>
    </row>
    <row r="109" spans="1:6" ht="25.5" x14ac:dyDescent="0.25">
      <c r="A109" s="167" t="s">
        <v>1004</v>
      </c>
      <c r="B109" s="178" t="s">
        <v>807</v>
      </c>
      <c r="C109" s="179" t="s">
        <v>1005</v>
      </c>
      <c r="D109" s="184">
        <v>4291.7</v>
      </c>
      <c r="E109" s="187">
        <v>0</v>
      </c>
      <c r="F109" s="188">
        <f t="shared" si="1"/>
        <v>0</v>
      </c>
    </row>
    <row r="110" spans="1:6" x14ac:dyDescent="0.25">
      <c r="A110" s="166" t="s">
        <v>1006</v>
      </c>
      <c r="B110" s="178" t="s">
        <v>807</v>
      </c>
      <c r="C110" s="179" t="s">
        <v>1007</v>
      </c>
      <c r="D110" s="184">
        <v>20</v>
      </c>
      <c r="E110" s="187">
        <v>0</v>
      </c>
      <c r="F110" s="188">
        <f t="shared" si="1"/>
        <v>0</v>
      </c>
    </row>
    <row r="111" spans="1:6" ht="25.5" x14ac:dyDescent="0.25">
      <c r="A111" s="167" t="s">
        <v>1008</v>
      </c>
      <c r="B111" s="178" t="s">
        <v>807</v>
      </c>
      <c r="C111" s="179" t="s">
        <v>1009</v>
      </c>
      <c r="D111" s="184">
        <v>183.54</v>
      </c>
      <c r="E111" s="187">
        <v>0</v>
      </c>
      <c r="F111" s="188">
        <f t="shared" si="1"/>
        <v>0</v>
      </c>
    </row>
    <row r="112" spans="1:6" ht="60" x14ac:dyDescent="0.25">
      <c r="A112" s="112" t="s">
        <v>808</v>
      </c>
      <c r="B112" s="192" t="s">
        <v>809</v>
      </c>
      <c r="C112" s="193" t="s">
        <v>485</v>
      </c>
      <c r="D112" s="183">
        <f>D113</f>
        <v>1053.9000000000001</v>
      </c>
      <c r="E112" s="183">
        <f>E113</f>
        <v>0</v>
      </c>
      <c r="F112" s="64">
        <f t="shared" si="1"/>
        <v>0</v>
      </c>
    </row>
    <row r="113" spans="1:6" ht="47.25" customHeight="1" x14ac:dyDescent="0.25">
      <c r="A113" s="112" t="s">
        <v>810</v>
      </c>
      <c r="B113" s="192" t="s">
        <v>811</v>
      </c>
      <c r="C113" s="193" t="s">
        <v>485</v>
      </c>
      <c r="D113" s="196">
        <f>D114</f>
        <v>1053.9000000000001</v>
      </c>
      <c r="E113" s="196">
        <f>E114</f>
        <v>0</v>
      </c>
      <c r="F113" s="64">
        <f t="shared" si="1"/>
        <v>0</v>
      </c>
    </row>
    <row r="114" spans="1:6" ht="38.25" x14ac:dyDescent="0.25">
      <c r="A114" s="166" t="s">
        <v>562</v>
      </c>
      <c r="B114" s="178" t="s">
        <v>811</v>
      </c>
      <c r="C114" s="179" t="s">
        <v>563</v>
      </c>
      <c r="D114" s="186">
        <v>1053.9000000000001</v>
      </c>
      <c r="E114" s="187">
        <v>0</v>
      </c>
      <c r="F114" s="188">
        <f t="shared" si="1"/>
        <v>0</v>
      </c>
    </row>
    <row r="115" spans="1:6" ht="45" x14ac:dyDescent="0.25">
      <c r="A115" s="112" t="s">
        <v>1010</v>
      </c>
      <c r="B115" s="192" t="s">
        <v>1011</v>
      </c>
      <c r="C115" s="193" t="s">
        <v>485</v>
      </c>
      <c r="D115" s="183">
        <f>D116</f>
        <v>10428</v>
      </c>
      <c r="E115" s="183">
        <f>E116</f>
        <v>0</v>
      </c>
      <c r="F115" s="64">
        <f t="shared" si="1"/>
        <v>0</v>
      </c>
    </row>
    <row r="116" spans="1:6" ht="45" x14ac:dyDescent="0.25">
      <c r="A116" s="112" t="s">
        <v>1012</v>
      </c>
      <c r="B116" s="192" t="s">
        <v>1013</v>
      </c>
      <c r="C116" s="193" t="s">
        <v>485</v>
      </c>
      <c r="D116" s="183">
        <f>D117+D118</f>
        <v>10428</v>
      </c>
      <c r="E116" s="183">
        <f>E117+E118</f>
        <v>0</v>
      </c>
      <c r="F116" s="64">
        <f t="shared" si="1"/>
        <v>0</v>
      </c>
    </row>
    <row r="117" spans="1:6" ht="25.5" x14ac:dyDescent="0.25">
      <c r="A117" s="166" t="s">
        <v>1014</v>
      </c>
      <c r="B117" s="178" t="s">
        <v>1013</v>
      </c>
      <c r="C117" s="179" t="s">
        <v>1015</v>
      </c>
      <c r="D117" s="184">
        <v>10000</v>
      </c>
      <c r="E117" s="187">
        <v>0</v>
      </c>
      <c r="F117" s="188">
        <f t="shared" si="1"/>
        <v>0</v>
      </c>
    </row>
    <row r="118" spans="1:6" ht="25.5" x14ac:dyDescent="0.25">
      <c r="A118" s="166" t="s">
        <v>1016</v>
      </c>
      <c r="B118" s="178" t="s">
        <v>1013</v>
      </c>
      <c r="C118" s="179" t="s">
        <v>1017</v>
      </c>
      <c r="D118" s="184">
        <v>428</v>
      </c>
      <c r="E118" s="187">
        <v>0</v>
      </c>
      <c r="F118" s="188">
        <f t="shared" si="1"/>
        <v>0</v>
      </c>
    </row>
    <row r="119" spans="1:6" ht="30" x14ac:dyDescent="0.25">
      <c r="A119" s="195" t="s">
        <v>812</v>
      </c>
      <c r="B119" s="192" t="s">
        <v>813</v>
      </c>
      <c r="C119" s="193" t="s">
        <v>485</v>
      </c>
      <c r="D119" s="196">
        <f>D120+D125+D130+D133+D137+D141</f>
        <v>2273.2000000000003</v>
      </c>
      <c r="E119" s="196">
        <f>E120+E125+E130+E133+E137+E141</f>
        <v>260.5</v>
      </c>
      <c r="F119" s="64">
        <f t="shared" si="1"/>
        <v>0.11459616399788843</v>
      </c>
    </row>
    <row r="120" spans="1:6" ht="30" x14ac:dyDescent="0.25">
      <c r="A120" s="197" t="s">
        <v>814</v>
      </c>
      <c r="B120" s="192" t="s">
        <v>815</v>
      </c>
      <c r="C120" s="193" t="s">
        <v>485</v>
      </c>
      <c r="D120" s="183">
        <f>D121</f>
        <v>785.4</v>
      </c>
      <c r="E120" s="183">
        <f>E121</f>
        <v>260.5</v>
      </c>
      <c r="F120" s="64">
        <f t="shared" si="1"/>
        <v>0.33167812579577288</v>
      </c>
    </row>
    <row r="121" spans="1:6" ht="30" x14ac:dyDescent="0.25">
      <c r="A121" s="112" t="s">
        <v>816</v>
      </c>
      <c r="B121" s="192" t="s">
        <v>817</v>
      </c>
      <c r="C121" s="193" t="s">
        <v>485</v>
      </c>
      <c r="D121" s="183">
        <f>D122+D123+D124</f>
        <v>785.4</v>
      </c>
      <c r="E121" s="183">
        <f>E122+E123+E124</f>
        <v>260.5</v>
      </c>
      <c r="F121" s="64">
        <f t="shared" si="1"/>
        <v>0.33167812579577288</v>
      </c>
    </row>
    <row r="122" spans="1:6" ht="25.5" x14ac:dyDescent="0.25">
      <c r="A122" s="167" t="s">
        <v>554</v>
      </c>
      <c r="B122" s="178" t="s">
        <v>817</v>
      </c>
      <c r="C122" s="179" t="s">
        <v>555</v>
      </c>
      <c r="D122" s="184">
        <v>685.4</v>
      </c>
      <c r="E122" s="187">
        <v>254.8</v>
      </c>
      <c r="F122" s="188">
        <f t="shared" si="1"/>
        <v>0.37175372045520866</v>
      </c>
    </row>
    <row r="123" spans="1:6" ht="25.5" x14ac:dyDescent="0.25">
      <c r="A123" s="167" t="s">
        <v>556</v>
      </c>
      <c r="B123" s="178" t="s">
        <v>817</v>
      </c>
      <c r="C123" s="179" t="s">
        <v>557</v>
      </c>
      <c r="D123" s="184">
        <v>78.400000000000006</v>
      </c>
      <c r="E123" s="187">
        <v>2.5</v>
      </c>
      <c r="F123" s="188">
        <f t="shared" si="1"/>
        <v>3.1887755102040817E-2</v>
      </c>
    </row>
    <row r="124" spans="1:6" ht="25.5" x14ac:dyDescent="0.25">
      <c r="A124" s="167" t="s">
        <v>590</v>
      </c>
      <c r="B124" s="178" t="s">
        <v>817</v>
      </c>
      <c r="C124" s="180" t="s">
        <v>558</v>
      </c>
      <c r="D124" s="184">
        <v>21.6</v>
      </c>
      <c r="E124" s="187">
        <v>3.2</v>
      </c>
      <c r="F124" s="188">
        <f t="shared" si="1"/>
        <v>0.14814814814814814</v>
      </c>
    </row>
    <row r="125" spans="1:6" ht="30" x14ac:dyDescent="0.25">
      <c r="A125" s="112" t="s">
        <v>818</v>
      </c>
      <c r="B125" s="192" t="s">
        <v>819</v>
      </c>
      <c r="C125" s="193" t="s">
        <v>485</v>
      </c>
      <c r="D125" s="183">
        <f>D126</f>
        <v>710.5</v>
      </c>
      <c r="E125" s="183">
        <f>E126</f>
        <v>0</v>
      </c>
      <c r="F125" s="64">
        <f t="shared" si="1"/>
        <v>0</v>
      </c>
    </row>
    <row r="126" spans="1:6" ht="45" x14ac:dyDescent="0.25">
      <c r="A126" s="112" t="s">
        <v>820</v>
      </c>
      <c r="B126" s="192" t="s">
        <v>821</v>
      </c>
      <c r="C126" s="193" t="s">
        <v>485</v>
      </c>
      <c r="D126" s="183">
        <f>D127+D128+D129</f>
        <v>710.5</v>
      </c>
      <c r="E126" s="183">
        <f>E127+E128+E129</f>
        <v>0</v>
      </c>
      <c r="F126" s="64">
        <f t="shared" si="1"/>
        <v>0</v>
      </c>
    </row>
    <row r="127" spans="1:6" ht="26.25" x14ac:dyDescent="0.25">
      <c r="A127" s="168" t="s">
        <v>822</v>
      </c>
      <c r="B127" s="178" t="s">
        <v>821</v>
      </c>
      <c r="C127" s="179" t="s">
        <v>564</v>
      </c>
      <c r="D127" s="184">
        <v>120</v>
      </c>
      <c r="E127" s="187">
        <v>0</v>
      </c>
      <c r="F127" s="188">
        <f t="shared" si="1"/>
        <v>0</v>
      </c>
    </row>
    <row r="128" spans="1:6" x14ac:dyDescent="0.25">
      <c r="A128" s="167" t="s">
        <v>823</v>
      </c>
      <c r="B128" s="178" t="s">
        <v>821</v>
      </c>
      <c r="C128" s="179" t="s">
        <v>565</v>
      </c>
      <c r="D128" s="184">
        <v>15</v>
      </c>
      <c r="E128" s="187">
        <v>0</v>
      </c>
      <c r="F128" s="188">
        <f t="shared" si="1"/>
        <v>0</v>
      </c>
    </row>
    <row r="129" spans="1:6" ht="38.25" x14ac:dyDescent="0.25">
      <c r="A129" s="169" t="s">
        <v>566</v>
      </c>
      <c r="B129" s="178" t="s">
        <v>821</v>
      </c>
      <c r="C129" s="179" t="s">
        <v>567</v>
      </c>
      <c r="D129" s="184">
        <v>575.5</v>
      </c>
      <c r="E129" s="187">
        <v>0</v>
      </c>
      <c r="F129" s="188">
        <f t="shared" si="1"/>
        <v>0</v>
      </c>
    </row>
    <row r="130" spans="1:6" ht="45" x14ac:dyDescent="0.25">
      <c r="A130" s="194" t="s">
        <v>824</v>
      </c>
      <c r="B130" s="192" t="s">
        <v>825</v>
      </c>
      <c r="C130" s="193" t="s">
        <v>485</v>
      </c>
      <c r="D130" s="183">
        <f>D131</f>
        <v>200</v>
      </c>
      <c r="E130" s="183">
        <f>E131</f>
        <v>0</v>
      </c>
      <c r="F130" s="64">
        <f t="shared" si="1"/>
        <v>0</v>
      </c>
    </row>
    <row r="131" spans="1:6" ht="45" x14ac:dyDescent="0.25">
      <c r="A131" s="194" t="s">
        <v>826</v>
      </c>
      <c r="B131" s="192" t="s">
        <v>827</v>
      </c>
      <c r="C131" s="193" t="s">
        <v>485</v>
      </c>
      <c r="D131" s="183">
        <f>D132</f>
        <v>200</v>
      </c>
      <c r="E131" s="183">
        <f>E132</f>
        <v>0</v>
      </c>
      <c r="F131" s="64">
        <f t="shared" si="1"/>
        <v>0</v>
      </c>
    </row>
    <row r="132" spans="1:6" ht="26.25" x14ac:dyDescent="0.25">
      <c r="A132" s="168" t="s">
        <v>828</v>
      </c>
      <c r="B132" s="178" t="s">
        <v>827</v>
      </c>
      <c r="C132" s="179" t="s">
        <v>538</v>
      </c>
      <c r="D132" s="184">
        <v>200</v>
      </c>
      <c r="E132" s="187">
        <v>0</v>
      </c>
      <c r="F132" s="188">
        <f t="shared" si="1"/>
        <v>0</v>
      </c>
    </row>
    <row r="133" spans="1:6" ht="45" x14ac:dyDescent="0.25">
      <c r="A133" s="197" t="s">
        <v>829</v>
      </c>
      <c r="B133" s="192" t="s">
        <v>830</v>
      </c>
      <c r="C133" s="193" t="s">
        <v>485</v>
      </c>
      <c r="D133" s="183">
        <f>D134</f>
        <v>140</v>
      </c>
      <c r="E133" s="183">
        <f>E134</f>
        <v>0</v>
      </c>
      <c r="F133" s="64">
        <f t="shared" si="1"/>
        <v>0</v>
      </c>
    </row>
    <row r="134" spans="1:6" ht="45" x14ac:dyDescent="0.25">
      <c r="A134" s="112" t="s">
        <v>831</v>
      </c>
      <c r="B134" s="192" t="s">
        <v>832</v>
      </c>
      <c r="C134" s="193" t="s">
        <v>485</v>
      </c>
      <c r="D134" s="183">
        <f>D135+D136</f>
        <v>140</v>
      </c>
      <c r="E134" s="183">
        <f>E135+E136</f>
        <v>0</v>
      </c>
      <c r="F134" s="64">
        <f t="shared" si="1"/>
        <v>0</v>
      </c>
    </row>
    <row r="135" spans="1:6" x14ac:dyDescent="0.25">
      <c r="A135" s="167" t="s">
        <v>543</v>
      </c>
      <c r="B135" s="178" t="s">
        <v>832</v>
      </c>
      <c r="C135" s="179" t="s">
        <v>544</v>
      </c>
      <c r="D135" s="184">
        <v>100</v>
      </c>
      <c r="E135" s="187">
        <v>0</v>
      </c>
      <c r="F135" s="188">
        <f t="shared" si="1"/>
        <v>0</v>
      </c>
    </row>
    <row r="136" spans="1:6" x14ac:dyDescent="0.25">
      <c r="A136" s="169" t="s">
        <v>545</v>
      </c>
      <c r="B136" s="178" t="s">
        <v>832</v>
      </c>
      <c r="C136" s="179" t="s">
        <v>546</v>
      </c>
      <c r="D136" s="184">
        <v>40</v>
      </c>
      <c r="E136" s="187">
        <v>0</v>
      </c>
      <c r="F136" s="188">
        <f t="shared" ref="F136:F142" si="2">E136/D136</f>
        <v>0</v>
      </c>
    </row>
    <row r="137" spans="1:6" ht="45" x14ac:dyDescent="0.25">
      <c r="A137" s="112" t="s">
        <v>833</v>
      </c>
      <c r="B137" s="192" t="s">
        <v>834</v>
      </c>
      <c r="C137" s="193" t="s">
        <v>485</v>
      </c>
      <c r="D137" s="183">
        <f>D138</f>
        <v>357.3</v>
      </c>
      <c r="E137" s="183">
        <f>E138</f>
        <v>0</v>
      </c>
      <c r="F137" s="64">
        <f t="shared" si="2"/>
        <v>0</v>
      </c>
    </row>
    <row r="138" spans="1:6" ht="45" x14ac:dyDescent="0.25">
      <c r="A138" s="112" t="s">
        <v>835</v>
      </c>
      <c r="B138" s="192" t="s">
        <v>836</v>
      </c>
      <c r="C138" s="193" t="s">
        <v>485</v>
      </c>
      <c r="D138" s="183">
        <f>D139+D140</f>
        <v>357.3</v>
      </c>
      <c r="E138" s="183">
        <f>E139+E140</f>
        <v>0</v>
      </c>
      <c r="F138" s="64">
        <f t="shared" si="2"/>
        <v>0</v>
      </c>
    </row>
    <row r="139" spans="1:6" ht="25.5" x14ac:dyDescent="0.25">
      <c r="A139" s="169" t="s">
        <v>587</v>
      </c>
      <c r="B139" s="178" t="s">
        <v>836</v>
      </c>
      <c r="C139" s="179" t="s">
        <v>588</v>
      </c>
      <c r="D139" s="184">
        <v>97.3</v>
      </c>
      <c r="E139" s="187">
        <v>0</v>
      </c>
      <c r="F139" s="188">
        <f t="shared" si="2"/>
        <v>0</v>
      </c>
    </row>
    <row r="140" spans="1:6" ht="25.5" x14ac:dyDescent="0.25">
      <c r="A140" s="167" t="s">
        <v>837</v>
      </c>
      <c r="B140" s="178" t="s">
        <v>836</v>
      </c>
      <c r="C140" s="180" t="s">
        <v>589</v>
      </c>
      <c r="D140" s="184">
        <v>260</v>
      </c>
      <c r="E140" s="187">
        <v>0</v>
      </c>
      <c r="F140" s="188">
        <f t="shared" si="2"/>
        <v>0</v>
      </c>
    </row>
    <row r="141" spans="1:6" ht="30" x14ac:dyDescent="0.25">
      <c r="A141" s="194" t="s">
        <v>838</v>
      </c>
      <c r="B141" s="192" t="s">
        <v>839</v>
      </c>
      <c r="C141" s="193" t="s">
        <v>485</v>
      </c>
      <c r="D141" s="183">
        <f>D142</f>
        <v>80</v>
      </c>
      <c r="E141" s="183">
        <f>E142</f>
        <v>0</v>
      </c>
      <c r="F141" s="64">
        <f t="shared" si="2"/>
        <v>0</v>
      </c>
    </row>
    <row r="142" spans="1:6" ht="45" x14ac:dyDescent="0.25">
      <c r="A142" s="112" t="s">
        <v>840</v>
      </c>
      <c r="B142" s="192" t="s">
        <v>841</v>
      </c>
      <c r="C142" s="193" t="s">
        <v>485</v>
      </c>
      <c r="D142" s="196">
        <f>D143</f>
        <v>80</v>
      </c>
      <c r="E142" s="196">
        <f>E143</f>
        <v>0</v>
      </c>
      <c r="F142" s="64">
        <f t="shared" si="2"/>
        <v>0</v>
      </c>
    </row>
    <row r="143" spans="1:6" ht="25.5" x14ac:dyDescent="0.25">
      <c r="A143" s="167" t="s">
        <v>521</v>
      </c>
      <c r="B143" s="178" t="s">
        <v>841</v>
      </c>
      <c r="C143" s="179" t="s">
        <v>522</v>
      </c>
      <c r="D143" s="185">
        <v>80</v>
      </c>
      <c r="E143" s="187">
        <v>0</v>
      </c>
      <c r="F143" s="188">
        <f t="shared" ref="F143:F206" si="3">E143/D143</f>
        <v>0</v>
      </c>
    </row>
    <row r="144" spans="1:6" ht="45" x14ac:dyDescent="0.25">
      <c r="A144" s="191" t="s">
        <v>842</v>
      </c>
      <c r="B144" s="192" t="s">
        <v>843</v>
      </c>
      <c r="C144" s="193" t="s">
        <v>485</v>
      </c>
      <c r="D144" s="183">
        <f>D145+D161+D163+D168+D170</f>
        <v>173459.19999999995</v>
      </c>
      <c r="E144" s="183">
        <f>E145+E161+E163+E168+E170</f>
        <v>83795.400000000009</v>
      </c>
      <c r="F144" s="64">
        <f t="shared" si="3"/>
        <v>0.48308420654540107</v>
      </c>
    </row>
    <row r="145" spans="1:6" ht="45" x14ac:dyDescent="0.25">
      <c r="A145" s="191" t="s">
        <v>844</v>
      </c>
      <c r="B145" s="192" t="s">
        <v>845</v>
      </c>
      <c r="C145" s="193" t="s">
        <v>485</v>
      </c>
      <c r="D145" s="183">
        <f>D146+D147+D148+D149+D150+D151+D152+D153+D154+D155+D156+D157+D158+D159+D160</f>
        <v>157559.29999999996</v>
      </c>
      <c r="E145" s="183">
        <f>E146+E147+E148+E149+E150+E151+E152+E153+E154+E155+E156+E157+E158+E159+E160</f>
        <v>75598.600000000006</v>
      </c>
      <c r="F145" s="64">
        <f t="shared" si="3"/>
        <v>0.47981045866540423</v>
      </c>
    </row>
    <row r="146" spans="1:6" x14ac:dyDescent="0.25">
      <c r="A146" s="167" t="s">
        <v>715</v>
      </c>
      <c r="B146" s="178" t="s">
        <v>845</v>
      </c>
      <c r="C146" s="179" t="s">
        <v>716</v>
      </c>
      <c r="D146" s="184">
        <v>57780.5</v>
      </c>
      <c r="E146" s="187">
        <v>28728.6</v>
      </c>
      <c r="F146" s="188">
        <f t="shared" si="3"/>
        <v>0.49720234335113056</v>
      </c>
    </row>
    <row r="147" spans="1:6" x14ac:dyDescent="0.25">
      <c r="A147" s="167" t="s">
        <v>781</v>
      </c>
      <c r="B147" s="178" t="s">
        <v>845</v>
      </c>
      <c r="C147" s="179" t="s">
        <v>782</v>
      </c>
      <c r="D147" s="184">
        <v>4821.8</v>
      </c>
      <c r="E147" s="187">
        <v>629.20000000000005</v>
      </c>
      <c r="F147" s="188">
        <f t="shared" si="3"/>
        <v>0.13049068812476669</v>
      </c>
    </row>
    <row r="148" spans="1:6" x14ac:dyDescent="0.25">
      <c r="A148" s="167" t="s">
        <v>717</v>
      </c>
      <c r="B148" s="178" t="s">
        <v>845</v>
      </c>
      <c r="C148" s="179" t="s">
        <v>718</v>
      </c>
      <c r="D148" s="184">
        <v>4080.9000000000005</v>
      </c>
      <c r="E148" s="187">
        <v>2618.5</v>
      </c>
      <c r="F148" s="188">
        <f t="shared" si="3"/>
        <v>0.64164767575779846</v>
      </c>
    </row>
    <row r="149" spans="1:6" ht="51" x14ac:dyDescent="0.25">
      <c r="A149" s="167" t="s">
        <v>682</v>
      </c>
      <c r="B149" s="178" t="s">
        <v>845</v>
      </c>
      <c r="C149" s="179" t="s">
        <v>683</v>
      </c>
      <c r="D149" s="184">
        <v>2878</v>
      </c>
      <c r="E149" s="187">
        <v>2066.8000000000002</v>
      </c>
      <c r="F149" s="188">
        <f t="shared" si="3"/>
        <v>0.71813759555246703</v>
      </c>
    </row>
    <row r="150" spans="1:6" ht="26.25" x14ac:dyDescent="0.25">
      <c r="A150" s="171" t="s">
        <v>846</v>
      </c>
      <c r="B150" s="178" t="s">
        <v>845</v>
      </c>
      <c r="C150" s="179" t="s">
        <v>847</v>
      </c>
      <c r="D150" s="184">
        <v>1057.5</v>
      </c>
      <c r="E150" s="187">
        <v>279.60000000000002</v>
      </c>
      <c r="F150" s="188">
        <f t="shared" si="3"/>
        <v>0.26439716312056738</v>
      </c>
    </row>
    <row r="151" spans="1:6" ht="38.25" x14ac:dyDescent="0.25">
      <c r="A151" s="167" t="s">
        <v>848</v>
      </c>
      <c r="B151" s="178" t="s">
        <v>845</v>
      </c>
      <c r="C151" s="179" t="s">
        <v>849</v>
      </c>
      <c r="D151" s="184">
        <v>78014.8</v>
      </c>
      <c r="E151" s="187">
        <v>38874.400000000001</v>
      </c>
      <c r="F151" s="188">
        <f t="shared" si="3"/>
        <v>0.49829519527064098</v>
      </c>
    </row>
    <row r="152" spans="1:6" ht="39" x14ac:dyDescent="0.25">
      <c r="A152" s="168" t="s">
        <v>684</v>
      </c>
      <c r="B152" s="178" t="s">
        <v>845</v>
      </c>
      <c r="C152" s="179" t="s">
        <v>685</v>
      </c>
      <c r="D152" s="184">
        <v>1711.4</v>
      </c>
      <c r="E152" s="187">
        <v>47.4</v>
      </c>
      <c r="F152" s="188">
        <f t="shared" si="3"/>
        <v>2.769662264812434E-2</v>
      </c>
    </row>
    <row r="153" spans="1:6" x14ac:dyDescent="0.25">
      <c r="A153" s="166" t="s">
        <v>850</v>
      </c>
      <c r="B153" s="178" t="s">
        <v>845</v>
      </c>
      <c r="C153" s="179" t="s">
        <v>851</v>
      </c>
      <c r="D153" s="184">
        <v>143.19999999999999</v>
      </c>
      <c r="E153" s="190">
        <v>106.6</v>
      </c>
      <c r="F153" s="188">
        <f t="shared" si="3"/>
        <v>0.74441340782122911</v>
      </c>
    </row>
    <row r="154" spans="1:6" ht="25.5" x14ac:dyDescent="0.25">
      <c r="A154" s="167" t="s">
        <v>852</v>
      </c>
      <c r="B154" s="178" t="s">
        <v>845</v>
      </c>
      <c r="C154" s="179" t="s">
        <v>853</v>
      </c>
      <c r="D154" s="184">
        <v>16.399999999999999</v>
      </c>
      <c r="E154" s="190">
        <v>0</v>
      </c>
      <c r="F154" s="188">
        <f t="shared" si="3"/>
        <v>0</v>
      </c>
    </row>
    <row r="155" spans="1:6" x14ac:dyDescent="0.25">
      <c r="A155" s="167" t="s">
        <v>854</v>
      </c>
      <c r="B155" s="178" t="s">
        <v>845</v>
      </c>
      <c r="C155" s="179" t="s">
        <v>855</v>
      </c>
      <c r="D155" s="184">
        <v>130.4</v>
      </c>
      <c r="E155" s="190">
        <v>0</v>
      </c>
      <c r="F155" s="188">
        <f t="shared" si="3"/>
        <v>0</v>
      </c>
    </row>
    <row r="156" spans="1:6" ht="63.75" x14ac:dyDescent="0.25">
      <c r="A156" s="172" t="s">
        <v>856</v>
      </c>
      <c r="B156" s="178" t="s">
        <v>845</v>
      </c>
      <c r="C156" s="179" t="s">
        <v>857</v>
      </c>
      <c r="D156" s="184">
        <v>1233.8</v>
      </c>
      <c r="E156" s="190">
        <v>360</v>
      </c>
      <c r="F156" s="188">
        <f t="shared" si="3"/>
        <v>0.29178148808558924</v>
      </c>
    </row>
    <row r="157" spans="1:6" ht="25.5" x14ac:dyDescent="0.25">
      <c r="A157" s="167" t="s">
        <v>858</v>
      </c>
      <c r="B157" s="178" t="s">
        <v>845</v>
      </c>
      <c r="C157" s="179" t="s">
        <v>859</v>
      </c>
      <c r="D157" s="184">
        <v>2654.2999999999997</v>
      </c>
      <c r="E157" s="190">
        <v>925.4</v>
      </c>
      <c r="F157" s="188">
        <f t="shared" si="3"/>
        <v>0.34864182647025582</v>
      </c>
    </row>
    <row r="158" spans="1:6" ht="25.5" x14ac:dyDescent="0.25">
      <c r="A158" s="167" t="s">
        <v>858</v>
      </c>
      <c r="B158" s="178" t="s">
        <v>845</v>
      </c>
      <c r="C158" s="179" t="s">
        <v>860</v>
      </c>
      <c r="D158" s="184">
        <v>1194.8</v>
      </c>
      <c r="E158" s="190">
        <v>526.1</v>
      </c>
      <c r="F158" s="188">
        <f t="shared" si="3"/>
        <v>0.44032474054235021</v>
      </c>
    </row>
    <row r="159" spans="1:6" ht="102" x14ac:dyDescent="0.25">
      <c r="A159" s="167" t="s">
        <v>861</v>
      </c>
      <c r="B159" s="178" t="s">
        <v>845</v>
      </c>
      <c r="C159" s="179" t="s">
        <v>862</v>
      </c>
      <c r="D159" s="184">
        <v>409.29999999999995</v>
      </c>
      <c r="E159" s="190">
        <v>135.80000000000001</v>
      </c>
      <c r="F159" s="188">
        <f t="shared" si="3"/>
        <v>0.3317859760566822</v>
      </c>
    </row>
    <row r="160" spans="1:6" ht="25.5" x14ac:dyDescent="0.25">
      <c r="A160" s="167" t="s">
        <v>719</v>
      </c>
      <c r="B160" s="178" t="s">
        <v>845</v>
      </c>
      <c r="C160" s="179" t="s">
        <v>720</v>
      </c>
      <c r="D160" s="184">
        <v>1432.1999999999998</v>
      </c>
      <c r="E160" s="190">
        <v>300.2</v>
      </c>
      <c r="F160" s="188">
        <f t="shared" si="3"/>
        <v>0.20960759670437093</v>
      </c>
    </row>
    <row r="161" spans="1:6" ht="30" x14ac:dyDescent="0.25">
      <c r="A161" s="112" t="s">
        <v>559</v>
      </c>
      <c r="B161" s="192" t="s">
        <v>863</v>
      </c>
      <c r="C161" s="193" t="s">
        <v>485</v>
      </c>
      <c r="D161" s="183">
        <f>D162</f>
        <v>881</v>
      </c>
      <c r="E161" s="183">
        <f>E162</f>
        <v>89.3</v>
      </c>
      <c r="F161" s="64">
        <f t="shared" si="3"/>
        <v>0.10136208853575482</v>
      </c>
    </row>
    <row r="162" spans="1:6" x14ac:dyDescent="0.25">
      <c r="A162" s="167" t="s">
        <v>560</v>
      </c>
      <c r="B162" s="178" t="s">
        <v>863</v>
      </c>
      <c r="C162" s="179" t="s">
        <v>561</v>
      </c>
      <c r="D162" s="184">
        <v>881</v>
      </c>
      <c r="E162" s="190">
        <v>89.3</v>
      </c>
      <c r="F162" s="188">
        <f t="shared" si="3"/>
        <v>0.10136208853575482</v>
      </c>
    </row>
    <row r="163" spans="1:6" ht="30" x14ac:dyDescent="0.25">
      <c r="A163" s="112" t="s">
        <v>864</v>
      </c>
      <c r="B163" s="192" t="s">
        <v>865</v>
      </c>
      <c r="C163" s="193" t="s">
        <v>485</v>
      </c>
      <c r="D163" s="183">
        <f>D164+D165+D166+D167</f>
        <v>162.6</v>
      </c>
      <c r="E163" s="183">
        <f>E164+E165+E166+E167</f>
        <v>105.6</v>
      </c>
      <c r="F163" s="64">
        <f t="shared" si="3"/>
        <v>0.64944649446494462</v>
      </c>
    </row>
    <row r="164" spans="1:6" ht="25.5" x14ac:dyDescent="0.25">
      <c r="A164" s="167" t="s">
        <v>525</v>
      </c>
      <c r="B164" s="178" t="s">
        <v>865</v>
      </c>
      <c r="C164" s="179" t="s">
        <v>526</v>
      </c>
      <c r="D164" s="184">
        <v>28</v>
      </c>
      <c r="E164" s="190">
        <v>28</v>
      </c>
      <c r="F164" s="188">
        <f t="shared" si="3"/>
        <v>1</v>
      </c>
    </row>
    <row r="165" spans="1:6" ht="25.5" x14ac:dyDescent="0.25">
      <c r="A165" s="167" t="s">
        <v>523</v>
      </c>
      <c r="B165" s="178" t="s">
        <v>865</v>
      </c>
      <c r="C165" s="179" t="s">
        <v>524</v>
      </c>
      <c r="D165" s="184">
        <v>132.1</v>
      </c>
      <c r="E165" s="190">
        <v>75.599999999999994</v>
      </c>
      <c r="F165" s="188">
        <f t="shared" si="3"/>
        <v>0.5722937168811506</v>
      </c>
    </row>
    <row r="166" spans="1:6" ht="25.5" x14ac:dyDescent="0.25">
      <c r="A166" s="167" t="s">
        <v>866</v>
      </c>
      <c r="B166" s="178" t="s">
        <v>865</v>
      </c>
      <c r="C166" s="180" t="s">
        <v>867</v>
      </c>
      <c r="D166" s="184">
        <v>0.5</v>
      </c>
      <c r="E166" s="190">
        <v>0</v>
      </c>
      <c r="F166" s="188">
        <f t="shared" si="3"/>
        <v>0</v>
      </c>
    </row>
    <row r="167" spans="1:6" ht="38.25" x14ac:dyDescent="0.25">
      <c r="A167" s="167" t="s">
        <v>527</v>
      </c>
      <c r="B167" s="178" t="s">
        <v>865</v>
      </c>
      <c r="C167" s="180" t="s">
        <v>528</v>
      </c>
      <c r="D167" s="184">
        <v>2</v>
      </c>
      <c r="E167" s="190">
        <v>2</v>
      </c>
      <c r="F167" s="188">
        <f t="shared" si="3"/>
        <v>1</v>
      </c>
    </row>
    <row r="168" spans="1:6" ht="45" x14ac:dyDescent="0.25">
      <c r="A168" s="191" t="s">
        <v>868</v>
      </c>
      <c r="B168" s="192" t="s">
        <v>869</v>
      </c>
      <c r="C168" s="198" t="s">
        <v>485</v>
      </c>
      <c r="D168" s="183">
        <f>D169</f>
        <v>7126.8</v>
      </c>
      <c r="E168" s="183">
        <f>E169</f>
        <v>4306.3999999999996</v>
      </c>
      <c r="F168" s="64">
        <f t="shared" si="3"/>
        <v>0.60425436380984443</v>
      </c>
    </row>
    <row r="169" spans="1:6" x14ac:dyDescent="0.25">
      <c r="A169" s="168" t="s">
        <v>870</v>
      </c>
      <c r="B169" s="178" t="s">
        <v>869</v>
      </c>
      <c r="C169" s="181" t="s">
        <v>871</v>
      </c>
      <c r="D169" s="184">
        <v>7126.8</v>
      </c>
      <c r="E169" s="190">
        <v>4306.3999999999996</v>
      </c>
      <c r="F169" s="188">
        <f t="shared" si="3"/>
        <v>0.60425436380984443</v>
      </c>
    </row>
    <row r="170" spans="1:6" ht="30" x14ac:dyDescent="0.25">
      <c r="A170" s="199" t="s">
        <v>872</v>
      </c>
      <c r="B170" s="192" t="s">
        <v>873</v>
      </c>
      <c r="C170" s="193" t="s">
        <v>485</v>
      </c>
      <c r="D170" s="183">
        <f>D171+D172+D173</f>
        <v>7729.5000000000009</v>
      </c>
      <c r="E170" s="183">
        <f>E171+E172+E173</f>
        <v>3695.5</v>
      </c>
      <c r="F170" s="64">
        <f t="shared" si="3"/>
        <v>0.4781033702050585</v>
      </c>
    </row>
    <row r="171" spans="1:6" ht="51" x14ac:dyDescent="0.25">
      <c r="A171" s="167" t="s">
        <v>682</v>
      </c>
      <c r="B171" s="178" t="s">
        <v>873</v>
      </c>
      <c r="C171" s="179" t="s">
        <v>683</v>
      </c>
      <c r="D171" s="184">
        <v>165.3</v>
      </c>
      <c r="E171" s="190">
        <v>0</v>
      </c>
      <c r="F171" s="188">
        <f t="shared" si="3"/>
        <v>0</v>
      </c>
    </row>
    <row r="172" spans="1:6" ht="39" x14ac:dyDescent="0.25">
      <c r="A172" s="168" t="s">
        <v>684</v>
      </c>
      <c r="B172" s="178" t="s">
        <v>873</v>
      </c>
      <c r="C172" s="179" t="s">
        <v>685</v>
      </c>
      <c r="D172" s="184">
        <v>214.9</v>
      </c>
      <c r="E172" s="190">
        <v>13.4</v>
      </c>
      <c r="F172" s="188">
        <f t="shared" si="3"/>
        <v>6.2354583527221966E-2</v>
      </c>
    </row>
    <row r="173" spans="1:6" ht="26.25" x14ac:dyDescent="0.25">
      <c r="A173" s="168" t="s">
        <v>686</v>
      </c>
      <c r="B173" s="178" t="s">
        <v>873</v>
      </c>
      <c r="C173" s="179" t="s">
        <v>687</v>
      </c>
      <c r="D173" s="184">
        <v>7349.3000000000011</v>
      </c>
      <c r="E173" s="190">
        <v>3682.1</v>
      </c>
      <c r="F173" s="188">
        <f t="shared" si="3"/>
        <v>0.50101370198522299</v>
      </c>
    </row>
    <row r="174" spans="1:6" ht="30" x14ac:dyDescent="0.25">
      <c r="A174" s="112" t="s">
        <v>874</v>
      </c>
      <c r="B174" s="192" t="s">
        <v>875</v>
      </c>
      <c r="C174" s="193" t="s">
        <v>485</v>
      </c>
      <c r="D174" s="183">
        <f>D175+D180</f>
        <v>2085.8000000000002</v>
      </c>
      <c r="E174" s="183">
        <f>E175+E180</f>
        <v>617.20000000000005</v>
      </c>
      <c r="F174" s="64">
        <f t="shared" si="3"/>
        <v>0.29590564771310768</v>
      </c>
    </row>
    <row r="175" spans="1:6" ht="30" x14ac:dyDescent="0.25">
      <c r="A175" s="112" t="s">
        <v>876</v>
      </c>
      <c r="B175" s="192" t="s">
        <v>877</v>
      </c>
      <c r="C175" s="193" t="s">
        <v>485</v>
      </c>
      <c r="D175" s="183">
        <f>D176+D178</f>
        <v>1181.8</v>
      </c>
      <c r="E175" s="183">
        <f>E176+E178</f>
        <v>399.1</v>
      </c>
      <c r="F175" s="64">
        <f t="shared" si="3"/>
        <v>0.33770519546454564</v>
      </c>
    </row>
    <row r="176" spans="1:6" ht="45" x14ac:dyDescent="0.25">
      <c r="A176" s="194" t="s">
        <v>548</v>
      </c>
      <c r="B176" s="192" t="s">
        <v>878</v>
      </c>
      <c r="C176" s="193" t="s">
        <v>485</v>
      </c>
      <c r="D176" s="183">
        <f>D177</f>
        <v>635.79999999999995</v>
      </c>
      <c r="E176" s="183">
        <f>E177</f>
        <v>277.60000000000002</v>
      </c>
      <c r="F176" s="64">
        <f t="shared" si="3"/>
        <v>0.43661528782636055</v>
      </c>
    </row>
    <row r="177" spans="1:6" x14ac:dyDescent="0.25">
      <c r="A177" s="168" t="s">
        <v>549</v>
      </c>
      <c r="B177" s="178" t="s">
        <v>878</v>
      </c>
      <c r="C177" s="179" t="s">
        <v>550</v>
      </c>
      <c r="D177" s="184">
        <v>635.79999999999995</v>
      </c>
      <c r="E177" s="190">
        <v>277.60000000000002</v>
      </c>
      <c r="F177" s="188">
        <f t="shared" si="3"/>
        <v>0.43661528782636055</v>
      </c>
    </row>
    <row r="178" spans="1:6" ht="45" x14ac:dyDescent="0.25">
      <c r="A178" s="112" t="s">
        <v>551</v>
      </c>
      <c r="B178" s="192" t="s">
        <v>879</v>
      </c>
      <c r="C178" s="193" t="s">
        <v>485</v>
      </c>
      <c r="D178" s="183">
        <f>D179</f>
        <v>546</v>
      </c>
      <c r="E178" s="183">
        <f>E179</f>
        <v>121.5</v>
      </c>
      <c r="F178" s="64">
        <f t="shared" si="3"/>
        <v>0.22252747252747251</v>
      </c>
    </row>
    <row r="179" spans="1:6" x14ac:dyDescent="0.25">
      <c r="A179" s="167" t="s">
        <v>724</v>
      </c>
      <c r="B179" s="178" t="s">
        <v>879</v>
      </c>
      <c r="C179" s="179" t="s">
        <v>510</v>
      </c>
      <c r="D179" s="184">
        <v>546</v>
      </c>
      <c r="E179" s="190">
        <v>121.5</v>
      </c>
      <c r="F179" s="188">
        <f t="shared" si="3"/>
        <v>0.22252747252747251</v>
      </c>
    </row>
    <row r="180" spans="1:6" ht="30" x14ac:dyDescent="0.25">
      <c r="A180" s="112" t="s">
        <v>880</v>
      </c>
      <c r="B180" s="192" t="s">
        <v>881</v>
      </c>
      <c r="C180" s="193" t="s">
        <v>485</v>
      </c>
      <c r="D180" s="183">
        <f>D181+D184</f>
        <v>904</v>
      </c>
      <c r="E180" s="183">
        <f>E181+E184</f>
        <v>218.1</v>
      </c>
      <c r="F180" s="64">
        <f t="shared" si="3"/>
        <v>0.24126106194690264</v>
      </c>
    </row>
    <row r="181" spans="1:6" ht="30" x14ac:dyDescent="0.25">
      <c r="A181" s="112" t="s">
        <v>507</v>
      </c>
      <c r="B181" s="192" t="s">
        <v>882</v>
      </c>
      <c r="C181" s="193" t="s">
        <v>485</v>
      </c>
      <c r="D181" s="183">
        <f>D182+D183</f>
        <v>679</v>
      </c>
      <c r="E181" s="183">
        <f>E182+E183</f>
        <v>193.1</v>
      </c>
      <c r="F181" s="64">
        <f t="shared" si="3"/>
        <v>0.28438880706921943</v>
      </c>
    </row>
    <row r="182" spans="1:6" ht="39" x14ac:dyDescent="0.25">
      <c r="A182" s="173" t="s">
        <v>508</v>
      </c>
      <c r="B182" s="178" t="s">
        <v>882</v>
      </c>
      <c r="C182" s="179" t="s">
        <v>509</v>
      </c>
      <c r="D182" s="184">
        <v>295</v>
      </c>
      <c r="E182" s="190">
        <v>108.1</v>
      </c>
      <c r="F182" s="188">
        <f t="shared" si="3"/>
        <v>0.36644067796610169</v>
      </c>
    </row>
    <row r="183" spans="1:6" x14ac:dyDescent="0.25">
      <c r="A183" s="168" t="s">
        <v>724</v>
      </c>
      <c r="B183" s="178" t="s">
        <v>882</v>
      </c>
      <c r="C183" s="179" t="s">
        <v>510</v>
      </c>
      <c r="D183" s="184">
        <v>384</v>
      </c>
      <c r="E183" s="190">
        <v>85</v>
      </c>
      <c r="F183" s="188">
        <f t="shared" si="3"/>
        <v>0.22135416666666666</v>
      </c>
    </row>
    <row r="184" spans="1:6" ht="60" x14ac:dyDescent="0.25">
      <c r="A184" s="194" t="s">
        <v>511</v>
      </c>
      <c r="B184" s="192" t="s">
        <v>883</v>
      </c>
      <c r="C184" s="193" t="s">
        <v>485</v>
      </c>
      <c r="D184" s="183">
        <f>D185</f>
        <v>225</v>
      </c>
      <c r="E184" s="183">
        <f>E185</f>
        <v>25</v>
      </c>
      <c r="F184" s="64">
        <f t="shared" si="3"/>
        <v>0.1111111111111111</v>
      </c>
    </row>
    <row r="185" spans="1:6" x14ac:dyDescent="0.25">
      <c r="A185" s="173" t="s">
        <v>512</v>
      </c>
      <c r="B185" s="178" t="s">
        <v>883</v>
      </c>
      <c r="C185" s="179" t="s">
        <v>513</v>
      </c>
      <c r="D185" s="184">
        <v>225</v>
      </c>
      <c r="E185" s="190">
        <v>25</v>
      </c>
      <c r="F185" s="188">
        <f t="shared" si="3"/>
        <v>0.1111111111111111</v>
      </c>
    </row>
    <row r="186" spans="1:6" ht="60" x14ac:dyDescent="0.25">
      <c r="A186" s="112" t="s">
        <v>884</v>
      </c>
      <c r="B186" s="200" t="s">
        <v>885</v>
      </c>
      <c r="C186" s="201" t="s">
        <v>485</v>
      </c>
      <c r="D186" s="183">
        <f>D187+D190</f>
        <v>8130.9</v>
      </c>
      <c r="E186" s="183">
        <f>E187+E190</f>
        <v>2502.7000000000003</v>
      </c>
      <c r="F186" s="64">
        <f t="shared" si="3"/>
        <v>0.30780110442878406</v>
      </c>
    </row>
    <row r="187" spans="1:6" x14ac:dyDescent="0.25">
      <c r="A187" s="202" t="s">
        <v>886</v>
      </c>
      <c r="B187" s="200" t="s">
        <v>887</v>
      </c>
      <c r="C187" s="201" t="s">
        <v>485</v>
      </c>
      <c r="D187" s="183">
        <f>D188+D189</f>
        <v>3591.6000000000004</v>
      </c>
      <c r="E187" s="183">
        <f>E188+E189</f>
        <v>0</v>
      </c>
      <c r="F187" s="64">
        <f t="shared" si="3"/>
        <v>0</v>
      </c>
    </row>
    <row r="188" spans="1:6" ht="25.5" x14ac:dyDescent="0.25">
      <c r="A188" s="167" t="s">
        <v>888</v>
      </c>
      <c r="B188" s="182" t="s">
        <v>887</v>
      </c>
      <c r="C188" s="180" t="s">
        <v>889</v>
      </c>
      <c r="D188" s="184">
        <v>213.5</v>
      </c>
      <c r="E188" s="190">
        <v>0</v>
      </c>
      <c r="F188" s="188">
        <f t="shared" si="3"/>
        <v>0</v>
      </c>
    </row>
    <row r="189" spans="1:6" ht="63.75" x14ac:dyDescent="0.25">
      <c r="A189" s="167" t="s">
        <v>961</v>
      </c>
      <c r="B189" s="182" t="s">
        <v>887</v>
      </c>
      <c r="C189" s="180" t="s">
        <v>890</v>
      </c>
      <c r="D189" s="184">
        <v>3378.1000000000004</v>
      </c>
      <c r="E189" s="190">
        <v>0</v>
      </c>
      <c r="F189" s="188">
        <f t="shared" si="3"/>
        <v>0</v>
      </c>
    </row>
    <row r="190" spans="1:6" ht="45" x14ac:dyDescent="0.25">
      <c r="A190" s="203" t="s">
        <v>891</v>
      </c>
      <c r="B190" s="200" t="s">
        <v>892</v>
      </c>
      <c r="C190" s="201" t="s">
        <v>485</v>
      </c>
      <c r="D190" s="183">
        <f>D191+D192+D193</f>
        <v>4539.2999999999993</v>
      </c>
      <c r="E190" s="183">
        <f>E191+E192+E193</f>
        <v>2502.7000000000003</v>
      </c>
      <c r="F190" s="64">
        <f t="shared" si="3"/>
        <v>0.5513405150573879</v>
      </c>
    </row>
    <row r="191" spans="1:6" ht="51" x14ac:dyDescent="0.25">
      <c r="A191" s="172" t="s">
        <v>682</v>
      </c>
      <c r="B191" s="182" t="s">
        <v>892</v>
      </c>
      <c r="C191" s="180" t="s">
        <v>683</v>
      </c>
      <c r="D191" s="184">
        <v>255.3</v>
      </c>
      <c r="E191" s="190">
        <v>244.8</v>
      </c>
      <c r="F191" s="188">
        <f t="shared" si="3"/>
        <v>0.95887191539365457</v>
      </c>
    </row>
    <row r="192" spans="1:6" ht="25.5" x14ac:dyDescent="0.25">
      <c r="A192" s="167" t="s">
        <v>893</v>
      </c>
      <c r="B192" s="182" t="s">
        <v>892</v>
      </c>
      <c r="C192" s="180" t="s">
        <v>894</v>
      </c>
      <c r="D192" s="184">
        <v>34.6</v>
      </c>
      <c r="E192" s="190">
        <v>30</v>
      </c>
      <c r="F192" s="188">
        <f t="shared" si="3"/>
        <v>0.86705202312138729</v>
      </c>
    </row>
    <row r="193" spans="1:6" ht="25.5" x14ac:dyDescent="0.25">
      <c r="A193" s="167" t="s">
        <v>895</v>
      </c>
      <c r="B193" s="182" t="s">
        <v>892</v>
      </c>
      <c r="C193" s="180" t="s">
        <v>896</v>
      </c>
      <c r="D193" s="184">
        <v>4249.3999999999996</v>
      </c>
      <c r="E193" s="190">
        <v>2227.9</v>
      </c>
      <c r="F193" s="188">
        <f t="shared" si="3"/>
        <v>0.52428578152209726</v>
      </c>
    </row>
    <row r="194" spans="1:6" ht="45" x14ac:dyDescent="0.25">
      <c r="A194" s="112" t="s">
        <v>897</v>
      </c>
      <c r="B194" s="192" t="s">
        <v>487</v>
      </c>
      <c r="C194" s="193" t="s">
        <v>485</v>
      </c>
      <c r="D194" s="183">
        <f>D195</f>
        <v>14759</v>
      </c>
      <c r="E194" s="183">
        <f>E195</f>
        <v>2833.7</v>
      </c>
      <c r="F194" s="64">
        <f t="shared" si="3"/>
        <v>0.19199810285249677</v>
      </c>
    </row>
    <row r="195" spans="1:6" ht="60" x14ac:dyDescent="0.25">
      <c r="A195" s="203" t="s">
        <v>898</v>
      </c>
      <c r="B195" s="192" t="s">
        <v>488</v>
      </c>
      <c r="C195" s="193" t="s">
        <v>485</v>
      </c>
      <c r="D195" s="183">
        <f>D196+D197+D198+D199+D200+D201</f>
        <v>14759</v>
      </c>
      <c r="E195" s="183">
        <f>E196+E197+E198+E199+E200+E201</f>
        <v>2833.7</v>
      </c>
      <c r="F195" s="64">
        <f t="shared" si="3"/>
        <v>0.19199810285249677</v>
      </c>
    </row>
    <row r="196" spans="1:6" x14ac:dyDescent="0.25">
      <c r="A196" s="167" t="s">
        <v>489</v>
      </c>
      <c r="B196" s="178" t="s">
        <v>488</v>
      </c>
      <c r="C196" s="179" t="s">
        <v>490</v>
      </c>
      <c r="D196" s="184">
        <v>9651</v>
      </c>
      <c r="E196" s="190">
        <v>2416.6999999999998</v>
      </c>
      <c r="F196" s="188">
        <f t="shared" si="3"/>
        <v>0.25040928401201945</v>
      </c>
    </row>
    <row r="197" spans="1:6" ht="25.5" x14ac:dyDescent="0.25">
      <c r="A197" s="172" t="s">
        <v>516</v>
      </c>
      <c r="B197" s="178" t="s">
        <v>488</v>
      </c>
      <c r="C197" s="179" t="s">
        <v>517</v>
      </c>
      <c r="D197" s="184">
        <v>508.7</v>
      </c>
      <c r="E197" s="190">
        <v>0</v>
      </c>
      <c r="F197" s="188">
        <f t="shared" si="3"/>
        <v>0</v>
      </c>
    </row>
    <row r="198" spans="1:6" x14ac:dyDescent="0.25">
      <c r="A198" s="167" t="s">
        <v>519</v>
      </c>
      <c r="B198" s="178" t="s">
        <v>488</v>
      </c>
      <c r="C198" s="179" t="s">
        <v>520</v>
      </c>
      <c r="D198" s="184">
        <v>509.40000000000003</v>
      </c>
      <c r="E198" s="190">
        <v>0</v>
      </c>
      <c r="F198" s="188">
        <f t="shared" si="3"/>
        <v>0</v>
      </c>
    </row>
    <row r="199" spans="1:6" ht="25.5" x14ac:dyDescent="0.25">
      <c r="A199" s="167" t="s">
        <v>491</v>
      </c>
      <c r="B199" s="178" t="s">
        <v>488</v>
      </c>
      <c r="C199" s="179" t="s">
        <v>492</v>
      </c>
      <c r="D199" s="184">
        <v>3579.9000000000005</v>
      </c>
      <c r="E199" s="190">
        <v>417</v>
      </c>
      <c r="F199" s="188">
        <f t="shared" si="3"/>
        <v>0.11648370066202965</v>
      </c>
    </row>
    <row r="200" spans="1:6" x14ac:dyDescent="0.25">
      <c r="A200" s="167" t="s">
        <v>493</v>
      </c>
      <c r="B200" s="178" t="s">
        <v>488</v>
      </c>
      <c r="C200" s="179" t="s">
        <v>494</v>
      </c>
      <c r="D200" s="184">
        <v>500</v>
      </c>
      <c r="E200" s="190">
        <v>0</v>
      </c>
      <c r="F200" s="188">
        <f t="shared" si="3"/>
        <v>0</v>
      </c>
    </row>
    <row r="201" spans="1:6" x14ac:dyDescent="0.25">
      <c r="A201" s="167" t="s">
        <v>584</v>
      </c>
      <c r="B201" s="178" t="s">
        <v>488</v>
      </c>
      <c r="C201" s="179" t="s">
        <v>899</v>
      </c>
      <c r="D201" s="184">
        <v>10</v>
      </c>
      <c r="E201" s="190">
        <v>0</v>
      </c>
      <c r="F201" s="188">
        <f t="shared" si="3"/>
        <v>0</v>
      </c>
    </row>
    <row r="202" spans="1:6" ht="45" x14ac:dyDescent="0.25">
      <c r="A202" s="112" t="s">
        <v>900</v>
      </c>
      <c r="B202" s="192" t="s">
        <v>514</v>
      </c>
      <c r="C202" s="193" t="s">
        <v>485</v>
      </c>
      <c r="D202" s="196">
        <f>D203+D210</f>
        <v>6327.6</v>
      </c>
      <c r="E202" s="196">
        <f>E203+E210</f>
        <v>2675.8</v>
      </c>
      <c r="F202" s="64">
        <f t="shared" si="3"/>
        <v>0.42287755231051266</v>
      </c>
    </row>
    <row r="203" spans="1:6" ht="60" x14ac:dyDescent="0.25">
      <c r="A203" s="112" t="s">
        <v>901</v>
      </c>
      <c r="B203" s="192" t="s">
        <v>515</v>
      </c>
      <c r="C203" s="193" t="s">
        <v>485</v>
      </c>
      <c r="D203" s="196">
        <f>D204+D205+D206+D207+D208+D209</f>
        <v>6189.2000000000007</v>
      </c>
      <c r="E203" s="196">
        <f>E204+E205+E206+E207+E208+E209</f>
        <v>2675.8</v>
      </c>
      <c r="F203" s="64">
        <f t="shared" si="3"/>
        <v>0.43233374264848445</v>
      </c>
    </row>
    <row r="204" spans="1:6" x14ac:dyDescent="0.25">
      <c r="A204" s="167" t="s">
        <v>761</v>
      </c>
      <c r="B204" s="178" t="s">
        <v>515</v>
      </c>
      <c r="C204" s="179" t="s">
        <v>762</v>
      </c>
      <c r="D204" s="184">
        <v>200</v>
      </c>
      <c r="E204" s="190">
        <v>0</v>
      </c>
      <c r="F204" s="188">
        <f t="shared" si="3"/>
        <v>0</v>
      </c>
    </row>
    <row r="205" spans="1:6" x14ac:dyDescent="0.25">
      <c r="A205" s="167" t="s">
        <v>763</v>
      </c>
      <c r="B205" s="178" t="s">
        <v>515</v>
      </c>
      <c r="C205" s="179" t="s">
        <v>764</v>
      </c>
      <c r="D205" s="184">
        <v>786.5</v>
      </c>
      <c r="E205" s="190">
        <v>786.4</v>
      </c>
      <c r="F205" s="188">
        <f t="shared" si="3"/>
        <v>0.99987285441830898</v>
      </c>
    </row>
    <row r="206" spans="1:6" ht="38.25" x14ac:dyDescent="0.25">
      <c r="A206" s="167" t="s">
        <v>769</v>
      </c>
      <c r="B206" s="178" t="s">
        <v>515</v>
      </c>
      <c r="C206" s="179" t="s">
        <v>770</v>
      </c>
      <c r="D206" s="184">
        <v>1326</v>
      </c>
      <c r="E206" s="190">
        <v>400.2</v>
      </c>
      <c r="F206" s="188">
        <f t="shared" si="3"/>
        <v>0.3018099547511312</v>
      </c>
    </row>
    <row r="207" spans="1:6" ht="25.5" x14ac:dyDescent="0.25">
      <c r="A207" s="167" t="s">
        <v>902</v>
      </c>
      <c r="B207" s="178" t="s">
        <v>515</v>
      </c>
      <c r="C207" s="179" t="s">
        <v>903</v>
      </c>
      <c r="D207" s="185">
        <v>3317.6000000000004</v>
      </c>
      <c r="E207" s="190">
        <v>1392.4</v>
      </c>
      <c r="F207" s="188">
        <f t="shared" ref="F207:F270" si="4">E207/D207</f>
        <v>0.4197009886665059</v>
      </c>
    </row>
    <row r="208" spans="1:6" ht="25.5" x14ac:dyDescent="0.25">
      <c r="A208" s="167" t="s">
        <v>904</v>
      </c>
      <c r="B208" s="178" t="s">
        <v>515</v>
      </c>
      <c r="C208" s="179" t="s">
        <v>905</v>
      </c>
      <c r="D208" s="184">
        <v>354</v>
      </c>
      <c r="E208" s="190">
        <v>47.3</v>
      </c>
      <c r="F208" s="188">
        <f t="shared" si="4"/>
        <v>0.13361581920903953</v>
      </c>
    </row>
    <row r="209" spans="1:6" ht="25.5" x14ac:dyDescent="0.25">
      <c r="A209" s="172" t="s">
        <v>906</v>
      </c>
      <c r="B209" s="178" t="s">
        <v>515</v>
      </c>
      <c r="C209" s="179" t="s">
        <v>907</v>
      </c>
      <c r="D209" s="185">
        <v>205.1</v>
      </c>
      <c r="E209" s="190">
        <v>49.5</v>
      </c>
      <c r="F209" s="188">
        <f t="shared" si="4"/>
        <v>0.24134568503169188</v>
      </c>
    </row>
    <row r="210" spans="1:6" ht="75" x14ac:dyDescent="0.25">
      <c r="A210" s="112" t="s">
        <v>908</v>
      </c>
      <c r="B210" s="192" t="s">
        <v>518</v>
      </c>
      <c r="C210" s="193" t="s">
        <v>485</v>
      </c>
      <c r="D210" s="183">
        <f>D211</f>
        <v>138.4</v>
      </c>
      <c r="E210" s="183">
        <f>E211</f>
        <v>0</v>
      </c>
      <c r="F210" s="64">
        <f t="shared" si="4"/>
        <v>0</v>
      </c>
    </row>
    <row r="211" spans="1:6" ht="25.5" x14ac:dyDescent="0.25">
      <c r="A211" s="174" t="s">
        <v>909</v>
      </c>
      <c r="B211" s="178" t="s">
        <v>518</v>
      </c>
      <c r="C211" s="179" t="s">
        <v>520</v>
      </c>
      <c r="D211" s="184">
        <v>138.4</v>
      </c>
      <c r="E211" s="190">
        <v>0</v>
      </c>
      <c r="F211" s="188">
        <f t="shared" si="4"/>
        <v>0</v>
      </c>
    </row>
    <row r="212" spans="1:6" ht="30" x14ac:dyDescent="0.25">
      <c r="A212" s="204" t="s">
        <v>910</v>
      </c>
      <c r="B212" s="192" t="s">
        <v>529</v>
      </c>
      <c r="C212" s="193" t="s">
        <v>485</v>
      </c>
      <c r="D212" s="183">
        <f>D213+D222+D230+D236+D241</f>
        <v>108797.9</v>
      </c>
      <c r="E212" s="183">
        <f>E213+E222+E230+E236+E241</f>
        <v>55530.3</v>
      </c>
      <c r="F212" s="64">
        <f t="shared" si="4"/>
        <v>0.51039863820900955</v>
      </c>
    </row>
    <row r="213" spans="1:6" ht="30" x14ac:dyDescent="0.25">
      <c r="A213" s="204" t="s">
        <v>911</v>
      </c>
      <c r="B213" s="192" t="s">
        <v>530</v>
      </c>
      <c r="C213" s="193" t="s">
        <v>485</v>
      </c>
      <c r="D213" s="183">
        <f>D214+D215+D216+D217+D218+D219+D220+D221</f>
        <v>27828.1</v>
      </c>
      <c r="E213" s="183">
        <f>E214+E215+E216+E217+E218+E219+E220+E221</f>
        <v>15514</v>
      </c>
      <c r="F213" s="64">
        <f t="shared" si="4"/>
        <v>0.55749404379026957</v>
      </c>
    </row>
    <row r="214" spans="1:6" ht="51" x14ac:dyDescent="0.25">
      <c r="A214" s="167" t="s">
        <v>682</v>
      </c>
      <c r="B214" s="178" t="s">
        <v>530</v>
      </c>
      <c r="C214" s="179" t="s">
        <v>683</v>
      </c>
      <c r="D214" s="184">
        <v>627.4</v>
      </c>
      <c r="E214" s="190">
        <v>427.4</v>
      </c>
      <c r="F214" s="188">
        <f t="shared" si="4"/>
        <v>0.68122409945808093</v>
      </c>
    </row>
    <row r="215" spans="1:6" ht="39" x14ac:dyDescent="0.25">
      <c r="A215" s="168" t="s">
        <v>684</v>
      </c>
      <c r="B215" s="178" t="s">
        <v>530</v>
      </c>
      <c r="C215" s="179" t="s">
        <v>685</v>
      </c>
      <c r="D215" s="184">
        <v>2271.9</v>
      </c>
      <c r="E215" s="190">
        <v>30</v>
      </c>
      <c r="F215" s="188">
        <f t="shared" si="4"/>
        <v>1.3204806549584048E-2</v>
      </c>
    </row>
    <row r="216" spans="1:6" ht="26.25" x14ac:dyDescent="0.25">
      <c r="A216" s="168" t="s">
        <v>686</v>
      </c>
      <c r="B216" s="178" t="s">
        <v>530</v>
      </c>
      <c r="C216" s="179" t="s">
        <v>687</v>
      </c>
      <c r="D216" s="184">
        <v>22748.5</v>
      </c>
      <c r="E216" s="190">
        <v>14530</v>
      </c>
      <c r="F216" s="188">
        <f t="shared" si="4"/>
        <v>0.63872343231421846</v>
      </c>
    </row>
    <row r="217" spans="1:6" ht="51" x14ac:dyDescent="0.25">
      <c r="A217" s="172" t="s">
        <v>688</v>
      </c>
      <c r="B217" s="178" t="s">
        <v>530</v>
      </c>
      <c r="C217" s="179" t="s">
        <v>689</v>
      </c>
      <c r="D217" s="184">
        <v>955.8</v>
      </c>
      <c r="E217" s="190">
        <v>140.5</v>
      </c>
      <c r="F217" s="188">
        <f t="shared" si="4"/>
        <v>0.14699727976564136</v>
      </c>
    </row>
    <row r="218" spans="1:6" ht="39" x14ac:dyDescent="0.25">
      <c r="A218" s="173" t="s">
        <v>690</v>
      </c>
      <c r="B218" s="178" t="s">
        <v>530</v>
      </c>
      <c r="C218" s="179" t="s">
        <v>691</v>
      </c>
      <c r="D218" s="184">
        <v>223.6</v>
      </c>
      <c r="E218" s="190">
        <v>50.4</v>
      </c>
      <c r="F218" s="188">
        <f t="shared" si="4"/>
        <v>0.22540250447227192</v>
      </c>
    </row>
    <row r="219" spans="1:6" ht="51.75" x14ac:dyDescent="0.25">
      <c r="A219" s="173" t="s">
        <v>692</v>
      </c>
      <c r="B219" s="178" t="s">
        <v>530</v>
      </c>
      <c r="C219" s="179" t="s">
        <v>693</v>
      </c>
      <c r="D219" s="184">
        <v>724.80000000000007</v>
      </c>
      <c r="E219" s="190">
        <v>183.2</v>
      </c>
      <c r="F219" s="188">
        <f t="shared" si="4"/>
        <v>0.2527593818984547</v>
      </c>
    </row>
    <row r="220" spans="1:6" ht="38.25" x14ac:dyDescent="0.25">
      <c r="A220" s="172" t="s">
        <v>912</v>
      </c>
      <c r="B220" s="178" t="s">
        <v>530</v>
      </c>
      <c r="C220" s="179" t="s">
        <v>913</v>
      </c>
      <c r="D220" s="184">
        <v>189.20000000000002</v>
      </c>
      <c r="E220" s="190">
        <v>65.599999999999994</v>
      </c>
      <c r="F220" s="188">
        <f t="shared" si="4"/>
        <v>0.34672304439746293</v>
      </c>
    </row>
    <row r="221" spans="1:6" ht="51" x14ac:dyDescent="0.25">
      <c r="A221" s="172" t="s">
        <v>688</v>
      </c>
      <c r="B221" s="178" t="s">
        <v>530</v>
      </c>
      <c r="C221" s="179" t="s">
        <v>696</v>
      </c>
      <c r="D221" s="184">
        <v>86.900000000000091</v>
      </c>
      <c r="E221" s="190">
        <v>86.9</v>
      </c>
      <c r="F221" s="188">
        <f t="shared" si="4"/>
        <v>0.999999999999999</v>
      </c>
    </row>
    <row r="222" spans="1:6" ht="30" x14ac:dyDescent="0.25">
      <c r="A222" s="194" t="s">
        <v>914</v>
      </c>
      <c r="B222" s="192" t="s">
        <v>531</v>
      </c>
      <c r="C222" s="193" t="s">
        <v>485</v>
      </c>
      <c r="D222" s="183">
        <f>D223+D224+D225+D226+D227+D228+D229</f>
        <v>17310.160000000003</v>
      </c>
      <c r="E222" s="183">
        <f>E223+E224+E225+E226+E227+E228+E229</f>
        <v>6247.7999999999993</v>
      </c>
      <c r="F222" s="64">
        <f t="shared" si="4"/>
        <v>0.36093253904065575</v>
      </c>
    </row>
    <row r="223" spans="1:6" ht="51" x14ac:dyDescent="0.25">
      <c r="A223" s="167" t="s">
        <v>682</v>
      </c>
      <c r="B223" s="178" t="s">
        <v>531</v>
      </c>
      <c r="C223" s="179" t="s">
        <v>683</v>
      </c>
      <c r="D223" s="184">
        <v>110</v>
      </c>
      <c r="E223" s="190">
        <v>90</v>
      </c>
      <c r="F223" s="188">
        <f t="shared" si="4"/>
        <v>0.81818181818181823</v>
      </c>
    </row>
    <row r="224" spans="1:6" ht="39" x14ac:dyDescent="0.25">
      <c r="A224" s="168" t="s">
        <v>684</v>
      </c>
      <c r="B224" s="178" t="s">
        <v>531</v>
      </c>
      <c r="C224" s="179" t="s">
        <v>685</v>
      </c>
      <c r="D224" s="184">
        <v>4694.16</v>
      </c>
      <c r="E224" s="190">
        <v>53</v>
      </c>
      <c r="F224" s="188">
        <f t="shared" si="4"/>
        <v>1.1290624946742335E-2</v>
      </c>
    </row>
    <row r="225" spans="1:6" ht="26.25" x14ac:dyDescent="0.25">
      <c r="A225" s="173" t="s">
        <v>686</v>
      </c>
      <c r="B225" s="178" t="s">
        <v>531</v>
      </c>
      <c r="C225" s="179" t="s">
        <v>687</v>
      </c>
      <c r="D225" s="184">
        <v>11862.1</v>
      </c>
      <c r="E225" s="190">
        <v>5971.9</v>
      </c>
      <c r="F225" s="188">
        <f t="shared" si="4"/>
        <v>0.5034437409902125</v>
      </c>
    </row>
    <row r="226" spans="1:6" x14ac:dyDescent="0.25">
      <c r="A226" s="168" t="s">
        <v>915</v>
      </c>
      <c r="B226" s="178" t="s">
        <v>531</v>
      </c>
      <c r="C226" s="179" t="s">
        <v>916</v>
      </c>
      <c r="D226" s="184">
        <v>46.5</v>
      </c>
      <c r="E226" s="190">
        <v>0</v>
      </c>
      <c r="F226" s="188">
        <f t="shared" si="4"/>
        <v>0</v>
      </c>
    </row>
    <row r="227" spans="1:6" ht="51" x14ac:dyDescent="0.25">
      <c r="A227" s="167" t="s">
        <v>688</v>
      </c>
      <c r="B227" s="178" t="s">
        <v>531</v>
      </c>
      <c r="C227" s="179" t="s">
        <v>689</v>
      </c>
      <c r="D227" s="184">
        <v>533.5</v>
      </c>
      <c r="E227" s="190">
        <v>79</v>
      </c>
      <c r="F227" s="188">
        <f t="shared" si="4"/>
        <v>0.14807872539831302</v>
      </c>
    </row>
    <row r="228" spans="1:6" ht="51" x14ac:dyDescent="0.25">
      <c r="A228" s="167" t="s">
        <v>688</v>
      </c>
      <c r="B228" s="178" t="s">
        <v>531</v>
      </c>
      <c r="C228" s="179" t="s">
        <v>696</v>
      </c>
      <c r="D228" s="184">
        <v>53.899999999999977</v>
      </c>
      <c r="E228" s="190">
        <v>53.9</v>
      </c>
      <c r="F228" s="188">
        <f t="shared" si="4"/>
        <v>1.0000000000000004</v>
      </c>
    </row>
    <row r="229" spans="1:6" ht="25.5" x14ac:dyDescent="0.25">
      <c r="A229" s="169" t="s">
        <v>917</v>
      </c>
      <c r="B229" s="178" t="s">
        <v>531</v>
      </c>
      <c r="C229" s="179" t="s">
        <v>532</v>
      </c>
      <c r="D229" s="184">
        <v>10</v>
      </c>
      <c r="E229" s="190">
        <v>0</v>
      </c>
      <c r="F229" s="188">
        <f t="shared" si="4"/>
        <v>0</v>
      </c>
    </row>
    <row r="230" spans="1:6" ht="30" x14ac:dyDescent="0.25">
      <c r="A230" s="204" t="s">
        <v>918</v>
      </c>
      <c r="B230" s="192" t="s">
        <v>533</v>
      </c>
      <c r="C230" s="193" t="s">
        <v>485</v>
      </c>
      <c r="D230" s="183">
        <f>D231+D232+D233+D234+D235</f>
        <v>52969.200000000004</v>
      </c>
      <c r="E230" s="183">
        <f>E231+E232+E233+E234+E235</f>
        <v>27583.600000000002</v>
      </c>
      <c r="F230" s="64">
        <f t="shared" si="4"/>
        <v>0.5207479063304713</v>
      </c>
    </row>
    <row r="231" spans="1:6" ht="51" x14ac:dyDescent="0.25">
      <c r="A231" s="172" t="s">
        <v>682</v>
      </c>
      <c r="B231" s="178" t="s">
        <v>533</v>
      </c>
      <c r="C231" s="179" t="s">
        <v>683</v>
      </c>
      <c r="D231" s="184">
        <v>871.59999999999991</v>
      </c>
      <c r="E231" s="190">
        <v>474.4</v>
      </c>
      <c r="F231" s="188">
        <f t="shared" si="4"/>
        <v>0.54428636989444701</v>
      </c>
    </row>
    <row r="232" spans="1:6" ht="39" x14ac:dyDescent="0.25">
      <c r="A232" s="168" t="s">
        <v>684</v>
      </c>
      <c r="B232" s="178" t="s">
        <v>533</v>
      </c>
      <c r="C232" s="179" t="s">
        <v>685</v>
      </c>
      <c r="D232" s="184">
        <v>8381.7999999999993</v>
      </c>
      <c r="E232" s="190">
        <v>2433.5</v>
      </c>
      <c r="F232" s="188">
        <f t="shared" si="4"/>
        <v>0.29033143238922432</v>
      </c>
    </row>
    <row r="233" spans="1:6" ht="26.25" x14ac:dyDescent="0.25">
      <c r="A233" s="168" t="s">
        <v>686</v>
      </c>
      <c r="B233" s="178" t="s">
        <v>533</v>
      </c>
      <c r="C233" s="179" t="s">
        <v>687</v>
      </c>
      <c r="D233" s="184">
        <v>42502</v>
      </c>
      <c r="E233" s="190">
        <v>24393</v>
      </c>
      <c r="F233" s="188">
        <f t="shared" si="4"/>
        <v>0.57392593289727545</v>
      </c>
    </row>
    <row r="234" spans="1:6" ht="51" x14ac:dyDescent="0.25">
      <c r="A234" s="167" t="s">
        <v>688</v>
      </c>
      <c r="B234" s="178" t="s">
        <v>533</v>
      </c>
      <c r="C234" s="179" t="s">
        <v>689</v>
      </c>
      <c r="D234" s="184">
        <v>1102.4000000000001</v>
      </c>
      <c r="E234" s="190">
        <v>171.3</v>
      </c>
      <c r="F234" s="188">
        <f t="shared" si="4"/>
        <v>0.15538824383164004</v>
      </c>
    </row>
    <row r="235" spans="1:6" ht="51" x14ac:dyDescent="0.25">
      <c r="A235" s="167" t="s">
        <v>688</v>
      </c>
      <c r="B235" s="178" t="s">
        <v>533</v>
      </c>
      <c r="C235" s="179" t="s">
        <v>696</v>
      </c>
      <c r="D235" s="184">
        <v>111.39999999999981</v>
      </c>
      <c r="E235" s="190">
        <v>111.4</v>
      </c>
      <c r="F235" s="188">
        <f t="shared" si="4"/>
        <v>1.0000000000000018</v>
      </c>
    </row>
    <row r="236" spans="1:6" ht="45" x14ac:dyDescent="0.25">
      <c r="A236" s="112" t="s">
        <v>919</v>
      </c>
      <c r="B236" s="192" t="s">
        <v>920</v>
      </c>
      <c r="C236" s="193" t="s">
        <v>485</v>
      </c>
      <c r="D236" s="183">
        <f>D237+D238+D239+D240</f>
        <v>9448.5399999999972</v>
      </c>
      <c r="E236" s="183">
        <f>E237+E238+E239+E240</f>
        <v>5485.0999999999995</v>
      </c>
      <c r="F236" s="64">
        <f t="shared" si="4"/>
        <v>0.58052355178683701</v>
      </c>
    </row>
    <row r="237" spans="1:6" x14ac:dyDescent="0.25">
      <c r="A237" s="168" t="s">
        <v>715</v>
      </c>
      <c r="B237" s="178" t="s">
        <v>920</v>
      </c>
      <c r="C237" s="179" t="s">
        <v>716</v>
      </c>
      <c r="D237" s="184">
        <v>9001.9399999999987</v>
      </c>
      <c r="E237" s="190">
        <v>5313</v>
      </c>
      <c r="F237" s="188">
        <f t="shared" si="4"/>
        <v>0.59020611112715715</v>
      </c>
    </row>
    <row r="238" spans="1:6" x14ac:dyDescent="0.25">
      <c r="A238" s="167" t="s">
        <v>781</v>
      </c>
      <c r="B238" s="178" t="s">
        <v>920</v>
      </c>
      <c r="C238" s="179" t="s">
        <v>782</v>
      </c>
      <c r="D238" s="184">
        <v>33.9</v>
      </c>
      <c r="E238" s="190">
        <v>25.7</v>
      </c>
      <c r="F238" s="188">
        <f t="shared" si="4"/>
        <v>0.75811209439528027</v>
      </c>
    </row>
    <row r="239" spans="1:6" x14ac:dyDescent="0.25">
      <c r="A239" s="167" t="s">
        <v>717</v>
      </c>
      <c r="B239" s="178" t="s">
        <v>920</v>
      </c>
      <c r="C239" s="179" t="s">
        <v>718</v>
      </c>
      <c r="D239" s="184">
        <v>283.30000000000007</v>
      </c>
      <c r="E239" s="190">
        <v>146.4</v>
      </c>
      <c r="F239" s="188">
        <f t="shared" si="4"/>
        <v>0.5167666784327567</v>
      </c>
    </row>
    <row r="240" spans="1:6" ht="51" x14ac:dyDescent="0.25">
      <c r="A240" s="172" t="s">
        <v>682</v>
      </c>
      <c r="B240" s="178" t="s">
        <v>920</v>
      </c>
      <c r="C240" s="179" t="s">
        <v>683</v>
      </c>
      <c r="D240" s="184">
        <v>129.4</v>
      </c>
      <c r="E240" s="190">
        <v>0</v>
      </c>
      <c r="F240" s="188">
        <f t="shared" si="4"/>
        <v>0</v>
      </c>
    </row>
    <row r="241" spans="1:6" ht="30" x14ac:dyDescent="0.25">
      <c r="A241" s="205" t="s">
        <v>921</v>
      </c>
      <c r="B241" s="192" t="s">
        <v>922</v>
      </c>
      <c r="C241" s="193" t="s">
        <v>485</v>
      </c>
      <c r="D241" s="183">
        <f>D242</f>
        <v>1241.9000000000001</v>
      </c>
      <c r="E241" s="183">
        <f>E242</f>
        <v>699.8</v>
      </c>
      <c r="F241" s="64">
        <f t="shared" si="4"/>
        <v>0.56349142443030831</v>
      </c>
    </row>
    <row r="242" spans="1:6" x14ac:dyDescent="0.25">
      <c r="A242" s="175" t="s">
        <v>724</v>
      </c>
      <c r="B242" s="178" t="s">
        <v>922</v>
      </c>
      <c r="C242" s="179" t="s">
        <v>510</v>
      </c>
      <c r="D242" s="184">
        <v>1241.9000000000001</v>
      </c>
      <c r="E242" s="190">
        <v>699.8</v>
      </c>
      <c r="F242" s="188">
        <f t="shared" si="4"/>
        <v>0.56349142443030831</v>
      </c>
    </row>
    <row r="243" spans="1:6" ht="45" x14ac:dyDescent="0.25">
      <c r="A243" s="194" t="s">
        <v>923</v>
      </c>
      <c r="B243" s="192" t="s">
        <v>534</v>
      </c>
      <c r="C243" s="193" t="s">
        <v>485</v>
      </c>
      <c r="D243" s="183">
        <f>D244+D247</f>
        <v>7091.1000000000013</v>
      </c>
      <c r="E243" s="183">
        <f>E244+E247</f>
        <v>2671.1</v>
      </c>
      <c r="F243" s="64">
        <f t="shared" si="4"/>
        <v>0.37668344826613637</v>
      </c>
    </row>
    <row r="244" spans="1:6" ht="30" x14ac:dyDescent="0.25">
      <c r="A244" s="194" t="s">
        <v>535</v>
      </c>
      <c r="B244" s="192" t="s">
        <v>536</v>
      </c>
      <c r="C244" s="193" t="s">
        <v>485</v>
      </c>
      <c r="D244" s="183">
        <f>D245+D246</f>
        <v>6385.8000000000011</v>
      </c>
      <c r="E244" s="183">
        <f>E245+E246</f>
        <v>2671.1</v>
      </c>
      <c r="F244" s="64">
        <f t="shared" si="4"/>
        <v>0.41828745028030934</v>
      </c>
    </row>
    <row r="245" spans="1:6" ht="26.25" x14ac:dyDescent="0.25">
      <c r="A245" s="168" t="s">
        <v>924</v>
      </c>
      <c r="B245" s="178" t="s">
        <v>536</v>
      </c>
      <c r="C245" s="179" t="s">
        <v>537</v>
      </c>
      <c r="D245" s="184">
        <v>5256.4000000000005</v>
      </c>
      <c r="E245" s="190">
        <v>1754.5</v>
      </c>
      <c r="F245" s="188">
        <f t="shared" si="4"/>
        <v>0.33378357811429871</v>
      </c>
    </row>
    <row r="246" spans="1:6" ht="26.25" x14ac:dyDescent="0.25">
      <c r="A246" s="168" t="s">
        <v>925</v>
      </c>
      <c r="B246" s="178" t="s">
        <v>536</v>
      </c>
      <c r="C246" s="179" t="s">
        <v>539</v>
      </c>
      <c r="D246" s="184">
        <v>1129.4000000000001</v>
      </c>
      <c r="E246" s="190">
        <v>916.6</v>
      </c>
      <c r="F246" s="188">
        <f t="shared" si="4"/>
        <v>0.81158137063927749</v>
      </c>
    </row>
    <row r="247" spans="1:6" ht="30" x14ac:dyDescent="0.25">
      <c r="A247" s="194" t="s">
        <v>540</v>
      </c>
      <c r="B247" s="192" t="s">
        <v>541</v>
      </c>
      <c r="C247" s="193" t="s">
        <v>485</v>
      </c>
      <c r="D247" s="183">
        <f>D248</f>
        <v>705.3</v>
      </c>
      <c r="E247" s="183">
        <f>E248</f>
        <v>0</v>
      </c>
      <c r="F247" s="64">
        <f t="shared" si="4"/>
        <v>0</v>
      </c>
    </row>
    <row r="248" spans="1:6" ht="26.25" x14ac:dyDescent="0.25">
      <c r="A248" s="168" t="s">
        <v>926</v>
      </c>
      <c r="B248" s="178" t="s">
        <v>541</v>
      </c>
      <c r="C248" s="179" t="s">
        <v>542</v>
      </c>
      <c r="D248" s="184">
        <v>705.3</v>
      </c>
      <c r="E248" s="190">
        <v>0</v>
      </c>
      <c r="F248" s="188">
        <f t="shared" si="4"/>
        <v>0</v>
      </c>
    </row>
    <row r="249" spans="1:6" ht="60" x14ac:dyDescent="0.25">
      <c r="A249" s="112" t="s">
        <v>927</v>
      </c>
      <c r="B249" s="200" t="s">
        <v>547</v>
      </c>
      <c r="C249" s="201" t="s">
        <v>485</v>
      </c>
      <c r="D249" s="206">
        <f>D250+D253+D255</f>
        <v>407</v>
      </c>
      <c r="E249" s="206">
        <f>E250+E253+E255</f>
        <v>43.7</v>
      </c>
      <c r="F249" s="64">
        <f t="shared" si="4"/>
        <v>0.10737100737100738</v>
      </c>
    </row>
    <row r="250" spans="1:6" ht="45" x14ac:dyDescent="0.25">
      <c r="A250" s="112" t="s">
        <v>928</v>
      </c>
      <c r="B250" s="200" t="s">
        <v>929</v>
      </c>
      <c r="C250" s="201" t="s">
        <v>485</v>
      </c>
      <c r="D250" s="183">
        <f>D251+D252</f>
        <v>150</v>
      </c>
      <c r="E250" s="183">
        <f>E251+E252</f>
        <v>0</v>
      </c>
      <c r="F250" s="64">
        <f t="shared" si="4"/>
        <v>0</v>
      </c>
    </row>
    <row r="251" spans="1:6" x14ac:dyDescent="0.25">
      <c r="A251" s="167" t="s">
        <v>724</v>
      </c>
      <c r="B251" s="182" t="s">
        <v>929</v>
      </c>
      <c r="C251" s="180" t="s">
        <v>510</v>
      </c>
      <c r="D251" s="184">
        <v>100</v>
      </c>
      <c r="E251" s="190">
        <v>0</v>
      </c>
      <c r="F251" s="188">
        <f t="shared" si="4"/>
        <v>0</v>
      </c>
    </row>
    <row r="252" spans="1:6" ht="25.5" x14ac:dyDescent="0.25">
      <c r="A252" s="172" t="s">
        <v>930</v>
      </c>
      <c r="B252" s="182" t="s">
        <v>929</v>
      </c>
      <c r="C252" s="180" t="s">
        <v>931</v>
      </c>
      <c r="D252" s="184">
        <v>50</v>
      </c>
      <c r="E252" s="190">
        <v>0</v>
      </c>
      <c r="F252" s="188">
        <f t="shared" si="4"/>
        <v>0</v>
      </c>
    </row>
    <row r="253" spans="1:6" ht="45" x14ac:dyDescent="0.25">
      <c r="A253" s="112" t="s">
        <v>932</v>
      </c>
      <c r="B253" s="200" t="s">
        <v>933</v>
      </c>
      <c r="C253" s="201" t="s">
        <v>485</v>
      </c>
      <c r="D253" s="183">
        <f>D254</f>
        <v>73</v>
      </c>
      <c r="E253" s="183">
        <f>E254</f>
        <v>0</v>
      </c>
      <c r="F253" s="64">
        <f t="shared" si="4"/>
        <v>0</v>
      </c>
    </row>
    <row r="254" spans="1:6" x14ac:dyDescent="0.25">
      <c r="A254" s="172" t="s">
        <v>724</v>
      </c>
      <c r="B254" s="182" t="s">
        <v>933</v>
      </c>
      <c r="C254" s="180" t="s">
        <v>510</v>
      </c>
      <c r="D254" s="184">
        <v>73</v>
      </c>
      <c r="E254" s="190">
        <v>0</v>
      </c>
      <c r="F254" s="188">
        <f t="shared" si="4"/>
        <v>0</v>
      </c>
    </row>
    <row r="255" spans="1:6" ht="60" x14ac:dyDescent="0.25">
      <c r="A255" s="112" t="s">
        <v>934</v>
      </c>
      <c r="B255" s="200" t="s">
        <v>935</v>
      </c>
      <c r="C255" s="201" t="s">
        <v>485</v>
      </c>
      <c r="D255" s="183">
        <f>D256</f>
        <v>184</v>
      </c>
      <c r="E255" s="183">
        <f>E256</f>
        <v>43.7</v>
      </c>
      <c r="F255" s="64">
        <f t="shared" si="4"/>
        <v>0.23750000000000002</v>
      </c>
    </row>
    <row r="256" spans="1:6" x14ac:dyDescent="0.25">
      <c r="A256" s="167" t="s">
        <v>724</v>
      </c>
      <c r="B256" s="182" t="s">
        <v>935</v>
      </c>
      <c r="C256" s="180" t="s">
        <v>510</v>
      </c>
      <c r="D256" s="186">
        <v>184</v>
      </c>
      <c r="E256" s="190">
        <v>43.7</v>
      </c>
      <c r="F256" s="188">
        <f t="shared" si="4"/>
        <v>0.23750000000000002</v>
      </c>
    </row>
    <row r="257" spans="1:6" ht="30" x14ac:dyDescent="0.25">
      <c r="A257" s="197" t="s">
        <v>936</v>
      </c>
      <c r="B257" s="192" t="s">
        <v>552</v>
      </c>
      <c r="C257" s="193" t="s">
        <v>485</v>
      </c>
      <c r="D257" s="183">
        <f>D258+D262+D267+D271+D275+D278</f>
        <v>99802.4</v>
      </c>
      <c r="E257" s="183">
        <f>E258+E262+E267+E271+E275+E278</f>
        <v>47785.5</v>
      </c>
      <c r="F257" s="64">
        <f t="shared" si="4"/>
        <v>0.4788011109953268</v>
      </c>
    </row>
    <row r="258" spans="1:6" ht="30" x14ac:dyDescent="0.25">
      <c r="A258" s="197" t="s">
        <v>937</v>
      </c>
      <c r="B258" s="192" t="s">
        <v>553</v>
      </c>
      <c r="C258" s="193" t="s">
        <v>485</v>
      </c>
      <c r="D258" s="183">
        <f>D259+D260+D261</f>
        <v>2549</v>
      </c>
      <c r="E258" s="183">
        <f>E259+E260+E261</f>
        <v>2114.3000000000002</v>
      </c>
      <c r="F258" s="64">
        <f t="shared" si="4"/>
        <v>0.8294625343271872</v>
      </c>
    </row>
    <row r="259" spans="1:6" ht="26.25" x14ac:dyDescent="0.25">
      <c r="A259" s="168" t="s">
        <v>686</v>
      </c>
      <c r="B259" s="178" t="s">
        <v>553</v>
      </c>
      <c r="C259" s="179" t="s">
        <v>687</v>
      </c>
      <c r="D259" s="184">
        <v>2081.4</v>
      </c>
      <c r="E259" s="190">
        <v>2081.4</v>
      </c>
      <c r="F259" s="188">
        <f t="shared" si="4"/>
        <v>1</v>
      </c>
    </row>
    <row r="260" spans="1:6" ht="39" x14ac:dyDescent="0.25">
      <c r="A260" s="168" t="s">
        <v>690</v>
      </c>
      <c r="B260" s="178" t="s">
        <v>553</v>
      </c>
      <c r="C260" s="179" t="s">
        <v>691</v>
      </c>
      <c r="D260" s="184">
        <v>85.300000000000011</v>
      </c>
      <c r="E260" s="190">
        <v>5.8</v>
      </c>
      <c r="F260" s="188">
        <f t="shared" si="4"/>
        <v>6.7995310668229766E-2</v>
      </c>
    </row>
    <row r="261" spans="1:6" ht="51.75" x14ac:dyDescent="0.25">
      <c r="A261" s="168" t="s">
        <v>692</v>
      </c>
      <c r="B261" s="178" t="s">
        <v>553</v>
      </c>
      <c r="C261" s="179" t="s">
        <v>693</v>
      </c>
      <c r="D261" s="184">
        <v>382.29999999999995</v>
      </c>
      <c r="E261" s="190">
        <v>27.1</v>
      </c>
      <c r="F261" s="188">
        <f t="shared" si="4"/>
        <v>7.0886738163745758E-2</v>
      </c>
    </row>
    <row r="262" spans="1:6" ht="45" x14ac:dyDescent="0.25">
      <c r="A262" s="197" t="s">
        <v>938</v>
      </c>
      <c r="B262" s="192" t="s">
        <v>939</v>
      </c>
      <c r="C262" s="193" t="s">
        <v>485</v>
      </c>
      <c r="D262" s="183">
        <f>D263+D264+D265+D266</f>
        <v>28387.700000000004</v>
      </c>
      <c r="E262" s="183">
        <f>E263+E264+E265+E266</f>
        <v>12056.4</v>
      </c>
      <c r="F262" s="64">
        <f t="shared" si="4"/>
        <v>0.42470506592643992</v>
      </c>
    </row>
    <row r="263" spans="1:6" ht="51" x14ac:dyDescent="0.25">
      <c r="A263" s="167" t="s">
        <v>682</v>
      </c>
      <c r="B263" s="178" t="s">
        <v>939</v>
      </c>
      <c r="C263" s="179" t="s">
        <v>683</v>
      </c>
      <c r="D263" s="184">
        <v>352.5</v>
      </c>
      <c r="E263" s="190">
        <v>232.3</v>
      </c>
      <c r="F263" s="188">
        <f t="shared" si="4"/>
        <v>0.65900709219858156</v>
      </c>
    </row>
    <row r="264" spans="1:6" ht="39" x14ac:dyDescent="0.25">
      <c r="A264" s="168" t="s">
        <v>684</v>
      </c>
      <c r="B264" s="178" t="s">
        <v>939</v>
      </c>
      <c r="C264" s="179" t="s">
        <v>685</v>
      </c>
      <c r="D264" s="184">
        <v>3337.8999999999996</v>
      </c>
      <c r="E264" s="190">
        <v>135.1</v>
      </c>
      <c r="F264" s="188">
        <f t="shared" si="4"/>
        <v>4.0474549866682648E-2</v>
      </c>
    </row>
    <row r="265" spans="1:6" ht="26.25" x14ac:dyDescent="0.25">
      <c r="A265" s="168" t="s">
        <v>686</v>
      </c>
      <c r="B265" s="178" t="s">
        <v>939</v>
      </c>
      <c r="C265" s="179" t="s">
        <v>687</v>
      </c>
      <c r="D265" s="184">
        <v>24045.4</v>
      </c>
      <c r="E265" s="190">
        <v>11568.5</v>
      </c>
      <c r="F265" s="188">
        <f t="shared" si="4"/>
        <v>0.48111073219825828</v>
      </c>
    </row>
    <row r="266" spans="1:6" ht="51" x14ac:dyDescent="0.25">
      <c r="A266" s="167" t="s">
        <v>688</v>
      </c>
      <c r="B266" s="178" t="s">
        <v>939</v>
      </c>
      <c r="C266" s="179" t="s">
        <v>689</v>
      </c>
      <c r="D266" s="184">
        <v>651.9</v>
      </c>
      <c r="E266" s="190">
        <v>120.5</v>
      </c>
      <c r="F266" s="188">
        <f t="shared" si="4"/>
        <v>0.18484430127320142</v>
      </c>
    </row>
    <row r="267" spans="1:6" ht="60" x14ac:dyDescent="0.25">
      <c r="A267" s="112" t="s">
        <v>940</v>
      </c>
      <c r="B267" s="192" t="s">
        <v>941</v>
      </c>
      <c r="C267" s="193" t="s">
        <v>485</v>
      </c>
      <c r="D267" s="183">
        <f>D268+D269+D270</f>
        <v>56345.099999999991</v>
      </c>
      <c r="E267" s="183">
        <f>E268+E269+E270</f>
        <v>27087.1</v>
      </c>
      <c r="F267" s="64">
        <f t="shared" si="4"/>
        <v>0.48073568065368599</v>
      </c>
    </row>
    <row r="268" spans="1:6" ht="51" x14ac:dyDescent="0.25">
      <c r="A268" s="167" t="s">
        <v>682</v>
      </c>
      <c r="B268" s="178" t="s">
        <v>941</v>
      </c>
      <c r="C268" s="179" t="s">
        <v>683</v>
      </c>
      <c r="D268" s="184">
        <v>577.30000000000007</v>
      </c>
      <c r="E268" s="190">
        <v>521</v>
      </c>
      <c r="F268" s="188">
        <f t="shared" si="4"/>
        <v>0.90247704832842535</v>
      </c>
    </row>
    <row r="269" spans="1:6" ht="38.25" x14ac:dyDescent="0.25">
      <c r="A269" s="169" t="s">
        <v>684</v>
      </c>
      <c r="B269" s="178" t="s">
        <v>941</v>
      </c>
      <c r="C269" s="179" t="s">
        <v>685</v>
      </c>
      <c r="D269" s="184">
        <v>11757.9</v>
      </c>
      <c r="E269" s="190">
        <v>5307.3</v>
      </c>
      <c r="F269" s="188">
        <f t="shared" si="4"/>
        <v>0.45138162426964001</v>
      </c>
    </row>
    <row r="270" spans="1:6" ht="25.5" x14ac:dyDescent="0.25">
      <c r="A270" s="169" t="s">
        <v>686</v>
      </c>
      <c r="B270" s="178" t="s">
        <v>941</v>
      </c>
      <c r="C270" s="179" t="s">
        <v>687</v>
      </c>
      <c r="D270" s="184">
        <v>44009.899999999994</v>
      </c>
      <c r="E270" s="190">
        <v>21258.799999999999</v>
      </c>
      <c r="F270" s="188">
        <f t="shared" si="4"/>
        <v>0.48304586013601492</v>
      </c>
    </row>
    <row r="271" spans="1:6" ht="45" x14ac:dyDescent="0.25">
      <c r="A271" s="194" t="s">
        <v>942</v>
      </c>
      <c r="B271" s="192" t="s">
        <v>943</v>
      </c>
      <c r="C271" s="193" t="s">
        <v>485</v>
      </c>
      <c r="D271" s="183">
        <f>D272+D273+D274</f>
        <v>6280</v>
      </c>
      <c r="E271" s="183">
        <f>E272+E273+E274</f>
        <v>2708.6000000000004</v>
      </c>
      <c r="F271" s="64">
        <f t="shared" ref="F271:F281" si="5">E271/D271</f>
        <v>0.4313057324840765</v>
      </c>
    </row>
    <row r="272" spans="1:6" x14ac:dyDescent="0.25">
      <c r="A272" s="167" t="s">
        <v>715</v>
      </c>
      <c r="B272" s="178" t="s">
        <v>943</v>
      </c>
      <c r="C272" s="179" t="s">
        <v>716</v>
      </c>
      <c r="D272" s="184">
        <v>5705.9</v>
      </c>
      <c r="E272" s="190">
        <v>2483.8000000000002</v>
      </c>
      <c r="F272" s="188">
        <f t="shared" si="5"/>
        <v>0.43530380833873716</v>
      </c>
    </row>
    <row r="273" spans="1:6" x14ac:dyDescent="0.25">
      <c r="A273" s="167" t="s">
        <v>717</v>
      </c>
      <c r="B273" s="178" t="s">
        <v>943</v>
      </c>
      <c r="C273" s="179" t="s">
        <v>718</v>
      </c>
      <c r="D273" s="184">
        <v>505</v>
      </c>
      <c r="E273" s="190">
        <v>224.8</v>
      </c>
      <c r="F273" s="188">
        <f t="shared" si="5"/>
        <v>0.44514851485148516</v>
      </c>
    </row>
    <row r="274" spans="1:6" ht="51" x14ac:dyDescent="0.25">
      <c r="A274" s="167" t="s">
        <v>682</v>
      </c>
      <c r="B274" s="178" t="s">
        <v>943</v>
      </c>
      <c r="C274" s="179" t="s">
        <v>683</v>
      </c>
      <c r="D274" s="184">
        <v>69.099999999999994</v>
      </c>
      <c r="E274" s="190">
        <v>0</v>
      </c>
      <c r="F274" s="188">
        <f t="shared" si="5"/>
        <v>0</v>
      </c>
    </row>
    <row r="275" spans="1:6" ht="45" x14ac:dyDescent="0.25">
      <c r="A275" s="207" t="s">
        <v>944</v>
      </c>
      <c r="B275" s="192" t="s">
        <v>945</v>
      </c>
      <c r="C275" s="193" t="s">
        <v>485</v>
      </c>
      <c r="D275" s="183">
        <f>D276+D277</f>
        <v>5801</v>
      </c>
      <c r="E275" s="183">
        <f>E276+E277</f>
        <v>3419.1000000000004</v>
      </c>
      <c r="F275" s="64">
        <f t="shared" si="5"/>
        <v>0.58939837958972596</v>
      </c>
    </row>
    <row r="276" spans="1:6" ht="63.75" x14ac:dyDescent="0.25">
      <c r="A276" s="169" t="s">
        <v>946</v>
      </c>
      <c r="B276" s="178" t="s">
        <v>945</v>
      </c>
      <c r="C276" s="179" t="s">
        <v>947</v>
      </c>
      <c r="D276" s="184">
        <v>3211.9</v>
      </c>
      <c r="E276" s="190">
        <v>830.3</v>
      </c>
      <c r="F276" s="188">
        <f t="shared" si="5"/>
        <v>0.25850742551137956</v>
      </c>
    </row>
    <row r="277" spans="1:6" ht="38.25" x14ac:dyDescent="0.25">
      <c r="A277" s="169" t="s">
        <v>948</v>
      </c>
      <c r="B277" s="178" t="s">
        <v>945</v>
      </c>
      <c r="C277" s="179" t="s">
        <v>949</v>
      </c>
      <c r="D277" s="184">
        <v>2589.1</v>
      </c>
      <c r="E277" s="190">
        <v>2588.8000000000002</v>
      </c>
      <c r="F277" s="188">
        <f t="shared" si="5"/>
        <v>0.99988412962033146</v>
      </c>
    </row>
    <row r="278" spans="1:6" ht="45" x14ac:dyDescent="0.25">
      <c r="A278" s="207" t="s">
        <v>950</v>
      </c>
      <c r="B278" s="192" t="s">
        <v>951</v>
      </c>
      <c r="C278" s="193" t="s">
        <v>485</v>
      </c>
      <c r="D278" s="183">
        <f>D279+D280</f>
        <v>439.6</v>
      </c>
      <c r="E278" s="183">
        <f>E279+E280</f>
        <v>400</v>
      </c>
      <c r="F278" s="64">
        <f t="shared" si="5"/>
        <v>0.90991810737033663</v>
      </c>
    </row>
    <row r="279" spans="1:6" ht="38.25" x14ac:dyDescent="0.25">
      <c r="A279" s="169" t="s">
        <v>952</v>
      </c>
      <c r="B279" s="178" t="s">
        <v>951</v>
      </c>
      <c r="C279" s="179" t="s">
        <v>953</v>
      </c>
      <c r="D279" s="184">
        <v>400</v>
      </c>
      <c r="E279" s="190">
        <v>364</v>
      </c>
      <c r="F279" s="188">
        <f t="shared" si="5"/>
        <v>0.91</v>
      </c>
    </row>
    <row r="280" spans="1:6" ht="38.25" x14ac:dyDescent="0.25">
      <c r="A280" s="169" t="s">
        <v>1018</v>
      </c>
      <c r="B280" s="178" t="s">
        <v>951</v>
      </c>
      <c r="C280" s="179" t="s">
        <v>953</v>
      </c>
      <c r="D280" s="184">
        <v>39.6</v>
      </c>
      <c r="E280" s="190">
        <v>36</v>
      </c>
      <c r="F280" s="188">
        <f t="shared" si="5"/>
        <v>0.90909090909090906</v>
      </c>
    </row>
    <row r="281" spans="1:6" ht="45" x14ac:dyDescent="0.25">
      <c r="A281" s="194" t="s">
        <v>954</v>
      </c>
      <c r="B281" s="200" t="s">
        <v>568</v>
      </c>
      <c r="C281" s="201" t="s">
        <v>485</v>
      </c>
      <c r="D281" s="183">
        <f>D282</f>
        <v>5139.3</v>
      </c>
      <c r="E281" s="183">
        <f>E282</f>
        <v>122.8</v>
      </c>
      <c r="F281" s="64">
        <f t="shared" si="5"/>
        <v>2.3894304671842469E-2</v>
      </c>
    </row>
    <row r="282" spans="1:6" ht="60" x14ac:dyDescent="0.25">
      <c r="A282" s="194" t="s">
        <v>955</v>
      </c>
      <c r="B282" s="200" t="s">
        <v>569</v>
      </c>
      <c r="C282" s="201" t="s">
        <v>485</v>
      </c>
      <c r="D282" s="183">
        <f>D283+D284+D285</f>
        <v>5139.3</v>
      </c>
      <c r="E282" s="183">
        <f>E283+E284+E285</f>
        <v>122.8</v>
      </c>
      <c r="F282" s="64">
        <f t="shared" ref="F282:F291" si="6">E282/D282</f>
        <v>2.3894304671842469E-2</v>
      </c>
    </row>
    <row r="283" spans="1:6" ht="26.25" x14ac:dyDescent="0.25">
      <c r="A283" s="168" t="s">
        <v>956</v>
      </c>
      <c r="B283" s="182" t="s">
        <v>569</v>
      </c>
      <c r="C283" s="180" t="s">
        <v>957</v>
      </c>
      <c r="D283" s="184">
        <v>609.29999999999995</v>
      </c>
      <c r="E283" s="190">
        <v>122.8</v>
      </c>
      <c r="F283" s="188">
        <f t="shared" si="6"/>
        <v>0.20154275397997704</v>
      </c>
    </row>
    <row r="284" spans="1:6" ht="39" x14ac:dyDescent="0.25">
      <c r="A284" s="168" t="s">
        <v>1019</v>
      </c>
      <c r="B284" s="182" t="s">
        <v>569</v>
      </c>
      <c r="C284" s="180" t="s">
        <v>1020</v>
      </c>
      <c r="D284" s="184">
        <v>4344.2</v>
      </c>
      <c r="E284" s="190">
        <v>0</v>
      </c>
      <c r="F284" s="188">
        <f t="shared" si="6"/>
        <v>0</v>
      </c>
    </row>
    <row r="285" spans="1:6" ht="26.25" x14ac:dyDescent="0.25">
      <c r="A285" s="168" t="s">
        <v>1021</v>
      </c>
      <c r="B285" s="182" t="s">
        <v>569</v>
      </c>
      <c r="C285" s="180" t="s">
        <v>1022</v>
      </c>
      <c r="D285" s="184">
        <v>185.8</v>
      </c>
      <c r="E285" s="190">
        <v>0</v>
      </c>
      <c r="F285" s="188">
        <f t="shared" si="6"/>
        <v>0</v>
      </c>
    </row>
    <row r="286" spans="1:6" ht="30" x14ac:dyDescent="0.25">
      <c r="A286" s="112" t="s">
        <v>958</v>
      </c>
      <c r="B286" s="200" t="s">
        <v>570</v>
      </c>
      <c r="C286" s="201" t="s">
        <v>485</v>
      </c>
      <c r="D286" s="183">
        <f>D287</f>
        <v>4554.0999999999995</v>
      </c>
      <c r="E286" s="183">
        <f>E287</f>
        <v>1043.9000000000001</v>
      </c>
      <c r="F286" s="64">
        <f t="shared" si="6"/>
        <v>0.22922201971849546</v>
      </c>
    </row>
    <row r="287" spans="1:6" ht="30" x14ac:dyDescent="0.25">
      <c r="A287" s="112" t="s">
        <v>571</v>
      </c>
      <c r="B287" s="200" t="s">
        <v>572</v>
      </c>
      <c r="C287" s="201" t="s">
        <v>485</v>
      </c>
      <c r="D287" s="183">
        <f>D288+D289+D290+D291</f>
        <v>4554.0999999999995</v>
      </c>
      <c r="E287" s="183">
        <f>E288+E289+E290+E291</f>
        <v>1043.9000000000001</v>
      </c>
      <c r="F287" s="64">
        <f t="shared" si="6"/>
        <v>0.22922201971849546</v>
      </c>
    </row>
    <row r="288" spans="1:6" ht="26.25" x14ac:dyDescent="0.25">
      <c r="A288" s="168" t="s">
        <v>959</v>
      </c>
      <c r="B288" s="182" t="s">
        <v>572</v>
      </c>
      <c r="C288" s="180" t="s">
        <v>960</v>
      </c>
      <c r="D288" s="184">
        <v>117</v>
      </c>
      <c r="E288" s="190">
        <v>0</v>
      </c>
      <c r="F288" s="188">
        <f t="shared" si="6"/>
        <v>0</v>
      </c>
    </row>
    <row r="289" spans="1:6" ht="25.5" x14ac:dyDescent="0.25">
      <c r="A289" s="167" t="s">
        <v>573</v>
      </c>
      <c r="B289" s="182" t="s">
        <v>572</v>
      </c>
      <c r="C289" s="180" t="s">
        <v>574</v>
      </c>
      <c r="D289" s="184">
        <v>795.4</v>
      </c>
      <c r="E289" s="190">
        <v>187.3</v>
      </c>
      <c r="F289" s="188">
        <f t="shared" si="6"/>
        <v>0.23547900427457885</v>
      </c>
    </row>
    <row r="290" spans="1:6" x14ac:dyDescent="0.25">
      <c r="A290" s="168" t="s">
        <v>575</v>
      </c>
      <c r="B290" s="182" t="s">
        <v>572</v>
      </c>
      <c r="C290" s="180" t="s">
        <v>576</v>
      </c>
      <c r="D290" s="184">
        <v>3636.7</v>
      </c>
      <c r="E290" s="190">
        <v>856.6</v>
      </c>
      <c r="F290" s="188">
        <f t="shared" si="6"/>
        <v>0.23554321225286662</v>
      </c>
    </row>
    <row r="291" spans="1:6" ht="25.5" x14ac:dyDescent="0.25">
      <c r="A291" s="167" t="s">
        <v>1023</v>
      </c>
      <c r="B291" s="182" t="s">
        <v>572</v>
      </c>
      <c r="C291" s="180" t="s">
        <v>1024</v>
      </c>
      <c r="D291" s="184">
        <v>5</v>
      </c>
      <c r="E291" s="190">
        <v>0</v>
      </c>
      <c r="F291" s="188">
        <f t="shared" si="6"/>
        <v>0</v>
      </c>
    </row>
  </sheetData>
  <mergeCells count="5">
    <mergeCell ref="A1:F1"/>
    <mergeCell ref="A2:F2"/>
    <mergeCell ref="A3:F3"/>
    <mergeCell ref="B5:C5"/>
    <mergeCell ref="B6:C6"/>
  </mergeCells>
  <pageMargins left="0.70866141732283472" right="0.15748031496062992" top="0.27559055118110237" bottom="0.15748031496062992" header="0.31496062992125984" footer="0.31496062992125984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view="pageBreakPreview" zoomScaleSheetLayoutView="100" workbookViewId="0">
      <selection activeCell="A7" sqref="A7"/>
    </sheetView>
  </sheetViews>
  <sheetFormatPr defaultRowHeight="15" x14ac:dyDescent="0.25"/>
  <cols>
    <col min="1" max="1" width="19" style="10" customWidth="1"/>
    <col min="2" max="2" width="17.140625" style="10" customWidth="1"/>
    <col min="3" max="3" width="20.5703125" style="10" customWidth="1"/>
    <col min="4" max="4" width="68.85546875" style="10" customWidth="1"/>
    <col min="5" max="16384" width="9.140625" style="10"/>
  </cols>
  <sheetData>
    <row r="1" spans="1:5" ht="18.75" x14ac:dyDescent="0.3">
      <c r="A1" s="264"/>
      <c r="B1" s="265"/>
      <c r="C1" s="264"/>
    </row>
    <row r="2" spans="1:5" ht="18.75" x14ac:dyDescent="0.3">
      <c r="A2" s="264"/>
      <c r="B2" s="265"/>
      <c r="C2" s="264"/>
      <c r="D2" s="265"/>
    </row>
    <row r="3" spans="1:5" ht="18.75" x14ac:dyDescent="0.3">
      <c r="A3" s="266" t="s">
        <v>424</v>
      </c>
      <c r="B3" s="264"/>
      <c r="C3" s="266"/>
      <c r="D3" s="266"/>
    </row>
    <row r="4" spans="1:5" ht="18.75" x14ac:dyDescent="0.3">
      <c r="A4" s="267" t="s">
        <v>425</v>
      </c>
      <c r="B4" s="267"/>
      <c r="C4" s="267"/>
      <c r="D4" s="267"/>
    </row>
    <row r="5" spans="1:5" ht="18.75" x14ac:dyDescent="0.3">
      <c r="A5" s="267" t="s">
        <v>426</v>
      </c>
      <c r="B5" s="267"/>
      <c r="C5" s="267"/>
      <c r="D5" s="267"/>
    </row>
    <row r="6" spans="1:5" ht="18.75" x14ac:dyDescent="0.3">
      <c r="A6" s="267" t="s">
        <v>1027</v>
      </c>
      <c r="B6" s="267"/>
      <c r="C6" s="267"/>
      <c r="D6" s="267"/>
      <c r="E6" s="11"/>
    </row>
    <row r="7" spans="1:5" ht="18.75" x14ac:dyDescent="0.3">
      <c r="A7" s="12"/>
      <c r="C7" s="13"/>
      <c r="D7" s="14"/>
    </row>
    <row r="8" spans="1:5" ht="18.75" x14ac:dyDescent="0.25">
      <c r="A8" s="15" t="s">
        <v>427</v>
      </c>
      <c r="B8" s="15" t="s">
        <v>428</v>
      </c>
      <c r="C8" s="263" t="s">
        <v>429</v>
      </c>
      <c r="D8" s="263" t="s">
        <v>430</v>
      </c>
    </row>
    <row r="9" spans="1:5" ht="18.75" x14ac:dyDescent="0.25">
      <c r="A9" s="16" t="s">
        <v>433</v>
      </c>
      <c r="B9" s="16" t="s">
        <v>431</v>
      </c>
      <c r="C9" s="263"/>
      <c r="D9" s="263"/>
    </row>
    <row r="10" spans="1:5" ht="18.75" x14ac:dyDescent="0.25">
      <c r="A10" s="17"/>
      <c r="B10" s="18"/>
      <c r="C10" s="19"/>
      <c r="D10" s="20"/>
    </row>
    <row r="11" spans="1:5" ht="50.25" x14ac:dyDescent="0.3">
      <c r="A11" s="21" t="s">
        <v>994</v>
      </c>
      <c r="B11" s="22">
        <v>0</v>
      </c>
      <c r="C11" s="23"/>
      <c r="D11" s="24"/>
    </row>
    <row r="12" spans="1:5" s="29" customFormat="1" ht="18.75" x14ac:dyDescent="0.3">
      <c r="A12" s="25"/>
      <c r="B12" s="26"/>
      <c r="C12" s="27"/>
      <c r="D12" s="28"/>
    </row>
    <row r="13" spans="1:5" s="29" customFormat="1" ht="18.75" x14ac:dyDescent="0.3">
      <c r="A13" s="25"/>
      <c r="B13" s="26"/>
      <c r="C13" s="27"/>
      <c r="D13" s="28"/>
    </row>
    <row r="14" spans="1:5" s="29" customFormat="1" ht="18.75" x14ac:dyDescent="0.3">
      <c r="A14" s="25"/>
      <c r="B14" s="26"/>
      <c r="C14" s="27"/>
      <c r="D14" s="28"/>
    </row>
    <row r="15" spans="1:5" x14ac:dyDescent="0.25">
      <c r="A15" s="30" t="s">
        <v>432</v>
      </c>
      <c r="C15" s="13"/>
      <c r="D15" s="14"/>
    </row>
    <row r="16" spans="1:5" x14ac:dyDescent="0.25">
      <c r="A16" s="30" t="s">
        <v>578</v>
      </c>
      <c r="C16" s="13"/>
      <c r="D16" s="14"/>
    </row>
    <row r="17" spans="1:4" ht="18.75" x14ac:dyDescent="0.3">
      <c r="A17" s="31"/>
      <c r="B17" s="32"/>
      <c r="C17" s="33"/>
      <c r="D17" s="34"/>
    </row>
    <row r="18" spans="1:4" ht="18.75" x14ac:dyDescent="0.3">
      <c r="A18" s="31"/>
      <c r="B18" s="32"/>
      <c r="C18" s="33"/>
      <c r="D18" s="34"/>
    </row>
    <row r="19" spans="1:4" ht="18.75" x14ac:dyDescent="0.3">
      <c r="A19" s="31"/>
      <c r="B19" s="32"/>
      <c r="C19" s="33"/>
      <c r="D19" s="34"/>
    </row>
    <row r="20" spans="1:4" ht="18.75" x14ac:dyDescent="0.3">
      <c r="A20" s="31"/>
      <c r="B20" s="32"/>
      <c r="C20" s="33"/>
      <c r="D20" s="34"/>
    </row>
    <row r="21" spans="1:4" ht="18.75" x14ac:dyDescent="0.3">
      <c r="A21" s="31"/>
      <c r="B21" s="32"/>
      <c r="C21" s="33"/>
      <c r="D21" s="34"/>
    </row>
    <row r="22" spans="1:4" ht="18.75" x14ac:dyDescent="0.3">
      <c r="A22" s="31"/>
      <c r="B22" s="32"/>
      <c r="C22" s="33"/>
      <c r="D22" s="34"/>
    </row>
    <row r="23" spans="1:4" ht="18.75" x14ac:dyDescent="0.3">
      <c r="A23" s="31"/>
      <c r="B23" s="32"/>
      <c r="C23" s="33"/>
      <c r="D23" s="34"/>
    </row>
    <row r="24" spans="1:4" ht="18.75" x14ac:dyDescent="0.3">
      <c r="A24" s="31"/>
      <c r="B24" s="32"/>
      <c r="C24" s="33"/>
      <c r="D24" s="34"/>
    </row>
    <row r="25" spans="1:4" ht="18.75" x14ac:dyDescent="0.3">
      <c r="A25" s="31"/>
      <c r="B25" s="32"/>
      <c r="C25" s="33"/>
      <c r="D25" s="34"/>
    </row>
    <row r="26" spans="1:4" ht="18.75" x14ac:dyDescent="0.3">
      <c r="A26" s="31"/>
      <c r="B26" s="32"/>
      <c r="C26" s="33"/>
      <c r="D26" s="34"/>
    </row>
    <row r="27" spans="1:4" ht="18.75" x14ac:dyDescent="0.25">
      <c r="A27" s="35"/>
      <c r="B27" s="36"/>
      <c r="C27" s="35"/>
      <c r="D27" s="35"/>
    </row>
  </sheetData>
  <mergeCells count="8">
    <mergeCell ref="C8:C9"/>
    <mergeCell ref="D8:D9"/>
    <mergeCell ref="A1:C1"/>
    <mergeCell ref="A2:D2"/>
    <mergeCell ref="A3:D3"/>
    <mergeCell ref="A4:D4"/>
    <mergeCell ref="A5:D5"/>
    <mergeCell ref="A6:D6"/>
  </mergeCells>
  <pageMargins left="0.70866141732283472" right="0.19685039370078741" top="0.74803149606299213" bottom="0.74803149606299213" header="0.31496062992125984" footer="0.31496062992125984"/>
  <pageSetup paperSize="9" scale="74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Доходы</vt:lpstr>
      <vt:lpstr>Расходы</vt:lpstr>
      <vt:lpstr>Источники</vt:lpstr>
      <vt:lpstr>Исп.по ГРБС</vt:lpstr>
      <vt:lpstr>МП</vt:lpstr>
      <vt:lpstr>БРФ</vt:lpstr>
      <vt:lpstr>Доходы!Заголовки_для_печати</vt:lpstr>
      <vt:lpstr>'Исп.по ГРБС'!Заголовки_для_печати</vt:lpstr>
      <vt:lpstr>МП!Заголовки_для_печати</vt:lpstr>
      <vt:lpstr>Расходы!Заголовки_для_печати</vt:lpstr>
      <vt:lpstr>БРФ!Область_печати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Аня М</dc:creator>
  <cp:lastModifiedBy>INesehyuk</cp:lastModifiedBy>
  <cp:lastPrinted>2020-07-29T05:20:51Z</cp:lastPrinted>
  <dcterms:created xsi:type="dcterms:W3CDTF">2019-04-10T05:30:05Z</dcterms:created>
  <dcterms:modified xsi:type="dcterms:W3CDTF">2020-07-29T05:20:56Z</dcterms:modified>
</cp:coreProperties>
</file>